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KLysakova\Desktop\VZMR\VZ Suterén Městských lázní\"/>
    </mc:Choice>
  </mc:AlternateContent>
  <xr:revisionPtr revIDLastSave="0" documentId="8_{921F9E06-6500-47EC-A507-34C9C46831CA}"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D.1.1_a - Architektonicko..." sheetId="2" r:id="rId2"/>
    <sheet name="D.1.1_b - Architektonicko..." sheetId="3" r:id="rId3"/>
    <sheet name="D.1.4.1_1 - Děšťová kanal..." sheetId="4" r:id="rId4"/>
    <sheet name="D.1.4.1_2 - Vypouštění ba..." sheetId="5" r:id="rId5"/>
    <sheet name="D.1.4.1_3 - Odkanalizován..." sheetId="6" r:id="rId6"/>
    <sheet name="99 - Vedlejší a ostatní n..." sheetId="7" r:id="rId7"/>
  </sheets>
  <definedNames>
    <definedName name="_xlnm._FilterDatabase" localSheetId="6" hidden="1">'99 - Vedlejší a ostatní n...'!$C$119:$L$132</definedName>
    <definedName name="_xlnm._FilterDatabase" localSheetId="1" hidden="1">'D.1.1_a - Architektonicko...'!$C$129:$L$273</definedName>
    <definedName name="_xlnm._FilterDatabase" localSheetId="2" hidden="1">'D.1.1_b - Architektonicko...'!$C$134:$L$403</definedName>
    <definedName name="_xlnm._FilterDatabase" localSheetId="3" hidden="1">'D.1.4.1_1 - Děšťová kanal...'!$C$134:$L$309</definedName>
    <definedName name="_xlnm._FilterDatabase" localSheetId="4" hidden="1">'D.1.4.1_2 - Vypouštění ba...'!$C$134:$L$257</definedName>
    <definedName name="_xlnm._FilterDatabase" localSheetId="5" hidden="1">'D.1.4.1_3 - Odkanalizován...'!$C$133:$L$240</definedName>
    <definedName name="_xlnm.Print_Titles" localSheetId="6">'99 - Vedlejší a ostatní n...'!$119:$119</definedName>
    <definedName name="_xlnm.Print_Titles" localSheetId="1">'D.1.1_a - Architektonicko...'!$129:$129</definedName>
    <definedName name="_xlnm.Print_Titles" localSheetId="2">'D.1.1_b - Architektonicko...'!$134:$134</definedName>
    <definedName name="_xlnm.Print_Titles" localSheetId="3">'D.1.4.1_1 - Děšťová kanal...'!$134:$134</definedName>
    <definedName name="_xlnm.Print_Titles" localSheetId="4">'D.1.4.1_2 - Vypouštění ba...'!$134:$134</definedName>
    <definedName name="_xlnm.Print_Titles" localSheetId="5">'D.1.4.1_3 - Odkanalizován...'!$133:$133</definedName>
    <definedName name="_xlnm.Print_Titles" localSheetId="0">'Rekapitulace stavby'!$92:$92</definedName>
    <definedName name="_xlnm.Print_Area" localSheetId="6">'99 - Vedlejší a ostatní n...'!$C$4:$K$76,'99 - Vedlejší a ostatní n...'!$C$82:$K$101,'99 - Vedlejší a ostatní n...'!$C$107:$K$132</definedName>
    <definedName name="_xlnm.Print_Area" localSheetId="1">'D.1.1_a - Architektonicko...'!$C$4:$K$76,'D.1.1_a - Architektonicko...'!$C$82:$K$107,'D.1.1_a - Architektonicko...'!$C$113:$K$273</definedName>
    <definedName name="_xlnm.Print_Area" localSheetId="2">'D.1.1_b - Architektonicko...'!$C$4:$K$76,'D.1.1_b - Architektonicko...'!$C$82:$K$112,'D.1.1_b - Architektonicko...'!$C$118:$K$403</definedName>
    <definedName name="_xlnm.Print_Area" localSheetId="3">'D.1.4.1_1 - Děšťová kanal...'!$C$4:$K$76,'D.1.4.1_1 - Děšťová kanal...'!$C$82:$K$112,'D.1.4.1_1 - Děšťová kanal...'!$C$118:$K$309</definedName>
    <definedName name="_xlnm.Print_Area" localSheetId="4">'D.1.4.1_2 - Vypouštění ba...'!$C$4:$K$76,'D.1.4.1_2 - Vypouštění ba...'!$C$82:$K$112,'D.1.4.1_2 - Vypouštění ba...'!$C$118:$K$257</definedName>
    <definedName name="_xlnm.Print_Area" localSheetId="5">'D.1.4.1_3 - Odkanalizován...'!$C$4:$K$76,'D.1.4.1_3 - Odkanalizován...'!$C$82:$K$111,'D.1.4.1_3 - Odkanalizován...'!$C$117:$K$240</definedName>
    <definedName name="_xlnm.Print_Area" localSheetId="0">'Rekapitulace stavby'!$D$4:$AO$76,'Rekapitulace stavby'!$C$82:$AQ$104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9" i="7" l="1"/>
  <c r="K39" i="7"/>
  <c r="K38" i="7"/>
  <c r="BA103" i="1"/>
  <c r="K37" i="7"/>
  <c r="AZ103" i="1" s="1"/>
  <c r="BI130" i="7"/>
  <c r="BH130" i="7"/>
  <c r="BG130" i="7"/>
  <c r="BF130" i="7"/>
  <c r="X130" i="7"/>
  <c r="V130" i="7"/>
  <c r="V129" i="7"/>
  <c r="T130" i="7"/>
  <c r="T129" i="7" s="1"/>
  <c r="P130" i="7"/>
  <c r="BI126" i="7"/>
  <c r="BH126" i="7"/>
  <c r="BG126" i="7"/>
  <c r="BF126" i="7"/>
  <c r="X126" i="7"/>
  <c r="X125" i="7"/>
  <c r="V126" i="7"/>
  <c r="V125" i="7" s="1"/>
  <c r="T126" i="7"/>
  <c r="T125" i="7"/>
  <c r="P126" i="7"/>
  <c r="BI123" i="7"/>
  <c r="BH123" i="7"/>
  <c r="BG123" i="7"/>
  <c r="BF123" i="7"/>
  <c r="X123" i="7"/>
  <c r="X122" i="7" s="1"/>
  <c r="X121" i="7" s="1"/>
  <c r="X120" i="7" s="1"/>
  <c r="V123" i="7"/>
  <c r="V122" i="7" s="1"/>
  <c r="T123" i="7"/>
  <c r="T122" i="7" s="1"/>
  <c r="P123" i="7"/>
  <c r="J117" i="7"/>
  <c r="J116" i="7"/>
  <c r="F116" i="7"/>
  <c r="F114" i="7"/>
  <c r="E112" i="7"/>
  <c r="J92" i="7"/>
  <c r="J91" i="7"/>
  <c r="F91" i="7"/>
  <c r="F89" i="7"/>
  <c r="E87" i="7"/>
  <c r="J18" i="7"/>
  <c r="E18" i="7"/>
  <c r="F92" i="7"/>
  <c r="J17" i="7"/>
  <c r="J12" i="7"/>
  <c r="J114" i="7" s="1"/>
  <c r="E7" i="7"/>
  <c r="E110" i="7" s="1"/>
  <c r="K43" i="6"/>
  <c r="K42" i="6"/>
  <c r="BA102" i="1"/>
  <c r="K41" i="6"/>
  <c r="AZ102" i="1"/>
  <c r="BI239" i="6"/>
  <c r="BH239" i="6"/>
  <c r="BG239" i="6"/>
  <c r="BF239" i="6"/>
  <c r="X239" i="6"/>
  <c r="V239" i="6"/>
  <c r="T239" i="6"/>
  <c r="P239" i="6"/>
  <c r="BI237" i="6"/>
  <c r="BH237" i="6"/>
  <c r="BG237" i="6"/>
  <c r="BF237" i="6"/>
  <c r="X237" i="6"/>
  <c r="V237" i="6"/>
  <c r="T237" i="6"/>
  <c r="P237" i="6"/>
  <c r="BI233" i="6"/>
  <c r="BH233" i="6"/>
  <c r="BG233" i="6"/>
  <c r="BF233" i="6"/>
  <c r="X233" i="6"/>
  <c r="V233" i="6"/>
  <c r="T233" i="6"/>
  <c r="P233" i="6"/>
  <c r="BI229" i="6"/>
  <c r="BH229" i="6"/>
  <c r="BG229" i="6"/>
  <c r="BF229" i="6"/>
  <c r="X229" i="6"/>
  <c r="V229" i="6"/>
  <c r="T229" i="6"/>
  <c r="P229" i="6"/>
  <c r="BI225" i="6"/>
  <c r="BH225" i="6"/>
  <c r="BG225" i="6"/>
  <c r="BF225" i="6"/>
  <c r="X225" i="6"/>
  <c r="V225" i="6"/>
  <c r="T225" i="6"/>
  <c r="P225" i="6"/>
  <c r="BI223" i="6"/>
  <c r="BH223" i="6"/>
  <c r="BG223" i="6"/>
  <c r="BF223" i="6"/>
  <c r="X223" i="6"/>
  <c r="V223" i="6"/>
  <c r="T223" i="6"/>
  <c r="P223" i="6"/>
  <c r="BI219" i="6"/>
  <c r="BH219" i="6"/>
  <c r="BG219" i="6"/>
  <c r="BF219" i="6"/>
  <c r="X219" i="6"/>
  <c r="V219" i="6"/>
  <c r="T219" i="6"/>
  <c r="P219" i="6"/>
  <c r="BI215" i="6"/>
  <c r="BH215" i="6"/>
  <c r="BG215" i="6"/>
  <c r="BF215" i="6"/>
  <c r="X215" i="6"/>
  <c r="V215" i="6"/>
  <c r="T215" i="6"/>
  <c r="P215" i="6"/>
  <c r="BI213" i="6"/>
  <c r="BH213" i="6"/>
  <c r="BG213" i="6"/>
  <c r="BF213" i="6"/>
  <c r="X213" i="6"/>
  <c r="V213" i="6"/>
  <c r="T213" i="6"/>
  <c r="P213" i="6"/>
  <c r="BI209" i="6"/>
  <c r="BH209" i="6"/>
  <c r="BG209" i="6"/>
  <c r="BF209" i="6"/>
  <c r="X209" i="6"/>
  <c r="V209" i="6"/>
  <c r="T209" i="6"/>
  <c r="P209" i="6"/>
  <c r="BI207" i="6"/>
  <c r="BH207" i="6"/>
  <c r="BG207" i="6"/>
  <c r="BF207" i="6"/>
  <c r="X207" i="6"/>
  <c r="V207" i="6"/>
  <c r="T207" i="6"/>
  <c r="P207" i="6"/>
  <c r="BI204" i="6"/>
  <c r="BH204" i="6"/>
  <c r="BG204" i="6"/>
  <c r="BF204" i="6"/>
  <c r="X204" i="6"/>
  <c r="V204" i="6"/>
  <c r="T204" i="6"/>
  <c r="P204" i="6"/>
  <c r="BI201" i="6"/>
  <c r="BH201" i="6"/>
  <c r="BG201" i="6"/>
  <c r="BF201" i="6"/>
  <c r="X201" i="6"/>
  <c r="V201" i="6"/>
  <c r="T201" i="6"/>
  <c r="P201" i="6"/>
  <c r="BI199" i="6"/>
  <c r="BH199" i="6"/>
  <c r="BG199" i="6"/>
  <c r="BF199" i="6"/>
  <c r="X199" i="6"/>
  <c r="V199" i="6"/>
  <c r="T199" i="6"/>
  <c r="P199" i="6"/>
  <c r="BI196" i="6"/>
  <c r="BH196" i="6"/>
  <c r="BG196" i="6"/>
  <c r="BF196" i="6"/>
  <c r="X196" i="6"/>
  <c r="V196" i="6"/>
  <c r="T196" i="6"/>
  <c r="P196" i="6"/>
  <c r="BI194" i="6"/>
  <c r="BH194" i="6"/>
  <c r="BG194" i="6"/>
  <c r="BF194" i="6"/>
  <c r="X194" i="6"/>
  <c r="V194" i="6"/>
  <c r="T194" i="6"/>
  <c r="P194" i="6"/>
  <c r="BI187" i="6"/>
  <c r="BH187" i="6"/>
  <c r="BG187" i="6"/>
  <c r="BF187" i="6"/>
  <c r="X187" i="6"/>
  <c r="V187" i="6"/>
  <c r="T187" i="6"/>
  <c r="P187" i="6"/>
  <c r="BI182" i="6"/>
  <c r="BH182" i="6"/>
  <c r="BG182" i="6"/>
  <c r="BF182" i="6"/>
  <c r="X182" i="6"/>
  <c r="V182" i="6"/>
  <c r="T182" i="6"/>
  <c r="P182" i="6"/>
  <c r="BI176" i="6"/>
  <c r="BH176" i="6"/>
  <c r="BG176" i="6"/>
  <c r="BF176" i="6"/>
  <c r="X176" i="6"/>
  <c r="V176" i="6"/>
  <c r="T176" i="6"/>
  <c r="P176" i="6"/>
  <c r="BI169" i="6"/>
  <c r="BH169" i="6"/>
  <c r="BG169" i="6"/>
  <c r="BF169" i="6"/>
  <c r="X169" i="6"/>
  <c r="V169" i="6"/>
  <c r="T169" i="6"/>
  <c r="P169" i="6"/>
  <c r="BI161" i="6"/>
  <c r="BH161" i="6"/>
  <c r="BG161" i="6"/>
  <c r="BF161" i="6"/>
  <c r="X161" i="6"/>
  <c r="X160" i="6"/>
  <c r="V161" i="6"/>
  <c r="V160" i="6"/>
  <c r="T161" i="6"/>
  <c r="T160" i="6"/>
  <c r="P161" i="6"/>
  <c r="BI153" i="6"/>
  <c r="BH153" i="6"/>
  <c r="BG153" i="6"/>
  <c r="BF153" i="6"/>
  <c r="X153" i="6"/>
  <c r="X152" i="6" s="1"/>
  <c r="V153" i="6"/>
  <c r="V152" i="6" s="1"/>
  <c r="T153" i="6"/>
  <c r="T152" i="6" s="1"/>
  <c r="P153" i="6"/>
  <c r="K153" i="6" s="1"/>
  <c r="BE153" i="6" s="1"/>
  <c r="BI147" i="6"/>
  <c r="BH147" i="6"/>
  <c r="BG147" i="6"/>
  <c r="BF147" i="6"/>
  <c r="X147" i="6"/>
  <c r="X146" i="6"/>
  <c r="V147" i="6"/>
  <c r="V146" i="6"/>
  <c r="T147" i="6"/>
  <c r="T146" i="6"/>
  <c r="P147" i="6"/>
  <c r="BI143" i="6"/>
  <c r="BH143" i="6"/>
  <c r="BG143" i="6"/>
  <c r="BF143" i="6"/>
  <c r="X143" i="6"/>
  <c r="V143" i="6"/>
  <c r="T143" i="6"/>
  <c r="P143" i="6"/>
  <c r="BI137" i="6"/>
  <c r="BH137" i="6"/>
  <c r="BG137" i="6"/>
  <c r="BF137" i="6"/>
  <c r="X137" i="6"/>
  <c r="V137" i="6"/>
  <c r="T137" i="6"/>
  <c r="P137" i="6"/>
  <c r="J131" i="6"/>
  <c r="J130" i="6"/>
  <c r="F130" i="6"/>
  <c r="F128" i="6"/>
  <c r="E126" i="6"/>
  <c r="J96" i="6"/>
  <c r="J95" i="6"/>
  <c r="F95" i="6"/>
  <c r="F93" i="6"/>
  <c r="E91" i="6"/>
  <c r="J22" i="6"/>
  <c r="E22" i="6"/>
  <c r="F131" i="6"/>
  <c r="J21" i="6"/>
  <c r="J16" i="6"/>
  <c r="J93" i="6" s="1"/>
  <c r="E7" i="6"/>
  <c r="E120" i="6" s="1"/>
  <c r="K43" i="5"/>
  <c r="K42" i="5"/>
  <c r="BA101" i="1"/>
  <c r="K41" i="5"/>
  <c r="AZ101" i="1"/>
  <c r="BI256" i="5"/>
  <c r="BH256" i="5"/>
  <c r="BG256" i="5"/>
  <c r="BF256" i="5"/>
  <c r="X256" i="5"/>
  <c r="V256" i="5"/>
  <c r="T256" i="5"/>
  <c r="P256" i="5"/>
  <c r="BI254" i="5"/>
  <c r="BH254" i="5"/>
  <c r="BG254" i="5"/>
  <c r="BF254" i="5"/>
  <c r="X254" i="5"/>
  <c r="V254" i="5"/>
  <c r="T254" i="5"/>
  <c r="P254" i="5"/>
  <c r="BI252" i="5"/>
  <c r="BH252" i="5"/>
  <c r="BG252" i="5"/>
  <c r="BF252" i="5"/>
  <c r="X252" i="5"/>
  <c r="V252" i="5"/>
  <c r="T252" i="5"/>
  <c r="P252" i="5"/>
  <c r="BI250" i="5"/>
  <c r="BH250" i="5"/>
  <c r="BG250" i="5"/>
  <c r="BF250" i="5"/>
  <c r="X250" i="5"/>
  <c r="V250" i="5"/>
  <c r="T250" i="5"/>
  <c r="P250" i="5"/>
  <c r="BI246" i="5"/>
  <c r="BH246" i="5"/>
  <c r="BG246" i="5"/>
  <c r="BF246" i="5"/>
  <c r="X246" i="5"/>
  <c r="V246" i="5"/>
  <c r="T246" i="5"/>
  <c r="P246" i="5"/>
  <c r="BI244" i="5"/>
  <c r="BH244" i="5"/>
  <c r="BG244" i="5"/>
  <c r="BF244" i="5"/>
  <c r="X244" i="5"/>
  <c r="V244" i="5"/>
  <c r="T244" i="5"/>
  <c r="P244" i="5"/>
  <c r="BI241" i="5"/>
  <c r="BH241" i="5"/>
  <c r="BG241" i="5"/>
  <c r="BF241" i="5"/>
  <c r="X241" i="5"/>
  <c r="V241" i="5"/>
  <c r="T241" i="5"/>
  <c r="P241" i="5"/>
  <c r="BI238" i="5"/>
  <c r="BH238" i="5"/>
  <c r="BG238" i="5"/>
  <c r="BF238" i="5"/>
  <c r="X238" i="5"/>
  <c r="V238" i="5"/>
  <c r="T238" i="5"/>
  <c r="P238" i="5"/>
  <c r="BI236" i="5"/>
  <c r="BH236" i="5"/>
  <c r="BG236" i="5"/>
  <c r="BF236" i="5"/>
  <c r="X236" i="5"/>
  <c r="V236" i="5"/>
  <c r="T236" i="5"/>
  <c r="P236" i="5"/>
  <c r="BI233" i="5"/>
  <c r="BH233" i="5"/>
  <c r="BG233" i="5"/>
  <c r="BF233" i="5"/>
  <c r="X233" i="5"/>
  <c r="V233" i="5"/>
  <c r="T233" i="5"/>
  <c r="P233" i="5"/>
  <c r="BI231" i="5"/>
  <c r="BH231" i="5"/>
  <c r="BG231" i="5"/>
  <c r="BF231" i="5"/>
  <c r="X231" i="5"/>
  <c r="V231" i="5"/>
  <c r="T231" i="5"/>
  <c r="P231" i="5"/>
  <c r="BI221" i="5"/>
  <c r="BH221" i="5"/>
  <c r="BG221" i="5"/>
  <c r="BF221" i="5"/>
  <c r="X221" i="5"/>
  <c r="V221" i="5"/>
  <c r="T221" i="5"/>
  <c r="P221" i="5"/>
  <c r="BI216" i="5"/>
  <c r="BH216" i="5"/>
  <c r="BG216" i="5"/>
  <c r="BF216" i="5"/>
  <c r="X216" i="5"/>
  <c r="V216" i="5"/>
  <c r="T216" i="5"/>
  <c r="P216" i="5"/>
  <c r="BI207" i="5"/>
  <c r="BH207" i="5"/>
  <c r="BG207" i="5"/>
  <c r="BF207" i="5"/>
  <c r="X207" i="5"/>
  <c r="V207" i="5"/>
  <c r="T207" i="5"/>
  <c r="P207" i="5"/>
  <c r="BI198" i="5"/>
  <c r="BH198" i="5"/>
  <c r="BG198" i="5"/>
  <c r="BF198" i="5"/>
  <c r="X198" i="5"/>
  <c r="V198" i="5"/>
  <c r="T198" i="5"/>
  <c r="P198" i="5"/>
  <c r="BI195" i="5"/>
  <c r="BH195" i="5"/>
  <c r="BG195" i="5"/>
  <c r="BF195" i="5"/>
  <c r="X195" i="5"/>
  <c r="V195" i="5"/>
  <c r="T195" i="5"/>
  <c r="P195" i="5"/>
  <c r="BI193" i="5"/>
  <c r="BH193" i="5"/>
  <c r="BG193" i="5"/>
  <c r="BF193" i="5"/>
  <c r="X193" i="5"/>
  <c r="V193" i="5"/>
  <c r="T193" i="5"/>
  <c r="P193" i="5"/>
  <c r="BI191" i="5"/>
  <c r="BH191" i="5"/>
  <c r="BG191" i="5"/>
  <c r="BF191" i="5"/>
  <c r="X191" i="5"/>
  <c r="V191" i="5"/>
  <c r="T191" i="5"/>
  <c r="P191" i="5"/>
  <c r="BI189" i="5"/>
  <c r="BH189" i="5"/>
  <c r="BG189" i="5"/>
  <c r="BF189" i="5"/>
  <c r="X189" i="5"/>
  <c r="V189" i="5"/>
  <c r="T189" i="5"/>
  <c r="P189" i="5"/>
  <c r="BI187" i="5"/>
  <c r="BH187" i="5"/>
  <c r="BG187" i="5"/>
  <c r="BF187" i="5"/>
  <c r="X187" i="5"/>
  <c r="V187" i="5"/>
  <c r="T187" i="5"/>
  <c r="P187" i="5"/>
  <c r="BI185" i="5"/>
  <c r="BH185" i="5"/>
  <c r="BG185" i="5"/>
  <c r="BF185" i="5"/>
  <c r="X185" i="5"/>
  <c r="V185" i="5"/>
  <c r="T185" i="5"/>
  <c r="P185" i="5"/>
  <c r="BI183" i="5"/>
  <c r="BH183" i="5"/>
  <c r="BG183" i="5"/>
  <c r="BF183" i="5"/>
  <c r="X183" i="5"/>
  <c r="V183" i="5"/>
  <c r="T183" i="5"/>
  <c r="P183" i="5"/>
  <c r="BI181" i="5"/>
  <c r="BH181" i="5"/>
  <c r="BG181" i="5"/>
  <c r="BF181" i="5"/>
  <c r="X181" i="5"/>
  <c r="V181" i="5"/>
  <c r="T181" i="5"/>
  <c r="P181" i="5"/>
  <c r="BI179" i="5"/>
  <c r="BH179" i="5"/>
  <c r="BG179" i="5"/>
  <c r="BF179" i="5"/>
  <c r="X179" i="5"/>
  <c r="V179" i="5"/>
  <c r="T179" i="5"/>
  <c r="P179" i="5"/>
  <c r="BI177" i="5"/>
  <c r="BH177" i="5"/>
  <c r="BG177" i="5"/>
  <c r="BF177" i="5"/>
  <c r="X177" i="5"/>
  <c r="V177" i="5"/>
  <c r="T177" i="5"/>
  <c r="P177" i="5"/>
  <c r="BI175" i="5"/>
  <c r="BH175" i="5"/>
  <c r="BG175" i="5"/>
  <c r="BF175" i="5"/>
  <c r="X175" i="5"/>
  <c r="V175" i="5"/>
  <c r="T175" i="5"/>
  <c r="P175" i="5"/>
  <c r="BI172" i="5"/>
  <c r="BH172" i="5"/>
  <c r="BG172" i="5"/>
  <c r="BF172" i="5"/>
  <c r="X172" i="5"/>
  <c r="V172" i="5"/>
  <c r="T172" i="5"/>
  <c r="P172" i="5"/>
  <c r="BI170" i="5"/>
  <c r="BH170" i="5"/>
  <c r="BG170" i="5"/>
  <c r="BF170" i="5"/>
  <c r="X170" i="5"/>
  <c r="V170" i="5"/>
  <c r="T170" i="5"/>
  <c r="P170" i="5"/>
  <c r="BI167" i="5"/>
  <c r="BH167" i="5"/>
  <c r="BG167" i="5"/>
  <c r="BF167" i="5"/>
  <c r="X167" i="5"/>
  <c r="V167" i="5"/>
  <c r="T167" i="5"/>
  <c r="P167" i="5"/>
  <c r="BI165" i="5"/>
  <c r="BH165" i="5"/>
  <c r="BG165" i="5"/>
  <c r="BF165" i="5"/>
  <c r="X165" i="5"/>
  <c r="V165" i="5"/>
  <c r="T165" i="5"/>
  <c r="P165" i="5"/>
  <c r="BI159" i="5"/>
  <c r="BH159" i="5"/>
  <c r="BG159" i="5"/>
  <c r="BF159" i="5"/>
  <c r="X159" i="5"/>
  <c r="X158" i="5"/>
  <c r="V159" i="5"/>
  <c r="V158" i="5"/>
  <c r="T159" i="5"/>
  <c r="T158" i="5"/>
  <c r="P159" i="5"/>
  <c r="BI153" i="5"/>
  <c r="BH153" i="5"/>
  <c r="BG153" i="5"/>
  <c r="BF153" i="5"/>
  <c r="X153" i="5"/>
  <c r="X152" i="5" s="1"/>
  <c r="V153" i="5"/>
  <c r="V152" i="5" s="1"/>
  <c r="T153" i="5"/>
  <c r="T152" i="5" s="1"/>
  <c r="P153" i="5"/>
  <c r="BI147" i="5"/>
  <c r="BH147" i="5"/>
  <c r="BG147" i="5"/>
  <c r="BF147" i="5"/>
  <c r="X147" i="5"/>
  <c r="X146" i="5"/>
  <c r="V147" i="5"/>
  <c r="V146" i="5"/>
  <c r="T147" i="5"/>
  <c r="T146" i="5"/>
  <c r="P147" i="5"/>
  <c r="BI143" i="5"/>
  <c r="BH143" i="5"/>
  <c r="BG143" i="5"/>
  <c r="BF143" i="5"/>
  <c r="X143" i="5"/>
  <c r="V143" i="5"/>
  <c r="T143" i="5"/>
  <c r="P143" i="5"/>
  <c r="BI138" i="5"/>
  <c r="BH138" i="5"/>
  <c r="BG138" i="5"/>
  <c r="BF138" i="5"/>
  <c r="X138" i="5"/>
  <c r="V138" i="5"/>
  <c r="T138" i="5"/>
  <c r="P138" i="5"/>
  <c r="J132" i="5"/>
  <c r="J131" i="5"/>
  <c r="F131" i="5"/>
  <c r="F129" i="5"/>
  <c r="E127" i="5"/>
  <c r="J96" i="5"/>
  <c r="J95" i="5"/>
  <c r="F95" i="5"/>
  <c r="F93" i="5"/>
  <c r="E91" i="5"/>
  <c r="J22" i="5"/>
  <c r="E22" i="5"/>
  <c r="F96" i="5"/>
  <c r="J21" i="5"/>
  <c r="J16" i="5"/>
  <c r="J93" i="5" s="1"/>
  <c r="E7" i="5"/>
  <c r="E121" i="5" s="1"/>
  <c r="K43" i="4"/>
  <c r="K42" i="4"/>
  <c r="BA100" i="1"/>
  <c r="K41" i="4"/>
  <c r="AZ100" i="1"/>
  <c r="BI308" i="4"/>
  <c r="BH308" i="4"/>
  <c r="BG308" i="4"/>
  <c r="BF308" i="4"/>
  <c r="X308" i="4"/>
  <c r="V308" i="4"/>
  <c r="T308" i="4"/>
  <c r="P308" i="4"/>
  <c r="BI306" i="4"/>
  <c r="BH306" i="4"/>
  <c r="BG306" i="4"/>
  <c r="BF306" i="4"/>
  <c r="X306" i="4"/>
  <c r="V306" i="4"/>
  <c r="T306" i="4"/>
  <c r="P306" i="4"/>
  <c r="BI299" i="4"/>
  <c r="BH299" i="4"/>
  <c r="BG299" i="4"/>
  <c r="BF299" i="4"/>
  <c r="X299" i="4"/>
  <c r="V299" i="4"/>
  <c r="T299" i="4"/>
  <c r="P299" i="4"/>
  <c r="BI294" i="4"/>
  <c r="BH294" i="4"/>
  <c r="BG294" i="4"/>
  <c r="BF294" i="4"/>
  <c r="X294" i="4"/>
  <c r="V294" i="4"/>
  <c r="T294" i="4"/>
  <c r="P294" i="4"/>
  <c r="BI289" i="4"/>
  <c r="BH289" i="4"/>
  <c r="BG289" i="4"/>
  <c r="BF289" i="4"/>
  <c r="X289" i="4"/>
  <c r="V289" i="4"/>
  <c r="T289" i="4"/>
  <c r="P289" i="4"/>
  <c r="BI287" i="4"/>
  <c r="BH287" i="4"/>
  <c r="BG287" i="4"/>
  <c r="BF287" i="4"/>
  <c r="X287" i="4"/>
  <c r="V287" i="4"/>
  <c r="T287" i="4"/>
  <c r="P287" i="4"/>
  <c r="BI283" i="4"/>
  <c r="BH283" i="4"/>
  <c r="BG283" i="4"/>
  <c r="BF283" i="4"/>
  <c r="X283" i="4"/>
  <c r="X282" i="4"/>
  <c r="V283" i="4"/>
  <c r="V282" i="4"/>
  <c r="T283" i="4"/>
  <c r="T282" i="4"/>
  <c r="P283" i="4"/>
  <c r="BI280" i="4"/>
  <c r="BH280" i="4"/>
  <c r="BG280" i="4"/>
  <c r="BF280" i="4"/>
  <c r="X280" i="4"/>
  <c r="V280" i="4"/>
  <c r="T280" i="4"/>
  <c r="P280" i="4"/>
  <c r="BI277" i="4"/>
  <c r="BH277" i="4"/>
  <c r="BG277" i="4"/>
  <c r="BF277" i="4"/>
  <c r="X277" i="4"/>
  <c r="V277" i="4"/>
  <c r="T277" i="4"/>
  <c r="P277" i="4"/>
  <c r="BI275" i="4"/>
  <c r="BH275" i="4"/>
  <c r="BG275" i="4"/>
  <c r="BF275" i="4"/>
  <c r="X275" i="4"/>
  <c r="V275" i="4"/>
  <c r="T275" i="4"/>
  <c r="P275" i="4"/>
  <c r="BI272" i="4"/>
  <c r="BH272" i="4"/>
  <c r="BG272" i="4"/>
  <c r="BF272" i="4"/>
  <c r="X272" i="4"/>
  <c r="V272" i="4"/>
  <c r="T272" i="4"/>
  <c r="P272" i="4"/>
  <c r="BI270" i="4"/>
  <c r="BH270" i="4"/>
  <c r="BG270" i="4"/>
  <c r="BF270" i="4"/>
  <c r="X270" i="4"/>
  <c r="V270" i="4"/>
  <c r="T270" i="4"/>
  <c r="P270" i="4"/>
  <c r="BI264" i="4"/>
  <c r="BH264" i="4"/>
  <c r="BG264" i="4"/>
  <c r="BF264" i="4"/>
  <c r="X264" i="4"/>
  <c r="X263" i="4" s="1"/>
  <c r="V264" i="4"/>
  <c r="V263" i="4" s="1"/>
  <c r="T264" i="4"/>
  <c r="T263" i="4" s="1"/>
  <c r="P264" i="4"/>
  <c r="BI256" i="4"/>
  <c r="BH256" i="4"/>
  <c r="BG256" i="4"/>
  <c r="BF256" i="4"/>
  <c r="X256" i="4"/>
  <c r="V256" i="4"/>
  <c r="T256" i="4"/>
  <c r="P256" i="4"/>
  <c r="K256" i="4" s="1"/>
  <c r="BE256" i="4" s="1"/>
  <c r="BI251" i="4"/>
  <c r="BH251" i="4"/>
  <c r="BG251" i="4"/>
  <c r="BF251" i="4"/>
  <c r="X251" i="4"/>
  <c r="V251" i="4"/>
  <c r="T251" i="4"/>
  <c r="P251" i="4"/>
  <c r="BK251" i="4" s="1"/>
  <c r="BI246" i="4"/>
  <c r="BH246" i="4"/>
  <c r="BG246" i="4"/>
  <c r="BF246" i="4"/>
  <c r="X246" i="4"/>
  <c r="V246" i="4"/>
  <c r="T246" i="4"/>
  <c r="P246" i="4"/>
  <c r="K246" i="4" s="1"/>
  <c r="BE246" i="4" s="1"/>
  <c r="BI240" i="4"/>
  <c r="BH240" i="4"/>
  <c r="BG240" i="4"/>
  <c r="BF240" i="4"/>
  <c r="X240" i="4"/>
  <c r="V240" i="4"/>
  <c r="T240" i="4"/>
  <c r="P240" i="4"/>
  <c r="BK240" i="4" s="1"/>
  <c r="BI234" i="4"/>
  <c r="BH234" i="4"/>
  <c r="BG234" i="4"/>
  <c r="BF234" i="4"/>
  <c r="X234" i="4"/>
  <c r="V234" i="4"/>
  <c r="T234" i="4"/>
  <c r="P234" i="4"/>
  <c r="BK234" i="4" s="1"/>
  <c r="BI228" i="4"/>
  <c r="BH228" i="4"/>
  <c r="BG228" i="4"/>
  <c r="BF228" i="4"/>
  <c r="X228" i="4"/>
  <c r="V228" i="4"/>
  <c r="T228" i="4"/>
  <c r="P228" i="4"/>
  <c r="K228" i="4" s="1"/>
  <c r="BE228" i="4" s="1"/>
  <c r="BI221" i="4"/>
  <c r="BH221" i="4"/>
  <c r="BG221" i="4"/>
  <c r="BF221" i="4"/>
  <c r="X221" i="4"/>
  <c r="V221" i="4"/>
  <c r="T221" i="4"/>
  <c r="P221" i="4"/>
  <c r="BK221" i="4" s="1"/>
  <c r="BI214" i="4"/>
  <c r="BH214" i="4"/>
  <c r="BG214" i="4"/>
  <c r="BF214" i="4"/>
  <c r="X214" i="4"/>
  <c r="V214" i="4"/>
  <c r="T214" i="4"/>
  <c r="P214" i="4"/>
  <c r="BI208" i="4"/>
  <c r="BH208" i="4"/>
  <c r="BG208" i="4"/>
  <c r="BF208" i="4"/>
  <c r="X208" i="4"/>
  <c r="V208" i="4"/>
  <c r="T208" i="4"/>
  <c r="P208" i="4"/>
  <c r="BK208" i="4" s="1"/>
  <c r="BI201" i="4"/>
  <c r="BH201" i="4"/>
  <c r="BG201" i="4"/>
  <c r="BF201" i="4"/>
  <c r="X201" i="4"/>
  <c r="V201" i="4"/>
  <c r="T201" i="4"/>
  <c r="P201" i="4"/>
  <c r="K201" i="4" s="1"/>
  <c r="BE201" i="4" s="1"/>
  <c r="BI194" i="4"/>
  <c r="BH194" i="4"/>
  <c r="BG194" i="4"/>
  <c r="BF194" i="4"/>
  <c r="X194" i="4"/>
  <c r="X193" i="4"/>
  <c r="V194" i="4"/>
  <c r="V193" i="4"/>
  <c r="T194" i="4"/>
  <c r="T193" i="4"/>
  <c r="P194" i="4"/>
  <c r="BI187" i="4"/>
  <c r="BH187" i="4"/>
  <c r="BG187" i="4"/>
  <c r="BF187" i="4"/>
  <c r="X187" i="4"/>
  <c r="X186" i="4" s="1"/>
  <c r="V187" i="4"/>
  <c r="V186" i="4" s="1"/>
  <c r="T187" i="4"/>
  <c r="T186" i="4" s="1"/>
  <c r="P187" i="4"/>
  <c r="BI181" i="4"/>
  <c r="BH181" i="4"/>
  <c r="BG181" i="4"/>
  <c r="BF181" i="4"/>
  <c r="X181" i="4"/>
  <c r="X180" i="4"/>
  <c r="V181" i="4"/>
  <c r="V180" i="4"/>
  <c r="T181" i="4"/>
  <c r="T180" i="4"/>
  <c r="P181" i="4"/>
  <c r="BI177" i="4"/>
  <c r="BH177" i="4"/>
  <c r="BG177" i="4"/>
  <c r="BF177" i="4"/>
  <c r="X177" i="4"/>
  <c r="V177" i="4"/>
  <c r="T177" i="4"/>
  <c r="P177" i="4"/>
  <c r="BI171" i="4"/>
  <c r="BH171" i="4"/>
  <c r="BG171" i="4"/>
  <c r="BF171" i="4"/>
  <c r="X171" i="4"/>
  <c r="V171" i="4"/>
  <c r="T171" i="4"/>
  <c r="P171" i="4"/>
  <c r="BI169" i="4"/>
  <c r="BH169" i="4"/>
  <c r="BG169" i="4"/>
  <c r="BF169" i="4"/>
  <c r="X169" i="4"/>
  <c r="V169" i="4"/>
  <c r="T169" i="4"/>
  <c r="P169" i="4"/>
  <c r="BI158" i="4"/>
  <c r="BH158" i="4"/>
  <c r="BG158" i="4"/>
  <c r="BF158" i="4"/>
  <c r="X158" i="4"/>
  <c r="V158" i="4"/>
  <c r="T158" i="4"/>
  <c r="P158" i="4"/>
  <c r="BI156" i="4"/>
  <c r="BH156" i="4"/>
  <c r="BG156" i="4"/>
  <c r="BF156" i="4"/>
  <c r="X156" i="4"/>
  <c r="V156" i="4"/>
  <c r="T156" i="4"/>
  <c r="P156" i="4"/>
  <c r="BI153" i="4"/>
  <c r="BH153" i="4"/>
  <c r="BG153" i="4"/>
  <c r="BF153" i="4"/>
  <c r="X153" i="4"/>
  <c r="V153" i="4"/>
  <c r="T153" i="4"/>
  <c r="P153" i="4"/>
  <c r="BI144" i="4"/>
  <c r="BH144" i="4"/>
  <c r="BG144" i="4"/>
  <c r="BF144" i="4"/>
  <c r="X144" i="4"/>
  <c r="V144" i="4"/>
  <c r="T144" i="4"/>
  <c r="P144" i="4"/>
  <c r="BI138" i="4"/>
  <c r="BH138" i="4"/>
  <c r="BG138" i="4"/>
  <c r="BF138" i="4"/>
  <c r="X138" i="4"/>
  <c r="V138" i="4"/>
  <c r="T138" i="4"/>
  <c r="P138" i="4"/>
  <c r="J132" i="4"/>
  <c r="J131" i="4"/>
  <c r="F131" i="4"/>
  <c r="F129" i="4"/>
  <c r="E127" i="4"/>
  <c r="J96" i="4"/>
  <c r="J95" i="4"/>
  <c r="F95" i="4"/>
  <c r="F93" i="4"/>
  <c r="E91" i="4"/>
  <c r="J22" i="4"/>
  <c r="E22" i="4"/>
  <c r="F132" i="4"/>
  <c r="J21" i="4"/>
  <c r="J16" i="4"/>
  <c r="J93" i="4" s="1"/>
  <c r="E7" i="4"/>
  <c r="E121" i="4" s="1"/>
  <c r="K43" i="3"/>
  <c r="K42" i="3"/>
  <c r="BA98" i="1"/>
  <c r="K41" i="3"/>
  <c r="AZ98" i="1"/>
  <c r="BI402" i="3"/>
  <c r="BH402" i="3"/>
  <c r="BG402" i="3"/>
  <c r="BF402" i="3"/>
  <c r="X402" i="3"/>
  <c r="V402" i="3"/>
  <c r="T402" i="3"/>
  <c r="P402" i="3"/>
  <c r="K402" i="3" s="1"/>
  <c r="BE402" i="3" s="1"/>
  <c r="BI383" i="3"/>
  <c r="BH383" i="3"/>
  <c r="BG383" i="3"/>
  <c r="BF383" i="3"/>
  <c r="X383" i="3"/>
  <c r="V383" i="3"/>
  <c r="T383" i="3"/>
  <c r="P383" i="3"/>
  <c r="BK383" i="3" s="1"/>
  <c r="BI377" i="3"/>
  <c r="BH377" i="3"/>
  <c r="BG377" i="3"/>
  <c r="BF377" i="3"/>
  <c r="X377" i="3"/>
  <c r="V377" i="3"/>
  <c r="T377" i="3"/>
  <c r="P377" i="3"/>
  <c r="BI375" i="3"/>
  <c r="BH375" i="3"/>
  <c r="BG375" i="3"/>
  <c r="BF375" i="3"/>
  <c r="X375" i="3"/>
  <c r="V375" i="3"/>
  <c r="T375" i="3"/>
  <c r="P375" i="3"/>
  <c r="BI373" i="3"/>
  <c r="BH373" i="3"/>
  <c r="BG373" i="3"/>
  <c r="BF373" i="3"/>
  <c r="X373" i="3"/>
  <c r="V373" i="3"/>
  <c r="T373" i="3"/>
  <c r="P373" i="3"/>
  <c r="K373" i="3" s="1"/>
  <c r="BE373" i="3" s="1"/>
  <c r="BI358" i="3"/>
  <c r="BH358" i="3"/>
  <c r="BG358" i="3"/>
  <c r="BF358" i="3"/>
  <c r="X358" i="3"/>
  <c r="V358" i="3"/>
  <c r="T358" i="3"/>
  <c r="P358" i="3"/>
  <c r="BK358" i="3" s="1"/>
  <c r="BI355" i="3"/>
  <c r="BH355" i="3"/>
  <c r="BG355" i="3"/>
  <c r="BF355" i="3"/>
  <c r="X355" i="3"/>
  <c r="V355" i="3"/>
  <c r="T355" i="3"/>
  <c r="P355" i="3"/>
  <c r="BK355" i="3" s="1"/>
  <c r="BI353" i="3"/>
  <c r="BH353" i="3"/>
  <c r="BG353" i="3"/>
  <c r="BF353" i="3"/>
  <c r="X353" i="3"/>
  <c r="V353" i="3"/>
  <c r="T353" i="3"/>
  <c r="P353" i="3"/>
  <c r="BI351" i="3"/>
  <c r="BH351" i="3"/>
  <c r="BG351" i="3"/>
  <c r="BF351" i="3"/>
  <c r="X351" i="3"/>
  <c r="V351" i="3"/>
  <c r="T351" i="3"/>
  <c r="P351" i="3"/>
  <c r="K351" i="3" s="1"/>
  <c r="BE351" i="3" s="1"/>
  <c r="BI342" i="3"/>
  <c r="BH342" i="3"/>
  <c r="BG342" i="3"/>
  <c r="BF342" i="3"/>
  <c r="X342" i="3"/>
  <c r="V342" i="3"/>
  <c r="T342" i="3"/>
  <c r="P342" i="3"/>
  <c r="K342" i="3" s="1"/>
  <c r="BE342" i="3" s="1"/>
  <c r="BI338" i="3"/>
  <c r="BH338" i="3"/>
  <c r="BG338" i="3"/>
  <c r="BF338" i="3"/>
  <c r="X338" i="3"/>
  <c r="V338" i="3"/>
  <c r="T338" i="3"/>
  <c r="P338" i="3"/>
  <c r="K338" i="3" s="1"/>
  <c r="BE338" i="3" s="1"/>
  <c r="BI336" i="3"/>
  <c r="BH336" i="3"/>
  <c r="BG336" i="3"/>
  <c r="BF336" i="3"/>
  <c r="X336" i="3"/>
  <c r="V336" i="3"/>
  <c r="T336" i="3"/>
  <c r="P336" i="3"/>
  <c r="K336" i="3" s="1"/>
  <c r="BE336" i="3" s="1"/>
  <c r="BI333" i="3"/>
  <c r="BH333" i="3"/>
  <c r="BG333" i="3"/>
  <c r="BF333" i="3"/>
  <c r="X333" i="3"/>
  <c r="V333" i="3"/>
  <c r="T333" i="3"/>
  <c r="P333" i="3"/>
  <c r="K333" i="3" s="1"/>
  <c r="BE333" i="3" s="1"/>
  <c r="BI308" i="3"/>
  <c r="BH308" i="3"/>
  <c r="BG308" i="3"/>
  <c r="BF308" i="3"/>
  <c r="X308" i="3"/>
  <c r="V308" i="3"/>
  <c r="T308" i="3"/>
  <c r="P308" i="3"/>
  <c r="BI301" i="3"/>
  <c r="BH301" i="3"/>
  <c r="BG301" i="3"/>
  <c r="BF301" i="3"/>
  <c r="X301" i="3"/>
  <c r="V301" i="3"/>
  <c r="T301" i="3"/>
  <c r="P301" i="3"/>
  <c r="K301" i="3" s="1"/>
  <c r="BE301" i="3" s="1"/>
  <c r="BI280" i="3"/>
  <c r="BH280" i="3"/>
  <c r="BG280" i="3"/>
  <c r="BF280" i="3"/>
  <c r="X280" i="3"/>
  <c r="V280" i="3"/>
  <c r="T280" i="3"/>
  <c r="P280" i="3"/>
  <c r="BI261" i="3"/>
  <c r="BH261" i="3"/>
  <c r="BG261" i="3"/>
  <c r="BF261" i="3"/>
  <c r="X261" i="3"/>
  <c r="V261" i="3"/>
  <c r="T261" i="3"/>
  <c r="P261" i="3"/>
  <c r="K261" i="3" s="1"/>
  <c r="BE261" i="3" s="1"/>
  <c r="BI242" i="3"/>
  <c r="BH242" i="3"/>
  <c r="BG242" i="3"/>
  <c r="BF242" i="3"/>
  <c r="X242" i="3"/>
  <c r="V242" i="3"/>
  <c r="T242" i="3"/>
  <c r="P242" i="3"/>
  <c r="BI235" i="3"/>
  <c r="BH235" i="3"/>
  <c r="BG235" i="3"/>
  <c r="BF235" i="3"/>
  <c r="X235" i="3"/>
  <c r="V235" i="3"/>
  <c r="T235" i="3"/>
  <c r="P235" i="3"/>
  <c r="BI230" i="3"/>
  <c r="BH230" i="3"/>
  <c r="BG230" i="3"/>
  <c r="BF230" i="3"/>
  <c r="X230" i="3"/>
  <c r="V230" i="3"/>
  <c r="T230" i="3"/>
  <c r="P230" i="3"/>
  <c r="BK230" i="3" s="1"/>
  <c r="BI221" i="3"/>
  <c r="BH221" i="3"/>
  <c r="BG221" i="3"/>
  <c r="BF221" i="3"/>
  <c r="X221" i="3"/>
  <c r="V221" i="3"/>
  <c r="T221" i="3"/>
  <c r="P221" i="3"/>
  <c r="BK221" i="3" s="1"/>
  <c r="BI211" i="3"/>
  <c r="BH211" i="3"/>
  <c r="BG211" i="3"/>
  <c r="BF211" i="3"/>
  <c r="X211" i="3"/>
  <c r="V211" i="3"/>
  <c r="T211" i="3"/>
  <c r="P211" i="3"/>
  <c r="K211" i="3" s="1"/>
  <c r="BE211" i="3" s="1"/>
  <c r="BI199" i="3"/>
  <c r="BH199" i="3"/>
  <c r="BG199" i="3"/>
  <c r="BF199" i="3"/>
  <c r="X199" i="3"/>
  <c r="V199" i="3"/>
  <c r="T199" i="3"/>
  <c r="P199" i="3"/>
  <c r="BK199" i="3" s="1"/>
  <c r="BI177" i="3"/>
  <c r="BH177" i="3"/>
  <c r="BG177" i="3"/>
  <c r="BF177" i="3"/>
  <c r="X177" i="3"/>
  <c r="V177" i="3"/>
  <c r="T177" i="3"/>
  <c r="P177" i="3"/>
  <c r="BK177" i="3" s="1"/>
  <c r="BI165" i="3"/>
  <c r="BH165" i="3"/>
  <c r="BG165" i="3"/>
  <c r="BF165" i="3"/>
  <c r="X165" i="3"/>
  <c r="V165" i="3"/>
  <c r="T165" i="3"/>
  <c r="P165" i="3"/>
  <c r="BI156" i="3"/>
  <c r="BH156" i="3"/>
  <c r="BG156" i="3"/>
  <c r="BF156" i="3"/>
  <c r="X156" i="3"/>
  <c r="V156" i="3"/>
  <c r="T156" i="3"/>
  <c r="P156" i="3"/>
  <c r="BI154" i="3"/>
  <c r="BH154" i="3"/>
  <c r="BG154" i="3"/>
  <c r="BF154" i="3"/>
  <c r="X154" i="3"/>
  <c r="V154" i="3"/>
  <c r="T154" i="3"/>
  <c r="P154" i="3"/>
  <c r="BK154" i="3" s="1"/>
  <c r="BI146" i="3"/>
  <c r="BH146" i="3"/>
  <c r="BG146" i="3"/>
  <c r="BF146" i="3"/>
  <c r="X146" i="3"/>
  <c r="V146" i="3"/>
  <c r="T146" i="3"/>
  <c r="P146" i="3"/>
  <c r="BK146" i="3" s="1"/>
  <c r="BI138" i="3"/>
  <c r="BH138" i="3"/>
  <c r="BG138" i="3"/>
  <c r="BF138" i="3"/>
  <c r="X138" i="3"/>
  <c r="V138" i="3"/>
  <c r="T138" i="3"/>
  <c r="P138" i="3"/>
  <c r="BK138" i="3" s="1"/>
  <c r="J132" i="3"/>
  <c r="J131" i="3"/>
  <c r="F131" i="3"/>
  <c r="F129" i="3"/>
  <c r="E127" i="3"/>
  <c r="J96" i="3"/>
  <c r="J95" i="3"/>
  <c r="F95" i="3"/>
  <c r="F93" i="3"/>
  <c r="E91" i="3"/>
  <c r="J22" i="3"/>
  <c r="E22" i="3"/>
  <c r="F96" i="3" s="1"/>
  <c r="J21" i="3"/>
  <c r="J16" i="3"/>
  <c r="J129" i="3"/>
  <c r="E7" i="3"/>
  <c r="E121" i="3"/>
  <c r="K43" i="2"/>
  <c r="K42" i="2"/>
  <c r="BA97" i="1" s="1"/>
  <c r="K41" i="2"/>
  <c r="AZ97" i="1" s="1"/>
  <c r="BI272" i="2"/>
  <c r="BH272" i="2"/>
  <c r="BG272" i="2"/>
  <c r="BF272" i="2"/>
  <c r="X272" i="2"/>
  <c r="V272" i="2"/>
  <c r="T272" i="2"/>
  <c r="P272" i="2"/>
  <c r="BI270" i="2"/>
  <c r="BH270" i="2"/>
  <c r="BG270" i="2"/>
  <c r="BF270" i="2"/>
  <c r="X270" i="2"/>
  <c r="V270" i="2"/>
  <c r="T270" i="2"/>
  <c r="P270" i="2"/>
  <c r="BI267" i="2"/>
  <c r="BH267" i="2"/>
  <c r="BG267" i="2"/>
  <c r="BF267" i="2"/>
  <c r="X267" i="2"/>
  <c r="V267" i="2"/>
  <c r="T267" i="2"/>
  <c r="P267" i="2"/>
  <c r="BI264" i="2"/>
  <c r="BH264" i="2"/>
  <c r="BG264" i="2"/>
  <c r="BF264" i="2"/>
  <c r="X264" i="2"/>
  <c r="V264" i="2"/>
  <c r="T264" i="2"/>
  <c r="P264" i="2"/>
  <c r="BI262" i="2"/>
  <c r="BH262" i="2"/>
  <c r="BG262" i="2"/>
  <c r="BF262" i="2"/>
  <c r="X262" i="2"/>
  <c r="V262" i="2"/>
  <c r="T262" i="2"/>
  <c r="P262" i="2"/>
  <c r="BI259" i="2"/>
  <c r="BH259" i="2"/>
  <c r="BG259" i="2"/>
  <c r="BF259" i="2"/>
  <c r="X259" i="2"/>
  <c r="V259" i="2"/>
  <c r="T259" i="2"/>
  <c r="P259" i="2"/>
  <c r="BI257" i="2"/>
  <c r="BH257" i="2"/>
  <c r="BG257" i="2"/>
  <c r="BF257" i="2"/>
  <c r="X257" i="2"/>
  <c r="V257" i="2"/>
  <c r="T257" i="2"/>
  <c r="P257" i="2"/>
  <c r="BI240" i="2"/>
  <c r="BH240" i="2"/>
  <c r="BG240" i="2"/>
  <c r="BF240" i="2"/>
  <c r="X240" i="2"/>
  <c r="V240" i="2"/>
  <c r="T240" i="2"/>
  <c r="P240" i="2"/>
  <c r="BI218" i="2"/>
  <c r="BH218" i="2"/>
  <c r="BG218" i="2"/>
  <c r="BF218" i="2"/>
  <c r="X218" i="2"/>
  <c r="V218" i="2"/>
  <c r="T218" i="2"/>
  <c r="P218" i="2"/>
  <c r="BI199" i="2"/>
  <c r="BH199" i="2"/>
  <c r="BG199" i="2"/>
  <c r="BF199" i="2"/>
  <c r="X199" i="2"/>
  <c r="V199" i="2"/>
  <c r="T199" i="2"/>
  <c r="P199" i="2"/>
  <c r="BI194" i="2"/>
  <c r="BH194" i="2"/>
  <c r="BG194" i="2"/>
  <c r="BF194" i="2"/>
  <c r="X194" i="2"/>
  <c r="V194" i="2"/>
  <c r="T194" i="2"/>
  <c r="P194" i="2"/>
  <c r="BI189" i="2"/>
  <c r="BH189" i="2"/>
  <c r="BG189" i="2"/>
  <c r="BF189" i="2"/>
  <c r="X189" i="2"/>
  <c r="V189" i="2"/>
  <c r="T189" i="2"/>
  <c r="P189" i="2"/>
  <c r="BI180" i="2"/>
  <c r="BH180" i="2"/>
  <c r="BG180" i="2"/>
  <c r="BF180" i="2"/>
  <c r="X180" i="2"/>
  <c r="V180" i="2"/>
  <c r="T180" i="2"/>
  <c r="P180" i="2"/>
  <c r="BI174" i="2"/>
  <c r="BH174" i="2"/>
  <c r="BG174" i="2"/>
  <c r="BF174" i="2"/>
  <c r="X174" i="2"/>
  <c r="V174" i="2"/>
  <c r="T174" i="2"/>
  <c r="P174" i="2"/>
  <c r="BI169" i="2"/>
  <c r="BH169" i="2"/>
  <c r="BG169" i="2"/>
  <c r="BF169" i="2"/>
  <c r="X169" i="2"/>
  <c r="V169" i="2"/>
  <c r="T169" i="2"/>
  <c r="P169" i="2"/>
  <c r="BI164" i="2"/>
  <c r="BH164" i="2"/>
  <c r="BG164" i="2"/>
  <c r="BF164" i="2"/>
  <c r="X164" i="2"/>
  <c r="V164" i="2"/>
  <c r="T164" i="2"/>
  <c r="P164" i="2"/>
  <c r="BI162" i="2"/>
  <c r="BH162" i="2"/>
  <c r="BG162" i="2"/>
  <c r="BF162" i="2"/>
  <c r="X162" i="2"/>
  <c r="V162" i="2"/>
  <c r="T162" i="2"/>
  <c r="P162" i="2"/>
  <c r="BI160" i="2"/>
  <c r="BH160" i="2"/>
  <c r="BG160" i="2"/>
  <c r="BF160" i="2"/>
  <c r="X160" i="2"/>
  <c r="V160" i="2"/>
  <c r="T160" i="2"/>
  <c r="P160" i="2"/>
  <c r="BI152" i="2"/>
  <c r="BH152" i="2"/>
  <c r="BG152" i="2"/>
  <c r="BF152" i="2"/>
  <c r="X152" i="2"/>
  <c r="V152" i="2"/>
  <c r="T152" i="2"/>
  <c r="P152" i="2"/>
  <c r="BI145" i="2"/>
  <c r="BH145" i="2"/>
  <c r="BG145" i="2"/>
  <c r="BF145" i="2"/>
  <c r="X145" i="2"/>
  <c r="X144" i="2" s="1"/>
  <c r="V145" i="2"/>
  <c r="V144" i="2" s="1"/>
  <c r="T145" i="2"/>
  <c r="T144" i="2" s="1"/>
  <c r="P145" i="2"/>
  <c r="BI139" i="2"/>
  <c r="BH139" i="2"/>
  <c r="BG139" i="2"/>
  <c r="BF139" i="2"/>
  <c r="X139" i="2"/>
  <c r="V139" i="2"/>
  <c r="T139" i="2"/>
  <c r="P139" i="2"/>
  <c r="BI133" i="2"/>
  <c r="BH133" i="2"/>
  <c r="BG133" i="2"/>
  <c r="BF133" i="2"/>
  <c r="X133" i="2"/>
  <c r="V133" i="2"/>
  <c r="T133" i="2"/>
  <c r="P133" i="2"/>
  <c r="J127" i="2"/>
  <c r="J126" i="2"/>
  <c r="F126" i="2"/>
  <c r="F124" i="2"/>
  <c r="E122" i="2"/>
  <c r="J96" i="2"/>
  <c r="J95" i="2"/>
  <c r="F95" i="2"/>
  <c r="F93" i="2"/>
  <c r="E91" i="2"/>
  <c r="J22" i="2"/>
  <c r="E22" i="2"/>
  <c r="F127" i="2" s="1"/>
  <c r="J21" i="2"/>
  <c r="J16" i="2"/>
  <c r="J124" i="2"/>
  <c r="E7" i="2"/>
  <c r="E116" i="2"/>
  <c r="L90" i="1"/>
  <c r="AM90" i="1"/>
  <c r="AM89" i="1"/>
  <c r="L89" i="1"/>
  <c r="AM87" i="1"/>
  <c r="L87" i="1"/>
  <c r="L85" i="1"/>
  <c r="L84" i="1"/>
  <c r="Q270" i="2"/>
  <c r="BK262" i="2"/>
  <c r="Q162" i="2"/>
  <c r="R152" i="2"/>
  <c r="Q133" i="2"/>
  <c r="Q262" i="2"/>
  <c r="Q259" i="2"/>
  <c r="Q240" i="2"/>
  <c r="R194" i="2"/>
  <c r="Q174" i="2"/>
  <c r="Q164" i="2"/>
  <c r="AU99" i="1"/>
  <c r="R267" i="2"/>
  <c r="R264" i="2"/>
  <c r="Q264" i="2"/>
  <c r="Q180" i="2"/>
  <c r="R240" i="2"/>
  <c r="Q218" i="2"/>
  <c r="Q194" i="2"/>
  <c r="R180" i="2"/>
  <c r="R174" i="2"/>
  <c r="R139" i="2"/>
  <c r="BK264" i="2"/>
  <c r="BK257" i="2"/>
  <c r="K152" i="2"/>
  <c r="BE152" i="2"/>
  <c r="K262" i="2"/>
  <c r="BE262" i="2"/>
  <c r="BK189" i="2"/>
  <c r="BK169" i="2"/>
  <c r="BK164" i="2"/>
  <c r="Q375" i="3"/>
  <c r="R338" i="3"/>
  <c r="R301" i="3"/>
  <c r="Q261" i="3"/>
  <c r="Q154" i="3"/>
  <c r="R383" i="3"/>
  <c r="R333" i="3"/>
  <c r="R280" i="3"/>
  <c r="R261" i="3"/>
  <c r="Q235" i="3"/>
  <c r="Q165" i="3"/>
  <c r="R138" i="3"/>
  <c r="Q402" i="3"/>
  <c r="Q383" i="3"/>
  <c r="Q377" i="3"/>
  <c r="Q373" i="3"/>
  <c r="R358" i="3"/>
  <c r="R355" i="3"/>
  <c r="Q351" i="3"/>
  <c r="R342" i="3"/>
  <c r="Q338" i="3"/>
  <c r="Q333" i="3"/>
  <c r="R211" i="3"/>
  <c r="R353" i="3"/>
  <c r="Q336" i="3"/>
  <c r="Q230" i="3"/>
  <c r="R221" i="3"/>
  <c r="Q146" i="3"/>
  <c r="BK375" i="3"/>
  <c r="K353" i="3"/>
  <c r="BE353" i="3" s="1"/>
  <c r="BK242" i="3"/>
  <c r="BK165" i="3"/>
  <c r="Q294" i="4"/>
  <c r="Q287" i="4"/>
  <c r="R256" i="4"/>
  <c r="Q234" i="4"/>
  <c r="Q177" i="4"/>
  <c r="R144" i="4"/>
  <c r="R294" i="4"/>
  <c r="R277" i="4"/>
  <c r="R270" i="4"/>
  <c r="R181" i="4"/>
  <c r="R156" i="4"/>
  <c r="Q256" i="4"/>
  <c r="R228" i="4"/>
  <c r="Q187" i="4"/>
  <c r="Q308" i="4"/>
  <c r="R289" i="4"/>
  <c r="Q240" i="4"/>
  <c r="R221" i="4"/>
  <c r="Q181" i="4"/>
  <c r="R171" i="4"/>
  <c r="R158" i="4"/>
  <c r="K287" i="4"/>
  <c r="BE287" i="4"/>
  <c r="K275" i="4"/>
  <c r="BE275" i="4"/>
  <c r="BK171" i="4"/>
  <c r="BK264" i="4"/>
  <c r="K277" i="4"/>
  <c r="BE277" i="4"/>
  <c r="BK156" i="4"/>
  <c r="BK187" i="4"/>
  <c r="BK153" i="4"/>
  <c r="Q254" i="5"/>
  <c r="Q246" i="5"/>
  <c r="Q238" i="5"/>
  <c r="Q193" i="5"/>
  <c r="Q181" i="5"/>
  <c r="R170" i="5"/>
  <c r="Q138" i="5"/>
  <c r="Q252" i="5"/>
  <c r="R236" i="5"/>
  <c r="R195" i="5"/>
  <c r="Q189" i="5"/>
  <c r="R183" i="5"/>
  <c r="R167" i="5"/>
  <c r="Q159" i="5"/>
  <c r="R254" i="5"/>
  <c r="Q241" i="5"/>
  <c r="R207" i="5"/>
  <c r="Q195" i="5"/>
  <c r="Q191" i="5"/>
  <c r="Q185" i="5"/>
  <c r="Q172" i="5"/>
  <c r="Q165" i="5"/>
  <c r="R143" i="5"/>
  <c r="R138" i="5"/>
  <c r="BK254" i="5"/>
  <c r="BK241" i="5"/>
  <c r="K195" i="5"/>
  <c r="BE195" i="5"/>
  <c r="K138" i="5"/>
  <c r="BE138" i="5"/>
  <c r="K246" i="5"/>
  <c r="BE246" i="5"/>
  <c r="K187" i="5"/>
  <c r="BE187" i="5"/>
  <c r="K172" i="5"/>
  <c r="BE172" i="5"/>
  <c r="BK233" i="5"/>
  <c r="K193" i="5"/>
  <c r="BE193" i="5" s="1"/>
  <c r="K147" i="5"/>
  <c r="BE147" i="5" s="1"/>
  <c r="BK179" i="5"/>
  <c r="R237" i="6"/>
  <c r="R223" i="6"/>
  <c r="R213" i="6"/>
  <c r="R196" i="6"/>
  <c r="R176" i="6"/>
  <c r="Q153" i="6"/>
  <c r="Q207" i="6"/>
  <c r="Q169" i="6"/>
  <c r="Q161" i="6"/>
  <c r="R137" i="6"/>
  <c r="R219" i="6"/>
  <c r="Q201" i="6"/>
  <c r="Q176" i="6"/>
  <c r="Q233" i="6"/>
  <c r="R229" i="6"/>
  <c r="Q213" i="6"/>
  <c r="R199" i="6"/>
  <c r="R147" i="6"/>
  <c r="BK225" i="6"/>
  <c r="K207" i="6"/>
  <c r="BE207" i="6" s="1"/>
  <c r="BK187" i="6"/>
  <c r="BK169" i="6"/>
  <c r="K147" i="6"/>
  <c r="BE147" i="6" s="1"/>
  <c r="BK223" i="6"/>
  <c r="BK182" i="6"/>
  <c r="K204" i="6"/>
  <c r="BE204" i="6" s="1"/>
  <c r="Q130" i="7"/>
  <c r="K126" i="7"/>
  <c r="BE126" i="7"/>
  <c r="Q152" i="2"/>
  <c r="K160" i="2"/>
  <c r="BE160" i="2" s="1"/>
  <c r="K162" i="2"/>
  <c r="BE162" i="2" s="1"/>
  <c r="K218" i="2"/>
  <c r="BE218" i="2" s="1"/>
  <c r="BK180" i="2"/>
  <c r="BK259" i="2"/>
  <c r="R373" i="3"/>
  <c r="R308" i="3"/>
  <c r="Q280" i="3"/>
  <c r="Q177" i="3"/>
  <c r="Q138" i="3"/>
  <c r="R377" i="3"/>
  <c r="Q358" i="3"/>
  <c r="R242" i="3"/>
  <c r="Q211" i="3"/>
  <c r="R336" i="3"/>
  <c r="R235" i="3"/>
  <c r="R199" i="3"/>
  <c r="Q342" i="3"/>
  <c r="R177" i="3"/>
  <c r="R165" i="3"/>
  <c r="R154" i="3"/>
  <c r="K377" i="3"/>
  <c r="BE377" i="3" s="1"/>
  <c r="K156" i="3"/>
  <c r="BE156" i="3" s="1"/>
  <c r="BK235" i="3"/>
  <c r="Q306" i="4"/>
  <c r="Q283" i="4"/>
  <c r="Q280" i="4"/>
  <c r="Q272" i="4"/>
  <c r="Q251" i="4"/>
  <c r="Q214" i="4"/>
  <c r="Q171" i="4"/>
  <c r="R280" i="4"/>
  <c r="R275" i="4"/>
  <c r="Q221" i="4"/>
  <c r="R208" i="4"/>
  <c r="R194" i="4"/>
  <c r="R306" i="4"/>
  <c r="Q277" i="4"/>
  <c r="R272" i="4"/>
  <c r="R240" i="4"/>
  <c r="Q194" i="4"/>
  <c r="R138" i="4"/>
  <c r="R308" i="4"/>
  <c r="R251" i="4"/>
  <c r="Q228" i="4"/>
  <c r="Q208" i="4"/>
  <c r="R177" i="4"/>
  <c r="R169" i="4"/>
  <c r="Q144" i="4"/>
  <c r="BK306" i="4"/>
  <c r="BK289" i="4"/>
  <c r="K280" i="4"/>
  <c r="BE280" i="4"/>
  <c r="K214" i="4"/>
  <c r="BE214" i="4" s="1"/>
  <c r="K299" i="4"/>
  <c r="BE299" i="4" s="1"/>
  <c r="BK138" i="4"/>
  <c r="BK169" i="4"/>
  <c r="K144" i="4"/>
  <c r="BE144" i="4"/>
  <c r="K177" i="4"/>
  <c r="BE177" i="4"/>
  <c r="R241" i="5"/>
  <c r="Q233" i="5"/>
  <c r="Q221" i="5"/>
  <c r="R198" i="5"/>
  <c r="Q183" i="5"/>
  <c r="R172" i="5"/>
  <c r="Q256" i="5"/>
  <c r="R244" i="5"/>
  <c r="R221" i="5"/>
  <c r="Q207" i="5"/>
  <c r="R191" i="5"/>
  <c r="Q187" i="5"/>
  <c r="Q175" i="5"/>
  <c r="R153" i="5"/>
  <c r="Q244" i="5"/>
  <c r="R238" i="5"/>
  <c r="Q231" i="5"/>
  <c r="R216" i="5"/>
  <c r="Q198" i="5"/>
  <c r="R193" i="5"/>
  <c r="R177" i="5"/>
  <c r="R159" i="5"/>
  <c r="R179" i="5"/>
  <c r="BK256" i="5"/>
  <c r="K244" i="5"/>
  <c r="BE244" i="5"/>
  <c r="K231" i="5"/>
  <c r="BE231" i="5"/>
  <c r="BK181" i="5"/>
  <c r="K252" i="5"/>
  <c r="BE252" i="5" s="1"/>
  <c r="K221" i="5"/>
  <c r="BE221" i="5" s="1"/>
  <c r="K191" i="5"/>
  <c r="BE191" i="5" s="1"/>
  <c r="K159" i="5"/>
  <c r="BE159" i="5" s="1"/>
  <c r="K216" i="5"/>
  <c r="BE216" i="5" s="1"/>
  <c r="K177" i="5"/>
  <c r="BE177" i="5" s="1"/>
  <c r="K189" i="5"/>
  <c r="BE189" i="5" s="1"/>
  <c r="K175" i="5"/>
  <c r="BE175" i="5" s="1"/>
  <c r="K153" i="5"/>
  <c r="BE153" i="5" s="1"/>
  <c r="R233" i="6"/>
  <c r="Q215" i="6"/>
  <c r="R207" i="6"/>
  <c r="Q182" i="6"/>
  <c r="R161" i="6"/>
  <c r="R225" i="6"/>
  <c r="Q199" i="6"/>
  <c r="Q143" i="6"/>
  <c r="Q223" i="6"/>
  <c r="Q204" i="6"/>
  <c r="R187" i="6"/>
  <c r="Q147" i="6"/>
  <c r="Q137" i="6"/>
  <c r="Q225" i="6"/>
  <c r="R209" i="6"/>
  <c r="Q196" i="6"/>
  <c r="BK239" i="6"/>
  <c r="K213" i="6"/>
  <c r="BE213" i="6"/>
  <c r="BK201" i="6"/>
  <c r="K196" i="6"/>
  <c r="BE196" i="6" s="1"/>
  <c r="K161" i="6"/>
  <c r="BE161" i="6" s="1"/>
  <c r="K229" i="6"/>
  <c r="BE229" i="6" s="1"/>
  <c r="K215" i="6"/>
  <c r="BE215" i="6" s="1"/>
  <c r="K137" i="6"/>
  <c r="BE137" i="6" s="1"/>
  <c r="R126" i="7"/>
  <c r="Q126" i="7"/>
  <c r="Q272" i="2"/>
  <c r="R262" i="2"/>
  <c r="Q189" i="2"/>
  <c r="Q160" i="2"/>
  <c r="R145" i="2"/>
  <c r="Q139" i="2"/>
  <c r="R272" i="2"/>
  <c r="R259" i="2"/>
  <c r="R257" i="2"/>
  <c r="Q199" i="2"/>
  <c r="R189" i="2"/>
  <c r="R169" i="2"/>
  <c r="Q145" i="2"/>
  <c r="AU96" i="1"/>
  <c r="R270" i="2"/>
  <c r="Q267" i="2"/>
  <c r="R164" i="2"/>
  <c r="R162" i="2"/>
  <c r="R160" i="2"/>
  <c r="Q257" i="2"/>
  <c r="R218" i="2"/>
  <c r="R199" i="2"/>
  <c r="Q169" i="2"/>
  <c r="R133" i="2"/>
  <c r="BK272" i="2"/>
  <c r="K267" i="2"/>
  <c r="BE267" i="2"/>
  <c r="BK270" i="2"/>
  <c r="K174" i="2"/>
  <c r="BE174" i="2" s="1"/>
  <c r="K133" i="2"/>
  <c r="BE133" i="2" s="1"/>
  <c r="BK139" i="2"/>
  <c r="K240" i="2"/>
  <c r="BE240" i="2"/>
  <c r="K199" i="2"/>
  <c r="BE199" i="2"/>
  <c r="K194" i="2"/>
  <c r="BE194" i="2"/>
  <c r="K145" i="2"/>
  <c r="BE145" i="2"/>
  <c r="Q353" i="3"/>
  <c r="R156" i="3"/>
  <c r="R402" i="3"/>
  <c r="R375" i="3"/>
  <c r="Q355" i="3"/>
  <c r="Q308" i="3"/>
  <c r="R230" i="3"/>
  <c r="Q199" i="3"/>
  <c r="Q242" i="3"/>
  <c r="Q221" i="3"/>
  <c r="R146" i="3"/>
  <c r="R351" i="3"/>
  <c r="Q301" i="3"/>
  <c r="Q156" i="3"/>
  <c r="K308" i="3"/>
  <c r="BE308" i="3" s="1"/>
  <c r="BK280" i="3"/>
  <c r="Q299" i="4"/>
  <c r="Q289" i="4"/>
  <c r="Q275" i="4"/>
  <c r="Q270" i="4"/>
  <c r="R246" i="4"/>
  <c r="R187" i="4"/>
  <c r="Q156" i="4"/>
  <c r="R299" i="4"/>
  <c r="R287" i="4"/>
  <c r="R264" i="4"/>
  <c r="R214" i="4"/>
  <c r="R201" i="4"/>
  <c r="Q158" i="4"/>
  <c r="R153" i="4"/>
  <c r="R283" i="4"/>
  <c r="Q246" i="4"/>
  <c r="Q201" i="4"/>
  <c r="Q169" i="4"/>
  <c r="Q264" i="4"/>
  <c r="R234" i="4"/>
  <c r="Q153" i="4"/>
  <c r="Q138" i="4"/>
  <c r="K308" i="4"/>
  <c r="BE308" i="4" s="1"/>
  <c r="BK294" i="4"/>
  <c r="K283" i="4"/>
  <c r="BE283" i="4"/>
  <c r="K272" i="4"/>
  <c r="BE272" i="4"/>
  <c r="K181" i="4"/>
  <c r="BE181" i="4" s="1"/>
  <c r="BK270" i="4"/>
  <c r="K194" i="4"/>
  <c r="BE194" i="4" s="1"/>
  <c r="K158" i="4"/>
  <c r="BE158" i="4" s="1"/>
  <c r="R256" i="5"/>
  <c r="Q250" i="5"/>
  <c r="Q236" i="5"/>
  <c r="R189" i="5"/>
  <c r="R175" i="5"/>
  <c r="Q167" i="5"/>
  <c r="R252" i="5"/>
  <c r="R250" i="5"/>
  <c r="R231" i="5"/>
  <c r="Q216" i="5"/>
  <c r="R185" i="5"/>
  <c r="Q177" i="5"/>
  <c r="R165" i="5"/>
  <c r="Q143" i="5"/>
  <c r="R246" i="5"/>
  <c r="R233" i="5"/>
  <c r="R187" i="5"/>
  <c r="R181" i="5"/>
  <c r="Q179" i="5"/>
  <c r="Q170" i="5"/>
  <c r="R147" i="5"/>
  <c r="Q153" i="5"/>
  <c r="Q147" i="5"/>
  <c r="BK250" i="5"/>
  <c r="BK236" i="5"/>
  <c r="K167" i="5"/>
  <c r="BE167" i="5"/>
  <c r="BK238" i="5"/>
  <c r="K198" i="5"/>
  <c r="BE198" i="5" s="1"/>
  <c r="K185" i="5"/>
  <c r="BE185" i="5" s="1"/>
  <c r="K207" i="5"/>
  <c r="BE207" i="5" s="1"/>
  <c r="BK165" i="5"/>
  <c r="BK183" i="5"/>
  <c r="BK170" i="5"/>
  <c r="K143" i="5"/>
  <c r="BE143" i="5"/>
  <c r="R239" i="6"/>
  <c r="Q219" i="6"/>
  <c r="Q209" i="6"/>
  <c r="Q187" i="6"/>
  <c r="R169" i="6"/>
  <c r="Q237" i="6"/>
  <c r="R201" i="6"/>
  <c r="Q194" i="6"/>
  <c r="Q229" i="6"/>
  <c r="R215" i="6"/>
  <c r="R194" i="6"/>
  <c r="R153" i="6"/>
  <c r="R143" i="6"/>
  <c r="Q239" i="6"/>
  <c r="R204" i="6"/>
  <c r="R182" i="6"/>
  <c r="BK237" i="6"/>
  <c r="K209" i="6"/>
  <c r="BE209" i="6" s="1"/>
  <c r="BK199" i="6"/>
  <c r="K194" i="6"/>
  <c r="BE194" i="6"/>
  <c r="BK176" i="6"/>
  <c r="BK233" i="6"/>
  <c r="K219" i="6"/>
  <c r="BE219" i="6"/>
  <c r="BK143" i="6"/>
  <c r="Q123" i="7"/>
  <c r="R130" i="7"/>
  <c r="R123" i="7"/>
  <c r="K130" i="7"/>
  <c r="BE130" i="7"/>
  <c r="BK123" i="7"/>
  <c r="T121" i="7" l="1"/>
  <c r="T120" i="7" s="1"/>
  <c r="AW103" i="1" s="1"/>
  <c r="V121" i="7"/>
  <c r="V120" i="7" s="1"/>
  <c r="V132" i="2"/>
  <c r="R132" i="2"/>
  <c r="J102" i="2"/>
  <c r="V151" i="2"/>
  <c r="R151" i="2"/>
  <c r="J104" i="2" s="1"/>
  <c r="V239" i="2"/>
  <c r="R239" i="2"/>
  <c r="J105" i="2" s="1"/>
  <c r="V269" i="2"/>
  <c r="R269" i="2"/>
  <c r="J106" i="2"/>
  <c r="Q137" i="3"/>
  <c r="T164" i="3"/>
  <c r="Q164" i="3"/>
  <c r="I103" i="3"/>
  <c r="V220" i="3"/>
  <c r="Q220" i="3"/>
  <c r="I104" i="3" s="1"/>
  <c r="V260" i="3"/>
  <c r="Q260" i="3"/>
  <c r="I105" i="3" s="1"/>
  <c r="V307" i="3"/>
  <c r="R307" i="3"/>
  <c r="J106" i="3"/>
  <c r="V335" i="3"/>
  <c r="R335" i="3"/>
  <c r="J107" i="3"/>
  <c r="T341" i="3"/>
  <c r="Q341" i="3"/>
  <c r="V357" i="3"/>
  <c r="R357" i="3"/>
  <c r="J110" i="3" s="1"/>
  <c r="V382" i="3"/>
  <c r="X382" i="3"/>
  <c r="R137" i="4"/>
  <c r="Q200" i="4"/>
  <c r="I106" i="4" s="1"/>
  <c r="V269" i="4"/>
  <c r="Q269" i="4"/>
  <c r="I108" i="4" s="1"/>
  <c r="T286" i="4"/>
  <c r="T285" i="4" s="1"/>
  <c r="R286" i="4"/>
  <c r="R285" i="4" s="1"/>
  <c r="J110" i="4" s="1"/>
  <c r="T137" i="5"/>
  <c r="Q137" i="5"/>
  <c r="T164" i="5"/>
  <c r="Q164" i="5"/>
  <c r="I106" i="5" s="1"/>
  <c r="T197" i="5"/>
  <c r="Q197" i="5"/>
  <c r="I107" i="5" s="1"/>
  <c r="V230" i="5"/>
  <c r="R230" i="5"/>
  <c r="J108" i="5" s="1"/>
  <c r="V243" i="5"/>
  <c r="R243" i="5"/>
  <c r="J109" i="5"/>
  <c r="V249" i="5"/>
  <c r="V248" i="5" s="1"/>
  <c r="Q249" i="5"/>
  <c r="Q248" i="5"/>
  <c r="I110" i="5" s="1"/>
  <c r="V136" i="6"/>
  <c r="R136" i="6"/>
  <c r="J102" i="6"/>
  <c r="T168" i="6"/>
  <c r="X168" i="6"/>
  <c r="R193" i="6"/>
  <c r="J107" i="6"/>
  <c r="V206" i="6"/>
  <c r="R206" i="6"/>
  <c r="J108" i="6" s="1"/>
  <c r="V212" i="6"/>
  <c r="V211" i="6" s="1"/>
  <c r="X212" i="6"/>
  <c r="X211" i="6" s="1"/>
  <c r="T132" i="2"/>
  <c r="Q132" i="2"/>
  <c r="I102" i="2" s="1"/>
  <c r="T151" i="2"/>
  <c r="X151" i="2"/>
  <c r="T239" i="2"/>
  <c r="Q239" i="2"/>
  <c r="I105" i="2" s="1"/>
  <c r="T269" i="2"/>
  <c r="X269" i="2"/>
  <c r="T137" i="3"/>
  <c r="X137" i="3"/>
  <c r="R164" i="3"/>
  <c r="J103" i="3" s="1"/>
  <c r="T220" i="3"/>
  <c r="X220" i="3"/>
  <c r="R260" i="3"/>
  <c r="J105" i="3" s="1"/>
  <c r="T307" i="3"/>
  <c r="X307" i="3"/>
  <c r="T335" i="3"/>
  <c r="X335" i="3"/>
  <c r="V341" i="3"/>
  <c r="V340" i="3" s="1"/>
  <c r="R341" i="3"/>
  <c r="J109" i="3" s="1"/>
  <c r="T357" i="3"/>
  <c r="Q357" i="3"/>
  <c r="I110" i="3"/>
  <c r="T382" i="3"/>
  <c r="R382" i="3"/>
  <c r="J111" i="3" s="1"/>
  <c r="V137" i="4"/>
  <c r="Q137" i="4"/>
  <c r="I102" i="4" s="1"/>
  <c r="T200" i="4"/>
  <c r="R200" i="4"/>
  <c r="J106" i="4" s="1"/>
  <c r="T269" i="4"/>
  <c r="X269" i="4"/>
  <c r="V286" i="4"/>
  <c r="V285" i="4" s="1"/>
  <c r="X286" i="4"/>
  <c r="X285" i="4" s="1"/>
  <c r="V137" i="5"/>
  <c r="R137" i="5"/>
  <c r="J102" i="5"/>
  <c r="V164" i="5"/>
  <c r="R164" i="5"/>
  <c r="J106" i="5" s="1"/>
  <c r="V197" i="5"/>
  <c r="R197" i="5"/>
  <c r="J107" i="5"/>
  <c r="T230" i="5"/>
  <c r="X230" i="5"/>
  <c r="Q243" i="5"/>
  <c r="I109" i="5"/>
  <c r="X249" i="5"/>
  <c r="X248" i="5"/>
  <c r="T136" i="6"/>
  <c r="Q136" i="6"/>
  <c r="I102" i="6" s="1"/>
  <c r="V168" i="6"/>
  <c r="R168" i="6"/>
  <c r="J106" i="6"/>
  <c r="V193" i="6"/>
  <c r="X193" i="6"/>
  <c r="X206" i="6"/>
  <c r="T212" i="6"/>
  <c r="T211" i="6" s="1"/>
  <c r="R212" i="6"/>
  <c r="J110" i="6" s="1"/>
  <c r="X132" i="2"/>
  <c r="Q151" i="2"/>
  <c r="I104" i="2" s="1"/>
  <c r="X239" i="2"/>
  <c r="BK269" i="2"/>
  <c r="K269" i="2" s="1"/>
  <c r="K106" i="2" s="1"/>
  <c r="Q269" i="2"/>
  <c r="I106" i="2"/>
  <c r="V137" i="3"/>
  <c r="R137" i="3"/>
  <c r="V164" i="3"/>
  <c r="X164" i="3"/>
  <c r="BK220" i="3"/>
  <c r="K220" i="3" s="1"/>
  <c r="K104" i="3" s="1"/>
  <c r="R220" i="3"/>
  <c r="J104" i="3" s="1"/>
  <c r="T260" i="3"/>
  <c r="X260" i="3"/>
  <c r="Q307" i="3"/>
  <c r="I106" i="3" s="1"/>
  <c r="Q335" i="3"/>
  <c r="I107" i="3"/>
  <c r="X341" i="3"/>
  <c r="X357" i="3"/>
  <c r="Q382" i="3"/>
  <c r="I111" i="3" s="1"/>
  <c r="T137" i="4"/>
  <c r="T136" i="4" s="1"/>
  <c r="T135" i="4" s="1"/>
  <c r="AW100" i="1" s="1"/>
  <c r="X137" i="4"/>
  <c r="V200" i="4"/>
  <c r="X200" i="4"/>
  <c r="R269" i="4"/>
  <c r="J108" i="4"/>
  <c r="Q286" i="4"/>
  <c r="I111" i="4" s="1"/>
  <c r="X137" i="5"/>
  <c r="X164" i="5"/>
  <c r="X197" i="5"/>
  <c r="Q230" i="5"/>
  <c r="I108" i="5" s="1"/>
  <c r="T243" i="5"/>
  <c r="X243" i="5"/>
  <c r="T249" i="5"/>
  <c r="T248" i="5" s="1"/>
  <c r="R249" i="5"/>
  <c r="J111" i="5" s="1"/>
  <c r="X136" i="6"/>
  <c r="X135" i="6" s="1"/>
  <c r="X134" i="6" s="1"/>
  <c r="BK168" i="6"/>
  <c r="K168" i="6" s="1"/>
  <c r="K106" i="6" s="1"/>
  <c r="Q168" i="6"/>
  <c r="I106" i="6" s="1"/>
  <c r="T193" i="6"/>
  <c r="Q193" i="6"/>
  <c r="I107" i="6"/>
  <c r="T206" i="6"/>
  <c r="Q206" i="6"/>
  <c r="I108" i="6" s="1"/>
  <c r="Q212" i="6"/>
  <c r="Q211" i="6" s="1"/>
  <c r="I109" i="6" s="1"/>
  <c r="Q144" i="2"/>
  <c r="I103" i="2"/>
  <c r="R180" i="4"/>
  <c r="J103" i="4" s="1"/>
  <c r="R263" i="4"/>
  <c r="J107" i="4"/>
  <c r="Q282" i="4"/>
  <c r="I109" i="4" s="1"/>
  <c r="Q146" i="5"/>
  <c r="I103" i="5"/>
  <c r="Q152" i="5"/>
  <c r="I104" i="5" s="1"/>
  <c r="Q158" i="5"/>
  <c r="I105" i="5"/>
  <c r="R146" i="6"/>
  <c r="J103" i="6" s="1"/>
  <c r="R152" i="6"/>
  <c r="J104" i="6"/>
  <c r="Q160" i="6"/>
  <c r="I105" i="6" s="1"/>
  <c r="BK122" i="7"/>
  <c r="K122" i="7"/>
  <c r="K98" i="7" s="1"/>
  <c r="R122" i="7"/>
  <c r="R125" i="7"/>
  <c r="J99" i="7"/>
  <c r="R144" i="2"/>
  <c r="J103" i="2" s="1"/>
  <c r="Q180" i="4"/>
  <c r="I103" i="4"/>
  <c r="Q186" i="4"/>
  <c r="I104" i="4" s="1"/>
  <c r="Q193" i="4"/>
  <c r="I105" i="4"/>
  <c r="Q263" i="4"/>
  <c r="I107" i="4" s="1"/>
  <c r="R282" i="4"/>
  <c r="J109" i="4"/>
  <c r="R146" i="5"/>
  <c r="J103" i="5" s="1"/>
  <c r="R152" i="5"/>
  <c r="J104" i="5"/>
  <c r="R158" i="5"/>
  <c r="J105" i="5" s="1"/>
  <c r="Q146" i="6"/>
  <c r="I103" i="6"/>
  <c r="Q152" i="6"/>
  <c r="I104" i="6" s="1"/>
  <c r="R160" i="6"/>
  <c r="J105" i="6"/>
  <c r="Q122" i="7"/>
  <c r="Q129" i="7"/>
  <c r="I100" i="7"/>
  <c r="BK186" i="4"/>
  <c r="K186" i="4" s="1"/>
  <c r="K104" i="4" s="1"/>
  <c r="R186" i="4"/>
  <c r="J104" i="4"/>
  <c r="R193" i="4"/>
  <c r="J105" i="4" s="1"/>
  <c r="BK263" i="4"/>
  <c r="K263" i="4"/>
  <c r="K107" i="4" s="1"/>
  <c r="Q125" i="7"/>
  <c r="I99" i="7"/>
  <c r="R129" i="7"/>
  <c r="J100" i="7" s="1"/>
  <c r="E85" i="7"/>
  <c r="F117" i="7"/>
  <c r="J89" i="7"/>
  <c r="J128" i="6"/>
  <c r="E85" i="6"/>
  <c r="F96" i="6"/>
  <c r="E85" i="5"/>
  <c r="F132" i="5"/>
  <c r="J129" i="5"/>
  <c r="F96" i="4"/>
  <c r="E85" i="4"/>
  <c r="J129" i="4"/>
  <c r="E85" i="3"/>
  <c r="F132" i="3"/>
  <c r="J93" i="3"/>
  <c r="E85" i="2"/>
  <c r="J93" i="2"/>
  <c r="F96" i="2"/>
  <c r="K40" i="2"/>
  <c r="AY97" i="1" s="1"/>
  <c r="F43" i="2"/>
  <c r="BF97" i="1" s="1"/>
  <c r="F43" i="3"/>
  <c r="BF98" i="1" s="1"/>
  <c r="K199" i="3"/>
  <c r="BE199" i="3" s="1"/>
  <c r="BK333" i="3"/>
  <c r="BK353" i="3"/>
  <c r="K235" i="3"/>
  <c r="BE235" i="3" s="1"/>
  <c r="K146" i="3"/>
  <c r="BE146" i="3" s="1"/>
  <c r="BK211" i="3"/>
  <c r="BK164" i="3"/>
  <c r="K164" i="3"/>
  <c r="K103" i="3" s="1"/>
  <c r="K358" i="3"/>
  <c r="BE358" i="3"/>
  <c r="K280" i="3"/>
  <c r="BE280" i="3" s="1"/>
  <c r="K40" i="3"/>
  <c r="AY98" i="1" s="1"/>
  <c r="F42" i="4"/>
  <c r="BE100" i="1" s="1"/>
  <c r="K169" i="4"/>
  <c r="BE169" i="4" s="1"/>
  <c r="BK228" i="4"/>
  <c r="BK272" i="4"/>
  <c r="K289" i="4"/>
  <c r="BE289" i="4" s="1"/>
  <c r="K306" i="4"/>
  <c r="BE306" i="4" s="1"/>
  <c r="K240" i="4"/>
  <c r="BE240" i="4" s="1"/>
  <c r="F43" i="4"/>
  <c r="BF100" i="1" s="1"/>
  <c r="F40" i="5"/>
  <c r="BC101" i="1" s="1"/>
  <c r="BK246" i="5"/>
  <c r="BK252" i="5"/>
  <c r="BK249" i="5"/>
  <c r="K249" i="5" s="1"/>
  <c r="K111" i="5" s="1"/>
  <c r="BK153" i="5"/>
  <c r="BK152" i="5"/>
  <c r="K152" i="5" s="1"/>
  <c r="K104" i="5" s="1"/>
  <c r="BK159" i="5"/>
  <c r="BK158" i="5"/>
  <c r="K158" i="5" s="1"/>
  <c r="K105" i="5" s="1"/>
  <c r="K170" i="5"/>
  <c r="BE170" i="5"/>
  <c r="BK138" i="5"/>
  <c r="K181" i="5"/>
  <c r="BE181" i="5" s="1"/>
  <c r="BK189" i="5"/>
  <c r="BK221" i="5"/>
  <c r="K250" i="5"/>
  <c r="BE250" i="5" s="1"/>
  <c r="K236" i="5"/>
  <c r="BE236" i="5" s="1"/>
  <c r="F43" i="5"/>
  <c r="BF101" i="1" s="1"/>
  <c r="BK196" i="6"/>
  <c r="BK219" i="6"/>
  <c r="F41" i="6"/>
  <c r="BD102" i="1" s="1"/>
  <c r="BK209" i="6"/>
  <c r="BK229" i="6"/>
  <c r="K176" i="6"/>
  <c r="BE176" i="6" s="1"/>
  <c r="BK207" i="6"/>
  <c r="BK204" i="6"/>
  <c r="K182" i="6"/>
  <c r="BE182" i="6" s="1"/>
  <c r="K36" i="7"/>
  <c r="AY103" i="1" s="1"/>
  <c r="F38" i="7"/>
  <c r="BE103" i="1" s="1"/>
  <c r="K123" i="7"/>
  <c r="BE123" i="7" s="1"/>
  <c r="F35" i="7" s="1"/>
  <c r="BB103" i="1" s="1"/>
  <c r="BK145" i="2"/>
  <c r="BK144" i="2" s="1"/>
  <c r="K144" i="2" s="1"/>
  <c r="K103" i="2" s="1"/>
  <c r="BK162" i="2"/>
  <c r="K164" i="2"/>
  <c r="BE164" i="2"/>
  <c r="K180" i="2"/>
  <c r="BE180" i="2"/>
  <c r="BK199" i="2"/>
  <c r="BK240" i="2"/>
  <c r="BK239" i="2" s="1"/>
  <c r="K239" i="2" s="1"/>
  <c r="K105" i="2" s="1"/>
  <c r="BK133" i="2"/>
  <c r="BK132" i="2"/>
  <c r="K132" i="2" s="1"/>
  <c r="K102" i="2" s="1"/>
  <c r="BK194" i="2"/>
  <c r="BK267" i="2"/>
  <c r="BK174" i="2"/>
  <c r="K272" i="2"/>
  <c r="BE272" i="2"/>
  <c r="F42" i="2"/>
  <c r="BE97" i="1" s="1"/>
  <c r="F41" i="3"/>
  <c r="BD98" i="1"/>
  <c r="BK156" i="3"/>
  <c r="BK137" i="3" s="1"/>
  <c r="K137" i="3" s="1"/>
  <c r="K102" i="3" s="1"/>
  <c r="K154" i="3"/>
  <c r="BE154" i="3"/>
  <c r="K375" i="3"/>
  <c r="BE375" i="3"/>
  <c r="BK373" i="3"/>
  <c r="K165" i="3"/>
  <c r="BE165" i="3" s="1"/>
  <c r="BK261" i="3"/>
  <c r="K242" i="3"/>
  <c r="BE242" i="3"/>
  <c r="BK351" i="3"/>
  <c r="BK402" i="3"/>
  <c r="BK382" i="3" s="1"/>
  <c r="K382" i="3" s="1"/>
  <c r="K111" i="3" s="1"/>
  <c r="K383" i="3"/>
  <c r="BE383" i="3" s="1"/>
  <c r="BK336" i="3"/>
  <c r="K177" i="3"/>
  <c r="BE177" i="3"/>
  <c r="BK342" i="3"/>
  <c r="K355" i="3"/>
  <c r="BE355" i="3" s="1"/>
  <c r="K221" i="3"/>
  <c r="BE221" i="3" s="1"/>
  <c r="BK308" i="3"/>
  <c r="K40" i="4"/>
  <c r="AY100" i="1"/>
  <c r="BK201" i="4"/>
  <c r="BK256" i="4"/>
  <c r="BK280" i="4"/>
  <c r="BK299" i="4"/>
  <c r="K171" i="4"/>
  <c r="BE171" i="4" s="1"/>
  <c r="K264" i="4"/>
  <c r="BE264" i="4"/>
  <c r="K156" i="4"/>
  <c r="BE156" i="4" s="1"/>
  <c r="K187" i="4"/>
  <c r="BE187" i="4"/>
  <c r="K251" i="4"/>
  <c r="BE251" i="4" s="1"/>
  <c r="BK277" i="4"/>
  <c r="BK287" i="4"/>
  <c r="BK308" i="4"/>
  <c r="F41" i="4"/>
  <c r="BD100" i="1" s="1"/>
  <c r="K165" i="5"/>
  <c r="BE165" i="5" s="1"/>
  <c r="BK177" i="5"/>
  <c r="BK143" i="5"/>
  <c r="BK172" i="5"/>
  <c r="K183" i="5"/>
  <c r="BE183" i="5" s="1"/>
  <c r="BK187" i="5"/>
  <c r="BK193" i="5"/>
  <c r="K233" i="5"/>
  <c r="BE233" i="5" s="1"/>
  <c r="BK147" i="5"/>
  <c r="BK146" i="5"/>
  <c r="K146" i="5" s="1"/>
  <c r="K103" i="5" s="1"/>
  <c r="F42" i="5"/>
  <c r="BE101" i="1"/>
  <c r="BK175" i="5"/>
  <c r="BK244" i="5"/>
  <c r="K40" i="6"/>
  <c r="AY102" i="1"/>
  <c r="K143" i="6"/>
  <c r="BE143" i="6" s="1"/>
  <c r="K169" i="6"/>
  <c r="BE169" i="6"/>
  <c r="K201" i="6"/>
  <c r="BE201" i="6" s="1"/>
  <c r="K233" i="6"/>
  <c r="BE233" i="6"/>
  <c r="K187" i="6"/>
  <c r="BE187" i="6"/>
  <c r="BK153" i="6"/>
  <c r="BK152" i="6"/>
  <c r="K152" i="6" s="1"/>
  <c r="K104" i="6" s="1"/>
  <c r="K199" i="6"/>
  <c r="BE199" i="6"/>
  <c r="K223" i="6"/>
  <c r="BE223" i="6"/>
  <c r="BK215" i="6"/>
  <c r="K239" i="6"/>
  <c r="BE239" i="6" s="1"/>
  <c r="F37" i="7"/>
  <c r="BD103" i="1" s="1"/>
  <c r="BK130" i="7"/>
  <c r="BK129" i="7" s="1"/>
  <c r="K129" i="7" s="1"/>
  <c r="K100" i="7" s="1"/>
  <c r="F39" i="7"/>
  <c r="BF103" i="1" s="1"/>
  <c r="F36" i="7"/>
  <c r="BC103" i="1" s="1"/>
  <c r="K139" i="2"/>
  <c r="BE139" i="2" s="1"/>
  <c r="BK152" i="2"/>
  <c r="K169" i="2"/>
  <c r="BE169" i="2"/>
  <c r="K189" i="2"/>
  <c r="BE189" i="2" s="1"/>
  <c r="BK218" i="2"/>
  <c r="AU95" i="1"/>
  <c r="AU94" i="1" s="1"/>
  <c r="K257" i="2"/>
  <c r="BE257" i="2" s="1"/>
  <c r="K264" i="2"/>
  <c r="BE264" i="2" s="1"/>
  <c r="BK160" i="2"/>
  <c r="K259" i="2"/>
  <c r="BE259" i="2"/>
  <c r="K270" i="2"/>
  <c r="BE270" i="2" s="1"/>
  <c r="F40" i="2"/>
  <c r="BC97" i="1"/>
  <c r="F41" i="2"/>
  <c r="BD97" i="1" s="1"/>
  <c r="BK301" i="3"/>
  <c r="BK260" i="3"/>
  <c r="K260" i="3" s="1"/>
  <c r="K105" i="3" s="1"/>
  <c r="F40" i="3"/>
  <c r="BC98" i="1"/>
  <c r="K138" i="3"/>
  <c r="BE138" i="3" s="1"/>
  <c r="K230" i="3"/>
  <c r="BE230" i="3"/>
  <c r="BK338" i="3"/>
  <c r="BK377" i="3"/>
  <c r="F42" i="3"/>
  <c r="BE98" i="1"/>
  <c r="BK158" i="4"/>
  <c r="K234" i="4"/>
  <c r="BE234" i="4"/>
  <c r="K208" i="4"/>
  <c r="BE208" i="4" s="1"/>
  <c r="BK246" i="4"/>
  <c r="F40" i="4"/>
  <c r="BC100" i="1"/>
  <c r="K138" i="4"/>
  <c r="BE138" i="4" s="1"/>
  <c r="BK144" i="4"/>
  <c r="K153" i="4"/>
  <c r="BE153" i="4" s="1"/>
  <c r="BK181" i="4"/>
  <c r="BK180" i="4"/>
  <c r="K180" i="4"/>
  <c r="K103" i="4" s="1"/>
  <c r="BK194" i="4"/>
  <c r="BK193" i="4"/>
  <c r="K193" i="4"/>
  <c r="K105" i="4" s="1"/>
  <c r="K221" i="4"/>
  <c r="BE221" i="4"/>
  <c r="K270" i="4"/>
  <c r="BE270" i="4" s="1"/>
  <c r="BK283" i="4"/>
  <c r="BK282" i="4"/>
  <c r="K282" i="4"/>
  <c r="K109" i="4" s="1"/>
  <c r="K294" i="4"/>
  <c r="BE294" i="4"/>
  <c r="BK214" i="4"/>
  <c r="BK177" i="4"/>
  <c r="BK275" i="4"/>
  <c r="F41" i="5"/>
  <c r="BD101" i="1"/>
  <c r="BK216" i="5"/>
  <c r="BK198" i="5"/>
  <c r="K40" i="5"/>
  <c r="AY101" i="1"/>
  <c r="K179" i="5"/>
  <c r="BE179" i="5" s="1"/>
  <c r="BK167" i="5"/>
  <c r="BK185" i="5"/>
  <c r="BK195" i="5"/>
  <c r="K241" i="5"/>
  <c r="BE241" i="5"/>
  <c r="BK191" i="5"/>
  <c r="K254" i="5"/>
  <c r="BE254" i="5" s="1"/>
  <c r="BK207" i="5"/>
  <c r="K238" i="5"/>
  <c r="BE238" i="5" s="1"/>
  <c r="BK231" i="5"/>
  <c r="K256" i="5"/>
  <c r="BE256" i="5"/>
  <c r="F43" i="6"/>
  <c r="BF102" i="1" s="1"/>
  <c r="BK137" i="6"/>
  <c r="BK136" i="6"/>
  <c r="K136" i="6" s="1"/>
  <c r="K102" i="6" s="1"/>
  <c r="BK194" i="6"/>
  <c r="BK213" i="6"/>
  <c r="BK147" i="6"/>
  <c r="BK146" i="6" s="1"/>
  <c r="K146" i="6" s="1"/>
  <c r="K103" i="6" s="1"/>
  <c r="K225" i="6"/>
  <c r="BE225" i="6" s="1"/>
  <c r="F40" i="6"/>
  <c r="BC102" i="1"/>
  <c r="BK161" i="6"/>
  <c r="BK160" i="6" s="1"/>
  <c r="K160" i="6" s="1"/>
  <c r="K105" i="6" s="1"/>
  <c r="K237" i="6"/>
  <c r="BE237" i="6" s="1"/>
  <c r="F42" i="6"/>
  <c r="BE102" i="1"/>
  <c r="BK126" i="7"/>
  <c r="BK125" i="7" s="1"/>
  <c r="K125" i="7" s="1"/>
  <c r="K99" i="7" s="1"/>
  <c r="X136" i="5" l="1"/>
  <c r="X135" i="5"/>
  <c r="R136" i="3"/>
  <c r="R136" i="4"/>
  <c r="R135" i="4"/>
  <c r="J100" i="4"/>
  <c r="K35" i="4" s="1"/>
  <c r="AT100" i="1" s="1"/>
  <c r="T340" i="3"/>
  <c r="X340" i="3"/>
  <c r="X131" i="2"/>
  <c r="X130" i="2"/>
  <c r="T135" i="6"/>
  <c r="T134" i="6" s="1"/>
  <c r="AW102" i="1" s="1"/>
  <c r="V136" i="5"/>
  <c r="V135" i="5"/>
  <c r="X136" i="3"/>
  <c r="X135" i="3" s="1"/>
  <c r="T131" i="2"/>
  <c r="T130" i="2"/>
  <c r="AW97" i="1"/>
  <c r="V135" i="6"/>
  <c r="V134" i="6"/>
  <c r="T136" i="5"/>
  <c r="T135" i="5"/>
  <c r="AW101" i="1" s="1"/>
  <c r="Q340" i="3"/>
  <c r="I108" i="3"/>
  <c r="Q121" i="7"/>
  <c r="Q120" i="7" s="1"/>
  <c r="I96" i="7" s="1"/>
  <c r="K30" i="7" s="1"/>
  <c r="AS103" i="1" s="1"/>
  <c r="R121" i="7"/>
  <c r="J97" i="7"/>
  <c r="X136" i="4"/>
  <c r="X135" i="4" s="1"/>
  <c r="V136" i="3"/>
  <c r="V135" i="3"/>
  <c r="V136" i="4"/>
  <c r="V135" i="4" s="1"/>
  <c r="T136" i="3"/>
  <c r="T135" i="3" s="1"/>
  <c r="AW98" i="1" s="1"/>
  <c r="Q136" i="5"/>
  <c r="I101" i="5" s="1"/>
  <c r="Q136" i="3"/>
  <c r="Q135" i="3"/>
  <c r="I100" i="3" s="1"/>
  <c r="K34" i="3" s="1"/>
  <c r="AS98" i="1" s="1"/>
  <c r="V131" i="2"/>
  <c r="V130" i="2" s="1"/>
  <c r="BK230" i="5"/>
  <c r="K230" i="5" s="1"/>
  <c r="K108" i="5" s="1"/>
  <c r="R131" i="2"/>
  <c r="R130" i="2" s="1"/>
  <c r="J100" i="2" s="1"/>
  <c r="K35" i="2" s="1"/>
  <c r="AT97" i="1" s="1"/>
  <c r="I102" i="3"/>
  <c r="I109" i="3"/>
  <c r="R340" i="3"/>
  <c r="J108" i="3" s="1"/>
  <c r="I102" i="5"/>
  <c r="R248" i="5"/>
  <c r="J110" i="5"/>
  <c r="I110" i="6"/>
  <c r="Q135" i="6"/>
  <c r="I101" i="6" s="1"/>
  <c r="BK121" i="7"/>
  <c r="K121" i="7" s="1"/>
  <c r="K97" i="7" s="1"/>
  <c r="Q131" i="2"/>
  <c r="Q130" i="2"/>
  <c r="I100" i="2" s="1"/>
  <c r="K34" i="2" s="1"/>
  <c r="AS97" i="1" s="1"/>
  <c r="J102" i="3"/>
  <c r="J102" i="4"/>
  <c r="J111" i="4"/>
  <c r="Q136" i="4"/>
  <c r="Q285" i="4"/>
  <c r="Q135" i="4" s="1"/>
  <c r="I100" i="4" s="1"/>
  <c r="K34" i="4" s="1"/>
  <c r="AS100" i="1" s="1"/>
  <c r="I111" i="5"/>
  <c r="R136" i="5"/>
  <c r="J101" i="5"/>
  <c r="R135" i="6"/>
  <c r="R134" i="6" s="1"/>
  <c r="J100" i="6" s="1"/>
  <c r="K35" i="6" s="1"/>
  <c r="AT102" i="1" s="1"/>
  <c r="R211" i="6"/>
  <c r="J109" i="6"/>
  <c r="I98" i="7"/>
  <c r="BK248" i="5"/>
  <c r="K248" i="5" s="1"/>
  <c r="K110" i="5" s="1"/>
  <c r="J98" i="7"/>
  <c r="BK137" i="4"/>
  <c r="K137" i="4" s="1"/>
  <c r="K102" i="4" s="1"/>
  <c r="BK200" i="4"/>
  <c r="K200" i="4" s="1"/>
  <c r="K106" i="4" s="1"/>
  <c r="BK193" i="6"/>
  <c r="K193" i="6"/>
  <c r="K107" i="6"/>
  <c r="BK243" i="5"/>
  <c r="K243" i="5"/>
  <c r="K109" i="5"/>
  <c r="BK206" i="6"/>
  <c r="K206" i="6" s="1"/>
  <c r="K108" i="6" s="1"/>
  <c r="BK151" i="2"/>
  <c r="K151" i="2" s="1"/>
  <c r="K104" i="2" s="1"/>
  <c r="BK307" i="3"/>
  <c r="K307" i="3"/>
  <c r="K106" i="3" s="1"/>
  <c r="BK335" i="3"/>
  <c r="K335" i="3"/>
  <c r="K107" i="3"/>
  <c r="BK341" i="3"/>
  <c r="K341" i="3" s="1"/>
  <c r="K109" i="3" s="1"/>
  <c r="BK357" i="3"/>
  <c r="K357" i="3" s="1"/>
  <c r="K110" i="3" s="1"/>
  <c r="BK269" i="4"/>
  <c r="K269" i="4"/>
  <c r="K108" i="4" s="1"/>
  <c r="BK286" i="4"/>
  <c r="K286" i="4"/>
  <c r="K111" i="4"/>
  <c r="BK137" i="5"/>
  <c r="K137" i="5" s="1"/>
  <c r="K102" i="5" s="1"/>
  <c r="BK164" i="5"/>
  <c r="K164" i="5" s="1"/>
  <c r="K106" i="5" s="1"/>
  <c r="BK197" i="5"/>
  <c r="K197" i="5"/>
  <c r="K107" i="5" s="1"/>
  <c r="BK212" i="6"/>
  <c r="K212" i="6"/>
  <c r="K110" i="6"/>
  <c r="BD96" i="1"/>
  <c r="AZ96" i="1" s="1"/>
  <c r="BC96" i="1"/>
  <c r="F39" i="3"/>
  <c r="BB98" i="1" s="1"/>
  <c r="K39" i="4"/>
  <c r="AX100" i="1" s="1"/>
  <c r="AV100" i="1" s="1"/>
  <c r="F39" i="6"/>
  <c r="BB102" i="1" s="1"/>
  <c r="K35" i="7"/>
  <c r="AX103" i="1"/>
  <c r="AV103" i="1" s="1"/>
  <c r="F39" i="2"/>
  <c r="BB97" i="1" s="1"/>
  <c r="BE96" i="1"/>
  <c r="K39" i="3"/>
  <c r="AX98" i="1" s="1"/>
  <c r="AV98" i="1" s="1"/>
  <c r="K39" i="5"/>
  <c r="AX101" i="1" s="1"/>
  <c r="AV101" i="1" s="1"/>
  <c r="BF99" i="1"/>
  <c r="BE99" i="1"/>
  <c r="BA99" i="1" s="1"/>
  <c r="BD99" i="1"/>
  <c r="AZ99" i="1"/>
  <c r="K39" i="2"/>
  <c r="AX97" i="1" s="1"/>
  <c r="AV97" i="1" s="1"/>
  <c r="BF96" i="1"/>
  <c r="F39" i="4"/>
  <c r="BB100" i="1" s="1"/>
  <c r="F39" i="5"/>
  <c r="BB101" i="1" s="1"/>
  <c r="BC99" i="1"/>
  <c r="AY99" i="1" s="1"/>
  <c r="K39" i="6"/>
  <c r="AX102" i="1" s="1"/>
  <c r="AV102" i="1" s="1"/>
  <c r="I110" i="4" l="1"/>
  <c r="R135" i="3"/>
  <c r="J100" i="3" s="1"/>
  <c r="K35" i="3" s="1"/>
  <c r="AT98" i="1" s="1"/>
  <c r="AT96" i="1" s="1"/>
  <c r="BK136" i="3"/>
  <c r="K136" i="3" s="1"/>
  <c r="K101" i="3" s="1"/>
  <c r="BK135" i="6"/>
  <c r="K135" i="6" s="1"/>
  <c r="K101" i="6" s="1"/>
  <c r="BK131" i="2"/>
  <c r="K131" i="2"/>
  <c r="K101" i="2" s="1"/>
  <c r="J101" i="2"/>
  <c r="J101" i="4"/>
  <c r="R135" i="5"/>
  <c r="J100" i="5" s="1"/>
  <c r="K35" i="5" s="1"/>
  <c r="AT101" i="1" s="1"/>
  <c r="AT99" i="1" s="1"/>
  <c r="J101" i="6"/>
  <c r="I97" i="7"/>
  <c r="BK211" i="6"/>
  <c r="I101" i="2"/>
  <c r="I101" i="3"/>
  <c r="BK340" i="3"/>
  <c r="K340" i="3"/>
  <c r="K108" i="3" s="1"/>
  <c r="I101" i="4"/>
  <c r="Q135" i="5"/>
  <c r="I100" i="5"/>
  <c r="K34" i="5"/>
  <c r="AS101" i="1" s="1"/>
  <c r="BK136" i="5"/>
  <c r="K136" i="5"/>
  <c r="K101" i="5"/>
  <c r="Q134" i="6"/>
  <c r="I100" i="6"/>
  <c r="K34" i="6"/>
  <c r="AS102" i="1"/>
  <c r="R120" i="7"/>
  <c r="J96" i="7"/>
  <c r="K31" i="7"/>
  <c r="AT103" i="1"/>
  <c r="BK285" i="4"/>
  <c r="K285" i="4"/>
  <c r="K110" i="4"/>
  <c r="J101" i="3"/>
  <c r="BK120" i="7"/>
  <c r="K120" i="7"/>
  <c r="BK136" i="4"/>
  <c r="K136" i="4" s="1"/>
  <c r="K101" i="4" s="1"/>
  <c r="AS96" i="1"/>
  <c r="K32" i="7"/>
  <c r="AG103" i="1"/>
  <c r="AY96" i="1"/>
  <c r="BA96" i="1"/>
  <c r="BB99" i="1"/>
  <c r="AX99" i="1"/>
  <c r="AV99" i="1" s="1"/>
  <c r="AW96" i="1"/>
  <c r="AW99" i="1"/>
  <c r="BB96" i="1"/>
  <c r="AX96" i="1" s="1"/>
  <c r="BC95" i="1"/>
  <c r="BF95" i="1"/>
  <c r="BE95" i="1"/>
  <c r="BD95" i="1"/>
  <c r="AZ95" i="1"/>
  <c r="BK134" i="6" l="1"/>
  <c r="K134" i="6" s="1"/>
  <c r="K36" i="6" s="1"/>
  <c r="AG102" i="1" s="1"/>
  <c r="K41" i="7"/>
  <c r="K96" i="7"/>
  <c r="BK130" i="2"/>
  <c r="K130" i="2" s="1"/>
  <c r="K100" i="2" s="1"/>
  <c r="K100" i="6"/>
  <c r="BK135" i="3"/>
  <c r="K135" i="3" s="1"/>
  <c r="K100" i="3" s="1"/>
  <c r="K211" i="6"/>
  <c r="K109" i="6"/>
  <c r="BK135" i="5"/>
  <c r="K135" i="5" s="1"/>
  <c r="K100" i="5" s="1"/>
  <c r="BK135" i="4"/>
  <c r="K135" i="4" s="1"/>
  <c r="K36" i="4" s="1"/>
  <c r="AG100" i="1" s="1"/>
  <c r="AN100" i="1" s="1"/>
  <c r="AN103" i="1"/>
  <c r="AN102" i="1"/>
  <c r="AT95" i="1"/>
  <c r="AT94" i="1" s="1"/>
  <c r="AW95" i="1"/>
  <c r="AW94" i="1"/>
  <c r="BE94" i="1"/>
  <c r="W32" i="1" s="1"/>
  <c r="BF94" i="1"/>
  <c r="W33" i="1"/>
  <c r="BC94" i="1"/>
  <c r="W30" i="1" s="1"/>
  <c r="AS99" i="1"/>
  <c r="AV96" i="1"/>
  <c r="BB95" i="1"/>
  <c r="AX95" i="1" s="1"/>
  <c r="BA95" i="1"/>
  <c r="AY95" i="1"/>
  <c r="BD94" i="1"/>
  <c r="AZ94" i="1" s="1"/>
  <c r="K45" i="6" l="1"/>
  <c r="K100" i="4"/>
  <c r="K45" i="4"/>
  <c r="AS95" i="1"/>
  <c r="AS94" i="1" s="1"/>
  <c r="BA94" i="1"/>
  <c r="AY94" i="1"/>
  <c r="AK30" i="1"/>
  <c r="AV95" i="1"/>
  <c r="BB94" i="1"/>
  <c r="W29" i="1" s="1"/>
  <c r="K36" i="3"/>
  <c r="AG98" i="1" s="1"/>
  <c r="K36" i="5"/>
  <c r="AG101" i="1" s="1"/>
  <c r="AG99" i="1" s="1"/>
  <c r="K36" i="2"/>
  <c r="AG97" i="1" s="1"/>
  <c r="W31" i="1"/>
  <c r="K45" i="2" l="1"/>
  <c r="K45" i="3"/>
  <c r="K45" i="5"/>
  <c r="AN98" i="1"/>
  <c r="AN101" i="1"/>
  <c r="AN97" i="1"/>
  <c r="AN99" i="1"/>
  <c r="AG96" i="1"/>
  <c r="AG95" i="1" s="1"/>
  <c r="AG94" i="1" s="1"/>
  <c r="AK26" i="1" s="1"/>
  <c r="AK35" i="1" s="1"/>
  <c r="AX94" i="1"/>
  <c r="AK29" i="1" s="1"/>
  <c r="AN96" i="1" l="1"/>
  <c r="AN95" i="1"/>
  <c r="AV94" i="1"/>
  <c r="AN94" i="1"/>
</calcChain>
</file>

<file path=xl/sharedStrings.xml><?xml version="1.0" encoding="utf-8"?>
<sst xmlns="http://schemas.openxmlformats.org/spreadsheetml/2006/main" count="8373" uniqueCount="969">
  <si>
    <t>Export Komplet</t>
  </si>
  <si>
    <t/>
  </si>
  <si>
    <t>2.0</t>
  </si>
  <si>
    <t>ZAMOK</t>
  </si>
  <si>
    <t>False</t>
  </si>
  <si>
    <t>True</t>
  </si>
  <si>
    <t>{5521f2a2-fcc3-4780-b964-ae33354ce868}</t>
  </si>
  <si>
    <t>0,01</t>
  </si>
  <si>
    <t>21</t>
  </si>
  <si>
    <t>15</t>
  </si>
  <si>
    <t>REKAPITULACE STAVBY</t>
  </si>
  <si>
    <t>v ---  níže se nacházejí doplnkové a pomocné údaje k sestavám  --- v</t>
  </si>
  <si>
    <t>Návod na vyplnění</t>
  </si>
  <si>
    <t>0,001</t>
  </si>
  <si>
    <t>Kód:</t>
  </si>
  <si>
    <t>S-21-014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</si>
  <si>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</si>
  <si>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</si>
  <si>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Zajištění havarijního stavu suterénu objektu Městské lázně</t>
  </si>
  <si>
    <t>KSO:</t>
  </si>
  <si>
    <t>CC-CZ:</t>
  </si>
  <si>
    <t>Místo:</t>
  </si>
  <si>
    <t>Ústí nad Labem</t>
  </si>
  <si>
    <t>Datum:</t>
  </si>
  <si>
    <t>4. 4. 2022</t>
  </si>
  <si>
    <t>Zadavatel:</t>
  </si>
  <si>
    <t>IČ:</t>
  </si>
  <si>
    <t>71238301</t>
  </si>
  <si>
    <t>Městské služby Ústí nad Labem, p.o.</t>
  </si>
  <si>
    <t>DIČ:</t>
  </si>
  <si>
    <t>CZ71238301</t>
  </si>
  <si>
    <t>Uchazeč:</t>
  </si>
  <si>
    <t>Vyplň údaj</t>
  </si>
  <si>
    <t>Projektant:</t>
  </si>
  <si>
    <t>27305350</t>
  </si>
  <si>
    <t>SPECTA, s.r.o.</t>
  </si>
  <si>
    <t>CZ27305350</t>
  </si>
  <si>
    <t>Zpracovatel:</t>
  </si>
  <si>
    <t>27205350</t>
  </si>
  <si>
    <t xml:space="preserve">Specta </t>
  </si>
  <si>
    <t>CZ27205350</t>
  </si>
  <si>
    <t>Poznámka:</t>
  </si>
  <si>
    <t>Soupis prací je sestaven za využití položek Cenové soustavy ÚRS - CÚ 2022/I.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</si>
  <si>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</si>
  <si>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</si>
  <si>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</si>
  <si>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</si>
  <si>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</si>
  <si>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</si>
  <si>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</si>
  <si>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</si>
  <si>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</si>
  <si>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</si>
  <si>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</si>
  <si>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</si>
  <si>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</si>
  <si>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</si>
  <si>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</si>
  <si>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</si>
  <si>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</si>
  <si>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</si>
  <si>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</si>
  <si>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</si>
  <si>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</si>
  <si>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</si>
  <si>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</si>
  <si>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</si>
  <si>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</si>
  <si>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</si>
  <si>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</si>
  <si>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</si>
  <si>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</si>
  <si>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</si>
  <si>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</si>
  <si>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</si>
  <si>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</si>
  <si>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</si>
  <si>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</si>
  <si>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</si>
  <si>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</si>
  <si>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</si>
  <si>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</si>
  <si>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</si>
  <si>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</si>
  <si>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</si>
  <si>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</si>
  <si>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</si>
  <si>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</si>
  <si>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</si>
  <si>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</si>
  <si>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Zajištění havarijního stavu</t>
  </si>
  <si>
    <t>STA</t>
  </si>
  <si>
    <t>1</t>
  </si>
  <si>
    <t>{fb08e9e2-3e27-4d73-9346-1331f8e673f5}</t>
  </si>
  <si>
    <t>2</t>
  </si>
  <si>
    <t>D.1.1</t>
  </si>
  <si>
    <t>Architektonicko-stavební řešení</t>
  </si>
  <si>
    <t>Soupis</t>
  </si>
  <si>
    <t>{92165ca6-ef42-4431-a5bc-411a03f3e1e6}</t>
  </si>
  <si>
    <t>/</t>
  </si>
  <si>
    <t>D.1.1_a</t>
  </si>
  <si>
    <t>Architektonicko-stavební řešení - bourací práce</t>
  </si>
  <si>
    <t>3</t>
  </si>
  <si>
    <t>{6bb6909f-3f17-43d6-9d7e-03bc4fcb5ab2}</t>
  </si>
  <si>
    <t>D.1.1_b</t>
  </si>
  <si>
    <t>Architektonicko-stavební řešení - stavební úpravy</t>
  </si>
  <si>
    <t>{5da6f5e1-1903-4f65-8628-0dd3ed4b9a62}</t>
  </si>
  <si>
    <t>D.1.4.1</t>
  </si>
  <si>
    <t>Zařízení zdravotně technických instalací</t>
  </si>
  <si>
    <t>{2475d84f-3c51-4492-9341-b40fab2acc6f}</t>
  </si>
  <si>
    <t>D.1.4.1_1</t>
  </si>
  <si>
    <t>Děšťová kanalizace</t>
  </si>
  <si>
    <t>{3a89b45f-74d9-4f77-bf40-0e80c4b371dc}</t>
  </si>
  <si>
    <t>D.1.4.1_2</t>
  </si>
  <si>
    <t>Vypouštění bazénu</t>
  </si>
  <si>
    <t>{93a6cdba-8aaf-4840-bf00-1d92fef05b8a}</t>
  </si>
  <si>
    <t>D.1.4.1_3</t>
  </si>
  <si>
    <t>Odkanalizování 1.PP</t>
  </si>
  <si>
    <t>{adc954b7-7f34-4436-ac02-42be0b2fe676}</t>
  </si>
  <si>
    <t>99</t>
  </si>
  <si>
    <t>Vedlejší a ostatní náklady</t>
  </si>
  <si>
    <t>{52d790e5-b63b-4de3-9158-e2f20e6166f0}</t>
  </si>
  <si>
    <t>KRYCÍ LIST SOUPISU PRACÍ</t>
  </si>
  <si>
    <t>Objekt:</t>
  </si>
  <si>
    <t>01 - Zajištění havarijního stavu</t>
  </si>
  <si>
    <t>Soupis:</t>
  </si>
  <si>
    <t>D.1.1 - Architektonicko-stavební řešení</t>
  </si>
  <si>
    <t>Úroveň 3:</t>
  </si>
  <si>
    <t>D.1.1_a - Architektonicko-stavební řešení - bourací práce</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</si>
  <si>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</si>
  <si>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</si>
  <si>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</si>
  <si>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</si>
  <si>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</si>
  <si>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</si>
  <si>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</si>
  <si>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</si>
  <si>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</si>
  <si>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</si>
  <si>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3 - Svislé a kompletní konstrukce</t>
  </si>
  <si>
    <t xml:space="preserve">    4 - Vodorovné konstrukce</t>
  </si>
  <si>
    <t xml:space="preserve">    9 - Ostatní konstrukce a práce, bourání</t>
  </si>
  <si>
    <t xml:space="preserve">    997 - Přesun sutě</t>
  </si>
  <si>
    <t xml:space="preserve">    998 - Přesun hmot</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</si>
  <si>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</si>
  <si>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</si>
  <si>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</si>
  <si>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</si>
  <si>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</si>
  <si>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</si>
  <si>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</si>
  <si>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</si>
  <si>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</si>
  <si>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</si>
  <si>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</si>
  <si>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</si>
  <si>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</si>
  <si>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</si>
  <si>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</si>
  <si>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</si>
  <si>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</si>
  <si>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</si>
  <si>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</si>
  <si>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</si>
  <si>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Svislé a kompletní konstrukce</t>
  </si>
  <si>
    <t>K</t>
  </si>
  <si>
    <t>317944323</t>
  </si>
  <si>
    <t>Válcované nosníky č.14 až 22 dodatečně osazované do připravených otvorů</t>
  </si>
  <si>
    <t>t</t>
  </si>
  <si>
    <t>4</t>
  </si>
  <si>
    <t>-138776469</t>
  </si>
  <si>
    <t>PP</t>
  </si>
  <si>
    <t>Válcované nosníky dodatečně osazované do připravených otvorů  bez zazdění hlav č. 14 až 22</t>
  </si>
  <si>
    <t>VV</t>
  </si>
  <si>
    <t>"TZ + výkresy"</t>
  </si>
  <si>
    <t>"U160-1140"     1,14*18,8/1000*5</t>
  </si>
  <si>
    <t>"U160-1280"     1,28*18,8/1000*4</t>
  </si>
  <si>
    <t>Součet</t>
  </si>
  <si>
    <t>346244381</t>
  </si>
  <si>
    <t>Plentování jednostranné v do 200 mm válcovaných nosníků cihlami</t>
  </si>
  <si>
    <t>m2</t>
  </si>
  <si>
    <t>-1649399335</t>
  </si>
  <si>
    <t>Plentování ocelových válcovaných nosníků jednostranné cihlami  na maltu, výška stojiny do 200 mm</t>
  </si>
  <si>
    <t>1,15*0,2*5+1,3*0,2*4</t>
  </si>
  <si>
    <t>Vodorovné konstrukce</t>
  </si>
  <si>
    <t>413232221</t>
  </si>
  <si>
    <t>Zazdívka zhlaví válcovaných nosníků v přes 150 do 300 mm</t>
  </si>
  <si>
    <t>kus</t>
  </si>
  <si>
    <t>2103655141</t>
  </si>
  <si>
    <t>Zazdívka zhlaví stropních trámů nebo válcovaných nosníků pálenými cihlami  válcovaných nosníků, výšky přes 150 do 300 mm</t>
  </si>
  <si>
    <t>"U160-1140"    5*2</t>
  </si>
  <si>
    <t>"U160-1280"    4*2</t>
  </si>
  <si>
    <t>9</t>
  </si>
  <si>
    <t>Ostatní konstrukce a práce, bourání</t>
  </si>
  <si>
    <t>948511131</t>
  </si>
  <si>
    <t>Podpěrné skruže dočasné ze dřeva - výroba ramenátů</t>
  </si>
  <si>
    <t>m3</t>
  </si>
  <si>
    <t>1167958898</t>
  </si>
  <si>
    <t>Podpěrné skruže dočasné ze dřeva ramenáty výroba</t>
  </si>
  <si>
    <t>0,06*0,24*1,24*10</t>
  </si>
  <si>
    <t>0,06*0,24*1,11*4</t>
  </si>
  <si>
    <t>0,06*0,24*2*1,71*2</t>
  </si>
  <si>
    <t>0,06*0,24*2*1,75*2</t>
  </si>
  <si>
    <t>5</t>
  </si>
  <si>
    <t>948511132</t>
  </si>
  <si>
    <t>Podpěrné skruže dočasné ze dřeva - montáž ramenátů</t>
  </si>
  <si>
    <t>-647059517</t>
  </si>
  <si>
    <t>Podpěrné skruže dočasné ze dřeva ramenáty montáž</t>
  </si>
  <si>
    <t>6</t>
  </si>
  <si>
    <t>948511133</t>
  </si>
  <si>
    <t>Podpěrné skruže dočasné ze dřeva - demontáž ramenátů</t>
  </si>
  <si>
    <t>-2025830678</t>
  </si>
  <si>
    <t>Podpěrné skruže dočasné ze dřeva ramenáty demontáž</t>
  </si>
  <si>
    <t>7</t>
  </si>
  <si>
    <t>952902121</t>
  </si>
  <si>
    <t>Čištění budov zametení drsných podlah</t>
  </si>
  <si>
    <t>-1385445014</t>
  </si>
  <si>
    <t>Čištění budov při provádění oprav a udržovacích prací  podlah drsných nebo chodníků zametením</t>
  </si>
  <si>
    <t>243,05</t>
  </si>
  <si>
    <t>8</t>
  </si>
  <si>
    <t>962031133</t>
  </si>
  <si>
    <t>Bourání příček z cihel pálených na MVC tl do 150 mm</t>
  </si>
  <si>
    <t>-1412369486</t>
  </si>
  <si>
    <t>Bourání příček z cihel, tvárnic nebo příčkovek  z cihel pálených, plných nebo dutých na maltu vápennou nebo vápenocementovou, tl. do 150 mm</t>
  </si>
  <si>
    <t>(2,03+2,35)*0,33</t>
  </si>
  <si>
    <t>962032230</t>
  </si>
  <si>
    <t>Bourání zdiva z cihel pálených nebo vápenopískových na MV nebo MVC do 1 m3</t>
  </si>
  <si>
    <t>1881644243</t>
  </si>
  <si>
    <t>Bourání zdiva nadzákladového z cihel nebo tvárnic  z cihel pálených nebo vápenopískových, na maltu vápennou nebo vápenocementovou, objemu do 1 m3</t>
  </si>
  <si>
    <t>1,78*0,45*0,9*2</t>
  </si>
  <si>
    <t>0,6*0,45*2,42*2</t>
  </si>
  <si>
    <t>10</t>
  </si>
  <si>
    <t>962051114</t>
  </si>
  <si>
    <t>Bourání příček ze ŽB tl do 50 mm</t>
  </si>
  <si>
    <t>25193450</t>
  </si>
  <si>
    <t>Bourání příček železobetonových  tloušťky do 50 mm</t>
  </si>
  <si>
    <t>"ŽB kanály"</t>
  </si>
  <si>
    <t>(0,95+0,95+0,95)*4,5</t>
  </si>
  <si>
    <t>(0,95+0,85+0,95)*2,5</t>
  </si>
  <si>
    <t>(0,95+0,95+0,95)*6,3</t>
  </si>
  <si>
    <t>(0,95+0,85+0,95)*1,27</t>
  </si>
  <si>
    <t>11</t>
  </si>
  <si>
    <t>974031155</t>
  </si>
  <si>
    <t>Vysekání rýh ve zdivu cihelném hl do 100 mm š do 200 mm</t>
  </si>
  <si>
    <t>m</t>
  </si>
  <si>
    <t>-1841749220</t>
  </si>
  <si>
    <t>Vysekání rýh ve zdivu cihelném na maltu vápennou nebo vápenocementovou  do hl. 100 mm a šířky do 200 mm</t>
  </si>
  <si>
    <t>1,15*5+1,3*4</t>
  </si>
  <si>
    <t>12</t>
  </si>
  <si>
    <t>975043121</t>
  </si>
  <si>
    <t>Jednořadové podchycení stropů pro osazení nosníků v do 3,5 m pro zatížení přes 750 do 1000 kg/m</t>
  </si>
  <si>
    <t>333405852</t>
  </si>
  <si>
    <t>Jednořadové podchycení stropů pro osazení nosníků dřevěnou výztuhou  v. podchycení do 3,5 m, a při zatížení hmotností přes 750 do 1000 kg/m</t>
  </si>
  <si>
    <t>1,15*10+1,2*4+1,75*2+1,71*2</t>
  </si>
  <si>
    <t>13</t>
  </si>
  <si>
    <t>978011121</t>
  </si>
  <si>
    <t>Otlučení (osekání) vnitřní vápenné nebo vápenocementové omítky stropů v rozsahu přes 5 do 10 %</t>
  </si>
  <si>
    <t>-1452104429</t>
  </si>
  <si>
    <t>Otlučení vápenných nebo vápenocementových omítek vnitřních ploch stropů, v rozsahu přes 5 do 10 %</t>
  </si>
  <si>
    <t>"TZ + výkresy - klenby - plocha x koef.1,1"</t>
  </si>
  <si>
    <t>2,27*1,02*1,1</t>
  </si>
  <si>
    <t>2,92*2,38*1,1</t>
  </si>
  <si>
    <t>0,93*0,75*1,1*6</t>
  </si>
  <si>
    <t>4,7*3,4*1,1</t>
  </si>
  <si>
    <t>4,72*3,44*1,1</t>
  </si>
  <si>
    <t>5,4*1,27*1,1</t>
  </si>
  <si>
    <t>5,34*1,24*1,1</t>
  </si>
  <si>
    <t>4,79*1,24*1,1</t>
  </si>
  <si>
    <t>4,615*1,24*1,1</t>
  </si>
  <si>
    <t>2,12*1,9*1,1</t>
  </si>
  <si>
    <t>2,12*1,86*1,1</t>
  </si>
  <si>
    <t>4,78*1,11*1,1</t>
  </si>
  <si>
    <t>4,71*1,11*1,1</t>
  </si>
  <si>
    <t>2,86*2,42*1,1</t>
  </si>
  <si>
    <t>0,91*0,75*1,1*6</t>
  </si>
  <si>
    <t>14</t>
  </si>
  <si>
    <t>978013141</t>
  </si>
  <si>
    <t>Otlučení (osekání) vnitřní vápenné nebo vápenocementové omítky stěn v rozsahu přes 10 do 30 %</t>
  </si>
  <si>
    <t>-335392015</t>
  </si>
  <si>
    <t>Otlučení vápenných nebo vápenocementových omítek vnitřních ploch stěn s vyškrabáním spar, s očištěním zdiva, v rozsahu přes 10 do 30 %</t>
  </si>
  <si>
    <t>"TZ + výkresy - stěny"</t>
  </si>
  <si>
    <t>(2,27+1,02)*2*2,42</t>
  </si>
  <si>
    <t>(2,92+2,38)*2*2,42</t>
  </si>
  <si>
    <t>(4,73+3,46)*2*2,42</t>
  </si>
  <si>
    <t>0,75*2,07*2*6</t>
  </si>
  <si>
    <t>(4,7+3,4)*2*2,42</t>
  </si>
  <si>
    <t>(4,72+3,44)*2*2,42</t>
  </si>
  <si>
    <t>(5,4+1,27)*2*2,42</t>
  </si>
  <si>
    <t>(3,48+3,96)*2*2,13</t>
  </si>
  <si>
    <t>(5,34+1,24)*2*2,07</t>
  </si>
  <si>
    <t>(4,79+1,24)*2*2,07</t>
  </si>
  <si>
    <t>(4,615+1,24)*2*2,07</t>
  </si>
  <si>
    <t>(2,12+1,9)*2*2,07</t>
  </si>
  <si>
    <t>(2,12+1,86)*2*2,07</t>
  </si>
  <si>
    <t>(4,78+1,11)*2*2,07</t>
  </si>
  <si>
    <t>(4,71+1,11)*2*2,07</t>
  </si>
  <si>
    <t>(2,86+2,42)*2*2,07</t>
  </si>
  <si>
    <t>0,75*2,04*2*6</t>
  </si>
  <si>
    <t>997</t>
  </si>
  <si>
    <t>Přesun sutě</t>
  </si>
  <si>
    <t>997013002</t>
  </si>
  <si>
    <t>Vyklizení ulehlé suti z prostorů do 15 m2 s naložením z hl do 10 m</t>
  </si>
  <si>
    <t>419458831</t>
  </si>
  <si>
    <t>Vyklizení ulehlé suti na vzdálenost do 3 m od okraje vyklízeného prostoru nebo s naložením na dopravní prostředek z prostorů o půdorysné ploše do 15 m2 z výšky (hloubky) do 10 m</t>
  </si>
  <si>
    <t>4,7*3,48*0,4</t>
  </si>
  <si>
    <t>4,7*3,4*0,15</t>
  </si>
  <si>
    <t>4,72*3,44*0,2</t>
  </si>
  <si>
    <t>5,4*1,27*0,2</t>
  </si>
  <si>
    <t>3,48*3,96*0,2</t>
  </si>
  <si>
    <t>5,34*1,24*0,2</t>
  </si>
  <si>
    <t>4,79*1,24*0,2</t>
  </si>
  <si>
    <t>4,615*1,24*0,2</t>
  </si>
  <si>
    <t>2,12*1,9*0,2</t>
  </si>
  <si>
    <t>2,12*1,86*0,2</t>
  </si>
  <si>
    <t>4,78*1,11*0,2</t>
  </si>
  <si>
    <t>4,71*1,11*0,2</t>
  </si>
  <si>
    <t>2,86*2,42*0,1</t>
  </si>
  <si>
    <t>16</t>
  </si>
  <si>
    <t>997013213</t>
  </si>
  <si>
    <t>Vnitrostaveništní doprava suti a vybouraných hmot pro budovy v přes 9 do 12 m ručně</t>
  </si>
  <si>
    <t>-1558200105</t>
  </si>
  <si>
    <t>Vnitrostaveništní doprava suti a vybouraných hmot  vodorovně do 50 m svisle ručně pro budovy a haly výšky přes 9 do 12 m</t>
  </si>
  <si>
    <t>17</t>
  </si>
  <si>
    <t>997013219</t>
  </si>
  <si>
    <t>Příplatek k vnitrostaveništní dopravě suti a vybouraných hmot za zvětšenou dopravu suti ZKD 10 m - t.j. 8x</t>
  </si>
  <si>
    <t>-1504455229</t>
  </si>
  <si>
    <t>Vnitrostaveništní doprava suti a vybouraných hmot  vodorovně do 50 m Příplatek k cenám -3111 až -3217 za zvětšenou vodorovnou dopravu přes vymezenou dopravní vzdálenost za každých dalších i započatých 10 m - t.j. 8x</t>
  </si>
  <si>
    <t>52,076*8 'Přepočtené koeficientem množství</t>
  </si>
  <si>
    <t>18</t>
  </si>
  <si>
    <t>997013501</t>
  </si>
  <si>
    <t>Odvoz suti a vybouraných hmot na skládku nebo meziskládku do 1 km se složením</t>
  </si>
  <si>
    <t>-260850828</t>
  </si>
  <si>
    <t>Odvoz suti a vybouraných hmot na skládku nebo meziskládku  se složením, na vzdálenost do 1 km</t>
  </si>
  <si>
    <t>19</t>
  </si>
  <si>
    <t>997013509</t>
  </si>
  <si>
    <t>Příplatek k odvozu suti a vybouraných hmot na skládku ZKD 1 km přes 1 km - t.j. 6x</t>
  </si>
  <si>
    <t>1983756216</t>
  </si>
  <si>
    <t>Odvoz suti a vybouraných hmot na skládku nebo meziskládku  se složením, na vzdálenost Příplatek k ceně za každý další i započatý 1 km přes 1 km - t.j. 6x</t>
  </si>
  <si>
    <t>52,076*6 'Přepočtené koeficientem množství</t>
  </si>
  <si>
    <t>20</t>
  </si>
  <si>
    <t>997013631</t>
  </si>
  <si>
    <t>Poplatek za uložení na skládce (skládkovné) stavebního odpadu směsného kód odpadu 17 09 04</t>
  </si>
  <si>
    <t>-771372576</t>
  </si>
  <si>
    <t>Poplatek za uložení stavebního odpadu na skládce (skládkovné) směsného stavebního a demoličního zatříděného do Katalogu odpadů pod kódem 17 09 04</t>
  </si>
  <si>
    <t>998</t>
  </si>
  <si>
    <t>Přesun hmot</t>
  </si>
  <si>
    <t>998018003</t>
  </si>
  <si>
    <t>Přesun hmot ruční pro budovy v přes 12 do 24 m</t>
  </si>
  <si>
    <t>1444487661</t>
  </si>
  <si>
    <t>Přesun hmot pro budovy občanské výstavby, bydlení, výrobu a služby  ruční - bez užití mechanizace vodorovná dopravní vzdálenost do 100 m pro budovy s jakoukoliv nosnou konstrukcí výšky přes 12 do 24 m</t>
  </si>
  <si>
    <t>22</t>
  </si>
  <si>
    <t>998018011</t>
  </si>
  <si>
    <t>Příplatek k ručnímu přesunu hmot pro budovy za zvětšený přesun ZKD 100 m</t>
  </si>
  <si>
    <t>-1377489749</t>
  </si>
  <si>
    <t>Přesun hmot pro budovy občanské výstavby, bydlení, výrobu a služby  ruční - bez užití mechanizace Příplatek k cenám za ruční zvětšený přesun přes vymezenou největší dopravní vzdálenost za každých dalších i započatých 100 m</t>
  </si>
  <si>
    <t>D.1.1_b - Architektonicko-stavební řešení - stavební úpravy</t>
  </si>
  <si>
    <t xml:space="preserve">    2 - Zakládání</t>
  </si>
  <si>
    <t xml:space="preserve">    6 - Úpravy povrchů, podlahy a osazování výplní</t>
  </si>
  <si>
    <t>PSV - Práce a dodávky PSV</t>
  </si>
  <si>
    <t xml:space="preserve">    767 - Konstrukce zámečnické</t>
  </si>
  <si>
    <t xml:space="preserve">    783 - Dokončovací práce - nátěry</t>
  </si>
  <si>
    <t xml:space="preserve">    789 - Povrchové úpravy ocelových konstrukcí a technologických zařízení</t>
  </si>
  <si>
    <t>Zakládání</t>
  </si>
  <si>
    <t>275321411</t>
  </si>
  <si>
    <t>Základové patky ze ŽB bez zvýšených nároků na prostředí tř. C 20/25</t>
  </si>
  <si>
    <t>-1397452395</t>
  </si>
  <si>
    <t>Základy z betonu železového (bez výztuže) patky z betonu bez zvláštních nároků na prostředí tř. C 20/25</t>
  </si>
  <si>
    <t>0,4*0,5*0,1*2</t>
  </si>
  <si>
    <t>0,5*2,4*0,1</t>
  </si>
  <si>
    <t>275351121</t>
  </si>
  <si>
    <t>Zřízení bednění základových patek</t>
  </si>
  <si>
    <t>1371138989</t>
  </si>
  <si>
    <t>Bednění základů patek zřízení</t>
  </si>
  <si>
    <t>(0,4+0,5)*2*0,1*2</t>
  </si>
  <si>
    <t>(0,5+2,4)*2*0,1</t>
  </si>
  <si>
    <t>275351122</t>
  </si>
  <si>
    <t>Odstranění bednění základových patek</t>
  </si>
  <si>
    <t>-180157643</t>
  </si>
  <si>
    <t>Bednění základů patek odstranění</t>
  </si>
  <si>
    <t>275362021</t>
  </si>
  <si>
    <t>Výztuž základových patek svařovanými sítěmi Kari</t>
  </si>
  <si>
    <t>1835505145</t>
  </si>
  <si>
    <t>Výztuž základů patek ze svařovaných sítí z drátů typu KARI</t>
  </si>
  <si>
    <t>0,4*0,5*2*4,44/1000</t>
  </si>
  <si>
    <t>0,5*2,4*4,44/1000</t>
  </si>
  <si>
    <t>311113143</t>
  </si>
  <si>
    <t>Nosná zeď tl přes 200 do 250 mm z hladkých tvárnic ztraceného bednění včetně výplně z betonu tř. C 20/25</t>
  </si>
  <si>
    <t>-1463423254</t>
  </si>
  <si>
    <t>Nadzákladové zdi z tvárnic ztraceného bednění  hladkých, včetně výplně z betonu třídy C 20/25, tloušťky zdiva přes 200 do 250 mm</t>
  </si>
  <si>
    <t>"pilíře"</t>
  </si>
  <si>
    <t>0,5*2,25*2</t>
  </si>
  <si>
    <t>0,5*2,25*4</t>
  </si>
  <si>
    <t>Mezisoučet</t>
  </si>
  <si>
    <t>"zdivo"</t>
  </si>
  <si>
    <t>2,25*2,25</t>
  </si>
  <si>
    <t>311271126</t>
  </si>
  <si>
    <t>Zdivo z cihel betonových 290x140x65 mm na maltu M10</t>
  </si>
  <si>
    <t>-1611053475</t>
  </si>
  <si>
    <t>Zdivo z cihel betonových s plně promaltovanými styčnými sparami, rozměr 290x140x65 mm, na cementovou maltu M10</t>
  </si>
  <si>
    <t>"přizdívky"</t>
  </si>
  <si>
    <t>2,32*2,44*0,15</t>
  </si>
  <si>
    <t>4,73*2,44*0,15-0,88*2,15*0,15</t>
  </si>
  <si>
    <t>4,7*2,44*0,15</t>
  </si>
  <si>
    <t>4,72*2,44*0,15</t>
  </si>
  <si>
    <t>2,12*2,12*0,15</t>
  </si>
  <si>
    <t>"zazdívky otvorů"</t>
  </si>
  <si>
    <t>0,85*0,5*0,15</t>
  </si>
  <si>
    <t>0,35*0,5*0,15*2</t>
  </si>
  <si>
    <t>0,3*0,3*2,35*4</t>
  </si>
  <si>
    <t>0,3*0,3*2,35*8</t>
  </si>
  <si>
    <t>0,3*0,3*2,35*2</t>
  </si>
  <si>
    <t>311361821</t>
  </si>
  <si>
    <t>Výztuž nosných zdí betonářskou ocelí 10 505</t>
  </si>
  <si>
    <t>515957169</t>
  </si>
  <si>
    <t>Výztuž nadzákladových zdí nosných svislých nebo odkloněných od svislice, rovných nebo oblých z betonářské oceli 10 505 (R) nebo BSt 500</t>
  </si>
  <si>
    <t>2,25*2*2*0,89/1000*1,1</t>
  </si>
  <si>
    <t>2,25*4*2*0,89/1000*1,1</t>
  </si>
  <si>
    <t>2,25*5*2*0,89/1000*1,1</t>
  </si>
  <si>
    <t>340239212</t>
  </si>
  <si>
    <t>Zazdívka otvorů v příčkách nebo stěnách pl přes 1 do 4 m2 cihlami plnými tl přes 100 mm</t>
  </si>
  <si>
    <t>1505276803</t>
  </si>
  <si>
    <t>Zazdívka otvorů v příčkách nebo stěnách cihlami plnými pálenými plochy přes 1 m2 do 4 m2, tloušťky přes 100 mm</t>
  </si>
  <si>
    <t>1,08*1,28</t>
  </si>
  <si>
    <t>"různé dozdívky a přizdívky - odhad"</t>
  </si>
  <si>
    <t>8,5</t>
  </si>
  <si>
    <t>413941123</t>
  </si>
  <si>
    <t>Osazování ocelových válcovaných nosníků stropů I, IE, U, UE nebo L č. 14 až 22 nebo výšky přes 120 do 220 mm</t>
  </si>
  <si>
    <t>210478265</t>
  </si>
  <si>
    <t>Osazování ocelových válcovaných nosníků ve stropech I nebo IE nebo U nebo UE nebo L č. 14 až 22 nebo výšky do 220 mm</t>
  </si>
  <si>
    <t>P</t>
  </si>
  <si>
    <t xml:space="preserve">Poznámka k položce:_x000D_
včetně uklínování ocelovými klínky </t>
  </si>
  <si>
    <t>"4xU160-2300"      4*2,3*18,8/1000</t>
  </si>
  <si>
    <t>"8xI160-2300"      8*2,3*17,9/1000</t>
  </si>
  <si>
    <t>"6xU160-2275"      6*2,275*18,8/1000</t>
  </si>
  <si>
    <t>"4xU160-2275"      4*2,275*18,8/1000</t>
  </si>
  <si>
    <t>M</t>
  </si>
  <si>
    <t>13010718</t>
  </si>
  <si>
    <t>ocel profilová jakost S235JR (11 375) průřez I (IPN) 160</t>
  </si>
  <si>
    <t>2096489040</t>
  </si>
  <si>
    <t>"8xI160-2300"      8*2,3*17,9/1000*1,08</t>
  </si>
  <si>
    <t>13010822</t>
  </si>
  <si>
    <t>ocel profilová jakost S235JR (11 375) průřez U (UPN) 160</t>
  </si>
  <si>
    <t>-904893313</t>
  </si>
  <si>
    <t>"4xU160-2300"      4*2,3*18,8/1000*1,08</t>
  </si>
  <si>
    <t>"6xU160-2275"      6*2,275*18,8/1000*1,08</t>
  </si>
  <si>
    <t>"4xU160-2275"      4*2,275*18,8/1000*1,08</t>
  </si>
  <si>
    <t>452471131</t>
  </si>
  <si>
    <t>Výplňová vrstva z modifikované malty cementové</t>
  </si>
  <si>
    <t>1963716922</t>
  </si>
  <si>
    <t>Podkladní a výplňová vrstva z modifikované malty cementové  výplňová jakákoliv vrstva</t>
  </si>
  <si>
    <t>"beton. cihly - pilíře"</t>
  </si>
  <si>
    <t>"0,3*0,3*2,35*4"    0,3*0,3*4*0,035</t>
  </si>
  <si>
    <t>"0,3*0,3*2,35*8"    0,3*0,3*8*0,035</t>
  </si>
  <si>
    <t>"0,3*0,3*2,35*2"   0,3*0,3*2*0,035</t>
  </si>
  <si>
    <t>"0,3*0,3*2,35*4"   0,3*0,3*4*0,035</t>
  </si>
  <si>
    <t>"ztracené bednění - zdivo"</t>
  </si>
  <si>
    <t>"2,25*0,25"      0,25*2,25*0,035</t>
  </si>
  <si>
    <t>"ztracené bednění - pilíře"</t>
  </si>
  <si>
    <t>0,25*0,5*2*0,035</t>
  </si>
  <si>
    <t>0,25*0,5*4*0,035</t>
  </si>
  <si>
    <t>Úpravy povrchů, podlahy a osazování výplní</t>
  </si>
  <si>
    <t>611125100</t>
  </si>
  <si>
    <t>Vyplnění spár vápennou maltou vnitřních stropů z cihel</t>
  </si>
  <si>
    <t>-540881744</t>
  </si>
  <si>
    <t>Vyplnění spár vnitřních povrchů  vápennou maltou, ploch z cihel stropů</t>
  </si>
  <si>
    <t>612125100</t>
  </si>
  <si>
    <t>Vyplnění spár vápennou maltou vnitřních stěn z cihel</t>
  </si>
  <si>
    <t>-1635516070</t>
  </si>
  <si>
    <t>Vyplnění spár vnitřních povrchů  vápennou maltou, ploch z cihel stěn</t>
  </si>
  <si>
    <t>632451441</t>
  </si>
  <si>
    <t>Doplnění cementového potěru hlazeného pl do 1 m2 tl přes 30 do 40 mm</t>
  </si>
  <si>
    <t>1802147790</t>
  </si>
  <si>
    <t>Doplnění cementového potěru na mazaninách a betonových podkladech  (s dodáním hmot), hlazeného dřevěným nebo ocelovým hladítkem, plochy jednotlivě do 1 m2 a tl. přes 30 do 40 mm</t>
  </si>
  <si>
    <t>Poznámka k položce:_x000D_
Rozsah je proveden odhadem, podlahy byly zakryty sutí, bude účtováno podle skutečnosti.</t>
  </si>
  <si>
    <t>"TZ + výkresy - odhad cca 30% (zakryto sutí)"</t>
  </si>
  <si>
    <t>(58,6+136,5)*0,3</t>
  </si>
  <si>
    <t>953962113</t>
  </si>
  <si>
    <t>Kotvy chemickým tmelem M 12 hl 80 mm do zdiva z plných cihel s vyvrtáním otvoru</t>
  </si>
  <si>
    <t>1791175261</t>
  </si>
  <si>
    <t>Kotvy chemické s vyvrtáním otvoru  do zdiva z plných cihel tmel, hloubka 80 mm, velikost M 12</t>
  </si>
  <si>
    <t>"beton. cihly - přizdívky - 4 kotvy na m2"</t>
  </si>
  <si>
    <t>"2,32*2,44*4"      23</t>
  </si>
  <si>
    <t>"4,73*2,44*4-0,88*2,15*4"     39</t>
  </si>
  <si>
    <t>"4,7*2,44*4"     46</t>
  </si>
  <si>
    <t>"4,72*2,44*4"     47</t>
  </si>
  <si>
    <t>"2,12*2,12*4"     18</t>
  </si>
  <si>
    <t>"beton. cihly - zazdívky otvorů"</t>
  </si>
  <si>
    <t>"0,85*0,5*0,15"    4</t>
  </si>
  <si>
    <t>"0,35*0,5*0,15*2"    4*2</t>
  </si>
  <si>
    <t>"0,3*0,3*2,35*4"    4*7</t>
  </si>
  <si>
    <t>"0,3*0,3*2,35*8"    8*7</t>
  </si>
  <si>
    <t>"0,3*0,3*2,35*2"   2*7</t>
  </si>
  <si>
    <t>"0,3*0,3*2,35*4"   4*7</t>
  </si>
  <si>
    <t>"2,25*2,25"      7</t>
  </si>
  <si>
    <t>953965123</t>
  </si>
  <si>
    <t>Kotevní šroub pro chemické kotvy M 12 dl 260 mm</t>
  </si>
  <si>
    <t>1987718980</t>
  </si>
  <si>
    <t>Kotvy chemické s vyvrtáním otvoru  kotevní šrouby pro chemické kotvy, velikost M 12, délka 260 mm</t>
  </si>
  <si>
    <t>28</t>
  </si>
  <si>
    <t>-1153830660</t>
  </si>
  <si>
    <t>29</t>
  </si>
  <si>
    <t>-229659629</t>
  </si>
  <si>
    <t>PSV</t>
  </si>
  <si>
    <t>Práce a dodávky PSV</t>
  </si>
  <si>
    <t>767</t>
  </si>
  <si>
    <t>Konstrukce zámečnické</t>
  </si>
  <si>
    <t>767 R 990012</t>
  </si>
  <si>
    <t>Atypické ocelové konstrukce - železo - dod + mtž</t>
  </si>
  <si>
    <t>kg</t>
  </si>
  <si>
    <t>-1275556798</t>
  </si>
  <si>
    <t xml:space="preserve">Poznámka k položce:_x000D_
Sloupky pro podchycení stávajících nosníků včetně kotvení_x000D_
</t>
  </si>
  <si>
    <t>"Tr. pr. 89/8-1915 - 4x"      4*1,915*16,0*1,1</t>
  </si>
  <si>
    <t>"P8 - 300x300mm - 4x"      4*0,3*0,3*64,0*1,1</t>
  </si>
  <si>
    <t>"P8 - 100x150mm - 4x"      4*0,1*0,15*64,0*1,1</t>
  </si>
  <si>
    <t>164,384*1,05 'Přepočtené koeficientem množství</t>
  </si>
  <si>
    <t>26</t>
  </si>
  <si>
    <t>998767102</t>
  </si>
  <si>
    <t>Přesun hmot tonážní pro zámečnické konstrukce v objektech v přes 6 do 12 m</t>
  </si>
  <si>
    <t>1307616063</t>
  </si>
  <si>
    <t>Přesun hmot pro zámečnické konstrukce  stanovený z hmotnosti přesunovaného materiálu vodorovná dopravní vzdálenost do 50 m v objektech výšky přes 6 do 12 m</t>
  </si>
  <si>
    <t>25</t>
  </si>
  <si>
    <t>998767181</t>
  </si>
  <si>
    <t>Příplatek k přesunu hmot tonážní 767 prováděný bez použití mechanizace</t>
  </si>
  <si>
    <t>-1465632303</t>
  </si>
  <si>
    <t>Přesun hmot pro zámečnické konstrukce  stanovený z hmotnosti přesunovaného materiálu Příplatek k cenám za přesun prováděný bez použití mechanizace pro jakoukoliv výšku objektu</t>
  </si>
  <si>
    <t>27</t>
  </si>
  <si>
    <t>998767192</t>
  </si>
  <si>
    <t>Příplatek k přesunu hmot tonážní 767 za zvětšený přesun do 100 m</t>
  </si>
  <si>
    <t>779853802</t>
  </si>
  <si>
    <t>Přesun hmot pro zámečnické konstrukce  stanovený z hmotnosti přesunovaného materiálu Příplatek k cenám za zvětšený přesun přes vymezenou největší dopravní vzdálenost do 100 m</t>
  </si>
  <si>
    <t>783</t>
  </si>
  <si>
    <t>Dokončovací práce - nátěry</t>
  </si>
  <si>
    <t>783301303</t>
  </si>
  <si>
    <t>Bezoplachové odrezivění zámečnických konstrukcí</t>
  </si>
  <si>
    <t>1930966371</t>
  </si>
  <si>
    <t>Příprava podkladu zámečnických konstrukcí před provedením nátěru odrezivění odrezovačem bezoplachovým</t>
  </si>
  <si>
    <t>"stávající konstrukce"</t>
  </si>
  <si>
    <t>32,834</t>
  </si>
  <si>
    <t>"nové konstrukce"</t>
  </si>
  <si>
    <t>"Tr. pr. 89/8-1915 - 4x"      4*1,915*0,279</t>
  </si>
  <si>
    <t>"P8 - 300x300mm - 4x"      4*0,3*0,3*2</t>
  </si>
  <si>
    <t>"P8 - 100x150mm - 4x"      4*0,1*0,15*2</t>
  </si>
  <si>
    <t>"8xI160-2300"      8*2,3*0,616</t>
  </si>
  <si>
    <t>"4xU160-2300"      4*2,3*0,580</t>
  </si>
  <si>
    <t>"6xU160-2275"      6*2,275*0,580</t>
  </si>
  <si>
    <t>"4xU160-2275"      4*2,275*0,580</t>
  </si>
  <si>
    <t>783315101</t>
  </si>
  <si>
    <t>Mezinátěr jednonásobný syntetický standardní zámečnických konstrukcí</t>
  </si>
  <si>
    <t>869403855</t>
  </si>
  <si>
    <t>Mezinátěr zámečnických konstrukcí jednonásobný syntetický standardní</t>
  </si>
  <si>
    <t>783317101</t>
  </si>
  <si>
    <t>Krycí jednonásobný syntetický standardní nátěr zámečnických konstrukcí</t>
  </si>
  <si>
    <t>-177935456</t>
  </si>
  <si>
    <t>Krycí nátěr (email) zámečnických konstrukcí jednonásobný syntetický standardní</t>
  </si>
  <si>
    <t>783901551</t>
  </si>
  <si>
    <t>Omytí tlakovou vodou betonových podlah před provedením nátěru</t>
  </si>
  <si>
    <t>-1655804595</t>
  </si>
  <si>
    <t>Příprava podkladu betonových podlah před provedením nátěru omytím tlakovou vodou</t>
  </si>
  <si>
    <t>58,6+136,5</t>
  </si>
  <si>
    <t>789</t>
  </si>
  <si>
    <t>Povrchové úpravy ocelových konstrukcí a technologických zařízení</t>
  </si>
  <si>
    <t>23</t>
  </si>
  <si>
    <t>789121250</t>
  </si>
  <si>
    <t>Čištění oklepem ocelových konstrukcí třídy I</t>
  </si>
  <si>
    <t>1809542066</t>
  </si>
  <si>
    <t>Úpravy povrchů pod nátěry ocelových konstrukcí  třídy I očištění oklepem</t>
  </si>
  <si>
    <t>"I120-3500"     3,5*0,06</t>
  </si>
  <si>
    <t>"I180-4730"     4,73*0,09</t>
  </si>
  <si>
    <t>"2xI220-4730"     4,73*0,1*2</t>
  </si>
  <si>
    <t>"I220-4700"     4,7*0,832</t>
  </si>
  <si>
    <t>"2xI260-4700"     4,7*0,972*2</t>
  </si>
  <si>
    <t>"2xI100-4700"     4,7*0,4*2</t>
  </si>
  <si>
    <t>"I120-4700"     4,7*0,06</t>
  </si>
  <si>
    <t>"2xI220-4700"     4,7*0,1*2</t>
  </si>
  <si>
    <t>"I120-4720"     4,72*0,06</t>
  </si>
  <si>
    <t>"2xI220-4720"     4,72*0,1*2</t>
  </si>
  <si>
    <t>"4xI200-3480"     3,48*0,7*4</t>
  </si>
  <si>
    <t>"5xI160-860"     0,86*0,08*5</t>
  </si>
  <si>
    <t>"4xI160-1000"     1,0*0,08*4</t>
  </si>
  <si>
    <t>"3xI100-1180"     1,18*0,4*3</t>
  </si>
  <si>
    <t>"I120-2860"     2,86*0,06</t>
  </si>
  <si>
    <t>24</t>
  </si>
  <si>
    <t>789121260</t>
  </si>
  <si>
    <t>Ometení ocelových konstrukcí třídy I</t>
  </si>
  <si>
    <t>-835021541</t>
  </si>
  <si>
    <t>Úpravy povrchů pod nátěry ocelových konstrukcí  třídy I očištění ometením</t>
  </si>
  <si>
    <t>D.1.4.1 - Zařízení zdravotně technických instalací</t>
  </si>
  <si>
    <t>D.1.4.1_1 - Děšťová kanalizace</t>
  </si>
  <si>
    <t xml:space="preserve">    1 - Zemní práce</t>
  </si>
  <si>
    <t xml:space="preserve">    8 - Trubní vedení</t>
  </si>
  <si>
    <t xml:space="preserve">    721 - Zdravotechnika - vnitřní kanalizace</t>
  </si>
  <si>
    <t>Zemní práce</t>
  </si>
  <si>
    <t>35</t>
  </si>
  <si>
    <t>132112122</t>
  </si>
  <si>
    <t>Hloubení zapažených rýh šířky do 800 mm v nesoudržných horninách třídy těžitelnosti I skupiny 1 a 2 ručně</t>
  </si>
  <si>
    <t>-432682115</t>
  </si>
  <si>
    <t>Hloubení zapažených rýh šířky do 800 mm ručně s urovnáním dna do předepsaného profilu a spádu v hornině třídy těžitelnosti I skupiny 1 a 2 nesoudržných</t>
  </si>
  <si>
    <t>"větev DS1 - DS1´"      10,7*0,6*1,15</t>
  </si>
  <si>
    <t>"větev DS2 - DS2´"      5,4*0,6*1,15</t>
  </si>
  <si>
    <t>38</t>
  </si>
  <si>
    <t>162751117</t>
  </si>
  <si>
    <t>Vodorovné přemístění přes 9 000 do 10000 m výkopku/sypaniny z horniny třídy těžitelnosti I skupiny 1 až 3</t>
  </si>
  <si>
    <t>-1108672128</t>
  </si>
  <si>
    <t>Vodorovné přemístění výkopku nebo sypaniny po suchu na obvyklém dopravním prostředku, bez naložení výkopku, avšak se složením bez rozhrnutí z horniny třídy těžitelnosti I skupiny 1 až 3 na vzdálenost přes 9 000 do 10 000 m</t>
  </si>
  <si>
    <t>"odpočet - zásyp"     -6,279</t>
  </si>
  <si>
    <t>39</t>
  </si>
  <si>
    <t>171201221</t>
  </si>
  <si>
    <t>Poplatek za uložení na skládce (skládkovné) zeminy a kamení kód odpadu 17 05 04</t>
  </si>
  <si>
    <t>1416589703</t>
  </si>
  <si>
    <t>Poplatek za uložení stavebního odpadu na skládce (skládkovné) zeminy a kamení zatříděného do Katalogu odpadů pod kódem 17 05 04</t>
  </si>
  <si>
    <t>4,83*1,6 'Přepočtené koeficientem množství</t>
  </si>
  <si>
    <t>40</t>
  </si>
  <si>
    <t>171251201</t>
  </si>
  <si>
    <t>Uložení sypaniny na skládky nebo meziskládky</t>
  </si>
  <si>
    <t>-452931820</t>
  </si>
  <si>
    <t>Uložení sypaniny na skládky nebo meziskládky bez hutnění s upravením uložené sypaniny do předepsaného tvaru</t>
  </si>
  <si>
    <t>174111101</t>
  </si>
  <si>
    <t>Zásyp jam, šachet rýh nebo kolem objektů sypaninou se zhutněním ručně</t>
  </si>
  <si>
    <t>-66098976</t>
  </si>
  <si>
    <t>Zásyp sypaninou z jakékoliv horniny ručně s uložením výkopku ve vrstvách se zhutněním jam, šachet, rýh nebo kolem objektů v těchto vykopávkách</t>
  </si>
  <si>
    <t>"odpočet - lože"     -0,966</t>
  </si>
  <si>
    <t>"odpočet - obsyp"     -2,898</t>
  </si>
  <si>
    <t>"odpočet - kačírek"     -0,966</t>
  </si>
  <si>
    <t>174111109</t>
  </si>
  <si>
    <t>Příplatek k zásypu za ruční prohození sypaniny sítem</t>
  </si>
  <si>
    <t>2129336985</t>
  </si>
  <si>
    <t>Zásyp sypaninou z jakékoliv horniny ručně Příplatek k ceně za prohození sypaniny sítem</t>
  </si>
  <si>
    <t>175111101</t>
  </si>
  <si>
    <t>Obsypání potrubí ručně sypaninou bez prohození, uloženou do 3 m</t>
  </si>
  <si>
    <t>181604170</t>
  </si>
  <si>
    <t>Obsypání potrubí ručně sypaninou z vhodných hornin třídy těžitelnosti I a II, skupiny 1 až 4 nebo materiálem připraveným podél výkopu ve vzdálenosti do 3 m od jeho kraje pro jakoukoliv hloubku výkopu a míru zhutnění bez prohození sypaniny</t>
  </si>
  <si>
    <t>"větev DS1 - DS1´"      10,7*0,6*0,3</t>
  </si>
  <si>
    <t>"větev DS2 - DS2´"      5,4*0,6*0,3</t>
  </si>
  <si>
    <t>58331200</t>
  </si>
  <si>
    <t>štěrkopísek netříděný</t>
  </si>
  <si>
    <t>1957082639</t>
  </si>
  <si>
    <t>2,898*2 'Přepočtené koeficientem množství</t>
  </si>
  <si>
    <t>310237271</t>
  </si>
  <si>
    <t>Zazdívka otvorů pl přes 0,09 do 0,25 m2 ve zdivu nadzákladovém cihlami pálenými tl přes 600 do 750 mm</t>
  </si>
  <si>
    <t>1130977263</t>
  </si>
  <si>
    <t>Zazdívka otvorů ve zdivu nadzákladovém cihlami pálenými  plochy přes 0,09 m2 do 0,25 m2, ve zdi tl. přes 600 do 750 mm</t>
  </si>
  <si>
    <t>"otvor pro kanalizaci - po osazení potrubí"</t>
  </si>
  <si>
    <t>451573111</t>
  </si>
  <si>
    <t>Lože pod potrubí otevřený výkop ze štěrkopísku</t>
  </si>
  <si>
    <t>-1668363682</t>
  </si>
  <si>
    <t>Lože pod potrubí, stoky a drobné objekty v otevřeném výkopu z písku a štěrkopísku do 63 mm</t>
  </si>
  <si>
    <t>"větev DS1 - DS1´"      10,7*0,6*0,1</t>
  </si>
  <si>
    <t>"větev DS2 - DS2´"      5,4*0,6*0,1</t>
  </si>
  <si>
    <t>637121111</t>
  </si>
  <si>
    <t>Okapový chodník z kačírku tl 100 mm s udusáním</t>
  </si>
  <si>
    <t>-1805363094</t>
  </si>
  <si>
    <t>Okapový chodník z kameniva  s udusáním a urovnáním povrchu z kačírku tl. 100 mm</t>
  </si>
  <si>
    <t>Trubní vedení</t>
  </si>
  <si>
    <t>871275211</t>
  </si>
  <si>
    <t>Kanalizační potrubí z tvrdého PVC jednovrstvé tuhost třídy SN4 DN 125</t>
  </si>
  <si>
    <t>-897146554</t>
  </si>
  <si>
    <t>Kanalizační potrubí z tvrdého PVC v otevřeném výkopu ve sklonu do 20 %, hladkého plnostěnného jednovrstvého, tuhost třídy SN 4 DN 125</t>
  </si>
  <si>
    <t>"větev DS1 - DS1´"      5,1*1,1</t>
  </si>
  <si>
    <t>"větev DS2 - DS2´"      10,6*1,1</t>
  </si>
  <si>
    <t>"větev DS3 - DS3´"      1,0*1,1</t>
  </si>
  <si>
    <t>871315211</t>
  </si>
  <si>
    <t>Kanalizační potrubí z tvrdého PVC jednovrstvé tuhost třídy SN4 DN 160</t>
  </si>
  <si>
    <t>387107287</t>
  </si>
  <si>
    <t>Kanalizační potrubí z tvrdého PVC v otevřeném výkopu ve sklonu do 20 %, hladkého plnostěnného jednovrstvého, tuhost třídy SN 4 DN 160</t>
  </si>
  <si>
    <t>"větev DS1 - DS1´"      0,6*1,1</t>
  </si>
  <si>
    <t>"větev DS2 - DS2´"      0,9*1,1</t>
  </si>
  <si>
    <t>877275211</t>
  </si>
  <si>
    <t>Montáž tvarovek z tvrdého PVC-systém KG nebo z polypropylenu-systém KG 2000 jednoosé DN 125</t>
  </si>
  <si>
    <t>-1371063138</t>
  </si>
  <si>
    <t>Montáž tvarovek na kanalizačním potrubí z trub z plastu  z tvrdého PVC nebo z polypropylenu v otevřeném výkopu jednoosých DN 125</t>
  </si>
  <si>
    <t>"koleno KGB 125/45"      6</t>
  </si>
  <si>
    <t>"koleno KGB 160/45"      5</t>
  </si>
  <si>
    <t>"redukce KGR 160/125"      2</t>
  </si>
  <si>
    <t>28611356</t>
  </si>
  <si>
    <t>koleno kanalizační PVC KG 125x45°</t>
  </si>
  <si>
    <t>-212543345</t>
  </si>
  <si>
    <t>"větev DS1 - DS1´"      2</t>
  </si>
  <si>
    <t>"větev DS2 - DS2´"      3</t>
  </si>
  <si>
    <t>"větev DS3 - DS3´"      1</t>
  </si>
  <si>
    <t>28611361</t>
  </si>
  <si>
    <t>koleno kanalizační PVC KG 160x45°</t>
  </si>
  <si>
    <t>-1953370060</t>
  </si>
  <si>
    <t>"větev DS1 - DS1´"      4</t>
  </si>
  <si>
    <t>"větev DS2 - DS2´"      1</t>
  </si>
  <si>
    <t>28611506</t>
  </si>
  <si>
    <t>redukce kanalizační PVC 160/125</t>
  </si>
  <si>
    <t>-550374322</t>
  </si>
  <si>
    <t>"větev DS1 - DS1´"      1</t>
  </si>
  <si>
    <t>877315221</t>
  </si>
  <si>
    <t>Montáž tvarovek z tvrdého PVC-systém KG nebo z polypropylenu-systém KG 2000 dvouosé DN 160</t>
  </si>
  <si>
    <t>-880212139</t>
  </si>
  <si>
    <t>Montáž tvarovek na kanalizačním potrubí z trub z plastu  z tvrdého PVC nebo z polypropylenu v otevřeném výkopu dvouosých DN 160</t>
  </si>
  <si>
    <t>"odbočka KGB 160/160/45"      1</t>
  </si>
  <si>
    <t>"odbočka KGB 160/125/45"      2</t>
  </si>
  <si>
    <t>28611392</t>
  </si>
  <si>
    <t>odbočka kanalizační PVC s hrdlem 160/160/45°</t>
  </si>
  <si>
    <t>-1055192318</t>
  </si>
  <si>
    <t>28611391</t>
  </si>
  <si>
    <t>odbočka kanalizační plastová s hrdlem KG 150/125/45°</t>
  </si>
  <si>
    <t>-446027765</t>
  </si>
  <si>
    <t>969011112</t>
  </si>
  <si>
    <t>Vybourání vnitřního kameninového potrubí přes DN 100 do DN 200</t>
  </si>
  <si>
    <t>1167556300</t>
  </si>
  <si>
    <t>Vybourání vnitřního potrubí včetně vysekání drážky kameninového přes DN 100 do DN 200</t>
  </si>
  <si>
    <t>Poznámka k položce:_x000D_
místo bourání drážky bude proveden průraz _x000D_
obvodové zdi a průraz podlahy</t>
  </si>
  <si>
    <t>"větev DS1 - DS1´"      10,7</t>
  </si>
  <si>
    <t>"větev DS2 - DS2´"      5,4</t>
  </si>
  <si>
    <t>971028471</t>
  </si>
  <si>
    <t>Vybourání otvorů ve zdivu smíšeném pl do 0,25 m2 tl do 750 mm</t>
  </si>
  <si>
    <t>-836071570</t>
  </si>
  <si>
    <t>Vybourání otvorů ve zdivu základovém nebo nadzákladovém kamenném, smíšeném  smíšeném, plochy do 0,25 m2, tl. do 750 mm</t>
  </si>
  <si>
    <t>"otvor pro kanalizaci"</t>
  </si>
  <si>
    <t>997013113</t>
  </si>
  <si>
    <t>Vnitrostaveništní doprava suti a vybouraných hmot pro budovy v přes 9 do 12 m s použitím mechanizace</t>
  </si>
  <si>
    <t>1399257929</t>
  </si>
  <si>
    <t>Vnitrostaveništní doprava suti a vybouraných hmot  vodorovně do 50 m svisle s použitím mechanizace pro budovy a haly výšky přes 9 do 12 m</t>
  </si>
  <si>
    <t>Příplatek k vnitrostaveništní dopravě suti a vybouraných hmot za zvětšenou dopravu suti ZKD 10 m - t.j. 2x</t>
  </si>
  <si>
    <t>-1115715468</t>
  </si>
  <si>
    <t xml:space="preserve">Vnitrostaveništní doprava suti a vybouraných hmot  vodorovně do 50 m Příplatek k cenám -3111 až -3217 za zvětšenou vodorovnou dopravu přes vymezenou dopravní vzdálenost za každých dalších i započatých 10 m - t.j. 2x
</t>
  </si>
  <si>
    <t>1,037*2 'Přepočtené koeficientem množství</t>
  </si>
  <si>
    <t>-812361498</t>
  </si>
  <si>
    <t>Příplatek k odvozu suti a vybouraných hmot na skládku ZKD 1 km přes 1 km - t.j. 9x</t>
  </si>
  <si>
    <t>1132529011</t>
  </si>
  <si>
    <t>Odvoz suti a vybouraných hmot na skládku nebo meziskládku  se složením, na vzdálenost Příplatek k ceně za každý další i započatý 1 km přes 1 km - t.j. 9x</t>
  </si>
  <si>
    <t>0,676*9 'Přepočtené koeficientem množství</t>
  </si>
  <si>
    <t>41</t>
  </si>
  <si>
    <t>-672728654</t>
  </si>
  <si>
    <t>998271201</t>
  </si>
  <si>
    <t>Přesun hmot pro kanalizace hloubené zděné otevřený výkop</t>
  </si>
  <si>
    <t>1825838069</t>
  </si>
  <si>
    <t>Přesun hmot pro kanalizace (stoky) hloubené zděné v otevřeném výkopu dopravní vzdálenost do 15 m</t>
  </si>
  <si>
    <t>721</t>
  </si>
  <si>
    <t>Zdravotechnika - vnitřní kanalizace</t>
  </si>
  <si>
    <t>721_R_1001</t>
  </si>
  <si>
    <t>Zaústění potrubí do jímky (včetně materiálu)</t>
  </si>
  <si>
    <t>kpl</t>
  </si>
  <si>
    <t>263898106</t>
  </si>
  <si>
    <t>30</t>
  </si>
  <si>
    <t>721173317</t>
  </si>
  <si>
    <t>Potrubí kanalizační z PVC SN 4 dešťové DN 160</t>
  </si>
  <si>
    <t>-194059544</t>
  </si>
  <si>
    <t>Potrubí z trub PVC SN4 dešťové DN 160</t>
  </si>
  <si>
    <t>"větev DS1 - DS1´ - VNITŘNÍ POTRUBÍ"      3,8*1,1</t>
  </si>
  <si>
    <t>31</t>
  </si>
  <si>
    <t>721174025</t>
  </si>
  <si>
    <t>Potrubí kanalizační z PP odpadní DN 110</t>
  </si>
  <si>
    <t>-99987169</t>
  </si>
  <si>
    <t>Potrubí z trub polypropylenových odpadní (svislé) DN 110</t>
  </si>
  <si>
    <t>"Napojení stávajícího potrubí"</t>
  </si>
  <si>
    <t>1,5</t>
  </si>
  <si>
    <t>32</t>
  </si>
  <si>
    <t>721242106</t>
  </si>
  <si>
    <t>Lapač střešních splavenin z PP se zápachovou klapkou a lapacím košem DN 125</t>
  </si>
  <si>
    <t>-1049635536</t>
  </si>
  <si>
    <t>Lapače střešních splavenin polypropylenové (PP) se svislým odtokem DN 125</t>
  </si>
  <si>
    <t>"DS1"      1</t>
  </si>
  <si>
    <t>"DS2"      1</t>
  </si>
  <si>
    <t>"DS3"      1</t>
  </si>
  <si>
    <t>33</t>
  </si>
  <si>
    <t>721290112</t>
  </si>
  <si>
    <t>Zkouška těsnosti potrubí kanalizace vodou DN 150/DN 200</t>
  </si>
  <si>
    <t>1602120316</t>
  </si>
  <si>
    <t>Zkouška těsnosti kanalizace  v objektech vodou DN 150 nebo DN 200</t>
  </si>
  <si>
    <t>34</t>
  </si>
  <si>
    <t>998721101</t>
  </si>
  <si>
    <t>Přesun hmot tonážní pro vnitřní kanalizace v objektech v do 6 m</t>
  </si>
  <si>
    <t>-1022486131</t>
  </si>
  <si>
    <t>Přesun hmot pro vnitřní kanalizace  stanovený z hmotnosti přesunovaného materiálu vodorovná dopravní vzdálenost do 50 m v objektech výšky do 6 m</t>
  </si>
  <si>
    <t>D.1.4.1_2 - Vypouštění bazénu</t>
  </si>
  <si>
    <t>-2072652164</t>
  </si>
  <si>
    <t>3,2*0,4*0,25</t>
  </si>
  <si>
    <t>-1095227156</t>
  </si>
  <si>
    <t>0,32*2 'Přepočtené koeficientem množství</t>
  </si>
  <si>
    <t>-1365160469</t>
  </si>
  <si>
    <t>-707494112</t>
  </si>
  <si>
    <t>3,2*0,4*0,1</t>
  </si>
  <si>
    <t>631312141</t>
  </si>
  <si>
    <t>Doplnění rýh v dosavadních mazaninách betonem prostým</t>
  </si>
  <si>
    <t>-1095709592</t>
  </si>
  <si>
    <t>Doplnění dosavadních mazanin prostým betonem  s dodáním hmot, bez potěru, plochy jednotlivě rýh v dosavadních mazaninách</t>
  </si>
  <si>
    <t>3,2*0,4*0,2</t>
  </si>
  <si>
    <t>871251221</t>
  </si>
  <si>
    <t>Montáž potrubí z PE100 SDR 17 otevřený výkop svařovaných elektrotvarovkou D 110 x 6,6 mm</t>
  </si>
  <si>
    <t>-677452582</t>
  </si>
  <si>
    <t>Montáž vodovodního potrubí z plastů v otevřeném výkopu z polyetylenu PE 100 svařovaných elektrotvarovkou SDR 17/PN10 D 110 x 6,6 mm</t>
  </si>
  <si>
    <t>28613576</t>
  </si>
  <si>
    <t>potrubí dvouvrstvé PE100 RC SDR17 110x6,6 dl 12m</t>
  </si>
  <si>
    <t>845134942</t>
  </si>
  <si>
    <t>1*1,015 'Přepočtené koeficientem množství</t>
  </si>
  <si>
    <t>871351222</t>
  </si>
  <si>
    <t>Montáž potrubí z PE100 SDR 17 otevřený výkop svařovaných elektrotvarovkou D 225 x 13,4 mm</t>
  </si>
  <si>
    <t>-1783705960</t>
  </si>
  <si>
    <t>Montáž vodovodního potrubí z plastů v otevřeném výkopu z polyetylenu PE 100 svařovaných elektrotvarovkou SDR 17/PN10 D 225 x 13,4 mm</t>
  </si>
  <si>
    <t>28613582</t>
  </si>
  <si>
    <t>potrubí dvouvrstvé PE100 RC SDR17 225x13,4 dl 12m</t>
  </si>
  <si>
    <t>641438987</t>
  </si>
  <si>
    <t>10,5*1,015 'Přepočtené koeficientem množství</t>
  </si>
  <si>
    <t>877351102</t>
  </si>
  <si>
    <t>Montáž elektrospojek na vodovodním potrubí z PE trub d 225</t>
  </si>
  <si>
    <t>-548539202</t>
  </si>
  <si>
    <t>Montáž tvarovek na vodovodním plastovém potrubí z polyetylenu PE 100 elektrotvarovek SDR 11/PN16 spojek, oblouků nebo redukcí d 225</t>
  </si>
  <si>
    <t>286_R_15981</t>
  </si>
  <si>
    <t>Elektrospojka PE100 SDR17 D 225mm</t>
  </si>
  <si>
    <t>123415517</t>
  </si>
  <si>
    <t>286_R_15197</t>
  </si>
  <si>
    <t>Elektro T-kus redukovaný D 225-110mm</t>
  </si>
  <si>
    <t>451714523</t>
  </si>
  <si>
    <t>286_R_14887</t>
  </si>
  <si>
    <t>Elektrokoleno 90° D 225mm</t>
  </si>
  <si>
    <t>1508116151</t>
  </si>
  <si>
    <t>891261522</t>
  </si>
  <si>
    <t>Montáž vodovodních šoupátek vevařovacích PE konec a příruba otevřený výkop DN 100/110</t>
  </si>
  <si>
    <t>-1902425797</t>
  </si>
  <si>
    <t>Montáž vodovodních armatur na potrubí šoupátek vevařovacích v otevřeném výkopu nebo v šachtách s ručním kolečkem svařovaných na tupo s PE koncem a přírubou DN 100/110</t>
  </si>
  <si>
    <t>42221365</t>
  </si>
  <si>
    <t>šoupátko vevařovací z tvárné litiny GGG 50 s přírubou a koncem PE 110, SDR11 PN 16 DN 100</t>
  </si>
  <si>
    <t>369549585</t>
  </si>
  <si>
    <t>891351521</t>
  </si>
  <si>
    <t>Montáž vodovodních šoupátek vevařovacích PE konec a příruba otevřený výkop DN 200/200</t>
  </si>
  <si>
    <t>-1498797305</t>
  </si>
  <si>
    <t>Montáž vodovodních armatur na potrubí šoupátek vevařovacích v otevřeném výkopu nebo v šachtách s ručním kolečkem svařovaných na tupo s PE koncem a přírubou DN 200/200</t>
  </si>
  <si>
    <t>42221307</t>
  </si>
  <si>
    <t>šoupátko pitná voda litina GGG 50 krátká stavební dl PN10/16 DN 200x230mm</t>
  </si>
  <si>
    <t>-1414768667</t>
  </si>
  <si>
    <t>894212111</t>
  </si>
  <si>
    <t>Šachty kanalizační čtvercové z prostého betonu na potrubí DN 200 dno beton tř. C 25/30</t>
  </si>
  <si>
    <t>-1345852813</t>
  </si>
  <si>
    <t>Šachty kanalizační z prostého betonu výšky vstupu do 1,50 m čtvercové s obložením dna betonem tř. C 25/30, na potrubí DN do 200</t>
  </si>
  <si>
    <t>899102112</t>
  </si>
  <si>
    <t>Osazení poklopů litinových nebo ocelových včetně rámů pro třídu zatížení A15, A50</t>
  </si>
  <si>
    <t>1356153421</t>
  </si>
  <si>
    <t>Osazení poklopů litinových a ocelových včetně rámů pro třídu zatížení A15, A50</t>
  </si>
  <si>
    <t>63126042</t>
  </si>
  <si>
    <t>poklop kompozitní pochůzný hranatý včetně rámů a příslušenství 600/600mm A15</t>
  </si>
  <si>
    <t>-200662635</t>
  </si>
  <si>
    <t>965042231</t>
  </si>
  <si>
    <t>Bourání podkladů pod dlažby nebo mazanin betonových nebo z litého asfaltu tl přes 100 mm pl do 4 m2</t>
  </si>
  <si>
    <t>1617521334</t>
  </si>
  <si>
    <t>Bourání mazanin betonových nebo z litého asfaltu tl. přes 100 mm, plochy do 4 m2</t>
  </si>
  <si>
    <t>"pro šachtu"</t>
  </si>
  <si>
    <t>0,9*0,9*0,2</t>
  </si>
  <si>
    <t>"pro potrubí"</t>
  </si>
  <si>
    <t>965082941</t>
  </si>
  <si>
    <t>Odstranění násypů pod podlahami tl přes 200 mm</t>
  </si>
  <si>
    <t>-1932750856</t>
  </si>
  <si>
    <t>Odstranění násypu pod podlahami nebo ochranného násypu na střechách tl. přes 200 mm jakékoliv plochy</t>
  </si>
  <si>
    <t>0,9*0,9*0,6</t>
  </si>
  <si>
    <t>3,2*0,4*(0,235+0,29)/2</t>
  </si>
  <si>
    <t>1420676389</t>
  </si>
  <si>
    <t>977311114</t>
  </si>
  <si>
    <t>Řezání stávajících betonových mazanin nevyztužených hl do 200 mm</t>
  </si>
  <si>
    <t>-1920007018</t>
  </si>
  <si>
    <t>Řezání stávajících betonových mazanin bez vyztužení hloubky přes 150 do 200 mm</t>
  </si>
  <si>
    <t>0,9*4</t>
  </si>
  <si>
    <t>3,2*2+0,4</t>
  </si>
  <si>
    <t>-1286260872</t>
  </si>
  <si>
    <t>1314503357</t>
  </si>
  <si>
    <t>2,753*8 'Přepočtené koeficientem množství</t>
  </si>
  <si>
    <t>169247493</t>
  </si>
  <si>
    <t>-1843466038</t>
  </si>
  <si>
    <t>2,753*6 'Přepočtené koeficientem množství</t>
  </si>
  <si>
    <t>776330940</t>
  </si>
  <si>
    <t>-2139575152</t>
  </si>
  <si>
    <t>-1236276350</t>
  </si>
  <si>
    <t>721_R_001</t>
  </si>
  <si>
    <t>Úpravy u bazénové vpusti včetně začištění, doplnění konstrukcí apod.</t>
  </si>
  <si>
    <t>-1106769563</t>
  </si>
  <si>
    <t>-1777846469</t>
  </si>
  <si>
    <t>721_R_140806</t>
  </si>
  <si>
    <t>Demontáž potrubí litinové do DN 250</t>
  </si>
  <si>
    <t>1894655879</t>
  </si>
  <si>
    <t>Demontáž potrubí z litinových trub  odpadních nebo dešťových přes 100 do DN 250</t>
  </si>
  <si>
    <t>998721201</t>
  </si>
  <si>
    <t>Přesun hmot procentní pro vnitřní kanalizace v objektech v do 6 m</t>
  </si>
  <si>
    <t>%</t>
  </si>
  <si>
    <t>379318892</t>
  </si>
  <si>
    <t>Přesun hmot pro vnitřní kanalizace  stanovený procentní sazbou (%) z ceny vodorovná dopravní vzdálenost do 50 m v objektech výšky do 6 m</t>
  </si>
  <si>
    <t>D.1.4.1_3 - Odkanalizování 1.PP</t>
  </si>
  <si>
    <t>-1312263419</t>
  </si>
  <si>
    <t>(10,92+0,4+2,635+0,5)*0,4*(0,085+0,37)/2</t>
  </si>
  <si>
    <t>1,8*0,4*(0,105+0,155)/2</t>
  </si>
  <si>
    <t>-2126950846</t>
  </si>
  <si>
    <t>1,409*2 'Přepočtené koeficientem množství</t>
  </si>
  <si>
    <t>-622838573</t>
  </si>
  <si>
    <t>2103129000</t>
  </si>
  <si>
    <t>(10,92+0,4+2,635+0,5)*0,4*0,1</t>
  </si>
  <si>
    <t>1,8*0,4*0,1</t>
  </si>
  <si>
    <t>0,3*0,3*0,1</t>
  </si>
  <si>
    <t>-2118151294</t>
  </si>
  <si>
    <t>(10,92+0,4+2,635+0,5)*0,4*0,2</t>
  </si>
  <si>
    <t>1,8*0,4*0,2</t>
  </si>
  <si>
    <t>0,3*0,3*0,6</t>
  </si>
  <si>
    <t>-977864501</t>
  </si>
  <si>
    <t>-1178365744</t>
  </si>
  <si>
    <t>(10,92+0,4+2,635+0,5)*0,4*(0,185+0,47)/2</t>
  </si>
  <si>
    <t>1,8*0,4*(0,205+0,255)/2</t>
  </si>
  <si>
    <t>2081289977</t>
  </si>
  <si>
    <t>-1433237820</t>
  </si>
  <si>
    <t>(10,92+0,4+2,635+0,5)*2+0,4*2</t>
  </si>
  <si>
    <t>1,8*2+0,4*2</t>
  </si>
  <si>
    <t>2132766221</t>
  </si>
  <si>
    <t>-1237521961</t>
  </si>
  <si>
    <t>6,224*8 'Přepočtené koeficientem množství</t>
  </si>
  <si>
    <t>1316303988</t>
  </si>
  <si>
    <t>963028850</t>
  </si>
  <si>
    <t>6,224*6 'Přepočtené koeficientem množství</t>
  </si>
  <si>
    <t>1784903223</t>
  </si>
  <si>
    <t>-632697527</t>
  </si>
  <si>
    <t>-1480912383</t>
  </si>
  <si>
    <t>1031721844</t>
  </si>
  <si>
    <t>721174005</t>
  </si>
  <si>
    <t>Potrubí kanalizační z PP svodné DN 110</t>
  </si>
  <si>
    <t>1739824506</t>
  </si>
  <si>
    <t>Potrubí z trub polypropylenových svodné (ležaté) DN 110</t>
  </si>
  <si>
    <t>3,1+1,2*2+3,0</t>
  </si>
  <si>
    <t>721174006</t>
  </si>
  <si>
    <t>Potrubí kanalizační z PP svodné DN 125</t>
  </si>
  <si>
    <t>1637219410</t>
  </si>
  <si>
    <t>Potrubí z trub polypropylenových svodné (ležaté) DN 125</t>
  </si>
  <si>
    <t>11,5</t>
  </si>
  <si>
    <t>721211913</t>
  </si>
  <si>
    <t>Montáž vpustí podlahových DN 110 ostatní typ</t>
  </si>
  <si>
    <t>-124881873</t>
  </si>
  <si>
    <t>Podlahové vpusti montáž podlahových vpustí ostatních typů DN 110</t>
  </si>
  <si>
    <t>55161756</t>
  </si>
  <si>
    <t>uzávěrka zápachová podlahová svislý odtok DN 50/75/110 mřížka nerez 138x138mm</t>
  </si>
  <si>
    <t>-718534623</t>
  </si>
  <si>
    <t>"VP"     3</t>
  </si>
  <si>
    <t>55161816</t>
  </si>
  <si>
    <t>uzávěrka zápachová sklepní vodorovný odtok s izolační přírubou DN 75/110</t>
  </si>
  <si>
    <t>883734783</t>
  </si>
  <si>
    <t>"VP1"     1</t>
  </si>
  <si>
    <t>721290111</t>
  </si>
  <si>
    <t>Zkouška těsnosti potrubí kanalizace vodou DN do 125</t>
  </si>
  <si>
    <t>-1924609857</t>
  </si>
  <si>
    <t>Zkouška těsnosti kanalizace  v objektech vodou do DN 125</t>
  </si>
  <si>
    <t>8,5+11,5</t>
  </si>
  <si>
    <t>998721103</t>
  </si>
  <si>
    <t>Přesun hmot tonážní pro vnitřní kanalizace v objektech v přes 12 do 24 m</t>
  </si>
  <si>
    <t>173218628</t>
  </si>
  <si>
    <t>Přesun hmot pro vnitřní kanalizace  stanovený z hmotnosti přesunovaného materiálu vodorovná dopravní vzdálenost do 50 m v objektech výšky přes 12 do 24 m</t>
  </si>
  <si>
    <t>998721192</t>
  </si>
  <si>
    <t>Příplatek k přesunu hmot tonážní 721 za zvětšený přesun do 100 m</t>
  </si>
  <si>
    <t>967186510</t>
  </si>
  <si>
    <t>Přesun hmot pro vnitřní kanalizace  stanovený z hmotnosti přesunovaného materiálu Příplatek k ceně za zvětšený přesun přes vymezenou největší dopravní vzdálenost do 100 m</t>
  </si>
  <si>
    <t>99 - Vedlejší a ostatní náklady</t>
  </si>
  <si>
    <t>VRN - Vedlejší rozpočtové náklady</t>
  </si>
  <si>
    <t xml:space="preserve">    VRN1 - Průzkumné, geodetické a projektové práce</t>
  </si>
  <si>
    <t xml:space="preserve">    VRN3 - Zařízení staveniště</t>
  </si>
  <si>
    <t xml:space="preserve">    VRN6 - Územní a provozní vlivy </t>
  </si>
  <si>
    <t>VRN</t>
  </si>
  <si>
    <t>Vedlejší rozpočtové náklady</t>
  </si>
  <si>
    <t>VRN1</t>
  </si>
  <si>
    <t>Průzkumné, geodetické a projektové práce</t>
  </si>
  <si>
    <t>013254000</t>
  </si>
  <si>
    <t>Dokumentace skutečného provedení stavby</t>
  </si>
  <si>
    <t>1024</t>
  </si>
  <si>
    <t>-1297636221</t>
  </si>
  <si>
    <t>VRN3</t>
  </si>
  <si>
    <t>Zařízení staveniště</t>
  </si>
  <si>
    <t>034203000</t>
  </si>
  <si>
    <t>-1976503531</t>
  </si>
  <si>
    <t xml:space="preserve">Poznámka k položce:_x000D_
- oplocení staveniště_x000D_
- staveništní buňka_x000D_
- příruční sklad_x000D_
- ohrazení a označení stavby_x000D_
- připojení na IS_x000D_
</t>
  </si>
  <si>
    <t>VRN6</t>
  </si>
  <si>
    <t xml:space="preserve">Územní a provozní vlivy </t>
  </si>
  <si>
    <t>060001000</t>
  </si>
  <si>
    <t>Územní a provozní vlivy</t>
  </si>
  <si>
    <t>-570958925</t>
  </si>
  <si>
    <t xml:space="preserve">Poznámka k položce:_x000D_
_x000D_
_x000D_
_x000D_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</si>
</sst>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3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horizontal="right" vertical="center"/>
    </xf>
    <xf numFmtId="4" fontId="29" fillId="0" borderId="0" xfId="0" applyNumberFormat="1" applyFont="1" applyBorder="1" applyAlignment="1" applyProtection="1">
      <alignment horizontal="righ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horizontal="right" vertical="center"/>
    </xf>
    <xf numFmtId="4" fontId="1" fillId="0" borderId="0" xfId="0" applyNumberFormat="1" applyFont="1" applyBorder="1" applyAlignment="1" applyProtection="1">
      <alignment horizontal="righ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4" xfId="0" applyNumberFormat="1" applyFont="1" applyBorder="1" applyAlignment="1" applyProtection="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4" fontId="34" fillId="0" borderId="12" xfId="0" applyNumberFormat="1" applyFont="1" applyBorder="1" applyAlignment="1" applyProtection="1"/>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0" fontId="40" fillId="0" borderId="22" xfId="0" applyFont="1" applyBorder="1" applyAlignment="1" applyProtection="1">
      <alignment vertical="center"/>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167" fontId="23" fillId="2" borderId="22" xfId="0" applyNumberFormat="1" applyFont="1" applyFill="1" applyBorder="1" applyAlignment="1" applyProtection="1">
      <alignment vertical="center"/>
      <protection locked="0"/>
    </xf>
    <xf numFmtId="0" fontId="0" fillId="0" borderId="0" xfId="0"/>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topLeftCell="A69"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c r="A1" s="17" t="s">
        <v>0</v>
      </c>
      <c r="AZ1" s="17" t="s">
        <v>1</v>
      </c>
      <c r="BA1" s="17" t="s">
        <v>2</v>
      </c>
      <c r="BB1" s="17" t="s">
        <v>3</v>
      </c>
      <c r="BT1" s="17" t="s">
        <v>4</v>
      </c>
      <c r="BU1" s="17" t="s">
        <v>5</v>
      </c>
      <c r="BV1" s="17" t="s">
        <v>6</v>
      </c>
    </row>
    <row r="2" spans="1:74" s="1" customFormat="1" ht="36.950000000000003" customHeight="1">
      <c r="AR2" s="278"/>
      <c r="AS2" s="278"/>
      <c r="AT2" s="278"/>
      <c r="AU2" s="278"/>
      <c r="AV2" s="278"/>
      <c r="AW2" s="278"/>
      <c r="AX2" s="278"/>
      <c r="AY2" s="278"/>
      <c r="AZ2" s="278"/>
      <c r="BA2" s="278"/>
      <c r="BB2" s="278"/>
      <c r="BC2" s="278"/>
      <c r="BD2" s="278"/>
      <c r="BE2" s="278"/>
      <c r="BF2" s="278"/>
      <c r="BG2" s="278"/>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pans="1:74" s="1" customFormat="1" ht="12" customHeight="1">
      <c r="B5" s="22"/>
      <c r="C5" s="23"/>
      <c r="D5" s="27" t="s">
        <v>14</v>
      </c>
      <c r="E5" s="23"/>
      <c r="F5" s="23"/>
      <c r="G5" s="23"/>
      <c r="H5" s="23"/>
      <c r="I5" s="23"/>
      <c r="J5" s="23"/>
      <c r="K5" s="289" t="s">
        <v>15</v>
      </c>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3"/>
      <c r="AQ5" s="23"/>
      <c r="AR5" s="21"/>
      <c r="BG5" s="286" t="s">
        <v>16</v>
      </c>
      <c r="BS5" s="18" t="s">
        <v>7</v>
      </c>
    </row>
    <row r="6" spans="1:74" s="1" customFormat="1" ht="36.950000000000003" customHeight="1">
      <c r="B6" s="22"/>
      <c r="C6" s="23"/>
      <c r="D6" s="29" t="s">
        <v>17</v>
      </c>
      <c r="E6" s="23"/>
      <c r="F6" s="23"/>
      <c r="G6" s="23"/>
      <c r="H6" s="23"/>
      <c r="I6" s="23"/>
      <c r="J6" s="23"/>
      <c r="K6" s="291" t="s">
        <v>18</v>
      </c>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3"/>
      <c r="AQ6" s="23"/>
      <c r="AR6" s="21"/>
      <c r="BG6" s="287"/>
      <c r="BS6" s="18" t="s">
        <v>7</v>
      </c>
    </row>
    <row r="7" spans="1:74" s="1" customFormat="1" ht="12" customHeight="1">
      <c r="B7" s="22"/>
      <c r="C7" s="23"/>
      <c r="D7" s="30"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v>
      </c>
      <c r="AO7" s="23"/>
      <c r="AP7" s="23"/>
      <c r="AQ7" s="23"/>
      <c r="AR7" s="21"/>
      <c r="BG7" s="287"/>
      <c r="BS7" s="18" t="s">
        <v>7</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G8" s="287"/>
      <c r="BS8" s="18" t="s">
        <v>7</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287"/>
      <c r="BS9" s="18" t="s">
        <v>7</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27</v>
      </c>
      <c r="AO10" s="23"/>
      <c r="AP10" s="23"/>
      <c r="AQ10" s="23"/>
      <c r="AR10" s="21"/>
      <c r="BG10" s="287"/>
      <c r="BS10" s="18" t="s">
        <v>7</v>
      </c>
    </row>
    <row r="11" spans="1:74" s="1" customFormat="1" ht="18.399999999999999"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29</v>
      </c>
      <c r="AL11" s="23"/>
      <c r="AM11" s="23"/>
      <c r="AN11" s="28" t="s">
        <v>30</v>
      </c>
      <c r="AO11" s="23"/>
      <c r="AP11" s="23"/>
      <c r="AQ11" s="23"/>
      <c r="AR11" s="21"/>
      <c r="BG11" s="287"/>
      <c r="BS11" s="18" t="s">
        <v>7</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287"/>
      <c r="BS12" s="18" t="s">
        <v>7</v>
      </c>
    </row>
    <row r="13" spans="1:74" s="1" customFormat="1" ht="12" customHeight="1">
      <c r="B13" s="22"/>
      <c r="C13" s="23"/>
      <c r="D13" s="30"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32</v>
      </c>
      <c r="AO13" s="23"/>
      <c r="AP13" s="23"/>
      <c r="AQ13" s="23"/>
      <c r="AR13" s="21"/>
      <c r="BG13" s="287"/>
      <c r="BS13" s="18" t="s">
        <v>7</v>
      </c>
    </row>
    <row r="14" spans="1:74" ht="12.75">
      <c r="B14" s="22"/>
      <c r="C14" s="23"/>
      <c r="D14" s="23"/>
      <c r="E14" s="292" t="s">
        <v>32</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30" t="s">
        <v>29</v>
      </c>
      <c r="AL14" s="23"/>
      <c r="AM14" s="23"/>
      <c r="AN14" s="32" t="s">
        <v>32</v>
      </c>
      <c r="AO14" s="23"/>
      <c r="AP14" s="23"/>
      <c r="AQ14" s="23"/>
      <c r="AR14" s="21"/>
      <c r="BG14" s="287"/>
      <c r="BS14" s="18" t="s">
        <v>7</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287"/>
      <c r="BS15" s="18" t="s">
        <v>4</v>
      </c>
    </row>
    <row r="16" spans="1:74" s="1" customFormat="1" ht="12" customHeight="1">
      <c r="B16" s="22"/>
      <c r="C16" s="23"/>
      <c r="D16" s="30"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34</v>
      </c>
      <c r="AO16" s="23"/>
      <c r="AP16" s="23"/>
      <c r="AQ16" s="23"/>
      <c r="AR16" s="21"/>
      <c r="BG16" s="287"/>
      <c r="BS16" s="18" t="s">
        <v>4</v>
      </c>
    </row>
    <row r="17" spans="1:71" s="1" customFormat="1" ht="18.399999999999999"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29</v>
      </c>
      <c r="AL17" s="23"/>
      <c r="AM17" s="23"/>
      <c r="AN17" s="28" t="s">
        <v>36</v>
      </c>
      <c r="AO17" s="23"/>
      <c r="AP17" s="23"/>
      <c r="AQ17" s="23"/>
      <c r="AR17" s="21"/>
      <c r="BG17" s="287"/>
      <c r="BS17" s="18" t="s">
        <v>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287"/>
      <c r="BS18" s="18" t="s">
        <v>7</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38</v>
      </c>
      <c r="AO19" s="23"/>
      <c r="AP19" s="23"/>
      <c r="AQ19" s="23"/>
      <c r="AR19" s="21"/>
      <c r="BG19" s="287"/>
      <c r="BS19" s="18" t="s">
        <v>7</v>
      </c>
    </row>
    <row r="20" spans="1:71" s="1" customFormat="1" ht="18.399999999999999"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29</v>
      </c>
      <c r="AL20" s="23"/>
      <c r="AM20" s="23"/>
      <c r="AN20" s="28" t="s">
        <v>40</v>
      </c>
      <c r="AO20" s="23"/>
      <c r="AP20" s="23"/>
      <c r="AQ20" s="23"/>
      <c r="AR20" s="21"/>
      <c r="BG20" s="287"/>
      <c r="BS20" s="18" t="s">
        <v>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28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287"/>
    </row>
    <row r="23" spans="1:71" s="1" customFormat="1" ht="95.25" customHeight="1">
      <c r="B23" s="22"/>
      <c r="C23" s="23"/>
      <c r="D23" s="23"/>
      <c r="E23" s="294" t="s">
        <v>42</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3"/>
      <c r="AP23" s="23"/>
      <c r="AQ23" s="23"/>
      <c r="AR23" s="21"/>
      <c r="BG23" s="28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287"/>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G25" s="287"/>
    </row>
    <row r="26" spans="1:71" s="2" customFormat="1" ht="25.9" customHeight="1">
      <c r="A26" s="35"/>
      <c r="B26" s="36"/>
      <c r="C26" s="37"/>
      <c r="D26" s="38" t="s">
        <v>43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5">
        <f>ROUND(AG94,2)</f>
        <v>0</v>
      </c>
      <c r="AL26" s="296"/>
      <c r="AM26" s="296"/>
      <c r="AN26" s="296"/>
      <c r="AO26" s="296"/>
      <c r="AP26" s="37"/>
      <c r="AQ26" s="37"/>
      <c r="AR26" s="40"/>
      <c r="BG26" s="287"/>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G27" s="287"/>
    </row>
    <row r="28" spans="1:71" s="2" customFormat="1" ht="12.75">
      <c r="A28" s="35"/>
      <c r="B28" s="36"/>
      <c r="C28" s="37"/>
      <c r="D28" s="37"/>
      <c r="E28" s="37"/>
      <c r="F28" s="37"/>
      <c r="G28" s="37"/>
      <c r="H28" s="37"/>
      <c r="I28" s="37"/>
      <c r="J28" s="37"/>
      <c r="K28" s="37"/>
      <c r="L28" s="297" t="s">
        <v>44</v>
      </c>
      <c r="M28" s="297"/>
      <c r="N28" s="297"/>
      <c r="O28" s="297"/>
      <c r="P28" s="297"/>
      <c r="Q28" s="37"/>
      <c r="R28" s="37"/>
      <c r="S28" s="37"/>
      <c r="T28" s="37"/>
      <c r="U28" s="37"/>
      <c r="V28" s="37"/>
      <c r="W28" s="297" t="s">
        <v>45</v>
      </c>
      <c r="X28" s="297"/>
      <c r="Y28" s="297"/>
      <c r="Z28" s="297"/>
      <c r="AA28" s="297"/>
      <c r="AB28" s="297"/>
      <c r="AC28" s="297"/>
      <c r="AD28" s="297"/>
      <c r="AE28" s="297"/>
      <c r="AF28" s="37"/>
      <c r="AG28" s="37"/>
      <c r="AH28" s="37"/>
      <c r="AI28" s="37"/>
      <c r="AJ28" s="37"/>
      <c r="AK28" s="297" t="s">
        <v>46</v>
      </c>
      <c r="AL28" s="297"/>
      <c r="AM28" s="297"/>
      <c r="AN28" s="297"/>
      <c r="AO28" s="297"/>
      <c r="AP28" s="37"/>
      <c r="AQ28" s="37"/>
      <c r="AR28" s="40"/>
      <c r="BG28" s="287"/>
    </row>
    <row r="29" spans="1:71" s="3" customFormat="1" ht="14.45" customHeight="1">
      <c r="B29" s="41"/>
      <c r="C29" s="42"/>
      <c r="D29" s="30" t="s">
        <v>47</v>
      </c>
      <c r="E29" s="42"/>
      <c r="F29" s="30" t="s">
        <v>48</v>
      </c>
      <c r="G29" s="42"/>
      <c r="H29" s="42"/>
      <c r="I29" s="42"/>
      <c r="J29" s="42"/>
      <c r="K29" s="42"/>
      <c r="L29" s="279">
        <v>0.21</v>
      </c>
      <c r="M29" s="280"/>
      <c r="N29" s="280"/>
      <c r="O29" s="280"/>
      <c r="P29" s="280"/>
      <c r="Q29" s="42"/>
      <c r="R29" s="42"/>
      <c r="S29" s="42"/>
      <c r="T29" s="42"/>
      <c r="U29" s="42"/>
      <c r="V29" s="42"/>
      <c r="W29" s="281">
        <f>ROUND(BB94, 2)</f>
        <v>0</v>
      </c>
      <c r="X29" s="280"/>
      <c r="Y29" s="280"/>
      <c r="Z29" s="280"/>
      <c r="AA29" s="280"/>
      <c r="AB29" s="280"/>
      <c r="AC29" s="280"/>
      <c r="AD29" s="280"/>
      <c r="AE29" s="280"/>
      <c r="AF29" s="42"/>
      <c r="AG29" s="42"/>
      <c r="AH29" s="42"/>
      <c r="AI29" s="42"/>
      <c r="AJ29" s="42"/>
      <c r="AK29" s="281">
        <f>ROUND(AX94, 2)</f>
        <v>0</v>
      </c>
      <c r="AL29" s="280"/>
      <c r="AM29" s="280"/>
      <c r="AN29" s="280"/>
      <c r="AO29" s="280"/>
      <c r="AP29" s="42"/>
      <c r="AQ29" s="42"/>
      <c r="AR29" s="43"/>
      <c r="BG29" s="288"/>
    </row>
    <row r="30" spans="1:71" s="3" customFormat="1" ht="14.45" customHeight="1">
      <c r="B30" s="41"/>
      <c r="C30" s="42"/>
      <c r="D30" s="42"/>
      <c r="E30" s="42"/>
      <c r="F30" s="30" t="s">
        <v>49</v>
      </c>
      <c r="G30" s="42"/>
      <c r="H30" s="42"/>
      <c r="I30" s="42"/>
      <c r="J30" s="42"/>
      <c r="K30" s="42"/>
      <c r="L30" s="279">
        <v>0.15</v>
      </c>
      <c r="M30" s="280"/>
      <c r="N30" s="280"/>
      <c r="O30" s="280"/>
      <c r="P30" s="280"/>
      <c r="Q30" s="42"/>
      <c r="R30" s="42"/>
      <c r="S30" s="42"/>
      <c r="T30" s="42"/>
      <c r="U30" s="42"/>
      <c r="V30" s="42"/>
      <c r="W30" s="281">
        <f>ROUND(BC94, 2)</f>
        <v>0</v>
      </c>
      <c r="X30" s="280"/>
      <c r="Y30" s="280"/>
      <c r="Z30" s="280"/>
      <c r="AA30" s="280"/>
      <c r="AB30" s="280"/>
      <c r="AC30" s="280"/>
      <c r="AD30" s="280"/>
      <c r="AE30" s="280"/>
      <c r="AF30" s="42"/>
      <c r="AG30" s="42"/>
      <c r="AH30" s="42"/>
      <c r="AI30" s="42"/>
      <c r="AJ30" s="42"/>
      <c r="AK30" s="281">
        <f>ROUND(AY94, 2)</f>
        <v>0</v>
      </c>
      <c r="AL30" s="280"/>
      <c r="AM30" s="280"/>
      <c r="AN30" s="280"/>
      <c r="AO30" s="280"/>
      <c r="AP30" s="42"/>
      <c r="AQ30" s="42"/>
      <c r="AR30" s="43"/>
      <c r="BG30" s="288"/>
    </row>
    <row r="31" spans="1:71" s="3" customFormat="1" ht="14.45" hidden="1" customHeight="1">
      <c r="B31" s="41"/>
      <c r="C31" s="42"/>
      <c r="D31" s="42"/>
      <c r="E31" s="42"/>
      <c r="F31" s="30" t="s">
        <v>50</v>
      </c>
      <c r="G31" s="42"/>
      <c r="H31" s="42"/>
      <c r="I31" s="42"/>
      <c r="J31" s="42"/>
      <c r="K31" s="42"/>
      <c r="L31" s="279">
        <v>0.21</v>
      </c>
      <c r="M31" s="280"/>
      <c r="N31" s="280"/>
      <c r="O31" s="280"/>
      <c r="P31" s="280"/>
      <c r="Q31" s="42"/>
      <c r="R31" s="42"/>
      <c r="S31" s="42"/>
      <c r="T31" s="42"/>
      <c r="U31" s="42"/>
      <c r="V31" s="42"/>
      <c r="W31" s="281">
        <f>ROUND(BD94, 2)</f>
        <v>0</v>
      </c>
      <c r="X31" s="280"/>
      <c r="Y31" s="280"/>
      <c r="Z31" s="280"/>
      <c r="AA31" s="280"/>
      <c r="AB31" s="280"/>
      <c r="AC31" s="280"/>
      <c r="AD31" s="280"/>
      <c r="AE31" s="280"/>
      <c r="AF31" s="42"/>
      <c r="AG31" s="42"/>
      <c r="AH31" s="42"/>
      <c r="AI31" s="42"/>
      <c r="AJ31" s="42"/>
      <c r="AK31" s="281">
        <v>0</v>
      </c>
      <c r="AL31" s="280"/>
      <c r="AM31" s="280"/>
      <c r="AN31" s="280"/>
      <c r="AO31" s="280"/>
      <c r="AP31" s="42"/>
      <c r="AQ31" s="42"/>
      <c r="AR31" s="43"/>
      <c r="BG31" s="288"/>
    </row>
    <row r="32" spans="1:71" s="3" customFormat="1" ht="14.45" hidden="1" customHeight="1">
      <c r="B32" s="41"/>
      <c r="C32" s="42"/>
      <c r="D32" s="42"/>
      <c r="E32" s="42"/>
      <c r="F32" s="30" t="s">
        <v>51</v>
      </c>
      <c r="G32" s="42"/>
      <c r="H32" s="42"/>
      <c r="I32" s="42"/>
      <c r="J32" s="42"/>
      <c r="K32" s="42"/>
      <c r="L32" s="279">
        <v>0.15</v>
      </c>
      <c r="M32" s="280"/>
      <c r="N32" s="280"/>
      <c r="O32" s="280"/>
      <c r="P32" s="280"/>
      <c r="Q32" s="42"/>
      <c r="R32" s="42"/>
      <c r="S32" s="42"/>
      <c r="T32" s="42"/>
      <c r="U32" s="42"/>
      <c r="V32" s="42"/>
      <c r="W32" s="281">
        <f>ROUND(BE94, 2)</f>
        <v>0</v>
      </c>
      <c r="X32" s="280"/>
      <c r="Y32" s="280"/>
      <c r="Z32" s="280"/>
      <c r="AA32" s="280"/>
      <c r="AB32" s="280"/>
      <c r="AC32" s="280"/>
      <c r="AD32" s="280"/>
      <c r="AE32" s="280"/>
      <c r="AF32" s="42"/>
      <c r="AG32" s="42"/>
      <c r="AH32" s="42"/>
      <c r="AI32" s="42"/>
      <c r="AJ32" s="42"/>
      <c r="AK32" s="281">
        <v>0</v>
      </c>
      <c r="AL32" s="280"/>
      <c r="AM32" s="280"/>
      <c r="AN32" s="280"/>
      <c r="AO32" s="280"/>
      <c r="AP32" s="42"/>
      <c r="AQ32" s="42"/>
      <c r="AR32" s="43"/>
      <c r="BG32" s="288"/>
    </row>
    <row r="33" spans="1:59" s="3" customFormat="1" ht="14.45" hidden="1" customHeight="1">
      <c r="B33" s="41"/>
      <c r="C33" s="42"/>
      <c r="D33" s="42"/>
      <c r="E33" s="42"/>
      <c r="F33" s="30" t="s">
        <v>52</v>
      </c>
      <c r="G33" s="42"/>
      <c r="H33" s="42"/>
      <c r="I33" s="42"/>
      <c r="J33" s="42"/>
      <c r="K33" s="42"/>
      <c r="L33" s="279">
        <v>0</v>
      </c>
      <c r="M33" s="280"/>
      <c r="N33" s="280"/>
      <c r="O33" s="280"/>
      <c r="P33" s="280"/>
      <c r="Q33" s="42"/>
      <c r="R33" s="42"/>
      <c r="S33" s="42"/>
      <c r="T33" s="42"/>
      <c r="U33" s="42"/>
      <c r="V33" s="42"/>
      <c r="W33" s="281">
        <f>ROUND(BF94, 2)</f>
        <v>0</v>
      </c>
      <c r="X33" s="280"/>
      <c r="Y33" s="280"/>
      <c r="Z33" s="280"/>
      <c r="AA33" s="280"/>
      <c r="AB33" s="280"/>
      <c r="AC33" s="280"/>
      <c r="AD33" s="280"/>
      <c r="AE33" s="280"/>
      <c r="AF33" s="42"/>
      <c r="AG33" s="42"/>
      <c r="AH33" s="42"/>
      <c r="AI33" s="42"/>
      <c r="AJ33" s="42"/>
      <c r="AK33" s="281">
        <v>0</v>
      </c>
      <c r="AL33" s="280"/>
      <c r="AM33" s="280"/>
      <c r="AN33" s="280"/>
      <c r="AO33" s="280"/>
      <c r="AP33" s="42"/>
      <c r="AQ33" s="42"/>
      <c r="AR33" s="43"/>
      <c r="BG33" s="288"/>
    </row>
    <row r="34" spans="1:59"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G34" s="287"/>
    </row>
    <row r="35" spans="1:59" s="2" customFormat="1" ht="25.9" customHeight="1">
      <c r="A35" s="35"/>
      <c r="B35" s="36"/>
      <c r="C35" s="44"/>
      <c r="D35" s="45" t="s">
        <v>53</v>
      </c>
      <c r="E35" s="46"/>
      <c r="F35" s="46"/>
      <c r="G35" s="46"/>
      <c r="H35" s="46"/>
      <c r="I35" s="46"/>
      <c r="J35" s="46"/>
      <c r="K35" s="46"/>
      <c r="L35" s="46"/>
      <c r="M35" s="46"/>
      <c r="N35" s="46"/>
      <c r="O35" s="46"/>
      <c r="P35" s="46"/>
      <c r="Q35" s="46"/>
      <c r="R35" s="46"/>
      <c r="S35" s="46"/>
      <c r="T35" s="47" t="s">
        <v>54</v>
      </c>
      <c r="U35" s="46"/>
      <c r="V35" s="46"/>
      <c r="W35" s="46"/>
      <c r="X35" s="285" t="s">
        <v>55</v>
      </c>
      <c r="Y35" s="283"/>
      <c r="Z35" s="283"/>
      <c r="AA35" s="283"/>
      <c r="AB35" s="283"/>
      <c r="AC35" s="46"/>
      <c r="AD35" s="46"/>
      <c r="AE35" s="46"/>
      <c r="AF35" s="46"/>
      <c r="AG35" s="46"/>
      <c r="AH35" s="46"/>
      <c r="AI35" s="46"/>
      <c r="AJ35" s="46"/>
      <c r="AK35" s="282">
        <f>SUM(AK26:AK33)</f>
        <v>0</v>
      </c>
      <c r="AL35" s="283"/>
      <c r="AM35" s="283"/>
      <c r="AN35" s="283"/>
      <c r="AO35" s="284"/>
      <c r="AP35" s="44"/>
      <c r="AQ35" s="44"/>
      <c r="AR35" s="40"/>
      <c r="BG35" s="35"/>
    </row>
    <row r="36" spans="1:59"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G36" s="35"/>
    </row>
    <row r="37" spans="1:59"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G37" s="35"/>
    </row>
    <row r="38" spans="1:59"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9"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9"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9"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9"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9"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9"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9"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9"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9"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9"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9" s="2" customFormat="1" ht="14.45" customHeight="1">
      <c r="B49" s="48"/>
      <c r="C49" s="49"/>
      <c r="D49" s="50" t="s">
        <v>56</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57</v>
      </c>
      <c r="AI49" s="51"/>
      <c r="AJ49" s="51"/>
      <c r="AK49" s="51"/>
      <c r="AL49" s="51"/>
      <c r="AM49" s="51"/>
      <c r="AN49" s="51"/>
      <c r="AO49" s="51"/>
      <c r="AP49" s="49"/>
      <c r="AQ49" s="49"/>
      <c r="AR49" s="52"/>
    </row>
    <row r="50" spans="1:59">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9">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9">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9">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9">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9">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9">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9">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9">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9" s="2" customFormat="1" ht="12.75">
      <c r="A60" s="35"/>
      <c r="B60" s="36"/>
      <c r="C60" s="37"/>
      <c r="D60" s="53" t="s">
        <v>58</v>
      </c>
      <c r="E60" s="39"/>
      <c r="F60" s="39"/>
      <c r="G60" s="39"/>
      <c r="H60" s="39"/>
      <c r="I60" s="39"/>
      <c r="J60" s="39"/>
      <c r="K60" s="39"/>
      <c r="L60" s="39"/>
      <c r="M60" s="39"/>
      <c r="N60" s="39"/>
      <c r="O60" s="39"/>
      <c r="P60" s="39"/>
      <c r="Q60" s="39"/>
      <c r="R60" s="39"/>
      <c r="S60" s="39"/>
      <c r="T60" s="39"/>
      <c r="U60" s="39"/>
      <c r="V60" s="53" t="s">
        <v>59</v>
      </c>
      <c r="W60" s="39"/>
      <c r="X60" s="39"/>
      <c r="Y60" s="39"/>
      <c r="Z60" s="39"/>
      <c r="AA60" s="39"/>
      <c r="AB60" s="39"/>
      <c r="AC60" s="39"/>
      <c r="AD60" s="39"/>
      <c r="AE60" s="39"/>
      <c r="AF60" s="39"/>
      <c r="AG60" s="39"/>
      <c r="AH60" s="53" t="s">
        <v>58</v>
      </c>
      <c r="AI60" s="39"/>
      <c r="AJ60" s="39"/>
      <c r="AK60" s="39"/>
      <c r="AL60" s="39"/>
      <c r="AM60" s="53" t="s">
        <v>59</v>
      </c>
      <c r="AN60" s="39"/>
      <c r="AO60" s="39"/>
      <c r="AP60" s="37"/>
      <c r="AQ60" s="37"/>
      <c r="AR60" s="40"/>
      <c r="BG60" s="35"/>
    </row>
    <row r="61" spans="1:59">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9">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9">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9" s="2" customFormat="1" ht="12.75">
      <c r="A64" s="35"/>
      <c r="B64" s="36"/>
      <c r="C64" s="37"/>
      <c r="D64" s="50" t="s">
        <v>60</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61</v>
      </c>
      <c r="AI64" s="54"/>
      <c r="AJ64" s="54"/>
      <c r="AK64" s="54"/>
      <c r="AL64" s="54"/>
      <c r="AM64" s="54"/>
      <c r="AN64" s="54"/>
      <c r="AO64" s="54"/>
      <c r="AP64" s="37"/>
      <c r="AQ64" s="37"/>
      <c r="AR64" s="40"/>
      <c r="BG64" s="35"/>
    </row>
    <row r="65" spans="1:59">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9">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9">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9">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9">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9">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9">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9">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9">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9" s="2" customFormat="1" ht="12.75">
      <c r="A75" s="35"/>
      <c r="B75" s="36"/>
      <c r="C75" s="37"/>
      <c r="D75" s="53" t="s">
        <v>58</v>
      </c>
      <c r="E75" s="39"/>
      <c r="F75" s="39"/>
      <c r="G75" s="39"/>
      <c r="H75" s="39"/>
      <c r="I75" s="39"/>
      <c r="J75" s="39"/>
      <c r="K75" s="39"/>
      <c r="L75" s="39"/>
      <c r="M75" s="39"/>
      <c r="N75" s="39"/>
      <c r="O75" s="39"/>
      <c r="P75" s="39"/>
      <c r="Q75" s="39"/>
      <c r="R75" s="39"/>
      <c r="S75" s="39"/>
      <c r="T75" s="39"/>
      <c r="U75" s="39"/>
      <c r="V75" s="53" t="s">
        <v>59</v>
      </c>
      <c r="W75" s="39"/>
      <c r="X75" s="39"/>
      <c r="Y75" s="39"/>
      <c r="Z75" s="39"/>
      <c r="AA75" s="39"/>
      <c r="AB75" s="39"/>
      <c r="AC75" s="39"/>
      <c r="AD75" s="39"/>
      <c r="AE75" s="39"/>
      <c r="AF75" s="39"/>
      <c r="AG75" s="39"/>
      <c r="AH75" s="53" t="s">
        <v>58</v>
      </c>
      <c r="AI75" s="39"/>
      <c r="AJ75" s="39"/>
      <c r="AK75" s="39"/>
      <c r="AL75" s="39"/>
      <c r="AM75" s="53" t="s">
        <v>59</v>
      </c>
      <c r="AN75" s="39"/>
      <c r="AO75" s="39"/>
      <c r="AP75" s="37"/>
      <c r="AQ75" s="37"/>
      <c r="AR75" s="40"/>
      <c r="BG75" s="35"/>
    </row>
    <row r="76" spans="1:59"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G76" s="35"/>
    </row>
    <row r="77" spans="1:59"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G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G81" s="35"/>
    </row>
    <row r="82" spans="1:91" s="2" customFormat="1" ht="24.95" customHeight="1">
      <c r="A82" s="35"/>
      <c r="B82" s="36"/>
      <c r="C82" s="24" t="s">
        <v>62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G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G83" s="35"/>
    </row>
    <row r="84" spans="1:91" s="4" customFormat="1" ht="12" customHeight="1">
      <c r="B84" s="59"/>
      <c r="C84" s="30" t="s">
        <v>14</v>
      </c>
      <c r="D84" s="60"/>
      <c r="E84" s="60"/>
      <c r="F84" s="60"/>
      <c r="G84" s="60"/>
      <c r="H84" s="60"/>
      <c r="I84" s="60"/>
      <c r="J84" s="60"/>
      <c r="K84" s="60"/>
      <c r="L84" s="60" t="str">
        <f>K5</f>
        <v>S-21-014</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17</v>
      </c>
      <c r="D85" s="64"/>
      <c r="E85" s="64"/>
      <c r="F85" s="64"/>
      <c r="G85" s="64"/>
      <c r="H85" s="64"/>
      <c r="I85" s="64"/>
      <c r="J85" s="64"/>
      <c r="K85" s="64"/>
      <c r="L85" s="313" t="str">
        <f>K6</f>
        <v>Zajištění havarijního stavu suterénu objektu Městské lázně</v>
      </c>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G86" s="35"/>
    </row>
    <row r="87" spans="1:91" s="2" customFormat="1" ht="12" customHeight="1">
      <c r="A87" s="35"/>
      <c r="B87" s="36"/>
      <c r="C87" s="30" t="s">
        <v>21</v>
      </c>
      <c r="D87" s="37"/>
      <c r="E87" s="37"/>
      <c r="F87" s="37"/>
      <c r="G87" s="37"/>
      <c r="H87" s="37"/>
      <c r="I87" s="37"/>
      <c r="J87" s="37"/>
      <c r="K87" s="37"/>
      <c r="L87" s="66" t="str">
        <f>IF(K8="","",K8)</f>
        <v>Ústí nad Labem</v>
      </c>
      <c r="M87" s="37"/>
      <c r="N87" s="37"/>
      <c r="O87" s="37"/>
      <c r="P87" s="37"/>
      <c r="Q87" s="37"/>
      <c r="R87" s="37"/>
      <c r="S87" s="37"/>
      <c r="T87" s="37"/>
      <c r="U87" s="37"/>
      <c r="V87" s="37"/>
      <c r="W87" s="37"/>
      <c r="X87" s="37"/>
      <c r="Y87" s="37"/>
      <c r="Z87" s="37"/>
      <c r="AA87" s="37"/>
      <c r="AB87" s="37"/>
      <c r="AC87" s="37"/>
      <c r="AD87" s="37"/>
      <c r="AE87" s="37"/>
      <c r="AF87" s="37"/>
      <c r="AG87" s="37"/>
      <c r="AH87" s="37"/>
      <c r="AI87" s="30" t="s">
        <v>23</v>
      </c>
      <c r="AJ87" s="37"/>
      <c r="AK87" s="37"/>
      <c r="AL87" s="37"/>
      <c r="AM87" s="315" t="str">
        <f>IF(AN8= "","",AN8)</f>
        <v>4. 4. 2022</v>
      </c>
      <c r="AN87" s="315"/>
      <c r="AO87" s="37"/>
      <c r="AP87" s="37"/>
      <c r="AQ87" s="37"/>
      <c r="AR87" s="40"/>
      <c r="BG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G88" s="35"/>
    </row>
    <row r="89" spans="1:91" s="2" customFormat="1" ht="15.2" customHeight="1">
      <c r="A89" s="35"/>
      <c r="B89" s="36"/>
      <c r="C89" s="30" t="s">
        <v>25</v>
      </c>
      <c r="D89" s="37"/>
      <c r="E89" s="37"/>
      <c r="F89" s="37"/>
      <c r="G89" s="37"/>
      <c r="H89" s="37"/>
      <c r="I89" s="37"/>
      <c r="J89" s="37"/>
      <c r="K89" s="37"/>
      <c r="L89" s="60" t="str">
        <f>IF(E11= "","",E11)</f>
        <v>Městské služby Ústí nad Labem, p.o.</v>
      </c>
      <c r="M89" s="37"/>
      <c r="N89" s="37"/>
      <c r="O89" s="37"/>
      <c r="P89" s="37"/>
      <c r="Q89" s="37"/>
      <c r="R89" s="37"/>
      <c r="S89" s="37"/>
      <c r="T89" s="37"/>
      <c r="U89" s="37"/>
      <c r="V89" s="37"/>
      <c r="W89" s="37"/>
      <c r="X89" s="37"/>
      <c r="Y89" s="37"/>
      <c r="Z89" s="37"/>
      <c r="AA89" s="37"/>
      <c r="AB89" s="37"/>
      <c r="AC89" s="37"/>
      <c r="AD89" s="37"/>
      <c r="AE89" s="37"/>
      <c r="AF89" s="37"/>
      <c r="AG89" s="37"/>
      <c r="AH89" s="37"/>
      <c r="AI89" s="30" t="s">
        <v>33</v>
      </c>
      <c r="AJ89" s="37"/>
      <c r="AK89" s="37"/>
      <c r="AL89" s="37"/>
      <c r="AM89" s="322" t="str">
        <f>IF(E17="","",E17)</f>
        <v>SPECTA, s.r.o.</v>
      </c>
      <c r="AN89" s="323"/>
      <c r="AO89" s="323"/>
      <c r="AP89" s="323"/>
      <c r="AQ89" s="37"/>
      <c r="AR89" s="40"/>
      <c r="AS89" s="316" t="s">
        <v>63</v>
      </c>
      <c r="AT89" s="317"/>
      <c r="AU89" s="68"/>
      <c r="AV89" s="68"/>
      <c r="AW89" s="68"/>
      <c r="AX89" s="68"/>
      <c r="AY89" s="68"/>
      <c r="AZ89" s="68"/>
      <c r="BA89" s="68"/>
      <c r="BB89" s="68"/>
      <c r="BC89" s="68"/>
      <c r="BD89" s="68"/>
      <c r="BE89" s="68"/>
      <c r="BF89" s="69"/>
      <c r="BG89" s="35"/>
    </row>
    <row r="90" spans="1:91" s="2" customFormat="1" ht="15.2" customHeight="1">
      <c r="A90" s="35"/>
      <c r="B90" s="36"/>
      <c r="C90" s="30" t="s">
        <v>31</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37</v>
      </c>
      <c r="AJ90" s="37"/>
      <c r="AK90" s="37"/>
      <c r="AL90" s="37"/>
      <c r="AM90" s="322" t="str">
        <f>IF(E20="","",E20)</f>
        <v xml:space="preserve">Specta </v>
      </c>
      <c r="AN90" s="323"/>
      <c r="AO90" s="323"/>
      <c r="AP90" s="323"/>
      <c r="AQ90" s="37"/>
      <c r="AR90" s="40"/>
      <c r="AS90" s="318"/>
      <c r="AT90" s="319"/>
      <c r="AU90" s="70"/>
      <c r="AV90" s="70"/>
      <c r="AW90" s="70"/>
      <c r="AX90" s="70"/>
      <c r="AY90" s="70"/>
      <c r="AZ90" s="70"/>
      <c r="BA90" s="70"/>
      <c r="BB90" s="70"/>
      <c r="BC90" s="70"/>
      <c r="BD90" s="70"/>
      <c r="BE90" s="70"/>
      <c r="BF90" s="71"/>
      <c r="BG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20"/>
      <c r="AT91" s="321"/>
      <c r="AU91" s="72"/>
      <c r="AV91" s="72"/>
      <c r="AW91" s="72"/>
      <c r="AX91" s="72"/>
      <c r="AY91" s="72"/>
      <c r="AZ91" s="72"/>
      <c r="BA91" s="72"/>
      <c r="BB91" s="72"/>
      <c r="BC91" s="72"/>
      <c r="BD91" s="72"/>
      <c r="BE91" s="72"/>
      <c r="BF91" s="73"/>
      <c r="BG91" s="35"/>
    </row>
    <row r="92" spans="1:91" s="2" customFormat="1" ht="29.25" customHeight="1">
      <c r="A92" s="35"/>
      <c r="B92" s="36"/>
      <c r="C92" s="305" t="s">
        <v>64</v>
      </c>
      <c r="D92" s="306"/>
      <c r="E92" s="306"/>
      <c r="F92" s="306"/>
      <c r="G92" s="306"/>
      <c r="H92" s="74"/>
      <c r="I92" s="308" t="s">
        <v>65</v>
      </c>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7" t="s">
        <v>66</v>
      </c>
      <c r="AH92" s="306"/>
      <c r="AI92" s="306"/>
      <c r="AJ92" s="306"/>
      <c r="AK92" s="306"/>
      <c r="AL92" s="306"/>
      <c r="AM92" s="306"/>
      <c r="AN92" s="308" t="s">
        <v>67</v>
      </c>
      <c r="AO92" s="306"/>
      <c r="AP92" s="309"/>
      <c r="AQ92" s="75" t="s">
        <v>68</v>
      </c>
      <c r="AR92" s="40"/>
      <c r="AS92" s="76" t="s">
        <v>69</v>
      </c>
      <c r="AT92" s="77" t="s">
        <v>70</v>
      </c>
      <c r="AU92" s="77" t="s">
        <v>71</v>
      </c>
      <c r="AV92" s="77" t="s">
        <v>72</v>
      </c>
      <c r="AW92" s="77" t="s">
        <v>73</v>
      </c>
      <c r="AX92" s="77" t="s">
        <v>74</v>
      </c>
      <c r="AY92" s="77" t="s">
        <v>75</v>
      </c>
      <c r="AZ92" s="77" t="s">
        <v>76</v>
      </c>
      <c r="BA92" s="77" t="s">
        <v>77</v>
      </c>
      <c r="BB92" s="77" t="s">
        <v>78</v>
      </c>
      <c r="BC92" s="77" t="s">
        <v>79</v>
      </c>
      <c r="BD92" s="77" t="s">
        <v>80</v>
      </c>
      <c r="BE92" s="77" t="s">
        <v>81</v>
      </c>
      <c r="BF92" s="78" t="s">
        <v>82</v>
      </c>
      <c r="BG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0"/>
      <c r="BE93" s="80"/>
      <c r="BF93" s="81"/>
      <c r="BG93" s="35"/>
    </row>
    <row r="94" spans="1:91" s="6" customFormat="1" ht="32.450000000000003" customHeight="1">
      <c r="B94" s="82"/>
      <c r="C94" s="83" t="s">
        <v>83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11">
        <f>ROUND(AG95+AG103,2)</f>
        <v>0</v>
      </c>
      <c r="AH94" s="311"/>
      <c r="AI94" s="311"/>
      <c r="AJ94" s="311"/>
      <c r="AK94" s="311"/>
      <c r="AL94" s="311"/>
      <c r="AM94" s="311"/>
      <c r="AN94" s="312">
        <f t="shared" ref="AN94:AN103" si="0">SUM(AG94,AV94)</f>
        <v>0</v>
      </c>
      <c r="AO94" s="312"/>
      <c r="AP94" s="312"/>
      <c r="AQ94" s="86" t="s">
        <v>1</v>
      </c>
      <c r="AR94" s="87"/>
      <c r="AS94" s="88">
        <f>ROUND(AS95+AS103,2)</f>
        <v>0</v>
      </c>
      <c r="AT94" s="89">
        <f>ROUND(AT95+AT103,2)</f>
        <v>0</v>
      </c>
      <c r="AU94" s="90">
        <f>ROUND(AU95+AU103,2)</f>
        <v>0</v>
      </c>
      <c r="AV94" s="90">
        <f t="shared" ref="AV94:AV103" si="1">ROUND(SUM(AX94:AY94),2)</f>
        <v>0</v>
      </c>
      <c r="AW94" s="91">
        <f>ROUND(AW95+AW103,5)</f>
        <v>0</v>
      </c>
      <c r="AX94" s="90">
        <f>ROUND(BB94*L29,2)</f>
        <v>0</v>
      </c>
      <c r="AY94" s="90">
        <f>ROUND(BC94*L30,2)</f>
        <v>0</v>
      </c>
      <c r="AZ94" s="90">
        <f>ROUND(BD94*L29,2)</f>
        <v>0</v>
      </c>
      <c r="BA94" s="90">
        <f>ROUND(BE94*L30,2)</f>
        <v>0</v>
      </c>
      <c r="BB94" s="90">
        <f>ROUND(BB95+BB103,2)</f>
        <v>0</v>
      </c>
      <c r="BC94" s="90">
        <f>ROUND(BC95+BC103,2)</f>
        <v>0</v>
      </c>
      <c r="BD94" s="90">
        <f>ROUND(BD95+BD103,2)</f>
        <v>0</v>
      </c>
      <c r="BE94" s="90">
        <f>ROUND(BE95+BE103,2)</f>
        <v>0</v>
      </c>
      <c r="BF94" s="92">
        <f>ROUND(BF95+BF103,2)</f>
        <v>0</v>
      </c>
      <c r="BS94" s="93" t="s">
        <v>84</v>
      </c>
      <c r="BT94" s="93" t="s">
        <v>85</v>
      </c>
      <c r="BU94" s="94" t="s">
        <v>86</v>
      </c>
      <c r="BV94" s="93" t="s">
        <v>87</v>
      </c>
      <c r="BW94" s="93" t="s">
        <v>6</v>
      </c>
      <c r="BX94" s="93" t="s">
        <v>88</v>
      </c>
      <c r="CL94" s="93" t="s">
        <v>1</v>
      </c>
    </row>
    <row r="95" spans="1:91" s="7" customFormat="1" ht="16.5" customHeight="1">
      <c r="B95" s="95"/>
      <c r="C95" s="96"/>
      <c r="D95" s="303" t="s">
        <v>89</v>
      </c>
      <c r="E95" s="303"/>
      <c r="F95" s="303"/>
      <c r="G95" s="303"/>
      <c r="H95" s="303"/>
      <c r="I95" s="97"/>
      <c r="J95" s="303" t="s">
        <v>90</v>
      </c>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10">
        <f>ROUND(AG96+AG99,2)</f>
        <v>0</v>
      </c>
      <c r="AH95" s="302"/>
      <c r="AI95" s="302"/>
      <c r="AJ95" s="302"/>
      <c r="AK95" s="302"/>
      <c r="AL95" s="302"/>
      <c r="AM95" s="302"/>
      <c r="AN95" s="301">
        <f t="shared" si="0"/>
        <v>0</v>
      </c>
      <c r="AO95" s="302"/>
      <c r="AP95" s="302"/>
      <c r="AQ95" s="98" t="s">
        <v>91</v>
      </c>
      <c r="AR95" s="99"/>
      <c r="AS95" s="100">
        <f>ROUND(AS96+AS99,2)</f>
        <v>0</v>
      </c>
      <c r="AT95" s="101">
        <f>ROUND(AT96+AT99,2)</f>
        <v>0</v>
      </c>
      <c r="AU95" s="102">
        <f>ROUND(AU96+AU99,2)</f>
        <v>0</v>
      </c>
      <c r="AV95" s="102">
        <f t="shared" si="1"/>
        <v>0</v>
      </c>
      <c r="AW95" s="103">
        <f>ROUND(AW96+AW99,5)</f>
        <v>0</v>
      </c>
      <c r="AX95" s="102">
        <f>ROUND(BB95*L29,2)</f>
        <v>0</v>
      </c>
      <c r="AY95" s="102">
        <f>ROUND(BC95*L30,2)</f>
        <v>0</v>
      </c>
      <c r="AZ95" s="102">
        <f>ROUND(BD95*L29,2)</f>
        <v>0</v>
      </c>
      <c r="BA95" s="102">
        <f>ROUND(BE95*L30,2)</f>
        <v>0</v>
      </c>
      <c r="BB95" s="102">
        <f>ROUND(BB96+BB99,2)</f>
        <v>0</v>
      </c>
      <c r="BC95" s="102">
        <f>ROUND(BC96+BC99,2)</f>
        <v>0</v>
      </c>
      <c r="BD95" s="102">
        <f>ROUND(BD96+BD99,2)</f>
        <v>0</v>
      </c>
      <c r="BE95" s="102">
        <f>ROUND(BE96+BE99,2)</f>
        <v>0</v>
      </c>
      <c r="BF95" s="104">
        <f>ROUND(BF96+BF99,2)</f>
        <v>0</v>
      </c>
      <c r="BS95" s="105" t="s">
        <v>84</v>
      </c>
      <c r="BT95" s="105" t="s">
        <v>92</v>
      </c>
      <c r="BU95" s="105" t="s">
        <v>86</v>
      </c>
      <c r="BV95" s="105" t="s">
        <v>87</v>
      </c>
      <c r="BW95" s="105" t="s">
        <v>93</v>
      </c>
      <c r="BX95" s="105" t="s">
        <v>6</v>
      </c>
      <c r="CL95" s="105" t="s">
        <v>1</v>
      </c>
      <c r="CM95" s="105" t="s">
        <v>94</v>
      </c>
    </row>
    <row r="96" spans="1:91" s="4" customFormat="1" ht="16.5" customHeight="1">
      <c r="B96" s="59"/>
      <c r="C96" s="106"/>
      <c r="D96" s="106"/>
      <c r="E96" s="300" t="s">
        <v>95</v>
      </c>
      <c r="F96" s="300"/>
      <c r="G96" s="300"/>
      <c r="H96" s="300"/>
      <c r="I96" s="300"/>
      <c r="J96" s="106"/>
      <c r="K96" s="300" t="s">
        <v>96</v>
      </c>
      <c r="L96" s="300"/>
      <c r="M96" s="300"/>
      <c r="N96" s="300"/>
      <c r="O96" s="300"/>
      <c r="P96" s="300"/>
      <c r="Q96" s="300"/>
      <c r="R96" s="300"/>
      <c r="S96" s="300"/>
      <c r="T96" s="300"/>
      <c r="U96" s="300"/>
      <c r="V96" s="300"/>
      <c r="W96" s="300"/>
      <c r="X96" s="300"/>
      <c r="Y96" s="300"/>
      <c r="Z96" s="300"/>
      <c r="AA96" s="300"/>
      <c r="AB96" s="300"/>
      <c r="AC96" s="300"/>
      <c r="AD96" s="300"/>
      <c r="AE96" s="300"/>
      <c r="AF96" s="300"/>
      <c r="AG96" s="304">
        <f>ROUND(SUM(AG97:AG98),2)</f>
        <v>0</v>
      </c>
      <c r="AH96" s="299"/>
      <c r="AI96" s="299"/>
      <c r="AJ96" s="299"/>
      <c r="AK96" s="299"/>
      <c r="AL96" s="299"/>
      <c r="AM96" s="299"/>
      <c r="AN96" s="298">
        <f t="shared" si="0"/>
        <v>0</v>
      </c>
      <c r="AO96" s="299"/>
      <c r="AP96" s="299"/>
      <c r="AQ96" s="107" t="s">
        <v>97</v>
      </c>
      <c r="AR96" s="61"/>
      <c r="AS96" s="108">
        <f>ROUND(SUM(AS97:AS98),2)</f>
        <v>0</v>
      </c>
      <c r="AT96" s="109">
        <f>ROUND(SUM(AT97:AT98),2)</f>
        <v>0</v>
      </c>
      <c r="AU96" s="110">
        <f>ROUND(SUM(AU97:AU98),2)</f>
        <v>0</v>
      </c>
      <c r="AV96" s="110">
        <f t="shared" si="1"/>
        <v>0</v>
      </c>
      <c r="AW96" s="111">
        <f>ROUND(SUM(AW97:AW98),5)</f>
        <v>0</v>
      </c>
      <c r="AX96" s="110">
        <f>ROUND(BB96*L29,2)</f>
        <v>0</v>
      </c>
      <c r="AY96" s="110">
        <f>ROUND(BC96*L30,2)</f>
        <v>0</v>
      </c>
      <c r="AZ96" s="110">
        <f>ROUND(BD96*L29,2)</f>
        <v>0</v>
      </c>
      <c r="BA96" s="110">
        <f>ROUND(BE96*L30,2)</f>
        <v>0</v>
      </c>
      <c r="BB96" s="110">
        <f>ROUND(SUM(BB97:BB98),2)</f>
        <v>0</v>
      </c>
      <c r="BC96" s="110">
        <f>ROUND(SUM(BC97:BC98),2)</f>
        <v>0</v>
      </c>
      <c r="BD96" s="110">
        <f>ROUND(SUM(BD97:BD98),2)</f>
        <v>0</v>
      </c>
      <c r="BE96" s="110">
        <f>ROUND(SUM(BE97:BE98),2)</f>
        <v>0</v>
      </c>
      <c r="BF96" s="112">
        <f>ROUND(SUM(BF97:BF98),2)</f>
        <v>0</v>
      </c>
      <c r="BS96" s="113" t="s">
        <v>84</v>
      </c>
      <c r="BT96" s="113" t="s">
        <v>94</v>
      </c>
      <c r="BU96" s="113" t="s">
        <v>86</v>
      </c>
      <c r="BV96" s="113" t="s">
        <v>87</v>
      </c>
      <c r="BW96" s="113" t="s">
        <v>98</v>
      </c>
      <c r="BX96" s="113" t="s">
        <v>93</v>
      </c>
      <c r="CL96" s="113" t="s">
        <v>1</v>
      </c>
    </row>
    <row r="97" spans="1:91" s="4" customFormat="1" ht="23.25" customHeight="1">
      <c r="A97" s="114" t="s">
        <v>99</v>
      </c>
      <c r="B97" s="59"/>
      <c r="C97" s="106"/>
      <c r="D97" s="106"/>
      <c r="E97" s="106"/>
      <c r="F97" s="300" t="s">
        <v>100</v>
      </c>
      <c r="G97" s="300"/>
      <c r="H97" s="300"/>
      <c r="I97" s="300"/>
      <c r="J97" s="300"/>
      <c r="K97" s="106"/>
      <c r="L97" s="300" t="s">
        <v>101</v>
      </c>
      <c r="M97" s="300"/>
      <c r="N97" s="300"/>
      <c r="O97" s="300"/>
      <c r="P97" s="300"/>
      <c r="Q97" s="300"/>
      <c r="R97" s="300"/>
      <c r="S97" s="300"/>
      <c r="T97" s="300"/>
      <c r="U97" s="300"/>
      <c r="V97" s="300"/>
      <c r="W97" s="300"/>
      <c r="X97" s="300"/>
      <c r="Y97" s="300"/>
      <c r="Z97" s="300"/>
      <c r="AA97" s="300"/>
      <c r="AB97" s="300"/>
      <c r="AC97" s="300"/>
      <c r="AD97" s="300"/>
      <c r="AE97" s="300"/>
      <c r="AF97" s="300"/>
      <c r="AG97" s="298">
        <f>'D.1.1_a - Architektonicko...'!K36</f>
        <v>0</v>
      </c>
      <c r="AH97" s="299"/>
      <c r="AI97" s="299"/>
      <c r="AJ97" s="299"/>
      <c r="AK97" s="299"/>
      <c r="AL97" s="299"/>
      <c r="AM97" s="299"/>
      <c r="AN97" s="298">
        <f t="shared" si="0"/>
        <v>0</v>
      </c>
      <c r="AO97" s="299"/>
      <c r="AP97" s="299"/>
      <c r="AQ97" s="107" t="s">
        <v>97</v>
      </c>
      <c r="AR97" s="61"/>
      <c r="AS97" s="115">
        <f>'D.1.1_a - Architektonicko...'!K34</f>
        <v>0</v>
      </c>
      <c r="AT97" s="110">
        <f>'D.1.1_a - Architektonicko...'!K35</f>
        <v>0</v>
      </c>
      <c r="AU97" s="110">
        <v>0</v>
      </c>
      <c r="AV97" s="110">
        <f t="shared" si="1"/>
        <v>0</v>
      </c>
      <c r="AW97" s="111">
        <f>'D.1.1_a - Architektonicko...'!T130</f>
        <v>0</v>
      </c>
      <c r="AX97" s="110">
        <f>'D.1.1_a - Architektonicko...'!K39</f>
        <v>0</v>
      </c>
      <c r="AY97" s="110">
        <f>'D.1.1_a - Architektonicko...'!K40</f>
        <v>0</v>
      </c>
      <c r="AZ97" s="110">
        <f>'D.1.1_a - Architektonicko...'!K41</f>
        <v>0</v>
      </c>
      <c r="BA97" s="110">
        <f>'D.1.1_a - Architektonicko...'!K42</f>
        <v>0</v>
      </c>
      <c r="BB97" s="110">
        <f>'D.1.1_a - Architektonicko...'!F39</f>
        <v>0</v>
      </c>
      <c r="BC97" s="110">
        <f>'D.1.1_a - Architektonicko...'!F40</f>
        <v>0</v>
      </c>
      <c r="BD97" s="110">
        <f>'D.1.1_a - Architektonicko...'!F41</f>
        <v>0</v>
      </c>
      <c r="BE97" s="110">
        <f>'D.1.1_a - Architektonicko...'!F42</f>
        <v>0</v>
      </c>
      <c r="BF97" s="112">
        <f>'D.1.1_a - Architektonicko...'!F43</f>
        <v>0</v>
      </c>
      <c r="BT97" s="113" t="s">
        <v>102</v>
      </c>
      <c r="BV97" s="113" t="s">
        <v>87</v>
      </c>
      <c r="BW97" s="113" t="s">
        <v>103</v>
      </c>
      <c r="BX97" s="113" t="s">
        <v>98</v>
      </c>
      <c r="CL97" s="113" t="s">
        <v>1</v>
      </c>
    </row>
    <row r="98" spans="1:91" s="4" customFormat="1" ht="23.25" customHeight="1">
      <c r="A98" s="114" t="s">
        <v>99</v>
      </c>
      <c r="B98" s="59"/>
      <c r="C98" s="106"/>
      <c r="D98" s="106"/>
      <c r="E98" s="106"/>
      <c r="F98" s="300" t="s">
        <v>104</v>
      </c>
      <c r="G98" s="300"/>
      <c r="H98" s="300"/>
      <c r="I98" s="300"/>
      <c r="J98" s="300"/>
      <c r="K98" s="106"/>
      <c r="L98" s="300" t="s">
        <v>105</v>
      </c>
      <c r="M98" s="300"/>
      <c r="N98" s="300"/>
      <c r="O98" s="300"/>
      <c r="P98" s="300"/>
      <c r="Q98" s="300"/>
      <c r="R98" s="300"/>
      <c r="S98" s="300"/>
      <c r="T98" s="300"/>
      <c r="U98" s="300"/>
      <c r="V98" s="300"/>
      <c r="W98" s="300"/>
      <c r="X98" s="300"/>
      <c r="Y98" s="300"/>
      <c r="Z98" s="300"/>
      <c r="AA98" s="300"/>
      <c r="AB98" s="300"/>
      <c r="AC98" s="300"/>
      <c r="AD98" s="300"/>
      <c r="AE98" s="300"/>
      <c r="AF98" s="300"/>
      <c r="AG98" s="298">
        <f>'D.1.1_b - Architektonicko...'!K36</f>
        <v>0</v>
      </c>
      <c r="AH98" s="299"/>
      <c r="AI98" s="299"/>
      <c r="AJ98" s="299"/>
      <c r="AK98" s="299"/>
      <c r="AL98" s="299"/>
      <c r="AM98" s="299"/>
      <c r="AN98" s="298">
        <f t="shared" si="0"/>
        <v>0</v>
      </c>
      <c r="AO98" s="299"/>
      <c r="AP98" s="299"/>
      <c r="AQ98" s="107" t="s">
        <v>97</v>
      </c>
      <c r="AR98" s="61"/>
      <c r="AS98" s="115">
        <f>'D.1.1_b - Architektonicko...'!K34</f>
        <v>0</v>
      </c>
      <c r="AT98" s="110">
        <f>'D.1.1_b - Architektonicko...'!K35</f>
        <v>0</v>
      </c>
      <c r="AU98" s="110">
        <v>0</v>
      </c>
      <c r="AV98" s="110">
        <f t="shared" si="1"/>
        <v>0</v>
      </c>
      <c r="AW98" s="111">
        <f>'D.1.1_b - Architektonicko...'!T135</f>
        <v>0</v>
      </c>
      <c r="AX98" s="110">
        <f>'D.1.1_b - Architektonicko...'!K39</f>
        <v>0</v>
      </c>
      <c r="AY98" s="110">
        <f>'D.1.1_b - Architektonicko...'!K40</f>
        <v>0</v>
      </c>
      <c r="AZ98" s="110">
        <f>'D.1.1_b - Architektonicko...'!K41</f>
        <v>0</v>
      </c>
      <c r="BA98" s="110">
        <f>'D.1.1_b - Architektonicko...'!K42</f>
        <v>0</v>
      </c>
      <c r="BB98" s="110">
        <f>'D.1.1_b - Architektonicko...'!F39</f>
        <v>0</v>
      </c>
      <c r="BC98" s="110">
        <f>'D.1.1_b - Architektonicko...'!F40</f>
        <v>0</v>
      </c>
      <c r="BD98" s="110">
        <f>'D.1.1_b - Architektonicko...'!F41</f>
        <v>0</v>
      </c>
      <c r="BE98" s="110">
        <f>'D.1.1_b - Architektonicko...'!F42</f>
        <v>0</v>
      </c>
      <c r="BF98" s="112">
        <f>'D.1.1_b - Architektonicko...'!F43</f>
        <v>0</v>
      </c>
      <c r="BT98" s="113" t="s">
        <v>102</v>
      </c>
      <c r="BV98" s="113" t="s">
        <v>87</v>
      </c>
      <c r="BW98" s="113" t="s">
        <v>106</v>
      </c>
      <c r="BX98" s="113" t="s">
        <v>98</v>
      </c>
      <c r="CL98" s="113" t="s">
        <v>1</v>
      </c>
    </row>
    <row r="99" spans="1:91" s="4" customFormat="1" ht="16.5" customHeight="1">
      <c r="B99" s="59"/>
      <c r="C99" s="106"/>
      <c r="D99" s="106"/>
      <c r="E99" s="300" t="s">
        <v>107</v>
      </c>
      <c r="F99" s="300"/>
      <c r="G99" s="300"/>
      <c r="H99" s="300"/>
      <c r="I99" s="300"/>
      <c r="J99" s="106"/>
      <c r="K99" s="300" t="s">
        <v>108</v>
      </c>
      <c r="L99" s="300"/>
      <c r="M99" s="300"/>
      <c r="N99" s="300"/>
      <c r="O99" s="300"/>
      <c r="P99" s="300"/>
      <c r="Q99" s="300"/>
      <c r="R99" s="300"/>
      <c r="S99" s="300"/>
      <c r="T99" s="300"/>
      <c r="U99" s="300"/>
      <c r="V99" s="300"/>
      <c r="W99" s="300"/>
      <c r="X99" s="300"/>
      <c r="Y99" s="300"/>
      <c r="Z99" s="300"/>
      <c r="AA99" s="300"/>
      <c r="AB99" s="300"/>
      <c r="AC99" s="300"/>
      <c r="AD99" s="300"/>
      <c r="AE99" s="300"/>
      <c r="AF99" s="300"/>
      <c r="AG99" s="304">
        <f>ROUND(SUM(AG100:AG102),2)</f>
        <v>0</v>
      </c>
      <c r="AH99" s="299"/>
      <c r="AI99" s="299"/>
      <c r="AJ99" s="299"/>
      <c r="AK99" s="299"/>
      <c r="AL99" s="299"/>
      <c r="AM99" s="299"/>
      <c r="AN99" s="298">
        <f t="shared" si="0"/>
        <v>0</v>
      </c>
      <c r="AO99" s="299"/>
      <c r="AP99" s="299"/>
      <c r="AQ99" s="107" t="s">
        <v>97</v>
      </c>
      <c r="AR99" s="61"/>
      <c r="AS99" s="108">
        <f>ROUND(SUM(AS100:AS102),2)</f>
        <v>0</v>
      </c>
      <c r="AT99" s="109">
        <f>ROUND(SUM(AT100:AT102),2)</f>
        <v>0</v>
      </c>
      <c r="AU99" s="110">
        <f>ROUND(SUM(AU100:AU102),2)</f>
        <v>0</v>
      </c>
      <c r="AV99" s="110">
        <f t="shared" si="1"/>
        <v>0</v>
      </c>
      <c r="AW99" s="111">
        <f>ROUND(SUM(AW100:AW102),5)</f>
        <v>0</v>
      </c>
      <c r="AX99" s="110">
        <f>ROUND(BB99*L29,2)</f>
        <v>0</v>
      </c>
      <c r="AY99" s="110">
        <f>ROUND(BC99*L30,2)</f>
        <v>0</v>
      </c>
      <c r="AZ99" s="110">
        <f>ROUND(BD99*L29,2)</f>
        <v>0</v>
      </c>
      <c r="BA99" s="110">
        <f>ROUND(BE99*L30,2)</f>
        <v>0</v>
      </c>
      <c r="BB99" s="110">
        <f>ROUND(SUM(BB100:BB102),2)</f>
        <v>0</v>
      </c>
      <c r="BC99" s="110">
        <f>ROUND(SUM(BC100:BC102),2)</f>
        <v>0</v>
      </c>
      <c r="BD99" s="110">
        <f>ROUND(SUM(BD100:BD102),2)</f>
        <v>0</v>
      </c>
      <c r="BE99" s="110">
        <f>ROUND(SUM(BE100:BE102),2)</f>
        <v>0</v>
      </c>
      <c r="BF99" s="112">
        <f>ROUND(SUM(BF100:BF102),2)</f>
        <v>0</v>
      </c>
      <c r="BS99" s="113" t="s">
        <v>84</v>
      </c>
      <c r="BT99" s="113" t="s">
        <v>94</v>
      </c>
      <c r="BU99" s="113" t="s">
        <v>86</v>
      </c>
      <c r="BV99" s="113" t="s">
        <v>87</v>
      </c>
      <c r="BW99" s="113" t="s">
        <v>109</v>
      </c>
      <c r="BX99" s="113" t="s">
        <v>93</v>
      </c>
      <c r="CL99" s="113" t="s">
        <v>1</v>
      </c>
    </row>
    <row r="100" spans="1:91" s="4" customFormat="1" ht="16.5" customHeight="1">
      <c r="A100" s="114" t="s">
        <v>99</v>
      </c>
      <c r="B100" s="59"/>
      <c r="C100" s="106"/>
      <c r="D100" s="106"/>
      <c r="E100" s="106"/>
      <c r="F100" s="300" t="s">
        <v>110</v>
      </c>
      <c r="G100" s="300"/>
      <c r="H100" s="300"/>
      <c r="I100" s="300"/>
      <c r="J100" s="300"/>
      <c r="K100" s="106"/>
      <c r="L100" s="300" t="s">
        <v>111</v>
      </c>
      <c r="M100" s="300"/>
      <c r="N100" s="300"/>
      <c r="O100" s="300"/>
      <c r="P100" s="300"/>
      <c r="Q100" s="300"/>
      <c r="R100" s="300"/>
      <c r="S100" s="300"/>
      <c r="T100" s="300"/>
      <c r="U100" s="300"/>
      <c r="V100" s="300"/>
      <c r="W100" s="300"/>
      <c r="X100" s="300"/>
      <c r="Y100" s="300"/>
      <c r="Z100" s="300"/>
      <c r="AA100" s="300"/>
      <c r="AB100" s="300"/>
      <c r="AC100" s="300"/>
      <c r="AD100" s="300"/>
      <c r="AE100" s="300"/>
      <c r="AF100" s="300"/>
      <c r="AG100" s="298">
        <f>'D.1.4.1_1 - Děšťová kanal...'!K36</f>
        <v>0</v>
      </c>
      <c r="AH100" s="299"/>
      <c r="AI100" s="299"/>
      <c r="AJ100" s="299"/>
      <c r="AK100" s="299"/>
      <c r="AL100" s="299"/>
      <c r="AM100" s="299"/>
      <c r="AN100" s="298">
        <f t="shared" si="0"/>
        <v>0</v>
      </c>
      <c r="AO100" s="299"/>
      <c r="AP100" s="299"/>
      <c r="AQ100" s="107" t="s">
        <v>97</v>
      </c>
      <c r="AR100" s="61"/>
      <c r="AS100" s="115">
        <f>'D.1.4.1_1 - Děšťová kanal...'!K34</f>
        <v>0</v>
      </c>
      <c r="AT100" s="110">
        <f>'D.1.4.1_1 - Děšťová kanal...'!K35</f>
        <v>0</v>
      </c>
      <c r="AU100" s="110">
        <v>0</v>
      </c>
      <c r="AV100" s="110">
        <f t="shared" si="1"/>
        <v>0</v>
      </c>
      <c r="AW100" s="111">
        <f>'D.1.4.1_1 - Děšťová kanal...'!T135</f>
        <v>0</v>
      </c>
      <c r="AX100" s="110">
        <f>'D.1.4.1_1 - Děšťová kanal...'!K39</f>
        <v>0</v>
      </c>
      <c r="AY100" s="110">
        <f>'D.1.4.1_1 - Děšťová kanal...'!K40</f>
        <v>0</v>
      </c>
      <c r="AZ100" s="110">
        <f>'D.1.4.1_1 - Děšťová kanal...'!K41</f>
        <v>0</v>
      </c>
      <c r="BA100" s="110">
        <f>'D.1.4.1_1 - Děšťová kanal...'!K42</f>
        <v>0</v>
      </c>
      <c r="BB100" s="110">
        <f>'D.1.4.1_1 - Děšťová kanal...'!F39</f>
        <v>0</v>
      </c>
      <c r="BC100" s="110">
        <f>'D.1.4.1_1 - Děšťová kanal...'!F40</f>
        <v>0</v>
      </c>
      <c r="BD100" s="110">
        <f>'D.1.4.1_1 - Děšťová kanal...'!F41</f>
        <v>0</v>
      </c>
      <c r="BE100" s="110">
        <f>'D.1.4.1_1 - Děšťová kanal...'!F42</f>
        <v>0</v>
      </c>
      <c r="BF100" s="112">
        <f>'D.1.4.1_1 - Děšťová kanal...'!F43</f>
        <v>0</v>
      </c>
      <c r="BT100" s="113" t="s">
        <v>102</v>
      </c>
      <c r="BV100" s="113" t="s">
        <v>87</v>
      </c>
      <c r="BW100" s="113" t="s">
        <v>112</v>
      </c>
      <c r="BX100" s="113" t="s">
        <v>109</v>
      </c>
      <c r="CL100" s="113" t="s">
        <v>1</v>
      </c>
    </row>
    <row r="101" spans="1:91" s="4" customFormat="1" ht="16.5" customHeight="1">
      <c r="A101" s="114" t="s">
        <v>99</v>
      </c>
      <c r="B101" s="59"/>
      <c r="C101" s="106"/>
      <c r="D101" s="106"/>
      <c r="E101" s="106"/>
      <c r="F101" s="300" t="s">
        <v>113</v>
      </c>
      <c r="G101" s="300"/>
      <c r="H101" s="300"/>
      <c r="I101" s="300"/>
      <c r="J101" s="300"/>
      <c r="K101" s="106"/>
      <c r="L101" s="300" t="s">
        <v>114</v>
      </c>
      <c r="M101" s="300"/>
      <c r="N101" s="300"/>
      <c r="O101" s="300"/>
      <c r="P101" s="300"/>
      <c r="Q101" s="300"/>
      <c r="R101" s="300"/>
      <c r="S101" s="300"/>
      <c r="T101" s="300"/>
      <c r="U101" s="300"/>
      <c r="V101" s="300"/>
      <c r="W101" s="300"/>
      <c r="X101" s="300"/>
      <c r="Y101" s="300"/>
      <c r="Z101" s="300"/>
      <c r="AA101" s="300"/>
      <c r="AB101" s="300"/>
      <c r="AC101" s="300"/>
      <c r="AD101" s="300"/>
      <c r="AE101" s="300"/>
      <c r="AF101" s="300"/>
      <c r="AG101" s="298">
        <f>'D.1.4.1_2 - Vypouštění ba...'!K36</f>
        <v>0</v>
      </c>
      <c r="AH101" s="299"/>
      <c r="AI101" s="299"/>
      <c r="AJ101" s="299"/>
      <c r="AK101" s="299"/>
      <c r="AL101" s="299"/>
      <c r="AM101" s="299"/>
      <c r="AN101" s="298">
        <f t="shared" si="0"/>
        <v>0</v>
      </c>
      <c r="AO101" s="299"/>
      <c r="AP101" s="299"/>
      <c r="AQ101" s="107" t="s">
        <v>97</v>
      </c>
      <c r="AR101" s="61"/>
      <c r="AS101" s="115">
        <f>'D.1.4.1_2 - Vypouštění ba...'!K34</f>
        <v>0</v>
      </c>
      <c r="AT101" s="110">
        <f>'D.1.4.1_2 - Vypouštění ba...'!K35</f>
        <v>0</v>
      </c>
      <c r="AU101" s="110">
        <v>0</v>
      </c>
      <c r="AV101" s="110">
        <f t="shared" si="1"/>
        <v>0</v>
      </c>
      <c r="AW101" s="111">
        <f>'D.1.4.1_2 - Vypouštění ba...'!T135</f>
        <v>0</v>
      </c>
      <c r="AX101" s="110">
        <f>'D.1.4.1_2 - Vypouštění ba...'!K39</f>
        <v>0</v>
      </c>
      <c r="AY101" s="110">
        <f>'D.1.4.1_2 - Vypouštění ba...'!K40</f>
        <v>0</v>
      </c>
      <c r="AZ101" s="110">
        <f>'D.1.4.1_2 - Vypouštění ba...'!K41</f>
        <v>0</v>
      </c>
      <c r="BA101" s="110">
        <f>'D.1.4.1_2 - Vypouštění ba...'!K42</f>
        <v>0</v>
      </c>
      <c r="BB101" s="110">
        <f>'D.1.4.1_2 - Vypouštění ba...'!F39</f>
        <v>0</v>
      </c>
      <c r="BC101" s="110">
        <f>'D.1.4.1_2 - Vypouštění ba...'!F40</f>
        <v>0</v>
      </c>
      <c r="BD101" s="110">
        <f>'D.1.4.1_2 - Vypouštění ba...'!F41</f>
        <v>0</v>
      </c>
      <c r="BE101" s="110">
        <f>'D.1.4.1_2 - Vypouštění ba...'!F42</f>
        <v>0</v>
      </c>
      <c r="BF101" s="112">
        <f>'D.1.4.1_2 - Vypouštění ba...'!F43</f>
        <v>0</v>
      </c>
      <c r="BT101" s="113" t="s">
        <v>102</v>
      </c>
      <c r="BV101" s="113" t="s">
        <v>87</v>
      </c>
      <c r="BW101" s="113" t="s">
        <v>115</v>
      </c>
      <c r="BX101" s="113" t="s">
        <v>109</v>
      </c>
      <c r="CL101" s="113" t="s">
        <v>1</v>
      </c>
    </row>
    <row r="102" spans="1:91" s="4" customFormat="1" ht="16.5" customHeight="1">
      <c r="A102" s="114" t="s">
        <v>99</v>
      </c>
      <c r="B102" s="59"/>
      <c r="C102" s="106"/>
      <c r="D102" s="106"/>
      <c r="E102" s="106"/>
      <c r="F102" s="300" t="s">
        <v>116</v>
      </c>
      <c r="G102" s="300"/>
      <c r="H102" s="300"/>
      <c r="I102" s="300"/>
      <c r="J102" s="300"/>
      <c r="K102" s="106"/>
      <c r="L102" s="300" t="s">
        <v>117</v>
      </c>
      <c r="M102" s="300"/>
      <c r="N102" s="300"/>
      <c r="O102" s="300"/>
      <c r="P102" s="300"/>
      <c r="Q102" s="300"/>
      <c r="R102" s="300"/>
      <c r="S102" s="300"/>
      <c r="T102" s="300"/>
      <c r="U102" s="300"/>
      <c r="V102" s="300"/>
      <c r="W102" s="300"/>
      <c r="X102" s="300"/>
      <c r="Y102" s="300"/>
      <c r="Z102" s="300"/>
      <c r="AA102" s="300"/>
      <c r="AB102" s="300"/>
      <c r="AC102" s="300"/>
      <c r="AD102" s="300"/>
      <c r="AE102" s="300"/>
      <c r="AF102" s="300"/>
      <c r="AG102" s="298">
        <f>'D.1.4.1_3 - Odkanalizován...'!K36</f>
        <v>0</v>
      </c>
      <c r="AH102" s="299"/>
      <c r="AI102" s="299"/>
      <c r="AJ102" s="299"/>
      <c r="AK102" s="299"/>
      <c r="AL102" s="299"/>
      <c r="AM102" s="299"/>
      <c r="AN102" s="298">
        <f t="shared" si="0"/>
        <v>0</v>
      </c>
      <c r="AO102" s="299"/>
      <c r="AP102" s="299"/>
      <c r="AQ102" s="107" t="s">
        <v>97</v>
      </c>
      <c r="AR102" s="61"/>
      <c r="AS102" s="115">
        <f>'D.1.4.1_3 - Odkanalizován...'!K34</f>
        <v>0</v>
      </c>
      <c r="AT102" s="110">
        <f>'D.1.4.1_3 - Odkanalizován...'!K35</f>
        <v>0</v>
      </c>
      <c r="AU102" s="110">
        <v>0</v>
      </c>
      <c r="AV102" s="110">
        <f t="shared" si="1"/>
        <v>0</v>
      </c>
      <c r="AW102" s="111">
        <f>'D.1.4.1_3 - Odkanalizován...'!T134</f>
        <v>0</v>
      </c>
      <c r="AX102" s="110">
        <f>'D.1.4.1_3 - Odkanalizován...'!K39</f>
        <v>0</v>
      </c>
      <c r="AY102" s="110">
        <f>'D.1.4.1_3 - Odkanalizován...'!K40</f>
        <v>0</v>
      </c>
      <c r="AZ102" s="110">
        <f>'D.1.4.1_3 - Odkanalizován...'!K41</f>
        <v>0</v>
      </c>
      <c r="BA102" s="110">
        <f>'D.1.4.1_3 - Odkanalizován...'!K42</f>
        <v>0</v>
      </c>
      <c r="BB102" s="110">
        <f>'D.1.4.1_3 - Odkanalizován...'!F39</f>
        <v>0</v>
      </c>
      <c r="BC102" s="110">
        <f>'D.1.4.1_3 - Odkanalizován...'!F40</f>
        <v>0</v>
      </c>
      <c r="BD102" s="110">
        <f>'D.1.4.1_3 - Odkanalizován...'!F41</f>
        <v>0</v>
      </c>
      <c r="BE102" s="110">
        <f>'D.1.4.1_3 - Odkanalizován...'!F42</f>
        <v>0</v>
      </c>
      <c r="BF102" s="112">
        <f>'D.1.4.1_3 - Odkanalizován...'!F43</f>
        <v>0</v>
      </c>
      <c r="BT102" s="113" t="s">
        <v>102</v>
      </c>
      <c r="BV102" s="113" t="s">
        <v>87</v>
      </c>
      <c r="BW102" s="113" t="s">
        <v>118</v>
      </c>
      <c r="BX102" s="113" t="s">
        <v>109</v>
      </c>
      <c r="CL102" s="113" t="s">
        <v>1</v>
      </c>
    </row>
    <row r="103" spans="1:91" s="7" customFormat="1" ht="16.5" customHeight="1">
      <c r="A103" s="114" t="s">
        <v>99</v>
      </c>
      <c r="B103" s="95"/>
      <c r="C103" s="96"/>
      <c r="D103" s="303" t="s">
        <v>119</v>
      </c>
      <c r="E103" s="303"/>
      <c r="F103" s="303"/>
      <c r="G103" s="303"/>
      <c r="H103" s="303"/>
      <c r="I103" s="97"/>
      <c r="J103" s="303" t="s">
        <v>120</v>
      </c>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1">
        <f>'99 - Vedlejší a ostatní n...'!K32</f>
        <v>0</v>
      </c>
      <c r="AH103" s="302"/>
      <c r="AI103" s="302"/>
      <c r="AJ103" s="302"/>
      <c r="AK103" s="302"/>
      <c r="AL103" s="302"/>
      <c r="AM103" s="302"/>
      <c r="AN103" s="301">
        <f t="shared" si="0"/>
        <v>0</v>
      </c>
      <c r="AO103" s="302"/>
      <c r="AP103" s="302"/>
      <c r="AQ103" s="98" t="s">
        <v>91</v>
      </c>
      <c r="AR103" s="99"/>
      <c r="AS103" s="116">
        <f>'99 - Vedlejší a ostatní n...'!K30</f>
        <v>0</v>
      </c>
      <c r="AT103" s="117">
        <f>'99 - Vedlejší a ostatní n...'!K31</f>
        <v>0</v>
      </c>
      <c r="AU103" s="117">
        <v>0</v>
      </c>
      <c r="AV103" s="117">
        <f t="shared" si="1"/>
        <v>0</v>
      </c>
      <c r="AW103" s="118">
        <f>'99 - Vedlejší a ostatní n...'!T120</f>
        <v>0</v>
      </c>
      <c r="AX103" s="117">
        <f>'99 - Vedlejší a ostatní n...'!K35</f>
        <v>0</v>
      </c>
      <c r="AY103" s="117">
        <f>'99 - Vedlejší a ostatní n...'!K36</f>
        <v>0</v>
      </c>
      <c r="AZ103" s="117">
        <f>'99 - Vedlejší a ostatní n...'!K37</f>
        <v>0</v>
      </c>
      <c r="BA103" s="117">
        <f>'99 - Vedlejší a ostatní n...'!K38</f>
        <v>0</v>
      </c>
      <c r="BB103" s="117">
        <f>'99 - Vedlejší a ostatní n...'!F35</f>
        <v>0</v>
      </c>
      <c r="BC103" s="117">
        <f>'99 - Vedlejší a ostatní n...'!F36</f>
        <v>0</v>
      </c>
      <c r="BD103" s="117">
        <f>'99 - Vedlejší a ostatní n...'!F37</f>
        <v>0</v>
      </c>
      <c r="BE103" s="117">
        <f>'99 - Vedlejší a ostatní n...'!F38</f>
        <v>0</v>
      </c>
      <c r="BF103" s="119">
        <f>'99 - Vedlejší a ostatní n...'!F39</f>
        <v>0</v>
      </c>
      <c r="BT103" s="105" t="s">
        <v>92</v>
      </c>
      <c r="BV103" s="105" t="s">
        <v>87</v>
      </c>
      <c r="BW103" s="105" t="s">
        <v>121</v>
      </c>
      <c r="BX103" s="105" t="s">
        <v>6</v>
      </c>
      <c r="CL103" s="105" t="s">
        <v>1</v>
      </c>
      <c r="CM103" s="105" t="s">
        <v>94</v>
      </c>
    </row>
    <row r="104" spans="1:91" s="2" customFormat="1" ht="30" customHeight="1">
      <c r="A104" s="35"/>
      <c r="B104" s="36"/>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40"/>
      <c r="AS104" s="35"/>
      <c r="AT104" s="35"/>
      <c r="AU104" s="35"/>
      <c r="AV104" s="35"/>
      <c r="AW104" s="35"/>
      <c r="AX104" s="35"/>
      <c r="AY104" s="35"/>
      <c r="AZ104" s="35"/>
      <c r="BA104" s="35"/>
      <c r="BB104" s="35"/>
      <c r="BC104" s="35"/>
      <c r="BD104" s="35"/>
      <c r="BE104" s="35"/>
      <c r="BF104" s="35"/>
      <c r="BG104" s="35"/>
    </row>
    <row r="105" spans="1:91" s="2" customFormat="1" ht="6.95" customHeight="1">
      <c r="A105" s="35"/>
      <c r="B105" s="55"/>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40"/>
      <c r="AS105" s="35"/>
      <c r="AT105" s="35"/>
      <c r="AU105" s="35"/>
      <c r="AV105" s="35"/>
      <c r="AW105" s="35"/>
      <c r="AX105" s="35"/>
      <c r="AY105" s="35"/>
      <c r="AZ105" s="35"/>
      <c r="BA105" s="35"/>
      <c r="BB105" s="35"/>
      <c r="BC105" s="35"/>
      <c r="BD105" s="35"/>
      <c r="BE105" s="35"/>
      <c r="BF105" s="35"/>
      <c r="BG105" s="35"/>
    </row>
  </sheetData>
  <sheetProtection algorithmName="SHA-512" hashValue="MU4HALvuX7TDHpw/hOJ/tcnZQ9UxCvc8JuLcYywoweKBO7UoMhmLp4hpm/DLUA5oTVCtm/jFf/n1lRqiMm5mng==" saltValue="Lq6aZGeu9+gkBILCrnMUuuQfZPQZJBFV34C0fYLesdgR1w2qbEbjnA4nz8fuwmXBVwni0M0gvlLc0M63K+n2Sw==" spinCount="100000" sheet="1" objects="1" scenarios="1" formatColumns="0" formatRows="0"/>
  <mergeCells count="74">
    <mergeCell ref="AS89:AT91"/>
    <mergeCell ref="AM89:AP89"/>
    <mergeCell ref="AM90:AP90"/>
    <mergeCell ref="C92:G92"/>
    <mergeCell ref="AG92:AM92"/>
    <mergeCell ref="AN92:AP92"/>
    <mergeCell ref="I92:AF92"/>
    <mergeCell ref="AG95:AM95"/>
    <mergeCell ref="AN95:AP95"/>
    <mergeCell ref="J95:AF95"/>
    <mergeCell ref="D95:H95"/>
    <mergeCell ref="AG94:AM94"/>
    <mergeCell ref="AN94:AP94"/>
    <mergeCell ref="E96:I96"/>
    <mergeCell ref="K96:AF96"/>
    <mergeCell ref="AG96:AM96"/>
    <mergeCell ref="L97:AF97"/>
    <mergeCell ref="AN97:AP97"/>
    <mergeCell ref="F97:J97"/>
    <mergeCell ref="AG97:AM97"/>
    <mergeCell ref="F98:J98"/>
    <mergeCell ref="L98:AF98"/>
    <mergeCell ref="AN99:AP99"/>
    <mergeCell ref="AG99:AM99"/>
    <mergeCell ref="E99:I99"/>
    <mergeCell ref="K99:AF99"/>
    <mergeCell ref="F100:J100"/>
    <mergeCell ref="L100:AF100"/>
    <mergeCell ref="AN101:AP101"/>
    <mergeCell ref="AG101:AM101"/>
    <mergeCell ref="F101:J101"/>
    <mergeCell ref="L101:AF101"/>
    <mergeCell ref="F102:J102"/>
    <mergeCell ref="L102:AF102"/>
    <mergeCell ref="AN103:AP103"/>
    <mergeCell ref="AG103:AM103"/>
    <mergeCell ref="D103:H103"/>
    <mergeCell ref="J103:AF103"/>
    <mergeCell ref="AK30:AO30"/>
    <mergeCell ref="W30:AE30"/>
    <mergeCell ref="L30:P30"/>
    <mergeCell ref="AK31:AO31"/>
    <mergeCell ref="AN102:AP102"/>
    <mergeCell ref="AG102:AM102"/>
    <mergeCell ref="AN100:AP100"/>
    <mergeCell ref="AG100:AM100"/>
    <mergeCell ref="AG98:AM98"/>
    <mergeCell ref="AN98:AP98"/>
    <mergeCell ref="AN96:AP96"/>
    <mergeCell ref="L85:AO85"/>
    <mergeCell ref="AM87:AN87"/>
    <mergeCell ref="AK26:AO26"/>
    <mergeCell ref="L28:P28"/>
    <mergeCell ref="W28:AE28"/>
    <mergeCell ref="AK28:AO28"/>
    <mergeCell ref="AK29:AO29"/>
    <mergeCell ref="L29:P29"/>
    <mergeCell ref="W29:AE29"/>
    <mergeCell ref="AR2:BG2"/>
    <mergeCell ref="L33:P33"/>
    <mergeCell ref="W33:AE33"/>
    <mergeCell ref="AK33:AO33"/>
    <mergeCell ref="AK35:AO35"/>
    <mergeCell ref="X35:AB35"/>
    <mergeCell ref="L31:P31"/>
    <mergeCell ref="W31:AE31"/>
    <mergeCell ref="L32:P32"/>
    <mergeCell ref="W32:AE32"/>
    <mergeCell ref="AK32:AO32"/>
    <mergeCell ref="BG5:BG34"/>
    <mergeCell ref="K5:AO5"/>
    <mergeCell ref="K6:AO6"/>
    <mergeCell ref="E14:AJ14"/>
    <mergeCell ref="E23:AN23"/>
  </mergeCells>
  <hyperlinks>
    <hyperlink ref="A97" location="'D.1.1_a - Architektonicko...'!C2" display="/" xr:uid="{00000000-0004-0000-0000-000000000000}"/>
    <hyperlink ref="A98" location="'D.1.1_b - Architektonicko...'!C2" display="/" xr:uid="{00000000-0004-0000-0000-000001000000}"/>
    <hyperlink ref="A100" location="'D.1.4.1_1 - Děšťová kanal...'!C2" display="/" xr:uid="{00000000-0004-0000-0000-000002000000}"/>
    <hyperlink ref="A101" location="'D.1.4.1_2 - Vypouštění ba...'!C2" display="/" xr:uid="{00000000-0004-0000-0000-000003000000}"/>
    <hyperlink ref="A102" location="'D.1.4.1_3 - Odkanalizován...'!C2" display="/" xr:uid="{00000000-0004-0000-0000-000004000000}"/>
    <hyperlink ref="A103" location="'99 - Vedlejší a ostatní n...'!C2" display="/" xr:uid="{00000000-0004-0000-00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7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8"/>
      <c r="N2" s="278"/>
      <c r="O2" s="278"/>
      <c r="P2" s="278"/>
      <c r="Q2" s="278"/>
      <c r="R2" s="278"/>
      <c r="S2" s="278"/>
      <c r="T2" s="278"/>
      <c r="U2" s="278"/>
      <c r="V2" s="278"/>
      <c r="W2" s="278"/>
      <c r="X2" s="278"/>
      <c r="Y2" s="278"/>
      <c r="Z2" s="278"/>
      <c r="AT2" s="18" t="s">
        <v>103</v>
      </c>
    </row>
    <row r="3" spans="1:46" s="1" customFormat="1" ht="6.95" customHeight="1">
      <c r="B3" s="120"/>
      <c r="C3" s="121"/>
      <c r="D3" s="121"/>
      <c r="E3" s="121"/>
      <c r="F3" s="121"/>
      <c r="G3" s="121"/>
      <c r="H3" s="121"/>
      <c r="I3" s="121"/>
      <c r="J3" s="121"/>
      <c r="K3" s="121"/>
      <c r="L3" s="121"/>
      <c r="M3" s="21"/>
      <c r="AT3" s="18" t="s">
        <v>94</v>
      </c>
    </row>
    <row r="4" spans="1:46" s="1" customFormat="1" ht="24.95" customHeight="1">
      <c r="B4" s="21"/>
      <c r="D4" s="122" t="s">
        <v>122</v>
      </c>
      <c r="M4" s="21"/>
      <c r="N4" s="123" t="s">
        <v>11</v>
      </c>
      <c r="AT4" s="18" t="s">
        <v>4</v>
      </c>
    </row>
    <row r="5" spans="1:46" s="1" customFormat="1" ht="6.95" customHeight="1">
      <c r="B5" s="21"/>
      <c r="M5" s="21"/>
    </row>
    <row r="6" spans="1:46" s="1" customFormat="1" ht="12" customHeight="1">
      <c r="B6" s="21"/>
      <c r="D6" s="124" t="s">
        <v>17</v>
      </c>
      <c r="M6" s="21"/>
    </row>
    <row r="7" spans="1:46" s="1" customFormat="1" ht="16.5" customHeight="1">
      <c r="B7" s="21"/>
      <c r="E7" s="329" t="str">
        <f>'Rekapitulace stavby'!K6</f>
        <v>Zajištění havarijního stavu suterénu objektu Městské lázně</v>
      </c>
      <c r="F7" s="330"/>
      <c r="G7" s="330"/>
      <c r="H7" s="330"/>
      <c r="M7" s="21"/>
    </row>
    <row r="8" spans="1:46" ht="12.75">
      <c r="B8" s="21"/>
      <c r="D8" s="124" t="s">
        <v>123</v>
      </c>
      <c r="M8" s="21"/>
    </row>
    <row r="9" spans="1:46" s="1" customFormat="1" ht="16.5" customHeight="1">
      <c r="B9" s="21"/>
      <c r="E9" s="329" t="s">
        <v>124</v>
      </c>
      <c r="F9" s="278"/>
      <c r="G9" s="278"/>
      <c r="H9" s="278"/>
      <c r="M9" s="21"/>
    </row>
    <row r="10" spans="1:46" s="1" customFormat="1" ht="12" customHeight="1">
      <c r="B10" s="21"/>
      <c r="D10" s="124" t="s">
        <v>125</v>
      </c>
      <c r="M10" s="21"/>
    </row>
    <row r="11" spans="1:46" s="2" customFormat="1" ht="16.5" customHeight="1">
      <c r="A11" s="35"/>
      <c r="B11" s="40"/>
      <c r="C11" s="35"/>
      <c r="D11" s="35"/>
      <c r="E11" s="331" t="s">
        <v>126</v>
      </c>
      <c r="F11" s="332"/>
      <c r="G11" s="332"/>
      <c r="H11" s="332"/>
      <c r="I11" s="35"/>
      <c r="J11" s="35"/>
      <c r="K11" s="35"/>
      <c r="L11" s="35"/>
      <c r="M11" s="52"/>
      <c r="S11" s="35"/>
      <c r="T11" s="35"/>
      <c r="U11" s="35"/>
      <c r="V11" s="35"/>
      <c r="W11" s="35"/>
      <c r="X11" s="35"/>
      <c r="Y11" s="35"/>
      <c r="Z11" s="35"/>
      <c r="AA11" s="35"/>
      <c r="AB11" s="35"/>
      <c r="AC11" s="35"/>
      <c r="AD11" s="35"/>
      <c r="AE11" s="35"/>
    </row>
    <row r="12" spans="1:46" s="2" customFormat="1" ht="12" customHeight="1">
      <c r="A12" s="35"/>
      <c r="B12" s="40"/>
      <c r="C12" s="35"/>
      <c r="D12" s="124" t="s">
        <v>127</v>
      </c>
      <c r="E12" s="35"/>
      <c r="F12" s="35"/>
      <c r="G12" s="35"/>
      <c r="H12" s="35"/>
      <c r="I12" s="35"/>
      <c r="J12" s="35"/>
      <c r="K12" s="35"/>
      <c r="L12" s="35"/>
      <c r="M12" s="52"/>
      <c r="S12" s="35"/>
      <c r="T12" s="35"/>
      <c r="U12" s="35"/>
      <c r="V12" s="35"/>
      <c r="W12" s="35"/>
      <c r="X12" s="35"/>
      <c r="Y12" s="35"/>
      <c r="Z12" s="35"/>
      <c r="AA12" s="35"/>
      <c r="AB12" s="35"/>
      <c r="AC12" s="35"/>
      <c r="AD12" s="35"/>
      <c r="AE12" s="35"/>
    </row>
    <row r="13" spans="1:46" s="2" customFormat="1" ht="16.5" customHeight="1">
      <c r="A13" s="35"/>
      <c r="B13" s="40"/>
      <c r="C13" s="35"/>
      <c r="D13" s="35"/>
      <c r="E13" s="333" t="s">
        <v>128</v>
      </c>
      <c r="F13" s="332"/>
      <c r="G13" s="332"/>
      <c r="H13" s="332"/>
      <c r="I13" s="35"/>
      <c r="J13" s="35"/>
      <c r="K13" s="35"/>
      <c r="L13" s="35"/>
      <c r="M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35"/>
      <c r="M14" s="52"/>
      <c r="S14" s="35"/>
      <c r="T14" s="35"/>
      <c r="U14" s="35"/>
      <c r="V14" s="35"/>
      <c r="W14" s="35"/>
      <c r="X14" s="35"/>
      <c r="Y14" s="35"/>
      <c r="Z14" s="35"/>
      <c r="AA14" s="35"/>
      <c r="AB14" s="35"/>
      <c r="AC14" s="35"/>
      <c r="AD14" s="35"/>
      <c r="AE14" s="35"/>
    </row>
    <row r="15" spans="1:46" s="2" customFormat="1" ht="12" customHeight="1">
      <c r="A15" s="35"/>
      <c r="B15" s="40"/>
      <c r="C15" s="35"/>
      <c r="D15" s="124" t="s">
        <v>19</v>
      </c>
      <c r="E15" s="35"/>
      <c r="F15" s="113" t="s">
        <v>1</v>
      </c>
      <c r="G15" s="35"/>
      <c r="H15" s="35"/>
      <c r="I15" s="124" t="s">
        <v>20</v>
      </c>
      <c r="J15" s="113" t="s">
        <v>1</v>
      </c>
      <c r="K15" s="35"/>
      <c r="L15" s="35"/>
      <c r="M15" s="52"/>
      <c r="S15" s="35"/>
      <c r="T15" s="35"/>
      <c r="U15" s="35"/>
      <c r="V15" s="35"/>
      <c r="W15" s="35"/>
      <c r="X15" s="35"/>
      <c r="Y15" s="35"/>
      <c r="Z15" s="35"/>
      <c r="AA15" s="35"/>
      <c r="AB15" s="35"/>
      <c r="AC15" s="35"/>
      <c r="AD15" s="35"/>
      <c r="AE15" s="35"/>
    </row>
    <row r="16" spans="1:46" s="2" customFormat="1" ht="12" customHeight="1">
      <c r="A16" s="35"/>
      <c r="B16" s="40"/>
      <c r="C16" s="35"/>
      <c r="D16" s="124" t="s">
        <v>21</v>
      </c>
      <c r="E16" s="35"/>
      <c r="F16" s="113" t="s">
        <v>22</v>
      </c>
      <c r="G16" s="35"/>
      <c r="H16" s="35"/>
      <c r="I16" s="124" t="s">
        <v>23</v>
      </c>
      <c r="J16" s="126" t="str">
        <f>'Rekapitulace stavby'!AN8</f>
        <v>4. 4. 2022</v>
      </c>
      <c r="K16" s="35"/>
      <c r="L16" s="35"/>
      <c r="M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35"/>
      <c r="M17" s="52"/>
      <c r="S17" s="35"/>
      <c r="T17" s="35"/>
      <c r="U17" s="35"/>
      <c r="V17" s="35"/>
      <c r="W17" s="35"/>
      <c r="X17" s="35"/>
      <c r="Y17" s="35"/>
      <c r="Z17" s="35"/>
      <c r="AA17" s="35"/>
      <c r="AB17" s="35"/>
      <c r="AC17" s="35"/>
      <c r="AD17" s="35"/>
      <c r="AE17" s="35"/>
    </row>
    <row r="18" spans="1:31" s="2" customFormat="1" ht="12" customHeight="1">
      <c r="A18" s="35"/>
      <c r="B18" s="40"/>
      <c r="C18" s="35"/>
      <c r="D18" s="124" t="s">
        <v>25</v>
      </c>
      <c r="E18" s="35"/>
      <c r="F18" s="35"/>
      <c r="G18" s="35"/>
      <c r="H18" s="35"/>
      <c r="I18" s="124" t="s">
        <v>26</v>
      </c>
      <c r="J18" s="113" t="s">
        <v>27</v>
      </c>
      <c r="K18" s="35"/>
      <c r="L18" s="35"/>
      <c r="M18" s="52"/>
      <c r="S18" s="35"/>
      <c r="T18" s="35"/>
      <c r="U18" s="35"/>
      <c r="V18" s="35"/>
      <c r="W18" s="35"/>
      <c r="X18" s="35"/>
      <c r="Y18" s="35"/>
      <c r="Z18" s="35"/>
      <c r="AA18" s="35"/>
      <c r="AB18" s="35"/>
      <c r="AC18" s="35"/>
      <c r="AD18" s="35"/>
      <c r="AE18" s="35"/>
    </row>
    <row r="19" spans="1:31" s="2" customFormat="1" ht="18" customHeight="1">
      <c r="A19" s="35"/>
      <c r="B19" s="40"/>
      <c r="C19" s="35"/>
      <c r="D19" s="35"/>
      <c r="E19" s="113" t="s">
        <v>28</v>
      </c>
      <c r="F19" s="35"/>
      <c r="G19" s="35"/>
      <c r="H19" s="35"/>
      <c r="I19" s="124" t="s">
        <v>29</v>
      </c>
      <c r="J19" s="113" t="s">
        <v>30</v>
      </c>
      <c r="K19" s="35"/>
      <c r="L19" s="35"/>
      <c r="M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35"/>
      <c r="M20" s="52"/>
      <c r="S20" s="35"/>
      <c r="T20" s="35"/>
      <c r="U20" s="35"/>
      <c r="V20" s="35"/>
      <c r="W20" s="35"/>
      <c r="X20" s="35"/>
      <c r="Y20" s="35"/>
      <c r="Z20" s="35"/>
      <c r="AA20" s="35"/>
      <c r="AB20" s="35"/>
      <c r="AC20" s="35"/>
      <c r="AD20" s="35"/>
      <c r="AE20" s="35"/>
    </row>
    <row r="21" spans="1:31" s="2" customFormat="1" ht="12" customHeight="1">
      <c r="A21" s="35"/>
      <c r="B21" s="40"/>
      <c r="C21" s="35"/>
      <c r="D21" s="124" t="s">
        <v>31</v>
      </c>
      <c r="E21" s="35"/>
      <c r="F21" s="35"/>
      <c r="G21" s="35"/>
      <c r="H21" s="35"/>
      <c r="I21" s="124" t="s">
        <v>26</v>
      </c>
      <c r="J21" s="31" t="str">
        <f>'Rekapitulace stavby'!AN13</f>
        <v>Vyplň údaj</v>
      </c>
      <c r="K21" s="35"/>
      <c r="L21" s="35"/>
      <c r="M21" s="52"/>
      <c r="S21" s="35"/>
      <c r="T21" s="35"/>
      <c r="U21" s="35"/>
      <c r="V21" s="35"/>
      <c r="W21" s="35"/>
      <c r="X21" s="35"/>
      <c r="Y21" s="35"/>
      <c r="Z21" s="35"/>
      <c r="AA21" s="35"/>
      <c r="AB21" s="35"/>
      <c r="AC21" s="35"/>
      <c r="AD21" s="35"/>
      <c r="AE21" s="35"/>
    </row>
    <row r="22" spans="1:31" s="2" customFormat="1" ht="18" customHeight="1">
      <c r="A22" s="35"/>
      <c r="B22" s="40"/>
      <c r="C22" s="35"/>
      <c r="D22" s="35"/>
      <c r="E22" s="334" t="str">
        <f>'Rekapitulace stavby'!E14</f>
        <v>Vyplň údaj</v>
      </c>
      <c r="F22" s="335"/>
      <c r="G22" s="335"/>
      <c r="H22" s="335"/>
      <c r="I22" s="124" t="s">
        <v>29</v>
      </c>
      <c r="J22" s="31" t="str">
        <f>'Rekapitulace stavby'!AN14</f>
        <v>Vyplň údaj</v>
      </c>
      <c r="K22" s="35"/>
      <c r="L22" s="35"/>
      <c r="M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35"/>
      <c r="M23" s="52"/>
      <c r="S23" s="35"/>
      <c r="T23" s="35"/>
      <c r="U23" s="35"/>
      <c r="V23" s="35"/>
      <c r="W23" s="35"/>
      <c r="X23" s="35"/>
      <c r="Y23" s="35"/>
      <c r="Z23" s="35"/>
      <c r="AA23" s="35"/>
      <c r="AB23" s="35"/>
      <c r="AC23" s="35"/>
      <c r="AD23" s="35"/>
      <c r="AE23" s="35"/>
    </row>
    <row r="24" spans="1:31" s="2" customFormat="1" ht="12" customHeight="1">
      <c r="A24" s="35"/>
      <c r="B24" s="40"/>
      <c r="C24" s="35"/>
      <c r="D24" s="124" t="s">
        <v>33</v>
      </c>
      <c r="E24" s="35"/>
      <c r="F24" s="35"/>
      <c r="G24" s="35"/>
      <c r="H24" s="35"/>
      <c r="I24" s="124" t="s">
        <v>26</v>
      </c>
      <c r="J24" s="113" t="s">
        <v>34</v>
      </c>
      <c r="K24" s="35"/>
      <c r="L24" s="35"/>
      <c r="M24" s="52"/>
      <c r="S24" s="35"/>
      <c r="T24" s="35"/>
      <c r="U24" s="35"/>
      <c r="V24" s="35"/>
      <c r="W24" s="35"/>
      <c r="X24" s="35"/>
      <c r="Y24" s="35"/>
      <c r="Z24" s="35"/>
      <c r="AA24" s="35"/>
      <c r="AB24" s="35"/>
      <c r="AC24" s="35"/>
      <c r="AD24" s="35"/>
      <c r="AE24" s="35"/>
    </row>
    <row r="25" spans="1:31" s="2" customFormat="1" ht="18" customHeight="1">
      <c r="A25" s="35"/>
      <c r="B25" s="40"/>
      <c r="C25" s="35"/>
      <c r="D25" s="35"/>
      <c r="E25" s="113" t="s">
        <v>35</v>
      </c>
      <c r="F25" s="35"/>
      <c r="G25" s="35"/>
      <c r="H25" s="35"/>
      <c r="I25" s="124" t="s">
        <v>29</v>
      </c>
      <c r="J25" s="113" t="s">
        <v>36</v>
      </c>
      <c r="K25" s="35"/>
      <c r="L25" s="35"/>
      <c r="M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35"/>
      <c r="M26" s="52"/>
      <c r="S26" s="35"/>
      <c r="T26" s="35"/>
      <c r="U26" s="35"/>
      <c r="V26" s="35"/>
      <c r="W26" s="35"/>
      <c r="X26" s="35"/>
      <c r="Y26" s="35"/>
      <c r="Z26" s="35"/>
      <c r="AA26" s="35"/>
      <c r="AB26" s="35"/>
      <c r="AC26" s="35"/>
      <c r="AD26" s="35"/>
      <c r="AE26" s="35"/>
    </row>
    <row r="27" spans="1:31" s="2" customFormat="1" ht="12" customHeight="1">
      <c r="A27" s="35"/>
      <c r="B27" s="40"/>
      <c r="C27" s="35"/>
      <c r="D27" s="124" t="s">
        <v>37</v>
      </c>
      <c r="E27" s="35"/>
      <c r="F27" s="35"/>
      <c r="G27" s="35"/>
      <c r="H27" s="35"/>
      <c r="I27" s="124" t="s">
        <v>26</v>
      </c>
      <c r="J27" s="113" t="s">
        <v>38</v>
      </c>
      <c r="K27" s="35"/>
      <c r="L27" s="35"/>
      <c r="M27" s="52"/>
      <c r="S27" s="35"/>
      <c r="T27" s="35"/>
      <c r="U27" s="35"/>
      <c r="V27" s="35"/>
      <c r="W27" s="35"/>
      <c r="X27" s="35"/>
      <c r="Y27" s="35"/>
      <c r="Z27" s="35"/>
      <c r="AA27" s="35"/>
      <c r="AB27" s="35"/>
      <c r="AC27" s="35"/>
      <c r="AD27" s="35"/>
      <c r="AE27" s="35"/>
    </row>
    <row r="28" spans="1:31" s="2" customFormat="1" ht="18" customHeight="1">
      <c r="A28" s="35"/>
      <c r="B28" s="40"/>
      <c r="C28" s="35"/>
      <c r="D28" s="35"/>
      <c r="E28" s="113" t="s">
        <v>39</v>
      </c>
      <c r="F28" s="35"/>
      <c r="G28" s="35"/>
      <c r="H28" s="35"/>
      <c r="I28" s="124" t="s">
        <v>29</v>
      </c>
      <c r="J28" s="113" t="s">
        <v>40</v>
      </c>
      <c r="K28" s="35"/>
      <c r="L28" s="35"/>
      <c r="M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35"/>
      <c r="M29" s="52"/>
      <c r="S29" s="35"/>
      <c r="T29" s="35"/>
      <c r="U29" s="35"/>
      <c r="V29" s="35"/>
      <c r="W29" s="35"/>
      <c r="X29" s="35"/>
      <c r="Y29" s="35"/>
      <c r="Z29" s="35"/>
      <c r="AA29" s="35"/>
      <c r="AB29" s="35"/>
      <c r="AC29" s="35"/>
      <c r="AD29" s="35"/>
      <c r="AE29" s="35"/>
    </row>
    <row r="30" spans="1:31" s="2" customFormat="1" ht="12" customHeight="1">
      <c r="A30" s="35"/>
      <c r="B30" s="40"/>
      <c r="C30" s="35"/>
      <c r="D30" s="124" t="s">
        <v>41</v>
      </c>
      <c r="E30" s="35"/>
      <c r="F30" s="35"/>
      <c r="G30" s="35"/>
      <c r="H30" s="35"/>
      <c r="I30" s="35"/>
      <c r="J30" s="35"/>
      <c r="K30" s="35"/>
      <c r="L30" s="35"/>
      <c r="M30" s="52"/>
      <c r="S30" s="35"/>
      <c r="T30" s="35"/>
      <c r="U30" s="35"/>
      <c r="V30" s="35"/>
      <c r="W30" s="35"/>
      <c r="X30" s="35"/>
      <c r="Y30" s="35"/>
      <c r="Z30" s="35"/>
      <c r="AA30" s="35"/>
      <c r="AB30" s="35"/>
      <c r="AC30" s="35"/>
      <c r="AD30" s="35"/>
      <c r="AE30" s="35"/>
    </row>
    <row r="31" spans="1:31" s="8" customFormat="1" ht="16.5" customHeight="1">
      <c r="A31" s="127"/>
      <c r="B31" s="128"/>
      <c r="C31" s="127"/>
      <c r="D31" s="127"/>
      <c r="E31" s="328" t="s">
        <v>1</v>
      </c>
      <c r="F31" s="328"/>
      <c r="G31" s="328"/>
      <c r="H31" s="328"/>
      <c r="I31" s="127"/>
      <c r="J31" s="127"/>
      <c r="K31" s="127"/>
      <c r="L31" s="127"/>
      <c r="M31" s="129"/>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35"/>
      <c r="J32" s="35"/>
      <c r="K32" s="35"/>
      <c r="L32" s="35"/>
      <c r="M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0"/>
      <c r="J33" s="130"/>
      <c r="K33" s="130"/>
      <c r="L33" s="130"/>
      <c r="M33" s="52"/>
      <c r="S33" s="35"/>
      <c r="T33" s="35"/>
      <c r="U33" s="35"/>
      <c r="V33" s="35"/>
      <c r="W33" s="35"/>
      <c r="X33" s="35"/>
      <c r="Y33" s="35"/>
      <c r="Z33" s="35"/>
      <c r="AA33" s="35"/>
      <c r="AB33" s="35"/>
      <c r="AC33" s="35"/>
      <c r="AD33" s="35"/>
      <c r="AE33" s="35"/>
    </row>
    <row r="34" spans="1:31" s="2" customFormat="1" ht="12.75">
      <c r="A34" s="35"/>
      <c r="B34" s="40"/>
      <c r="C34" s="35"/>
      <c r="D34" s="35"/>
      <c r="E34" s="124" t="s">
        <v>129</v>
      </c>
      <c r="F34" s="35"/>
      <c r="G34" s="35"/>
      <c r="H34" s="35"/>
      <c r="I34" s="35"/>
      <c r="J34" s="35"/>
      <c r="K34" s="131">
        <f>I100</f>
        <v>0</v>
      </c>
      <c r="L34" s="35"/>
      <c r="M34" s="52"/>
      <c r="S34" s="35"/>
      <c r="T34" s="35"/>
      <c r="U34" s="35"/>
      <c r="V34" s="35"/>
      <c r="W34" s="35"/>
      <c r="X34" s="35"/>
      <c r="Y34" s="35"/>
      <c r="Z34" s="35"/>
      <c r="AA34" s="35"/>
      <c r="AB34" s="35"/>
      <c r="AC34" s="35"/>
      <c r="AD34" s="35"/>
      <c r="AE34" s="35"/>
    </row>
    <row r="35" spans="1:31" s="2" customFormat="1" ht="12.75">
      <c r="A35" s="35"/>
      <c r="B35" s="40"/>
      <c r="C35" s="35"/>
      <c r="D35" s="35"/>
      <c r="E35" s="124" t="s">
        <v>130</v>
      </c>
      <c r="F35" s="35"/>
      <c r="G35" s="35"/>
      <c r="H35" s="35"/>
      <c r="I35" s="35"/>
      <c r="J35" s="35"/>
      <c r="K35" s="131">
        <f>J100</f>
        <v>0</v>
      </c>
      <c r="L35" s="35"/>
      <c r="M35" s="52"/>
      <c r="S35" s="35"/>
      <c r="T35" s="35"/>
      <c r="U35" s="35"/>
      <c r="V35" s="35"/>
      <c r="W35" s="35"/>
      <c r="X35" s="35"/>
      <c r="Y35" s="35"/>
      <c r="Z35" s="35"/>
      <c r="AA35" s="35"/>
      <c r="AB35" s="35"/>
      <c r="AC35" s="35"/>
      <c r="AD35" s="35"/>
      <c r="AE35" s="35"/>
    </row>
    <row r="36" spans="1:31" s="2" customFormat="1" ht="25.35" customHeight="1">
      <c r="A36" s="35"/>
      <c r="B36" s="40"/>
      <c r="C36" s="35"/>
      <c r="D36" s="132" t="s">
        <v>43</v>
      </c>
      <c r="E36" s="35"/>
      <c r="F36" s="35"/>
      <c r="G36" s="35"/>
      <c r="H36" s="35"/>
      <c r="I36" s="35"/>
      <c r="J36" s="35"/>
      <c r="K36" s="133">
        <f>ROUND(K130, 2)</f>
        <v>0</v>
      </c>
      <c r="L36" s="35"/>
      <c r="M36" s="52"/>
      <c r="S36" s="35"/>
      <c r="T36" s="35"/>
      <c r="U36" s="35"/>
      <c r="V36" s="35"/>
      <c r="W36" s="35"/>
      <c r="X36" s="35"/>
      <c r="Y36" s="35"/>
      <c r="Z36" s="35"/>
      <c r="AA36" s="35"/>
      <c r="AB36" s="35"/>
      <c r="AC36" s="35"/>
      <c r="AD36" s="35"/>
      <c r="AE36" s="35"/>
    </row>
    <row r="37" spans="1:31" s="2" customFormat="1" ht="6.95" customHeight="1">
      <c r="A37" s="35"/>
      <c r="B37" s="40"/>
      <c r="C37" s="35"/>
      <c r="D37" s="130"/>
      <c r="E37" s="130"/>
      <c r="F37" s="130"/>
      <c r="G37" s="130"/>
      <c r="H37" s="130"/>
      <c r="I37" s="130"/>
      <c r="J37" s="130"/>
      <c r="K37" s="130"/>
      <c r="L37" s="130"/>
      <c r="M37" s="52"/>
      <c r="S37" s="35"/>
      <c r="T37" s="35"/>
      <c r="U37" s="35"/>
      <c r="V37" s="35"/>
      <c r="W37" s="35"/>
      <c r="X37" s="35"/>
      <c r="Y37" s="35"/>
      <c r="Z37" s="35"/>
      <c r="AA37" s="35"/>
      <c r="AB37" s="35"/>
      <c r="AC37" s="35"/>
      <c r="AD37" s="35"/>
      <c r="AE37" s="35"/>
    </row>
    <row r="38" spans="1:31" s="2" customFormat="1" ht="14.45" customHeight="1">
      <c r="A38" s="35"/>
      <c r="B38" s="40"/>
      <c r="C38" s="35"/>
      <c r="D38" s="35"/>
      <c r="E38" s="35"/>
      <c r="F38" s="134" t="s">
        <v>45</v>
      </c>
      <c r="G38" s="35"/>
      <c r="H38" s="35"/>
      <c r="I38" s="134" t="s">
        <v>44</v>
      </c>
      <c r="J38" s="35"/>
      <c r="K38" s="134" t="s">
        <v>46</v>
      </c>
      <c r="L38" s="35"/>
      <c r="M38" s="52"/>
      <c r="S38" s="35"/>
      <c r="T38" s="35"/>
      <c r="U38" s="35"/>
      <c r="V38" s="35"/>
      <c r="W38" s="35"/>
      <c r="X38" s="35"/>
      <c r="Y38" s="35"/>
      <c r="Z38" s="35"/>
      <c r="AA38" s="35"/>
      <c r="AB38" s="35"/>
      <c r="AC38" s="35"/>
      <c r="AD38" s="35"/>
      <c r="AE38" s="35"/>
    </row>
    <row r="39" spans="1:31" s="2" customFormat="1" ht="14.45" customHeight="1">
      <c r="A39" s="35"/>
      <c r="B39" s="40"/>
      <c r="C39" s="35"/>
      <c r="D39" s="125" t="s">
        <v>47</v>
      </c>
      <c r="E39" s="124" t="s">
        <v>48</v>
      </c>
      <c r="F39" s="131">
        <f>ROUND((SUM(BE130:BE273)),  2)</f>
        <v>0</v>
      </c>
      <c r="G39" s="35"/>
      <c r="H39" s="35"/>
      <c r="I39" s="135">
        <v>0.21</v>
      </c>
      <c r="J39" s="35"/>
      <c r="K39" s="131">
        <f>ROUND(((SUM(BE130:BE273))*I39),  2)</f>
        <v>0</v>
      </c>
      <c r="L39" s="35"/>
      <c r="M39" s="52"/>
      <c r="S39" s="35"/>
      <c r="T39" s="35"/>
      <c r="U39" s="35"/>
      <c r="V39" s="35"/>
      <c r="W39" s="35"/>
      <c r="X39" s="35"/>
      <c r="Y39" s="35"/>
      <c r="Z39" s="35"/>
      <c r="AA39" s="35"/>
      <c r="AB39" s="35"/>
      <c r="AC39" s="35"/>
      <c r="AD39" s="35"/>
      <c r="AE39" s="35"/>
    </row>
    <row r="40" spans="1:31" s="2" customFormat="1" ht="14.45" customHeight="1">
      <c r="A40" s="35"/>
      <c r="B40" s="40"/>
      <c r="C40" s="35"/>
      <c r="D40" s="35"/>
      <c r="E40" s="124" t="s">
        <v>49</v>
      </c>
      <c r="F40" s="131">
        <f>ROUND((SUM(BF130:BF273)),  2)</f>
        <v>0</v>
      </c>
      <c r="G40" s="35"/>
      <c r="H40" s="35"/>
      <c r="I40" s="135">
        <v>0.15</v>
      </c>
      <c r="J40" s="35"/>
      <c r="K40" s="131">
        <f>ROUND(((SUM(BF130:BF273))*I40),  2)</f>
        <v>0</v>
      </c>
      <c r="L40" s="35"/>
      <c r="M40" s="52"/>
      <c r="S40" s="35"/>
      <c r="T40" s="35"/>
      <c r="U40" s="35"/>
      <c r="V40" s="35"/>
      <c r="W40" s="35"/>
      <c r="X40" s="35"/>
      <c r="Y40" s="35"/>
      <c r="Z40" s="35"/>
      <c r="AA40" s="35"/>
      <c r="AB40" s="35"/>
      <c r="AC40" s="35"/>
      <c r="AD40" s="35"/>
      <c r="AE40" s="35"/>
    </row>
    <row r="41" spans="1:31" s="2" customFormat="1" ht="14.45" hidden="1" customHeight="1">
      <c r="A41" s="35"/>
      <c r="B41" s="40"/>
      <c r="C41" s="35"/>
      <c r="D41" s="35"/>
      <c r="E41" s="124" t="s">
        <v>50</v>
      </c>
      <c r="F41" s="131">
        <f>ROUND((SUM(BG130:BG273)),  2)</f>
        <v>0</v>
      </c>
      <c r="G41" s="35"/>
      <c r="H41" s="35"/>
      <c r="I41" s="135">
        <v>0.21</v>
      </c>
      <c r="J41" s="35"/>
      <c r="K41" s="131">
        <f>0</f>
        <v>0</v>
      </c>
      <c r="L41" s="35"/>
      <c r="M41" s="52"/>
      <c r="S41" s="35"/>
      <c r="T41" s="35"/>
      <c r="U41" s="35"/>
      <c r="V41" s="35"/>
      <c r="W41" s="35"/>
      <c r="X41" s="35"/>
      <c r="Y41" s="35"/>
      <c r="Z41" s="35"/>
      <c r="AA41" s="35"/>
      <c r="AB41" s="35"/>
      <c r="AC41" s="35"/>
      <c r="AD41" s="35"/>
      <c r="AE41" s="35"/>
    </row>
    <row r="42" spans="1:31" s="2" customFormat="1" ht="14.45" hidden="1" customHeight="1">
      <c r="A42" s="35"/>
      <c r="B42" s="40"/>
      <c r="C42" s="35"/>
      <c r="D42" s="35"/>
      <c r="E42" s="124" t="s">
        <v>51</v>
      </c>
      <c r="F42" s="131">
        <f>ROUND((SUM(BH130:BH273)),  2)</f>
        <v>0</v>
      </c>
      <c r="G42" s="35"/>
      <c r="H42" s="35"/>
      <c r="I42" s="135">
        <v>0.15</v>
      </c>
      <c r="J42" s="35"/>
      <c r="K42" s="131">
        <f>0</f>
        <v>0</v>
      </c>
      <c r="L42" s="35"/>
      <c r="M42" s="52"/>
      <c r="S42" s="35"/>
      <c r="T42" s="35"/>
      <c r="U42" s="35"/>
      <c r="V42" s="35"/>
      <c r="W42" s="35"/>
      <c r="X42" s="35"/>
      <c r="Y42" s="35"/>
      <c r="Z42" s="35"/>
      <c r="AA42" s="35"/>
      <c r="AB42" s="35"/>
      <c r="AC42" s="35"/>
      <c r="AD42" s="35"/>
      <c r="AE42" s="35"/>
    </row>
    <row r="43" spans="1:31" s="2" customFormat="1" ht="14.45" hidden="1" customHeight="1">
      <c r="A43" s="35"/>
      <c r="B43" s="40"/>
      <c r="C43" s="35"/>
      <c r="D43" s="35"/>
      <c r="E43" s="124" t="s">
        <v>52</v>
      </c>
      <c r="F43" s="131">
        <f>ROUND((SUM(BI130:BI273)),  2)</f>
        <v>0</v>
      </c>
      <c r="G43" s="35"/>
      <c r="H43" s="35"/>
      <c r="I43" s="135">
        <v>0</v>
      </c>
      <c r="J43" s="35"/>
      <c r="K43" s="131">
        <f>0</f>
        <v>0</v>
      </c>
      <c r="L43" s="35"/>
      <c r="M43" s="52"/>
      <c r="S43" s="35"/>
      <c r="T43" s="35"/>
      <c r="U43" s="35"/>
      <c r="V43" s="35"/>
      <c r="W43" s="35"/>
      <c r="X43" s="35"/>
      <c r="Y43" s="35"/>
      <c r="Z43" s="35"/>
      <c r="AA43" s="35"/>
      <c r="AB43" s="35"/>
      <c r="AC43" s="35"/>
      <c r="AD43" s="35"/>
      <c r="AE43" s="35"/>
    </row>
    <row r="44" spans="1:31" s="2" customFormat="1" ht="6.95" customHeight="1">
      <c r="A44" s="35"/>
      <c r="B44" s="40"/>
      <c r="C44" s="35"/>
      <c r="D44" s="35"/>
      <c r="E44" s="35"/>
      <c r="F44" s="35"/>
      <c r="G44" s="35"/>
      <c r="H44" s="35"/>
      <c r="I44" s="35"/>
      <c r="J44" s="35"/>
      <c r="K44" s="35"/>
      <c r="L44" s="35"/>
      <c r="M44" s="52"/>
      <c r="S44" s="35"/>
      <c r="T44" s="35"/>
      <c r="U44" s="35"/>
      <c r="V44" s="35"/>
      <c r="W44" s="35"/>
      <c r="X44" s="35"/>
      <c r="Y44" s="35"/>
      <c r="Z44" s="35"/>
      <c r="AA44" s="35"/>
      <c r="AB44" s="35"/>
      <c r="AC44" s="35"/>
      <c r="AD44" s="35"/>
      <c r="AE44" s="35"/>
    </row>
    <row r="45" spans="1:31" s="2" customFormat="1" ht="25.35" customHeight="1">
      <c r="A45" s="35"/>
      <c r="B45" s="40"/>
      <c r="C45" s="136"/>
      <c r="D45" s="137" t="s">
        <v>53</v>
      </c>
      <c r="E45" s="138"/>
      <c r="F45" s="138"/>
      <c r="G45" s="139" t="s">
        <v>54</v>
      </c>
      <c r="H45" s="140" t="s">
        <v>55</v>
      </c>
      <c r="I45" s="138"/>
      <c r="J45" s="138"/>
      <c r="K45" s="141">
        <f>SUM(K36:K43)</f>
        <v>0</v>
      </c>
      <c r="L45" s="142"/>
      <c r="M45" s="52"/>
      <c r="S45" s="35"/>
      <c r="T45" s="35"/>
      <c r="U45" s="35"/>
      <c r="V45" s="35"/>
      <c r="W45" s="35"/>
      <c r="X45" s="35"/>
      <c r="Y45" s="35"/>
      <c r="Z45" s="35"/>
      <c r="AA45" s="35"/>
      <c r="AB45" s="35"/>
      <c r="AC45" s="35"/>
      <c r="AD45" s="35"/>
      <c r="AE45" s="35"/>
    </row>
    <row r="46" spans="1:31" s="2" customFormat="1" ht="14.45" customHeight="1">
      <c r="A46" s="35"/>
      <c r="B46" s="40"/>
      <c r="C46" s="35"/>
      <c r="D46" s="35"/>
      <c r="E46" s="35"/>
      <c r="F46" s="35"/>
      <c r="G46" s="35"/>
      <c r="H46" s="35"/>
      <c r="I46" s="35"/>
      <c r="J46" s="35"/>
      <c r="K46" s="35"/>
      <c r="L46" s="35"/>
      <c r="M46" s="52"/>
      <c r="S46" s="35"/>
      <c r="T46" s="35"/>
      <c r="U46" s="35"/>
      <c r="V46" s="35"/>
      <c r="W46" s="35"/>
      <c r="X46" s="35"/>
      <c r="Y46" s="35"/>
      <c r="Z46" s="35"/>
      <c r="AA46" s="35"/>
      <c r="AB46" s="35"/>
      <c r="AC46" s="35"/>
      <c r="AD46" s="35"/>
      <c r="AE46" s="35"/>
    </row>
    <row r="47" spans="1:31" s="1" customFormat="1" ht="14.45" customHeight="1">
      <c r="B47" s="21"/>
      <c r="M47" s="21"/>
    </row>
    <row r="48" spans="1:31" s="1" customFormat="1" ht="14.45" customHeight="1">
      <c r="B48" s="21"/>
      <c r="M48" s="21"/>
    </row>
    <row r="49" spans="1:31" s="1" customFormat="1" ht="14.45" customHeight="1">
      <c r="B49" s="21"/>
      <c r="M49" s="21"/>
    </row>
    <row r="50" spans="1:31" s="2" customFormat="1" ht="14.45" customHeight="1">
      <c r="B50" s="52"/>
      <c r="D50" s="143" t="s">
        <v>56</v>
      </c>
      <c r="E50" s="144"/>
      <c r="F50" s="144"/>
      <c r="G50" s="143" t="s">
        <v>57</v>
      </c>
      <c r="H50" s="144"/>
      <c r="I50" s="144"/>
      <c r="J50" s="144"/>
      <c r="K50" s="144"/>
      <c r="L50" s="144"/>
      <c r="M50" s="52"/>
    </row>
    <row r="51" spans="1:31">
      <c r="B51" s="21"/>
      <c r="M51" s="21"/>
    </row>
    <row r="52" spans="1:31">
      <c r="B52" s="21"/>
      <c r="M52" s="21"/>
    </row>
    <row r="53" spans="1:31">
      <c r="B53" s="21"/>
      <c r="M53" s="21"/>
    </row>
    <row r="54" spans="1:31">
      <c r="B54" s="21"/>
      <c r="M54" s="21"/>
    </row>
    <row r="55" spans="1:31">
      <c r="B55" s="21"/>
      <c r="M55" s="21"/>
    </row>
    <row r="56" spans="1:31">
      <c r="B56" s="21"/>
      <c r="M56" s="21"/>
    </row>
    <row r="57" spans="1:31">
      <c r="B57" s="21"/>
      <c r="M57" s="21"/>
    </row>
    <row r="58" spans="1:31">
      <c r="B58" s="21"/>
      <c r="M58" s="21"/>
    </row>
    <row r="59" spans="1:31">
      <c r="B59" s="21"/>
      <c r="M59" s="21"/>
    </row>
    <row r="60" spans="1:31">
      <c r="B60" s="21"/>
      <c r="M60" s="21"/>
    </row>
    <row r="61" spans="1:31" s="2" customFormat="1" ht="12.75">
      <c r="A61" s="35"/>
      <c r="B61" s="40"/>
      <c r="C61" s="35"/>
      <c r="D61" s="145" t="s">
        <v>58</v>
      </c>
      <c r="E61" s="146"/>
      <c r="F61" s="147" t="s">
        <v>59</v>
      </c>
      <c r="G61" s="145" t="s">
        <v>58</v>
      </c>
      <c r="H61" s="146"/>
      <c r="I61" s="146"/>
      <c r="J61" s="148" t="s">
        <v>59</v>
      </c>
      <c r="K61" s="146"/>
      <c r="L61" s="146"/>
      <c r="M61" s="52"/>
      <c r="S61" s="35"/>
      <c r="T61" s="35"/>
      <c r="U61" s="35"/>
      <c r="V61" s="35"/>
      <c r="W61" s="35"/>
      <c r="X61" s="35"/>
      <c r="Y61" s="35"/>
      <c r="Z61" s="35"/>
      <c r="AA61" s="35"/>
      <c r="AB61" s="35"/>
      <c r="AC61" s="35"/>
      <c r="AD61" s="35"/>
      <c r="AE61" s="35"/>
    </row>
    <row r="62" spans="1:31">
      <c r="B62" s="21"/>
      <c r="M62" s="21"/>
    </row>
    <row r="63" spans="1:31">
      <c r="B63" s="21"/>
      <c r="M63" s="21"/>
    </row>
    <row r="64" spans="1:31">
      <c r="B64" s="21"/>
      <c r="M64" s="21"/>
    </row>
    <row r="65" spans="1:31" s="2" customFormat="1" ht="12.75">
      <c r="A65" s="35"/>
      <c r="B65" s="40"/>
      <c r="C65" s="35"/>
      <c r="D65" s="143" t="s">
        <v>60</v>
      </c>
      <c r="E65" s="149"/>
      <c r="F65" s="149"/>
      <c r="G65" s="143" t="s">
        <v>61</v>
      </c>
      <c r="H65" s="149"/>
      <c r="I65" s="149"/>
      <c r="J65" s="149"/>
      <c r="K65" s="149"/>
      <c r="L65" s="149"/>
      <c r="M65" s="52"/>
      <c r="S65" s="35"/>
      <c r="T65" s="35"/>
      <c r="U65" s="35"/>
      <c r="V65" s="35"/>
      <c r="W65" s="35"/>
      <c r="X65" s="35"/>
      <c r="Y65" s="35"/>
      <c r="Z65" s="35"/>
      <c r="AA65" s="35"/>
      <c r="AB65" s="35"/>
      <c r="AC65" s="35"/>
      <c r="AD65" s="35"/>
      <c r="AE65" s="35"/>
    </row>
    <row r="66" spans="1:31">
      <c r="B66" s="21"/>
      <c r="M66" s="21"/>
    </row>
    <row r="67" spans="1:31">
      <c r="B67" s="21"/>
      <c r="M67" s="21"/>
    </row>
    <row r="68" spans="1:31">
      <c r="B68" s="21"/>
      <c r="M68" s="21"/>
    </row>
    <row r="69" spans="1:31">
      <c r="B69" s="21"/>
      <c r="M69" s="21"/>
    </row>
    <row r="70" spans="1:31">
      <c r="B70" s="21"/>
      <c r="M70" s="21"/>
    </row>
    <row r="71" spans="1:31">
      <c r="B71" s="21"/>
      <c r="M71" s="21"/>
    </row>
    <row r="72" spans="1:31">
      <c r="B72" s="21"/>
      <c r="M72" s="21"/>
    </row>
    <row r="73" spans="1:31">
      <c r="B73" s="21"/>
      <c r="M73" s="21"/>
    </row>
    <row r="74" spans="1:31">
      <c r="B74" s="21"/>
      <c r="M74" s="21"/>
    </row>
    <row r="75" spans="1:31">
      <c r="B75" s="21"/>
      <c r="M75" s="21"/>
    </row>
    <row r="76" spans="1:31" s="2" customFormat="1" ht="12.75">
      <c r="A76" s="35"/>
      <c r="B76" s="40"/>
      <c r="C76" s="35"/>
      <c r="D76" s="145" t="s">
        <v>58</v>
      </c>
      <c r="E76" s="146"/>
      <c r="F76" s="147" t="s">
        <v>59</v>
      </c>
      <c r="G76" s="145" t="s">
        <v>58</v>
      </c>
      <c r="H76" s="146"/>
      <c r="I76" s="146"/>
      <c r="J76" s="148" t="s">
        <v>59</v>
      </c>
      <c r="K76" s="146"/>
      <c r="L76" s="146"/>
      <c r="M76" s="52"/>
      <c r="S76" s="35"/>
      <c r="T76" s="35"/>
      <c r="U76" s="35"/>
      <c r="V76" s="35"/>
      <c r="W76" s="35"/>
      <c r="X76" s="35"/>
      <c r="Y76" s="35"/>
      <c r="Z76" s="35"/>
      <c r="AA76" s="35"/>
      <c r="AB76" s="35"/>
      <c r="AC76" s="35"/>
      <c r="AD76" s="35"/>
      <c r="AE76" s="35"/>
    </row>
    <row r="77" spans="1:31" s="2" customFormat="1" ht="14.45" customHeight="1">
      <c r="A77" s="35"/>
      <c r="B77" s="150"/>
      <c r="C77" s="151"/>
      <c r="D77" s="151"/>
      <c r="E77" s="151"/>
      <c r="F77" s="151"/>
      <c r="G77" s="151"/>
      <c r="H77" s="151"/>
      <c r="I77" s="151"/>
      <c r="J77" s="151"/>
      <c r="K77" s="151"/>
      <c r="L77" s="151"/>
      <c r="M77" s="52"/>
      <c r="S77" s="35"/>
      <c r="T77" s="35"/>
      <c r="U77" s="35"/>
      <c r="V77" s="35"/>
      <c r="W77" s="35"/>
      <c r="X77" s="35"/>
      <c r="Y77" s="35"/>
      <c r="Z77" s="35"/>
      <c r="AA77" s="35"/>
      <c r="AB77" s="35"/>
      <c r="AC77" s="35"/>
      <c r="AD77" s="35"/>
      <c r="AE77" s="35"/>
    </row>
    <row r="81" spans="1:31" s="2" customFormat="1" ht="6.95" customHeight="1">
      <c r="A81" s="35"/>
      <c r="B81" s="152"/>
      <c r="C81" s="153"/>
      <c r="D81" s="153"/>
      <c r="E81" s="153"/>
      <c r="F81" s="153"/>
      <c r="G81" s="153"/>
      <c r="H81" s="153"/>
      <c r="I81" s="153"/>
      <c r="J81" s="153"/>
      <c r="K81" s="153"/>
      <c r="L81" s="153"/>
      <c r="M81" s="52"/>
      <c r="S81" s="35"/>
      <c r="T81" s="35"/>
      <c r="U81" s="35"/>
      <c r="V81" s="35"/>
      <c r="W81" s="35"/>
      <c r="X81" s="35"/>
      <c r="Y81" s="35"/>
      <c r="Z81" s="35"/>
      <c r="AA81" s="35"/>
      <c r="AB81" s="35"/>
      <c r="AC81" s="35"/>
      <c r="AD81" s="35"/>
      <c r="AE81" s="35"/>
    </row>
    <row r="82" spans="1:31" s="2" customFormat="1" ht="24.95" customHeight="1">
      <c r="A82" s="35"/>
      <c r="B82" s="36"/>
      <c r="C82" s="24" t="s">
        <v>131</v>
      </c>
      <c r="D82" s="37"/>
      <c r="E82" s="37"/>
      <c r="F82" s="37"/>
      <c r="G82" s="37"/>
      <c r="H82" s="37"/>
      <c r="I82" s="37"/>
      <c r="J82" s="37"/>
      <c r="K82" s="37"/>
      <c r="L82" s="37"/>
      <c r="M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37"/>
      <c r="M83" s="52"/>
      <c r="S83" s="35"/>
      <c r="T83" s="35"/>
      <c r="U83" s="35"/>
      <c r="V83" s="35"/>
      <c r="W83" s="35"/>
      <c r="X83" s="35"/>
      <c r="Y83" s="35"/>
      <c r="Z83" s="35"/>
      <c r="AA83" s="35"/>
      <c r="AB83" s="35"/>
      <c r="AC83" s="35"/>
      <c r="AD83" s="35"/>
      <c r="AE83" s="35"/>
    </row>
    <row r="84" spans="1:31" s="2" customFormat="1" ht="12" customHeight="1">
      <c r="A84" s="35"/>
      <c r="B84" s="36"/>
      <c r="C84" s="30" t="s">
        <v>17</v>
      </c>
      <c r="D84" s="37"/>
      <c r="E84" s="37"/>
      <c r="F84" s="37"/>
      <c r="G84" s="37"/>
      <c r="H84" s="37"/>
      <c r="I84" s="37"/>
      <c r="J84" s="37"/>
      <c r="K84" s="37"/>
      <c r="L84" s="37"/>
      <c r="M84" s="52"/>
      <c r="S84" s="35"/>
      <c r="T84" s="35"/>
      <c r="U84" s="35"/>
      <c r="V84" s="35"/>
      <c r="W84" s="35"/>
      <c r="X84" s="35"/>
      <c r="Y84" s="35"/>
      <c r="Z84" s="35"/>
      <c r="AA84" s="35"/>
      <c r="AB84" s="35"/>
      <c r="AC84" s="35"/>
      <c r="AD84" s="35"/>
      <c r="AE84" s="35"/>
    </row>
    <row r="85" spans="1:31" s="2" customFormat="1" ht="16.5" customHeight="1">
      <c r="A85" s="35"/>
      <c r="B85" s="36"/>
      <c r="C85" s="37"/>
      <c r="D85" s="37"/>
      <c r="E85" s="324" t="str">
        <f>E7</f>
        <v>Zajištění havarijního stavu suterénu objektu Městské lázně</v>
      </c>
      <c r="F85" s="325"/>
      <c r="G85" s="325"/>
      <c r="H85" s="325"/>
      <c r="I85" s="37"/>
      <c r="J85" s="37"/>
      <c r="K85" s="37"/>
      <c r="L85" s="37"/>
      <c r="M85" s="52"/>
      <c r="S85" s="35"/>
      <c r="T85" s="35"/>
      <c r="U85" s="35"/>
      <c r="V85" s="35"/>
      <c r="W85" s="35"/>
      <c r="X85" s="35"/>
      <c r="Y85" s="35"/>
      <c r="Z85" s="35"/>
      <c r="AA85" s="35"/>
      <c r="AB85" s="35"/>
      <c r="AC85" s="35"/>
      <c r="AD85" s="35"/>
      <c r="AE85" s="35"/>
    </row>
    <row r="86" spans="1:31" s="1" customFormat="1" ht="12" customHeight="1">
      <c r="B86" s="22"/>
      <c r="C86" s="30" t="s">
        <v>123</v>
      </c>
      <c r="D86" s="23"/>
      <c r="E86" s="23"/>
      <c r="F86" s="23"/>
      <c r="G86" s="23"/>
      <c r="H86" s="23"/>
      <c r="I86" s="23"/>
      <c r="J86" s="23"/>
      <c r="K86" s="23"/>
      <c r="L86" s="23"/>
      <c r="M86" s="21"/>
    </row>
    <row r="87" spans="1:31" s="1" customFormat="1" ht="16.5" customHeight="1">
      <c r="B87" s="22"/>
      <c r="C87" s="23"/>
      <c r="D87" s="23"/>
      <c r="E87" s="324" t="s">
        <v>124</v>
      </c>
      <c r="F87" s="290"/>
      <c r="G87" s="290"/>
      <c r="H87" s="290"/>
      <c r="I87" s="23"/>
      <c r="J87" s="23"/>
      <c r="K87" s="23"/>
      <c r="L87" s="23"/>
      <c r="M87" s="21"/>
    </row>
    <row r="88" spans="1:31" s="1" customFormat="1" ht="12" customHeight="1">
      <c r="B88" s="22"/>
      <c r="C88" s="30" t="s">
        <v>125</v>
      </c>
      <c r="D88" s="23"/>
      <c r="E88" s="23"/>
      <c r="F88" s="23"/>
      <c r="G88" s="23"/>
      <c r="H88" s="23"/>
      <c r="I88" s="23"/>
      <c r="J88" s="23"/>
      <c r="K88" s="23"/>
      <c r="L88" s="23"/>
      <c r="M88" s="21"/>
    </row>
    <row r="89" spans="1:31" s="2" customFormat="1" ht="16.5" customHeight="1">
      <c r="A89" s="35"/>
      <c r="B89" s="36"/>
      <c r="C89" s="37"/>
      <c r="D89" s="37"/>
      <c r="E89" s="326" t="s">
        <v>126</v>
      </c>
      <c r="F89" s="327"/>
      <c r="G89" s="327"/>
      <c r="H89" s="327"/>
      <c r="I89" s="37"/>
      <c r="J89" s="37"/>
      <c r="K89" s="37"/>
      <c r="L89" s="37"/>
      <c r="M89" s="52"/>
      <c r="S89" s="35"/>
      <c r="T89" s="35"/>
      <c r="U89" s="35"/>
      <c r="V89" s="35"/>
      <c r="W89" s="35"/>
      <c r="X89" s="35"/>
      <c r="Y89" s="35"/>
      <c r="Z89" s="35"/>
      <c r="AA89" s="35"/>
      <c r="AB89" s="35"/>
      <c r="AC89" s="35"/>
      <c r="AD89" s="35"/>
      <c r="AE89" s="35"/>
    </row>
    <row r="90" spans="1:31" s="2" customFormat="1" ht="12" customHeight="1">
      <c r="A90" s="35"/>
      <c r="B90" s="36"/>
      <c r="C90" s="30" t="s">
        <v>127</v>
      </c>
      <c r="D90" s="37"/>
      <c r="E90" s="37"/>
      <c r="F90" s="37"/>
      <c r="G90" s="37"/>
      <c r="H90" s="37"/>
      <c r="I90" s="37"/>
      <c r="J90" s="37"/>
      <c r="K90" s="37"/>
      <c r="L90" s="37"/>
      <c r="M90" s="52"/>
      <c r="S90" s="35"/>
      <c r="T90" s="35"/>
      <c r="U90" s="35"/>
      <c r="V90" s="35"/>
      <c r="W90" s="35"/>
      <c r="X90" s="35"/>
      <c r="Y90" s="35"/>
      <c r="Z90" s="35"/>
      <c r="AA90" s="35"/>
      <c r="AB90" s="35"/>
      <c r="AC90" s="35"/>
      <c r="AD90" s="35"/>
      <c r="AE90" s="35"/>
    </row>
    <row r="91" spans="1:31" s="2" customFormat="1" ht="16.5" customHeight="1">
      <c r="A91" s="35"/>
      <c r="B91" s="36"/>
      <c r="C91" s="37"/>
      <c r="D91" s="37"/>
      <c r="E91" s="313" t="str">
        <f>E13</f>
        <v>D.1.1_a - Architektonicko-stavební řešení - bourací práce</v>
      </c>
      <c r="F91" s="327"/>
      <c r="G91" s="327"/>
      <c r="H91" s="327"/>
      <c r="I91" s="37"/>
      <c r="J91" s="37"/>
      <c r="K91" s="37"/>
      <c r="L91" s="37"/>
      <c r="M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37"/>
      <c r="M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Ústí nad Labem</v>
      </c>
      <c r="G93" s="37"/>
      <c r="H93" s="37"/>
      <c r="I93" s="30" t="s">
        <v>23</v>
      </c>
      <c r="J93" s="67" t="str">
        <f>IF(J16="","",J16)</f>
        <v>4. 4. 2022</v>
      </c>
      <c r="K93" s="37"/>
      <c r="L93" s="37"/>
      <c r="M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37"/>
      <c r="M94" s="52"/>
      <c r="S94" s="35"/>
      <c r="T94" s="35"/>
      <c r="U94" s="35"/>
      <c r="V94" s="35"/>
      <c r="W94" s="35"/>
      <c r="X94" s="35"/>
      <c r="Y94" s="35"/>
      <c r="Z94" s="35"/>
      <c r="AA94" s="35"/>
      <c r="AB94" s="35"/>
      <c r="AC94" s="35"/>
      <c r="AD94" s="35"/>
      <c r="AE94" s="35"/>
    </row>
    <row r="95" spans="1:31" s="2" customFormat="1" ht="15.2" customHeight="1">
      <c r="A95" s="35"/>
      <c r="B95" s="36"/>
      <c r="C95" s="30" t="s">
        <v>25</v>
      </c>
      <c r="D95" s="37"/>
      <c r="E95" s="37"/>
      <c r="F95" s="28" t="str">
        <f>E19</f>
        <v>Městské služby Ústí nad Labem, p.o.</v>
      </c>
      <c r="G95" s="37"/>
      <c r="H95" s="37"/>
      <c r="I95" s="30" t="s">
        <v>33</v>
      </c>
      <c r="J95" s="33" t="str">
        <f>E25</f>
        <v>SPECTA, s.r.o.</v>
      </c>
      <c r="K95" s="37"/>
      <c r="L95" s="37"/>
      <c r="M95" s="52"/>
      <c r="S95" s="35"/>
      <c r="T95" s="35"/>
      <c r="U95" s="35"/>
      <c r="V95" s="35"/>
      <c r="W95" s="35"/>
      <c r="X95" s="35"/>
      <c r="Y95" s="35"/>
      <c r="Z95" s="35"/>
      <c r="AA95" s="35"/>
      <c r="AB95" s="35"/>
      <c r="AC95" s="35"/>
      <c r="AD95" s="35"/>
      <c r="AE95" s="35"/>
    </row>
    <row r="96" spans="1:31" s="2" customFormat="1" ht="15.2" customHeight="1">
      <c r="A96" s="35"/>
      <c r="B96" s="36"/>
      <c r="C96" s="30" t="s">
        <v>31</v>
      </c>
      <c r="D96" s="37"/>
      <c r="E96" s="37"/>
      <c r="F96" s="28" t="str">
        <f>IF(E22="","",E22)</f>
        <v>Vyplň údaj</v>
      </c>
      <c r="G96" s="37"/>
      <c r="H96" s="37"/>
      <c r="I96" s="30" t="s">
        <v>37</v>
      </c>
      <c r="J96" s="33" t="str">
        <f>E28</f>
        <v xml:space="preserve">Specta </v>
      </c>
      <c r="K96" s="37"/>
      <c r="L96" s="37"/>
      <c r="M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37"/>
      <c r="M97" s="52"/>
      <c r="S97" s="35"/>
      <c r="T97" s="35"/>
      <c r="U97" s="35"/>
      <c r="V97" s="35"/>
      <c r="W97" s="35"/>
      <c r="X97" s="35"/>
      <c r="Y97" s="35"/>
      <c r="Z97" s="35"/>
      <c r="AA97" s="35"/>
      <c r="AB97" s="35"/>
      <c r="AC97" s="35"/>
      <c r="AD97" s="35"/>
      <c r="AE97" s="35"/>
    </row>
    <row r="98" spans="1:47" s="2" customFormat="1" ht="29.25" customHeight="1">
      <c r="A98" s="35"/>
      <c r="B98" s="36"/>
      <c r="C98" s="154" t="s">
        <v>132</v>
      </c>
      <c r="D98" s="155"/>
      <c r="E98" s="155"/>
      <c r="F98" s="155"/>
      <c r="G98" s="155"/>
      <c r="H98" s="155"/>
      <c r="I98" s="156" t="s">
        <v>133</v>
      </c>
      <c r="J98" s="156" t="s">
        <v>134</v>
      </c>
      <c r="K98" s="156" t="s">
        <v>135</v>
      </c>
      <c r="L98" s="155"/>
      <c r="M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37"/>
      <c r="M99" s="52"/>
      <c r="S99" s="35"/>
      <c r="T99" s="35"/>
      <c r="U99" s="35"/>
      <c r="V99" s="35"/>
      <c r="W99" s="35"/>
      <c r="X99" s="35"/>
      <c r="Y99" s="35"/>
      <c r="Z99" s="35"/>
      <c r="AA99" s="35"/>
      <c r="AB99" s="35"/>
      <c r="AC99" s="35"/>
      <c r="AD99" s="35"/>
      <c r="AE99" s="35"/>
    </row>
    <row r="100" spans="1:47" s="2" customFormat="1" ht="22.9" customHeight="1">
      <c r="A100" s="35"/>
      <c r="B100" s="36"/>
      <c r="C100" s="157" t="s">
        <v>136</v>
      </c>
      <c r="D100" s="37"/>
      <c r="E100" s="37"/>
      <c r="F100" s="37"/>
      <c r="G100" s="37"/>
      <c r="H100" s="37"/>
      <c r="I100" s="85">
        <f t="shared" ref="I100:J102" si="0">Q130</f>
        <v>0</v>
      </c>
      <c r="J100" s="85">
        <f t="shared" si="0"/>
        <v>0</v>
      </c>
      <c r="K100" s="85">
        <f>K130</f>
        <v>0</v>
      </c>
      <c r="L100" s="37"/>
      <c r="M100" s="52"/>
      <c r="S100" s="35"/>
      <c r="T100" s="35"/>
      <c r="U100" s="35"/>
      <c r="V100" s="35"/>
      <c r="W100" s="35"/>
      <c r="X100" s="35"/>
      <c r="Y100" s="35"/>
      <c r="Z100" s="35"/>
      <c r="AA100" s="35"/>
      <c r="AB100" s="35"/>
      <c r="AC100" s="35"/>
      <c r="AD100" s="35"/>
      <c r="AE100" s="35"/>
      <c r="AU100" s="18" t="s">
        <v>137</v>
      </c>
    </row>
    <row r="101" spans="1:47" s="9" customFormat="1" ht="24.95" customHeight="1">
      <c r="B101" s="158"/>
      <c r="C101" s="159"/>
      <c r="D101" s="160" t="s">
        <v>138</v>
      </c>
      <c r="E101" s="161"/>
      <c r="F101" s="161"/>
      <c r="G101" s="161"/>
      <c r="H101" s="161"/>
      <c r="I101" s="162">
        <f t="shared" si="0"/>
        <v>0</v>
      </c>
      <c r="J101" s="162">
        <f t="shared" si="0"/>
        <v>0</v>
      </c>
      <c r="K101" s="162">
        <f>K131</f>
        <v>0</v>
      </c>
      <c r="L101" s="159"/>
      <c r="M101" s="163"/>
    </row>
    <row r="102" spans="1:47" s="10" customFormat="1" ht="19.899999999999999" customHeight="1">
      <c r="B102" s="164"/>
      <c r="C102" s="106"/>
      <c r="D102" s="165" t="s">
        <v>139</v>
      </c>
      <c r="E102" s="166"/>
      <c r="F102" s="166"/>
      <c r="G102" s="166"/>
      <c r="H102" s="166"/>
      <c r="I102" s="167">
        <f t="shared" si="0"/>
        <v>0</v>
      </c>
      <c r="J102" s="167">
        <f t="shared" si="0"/>
        <v>0</v>
      </c>
      <c r="K102" s="167">
        <f>K132</f>
        <v>0</v>
      </c>
      <c r="L102" s="106"/>
      <c r="M102" s="168"/>
    </row>
    <row r="103" spans="1:47" s="10" customFormat="1" ht="19.899999999999999" customHeight="1">
      <c r="B103" s="164"/>
      <c r="C103" s="106"/>
      <c r="D103" s="165" t="s">
        <v>140</v>
      </c>
      <c r="E103" s="166"/>
      <c r="F103" s="166"/>
      <c r="G103" s="166"/>
      <c r="H103" s="166"/>
      <c r="I103" s="167">
        <f>Q144</f>
        <v>0</v>
      </c>
      <c r="J103" s="167">
        <f>R144</f>
        <v>0</v>
      </c>
      <c r="K103" s="167">
        <f>K144</f>
        <v>0</v>
      </c>
      <c r="L103" s="106"/>
      <c r="M103" s="168"/>
    </row>
    <row r="104" spans="1:47" s="10" customFormat="1" ht="19.899999999999999" customHeight="1">
      <c r="B104" s="164"/>
      <c r="C104" s="106"/>
      <c r="D104" s="165" t="s">
        <v>141</v>
      </c>
      <c r="E104" s="166"/>
      <c r="F104" s="166"/>
      <c r="G104" s="166"/>
      <c r="H104" s="166"/>
      <c r="I104" s="167">
        <f>Q151</f>
        <v>0</v>
      </c>
      <c r="J104" s="167">
        <f>R151</f>
        <v>0</v>
      </c>
      <c r="K104" s="167">
        <f>K151</f>
        <v>0</v>
      </c>
      <c r="L104" s="106"/>
      <c r="M104" s="168"/>
    </row>
    <row r="105" spans="1:47" s="10" customFormat="1" ht="19.899999999999999" customHeight="1">
      <c r="B105" s="164"/>
      <c r="C105" s="106"/>
      <c r="D105" s="165" t="s">
        <v>142</v>
      </c>
      <c r="E105" s="166"/>
      <c r="F105" s="166"/>
      <c r="G105" s="166"/>
      <c r="H105" s="166"/>
      <c r="I105" s="167">
        <f>Q239</f>
        <v>0</v>
      </c>
      <c r="J105" s="167">
        <f>R239</f>
        <v>0</v>
      </c>
      <c r="K105" s="167">
        <f>K239</f>
        <v>0</v>
      </c>
      <c r="L105" s="106"/>
      <c r="M105" s="168"/>
    </row>
    <row r="106" spans="1:47" s="10" customFormat="1" ht="19.899999999999999" customHeight="1">
      <c r="B106" s="164"/>
      <c r="C106" s="106"/>
      <c r="D106" s="165" t="s">
        <v>143</v>
      </c>
      <c r="E106" s="166"/>
      <c r="F106" s="166"/>
      <c r="G106" s="166"/>
      <c r="H106" s="166"/>
      <c r="I106" s="167">
        <f>Q269</f>
        <v>0</v>
      </c>
      <c r="J106" s="167">
        <f>R269</f>
        <v>0</v>
      </c>
      <c r="K106" s="167">
        <f>K269</f>
        <v>0</v>
      </c>
      <c r="L106" s="106"/>
      <c r="M106" s="168"/>
    </row>
    <row r="107" spans="1:47" s="2" customFormat="1" ht="21.75" customHeight="1">
      <c r="A107" s="35"/>
      <c r="B107" s="36"/>
      <c r="C107" s="37"/>
      <c r="D107" s="37"/>
      <c r="E107" s="37"/>
      <c r="F107" s="37"/>
      <c r="G107" s="37"/>
      <c r="H107" s="37"/>
      <c r="I107" s="37"/>
      <c r="J107" s="37"/>
      <c r="K107" s="37"/>
      <c r="L107" s="37"/>
      <c r="M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6"/>
      <c r="M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8"/>
      <c r="M112" s="52"/>
      <c r="S112" s="35"/>
      <c r="T112" s="35"/>
      <c r="U112" s="35"/>
      <c r="V112" s="35"/>
      <c r="W112" s="35"/>
      <c r="X112" s="35"/>
      <c r="Y112" s="35"/>
      <c r="Z112" s="35"/>
      <c r="AA112" s="35"/>
      <c r="AB112" s="35"/>
      <c r="AC112" s="35"/>
      <c r="AD112" s="35"/>
      <c r="AE112" s="35"/>
    </row>
    <row r="113" spans="1:31" s="2" customFormat="1" ht="24.95" customHeight="1">
      <c r="A113" s="35"/>
      <c r="B113" s="36"/>
      <c r="C113" s="24" t="s">
        <v>144</v>
      </c>
      <c r="D113" s="37"/>
      <c r="E113" s="37"/>
      <c r="F113" s="37"/>
      <c r="G113" s="37"/>
      <c r="H113" s="37"/>
      <c r="I113" s="37"/>
      <c r="J113" s="37"/>
      <c r="K113" s="37"/>
      <c r="L113" s="37"/>
      <c r="M113" s="52"/>
      <c r="S113" s="35"/>
      <c r="T113" s="35"/>
      <c r="U113" s="35"/>
      <c r="V113" s="35"/>
      <c r="W113" s="35"/>
      <c r="X113" s="35"/>
      <c r="Y113" s="35"/>
      <c r="Z113" s="35"/>
      <c r="AA113" s="35"/>
      <c r="AB113" s="35"/>
      <c r="AC113" s="35"/>
      <c r="AD113" s="35"/>
      <c r="AE113" s="35"/>
    </row>
    <row r="114" spans="1:31" s="2" customFormat="1" ht="6.95" customHeight="1">
      <c r="A114" s="35"/>
      <c r="B114" s="36"/>
      <c r="C114" s="37"/>
      <c r="D114" s="37"/>
      <c r="E114" s="37"/>
      <c r="F114" s="37"/>
      <c r="G114" s="37"/>
      <c r="H114" s="37"/>
      <c r="I114" s="37"/>
      <c r="J114" s="37"/>
      <c r="K114" s="37"/>
      <c r="L114" s="37"/>
      <c r="M114" s="52"/>
      <c r="S114" s="35"/>
      <c r="T114" s="35"/>
      <c r="U114" s="35"/>
      <c r="V114" s="35"/>
      <c r="W114" s="35"/>
      <c r="X114" s="35"/>
      <c r="Y114" s="35"/>
      <c r="Z114" s="35"/>
      <c r="AA114" s="35"/>
      <c r="AB114" s="35"/>
      <c r="AC114" s="35"/>
      <c r="AD114" s="35"/>
      <c r="AE114" s="35"/>
    </row>
    <row r="115" spans="1:31" s="2" customFormat="1" ht="12" customHeight="1">
      <c r="A115" s="35"/>
      <c r="B115" s="36"/>
      <c r="C115" s="30" t="s">
        <v>17</v>
      </c>
      <c r="D115" s="37"/>
      <c r="E115" s="37"/>
      <c r="F115" s="37"/>
      <c r="G115" s="37"/>
      <c r="H115" s="37"/>
      <c r="I115" s="37"/>
      <c r="J115" s="37"/>
      <c r="K115" s="37"/>
      <c r="L115" s="37"/>
      <c r="M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24" t="str">
        <f>E7</f>
        <v>Zajištění havarijního stavu suterénu objektu Městské lázně</v>
      </c>
      <c r="F116" s="325"/>
      <c r="G116" s="325"/>
      <c r="H116" s="325"/>
      <c r="I116" s="37"/>
      <c r="J116" s="37"/>
      <c r="K116" s="37"/>
      <c r="L116" s="37"/>
      <c r="M116" s="52"/>
      <c r="S116" s="35"/>
      <c r="T116" s="35"/>
      <c r="U116" s="35"/>
      <c r="V116" s="35"/>
      <c r="W116" s="35"/>
      <c r="X116" s="35"/>
      <c r="Y116" s="35"/>
      <c r="Z116" s="35"/>
      <c r="AA116" s="35"/>
      <c r="AB116" s="35"/>
      <c r="AC116" s="35"/>
      <c r="AD116" s="35"/>
      <c r="AE116" s="35"/>
    </row>
    <row r="117" spans="1:31" s="1" customFormat="1" ht="12" customHeight="1">
      <c r="B117" s="22"/>
      <c r="C117" s="30" t="s">
        <v>123</v>
      </c>
      <c r="D117" s="23"/>
      <c r="E117" s="23"/>
      <c r="F117" s="23"/>
      <c r="G117" s="23"/>
      <c r="H117" s="23"/>
      <c r="I117" s="23"/>
      <c r="J117" s="23"/>
      <c r="K117" s="23"/>
      <c r="L117" s="23"/>
      <c r="M117" s="21"/>
    </row>
    <row r="118" spans="1:31" s="1" customFormat="1" ht="16.5" customHeight="1">
      <c r="B118" s="22"/>
      <c r="C118" s="23"/>
      <c r="D118" s="23"/>
      <c r="E118" s="324" t="s">
        <v>124</v>
      </c>
      <c r="F118" s="290"/>
      <c r="G118" s="290"/>
      <c r="H118" s="290"/>
      <c r="I118" s="23"/>
      <c r="J118" s="23"/>
      <c r="K118" s="23"/>
      <c r="L118" s="23"/>
      <c r="M118" s="21"/>
    </row>
    <row r="119" spans="1:31" s="1" customFormat="1" ht="12" customHeight="1">
      <c r="B119" s="22"/>
      <c r="C119" s="30" t="s">
        <v>125</v>
      </c>
      <c r="D119" s="23"/>
      <c r="E119" s="23"/>
      <c r="F119" s="23"/>
      <c r="G119" s="23"/>
      <c r="H119" s="23"/>
      <c r="I119" s="23"/>
      <c r="J119" s="23"/>
      <c r="K119" s="23"/>
      <c r="L119" s="23"/>
      <c r="M119" s="21"/>
    </row>
    <row r="120" spans="1:31" s="2" customFormat="1" ht="16.5" customHeight="1">
      <c r="A120" s="35"/>
      <c r="B120" s="36"/>
      <c r="C120" s="37"/>
      <c r="D120" s="37"/>
      <c r="E120" s="326" t="s">
        <v>126</v>
      </c>
      <c r="F120" s="327"/>
      <c r="G120" s="327"/>
      <c r="H120" s="327"/>
      <c r="I120" s="37"/>
      <c r="J120" s="37"/>
      <c r="K120" s="37"/>
      <c r="L120" s="37"/>
      <c r="M120" s="52"/>
      <c r="S120" s="35"/>
      <c r="T120" s="35"/>
      <c r="U120" s="35"/>
      <c r="V120" s="35"/>
      <c r="W120" s="35"/>
      <c r="X120" s="35"/>
      <c r="Y120" s="35"/>
      <c r="Z120" s="35"/>
      <c r="AA120" s="35"/>
      <c r="AB120" s="35"/>
      <c r="AC120" s="35"/>
      <c r="AD120" s="35"/>
      <c r="AE120" s="35"/>
    </row>
    <row r="121" spans="1:31" s="2" customFormat="1" ht="12" customHeight="1">
      <c r="A121" s="35"/>
      <c r="B121" s="36"/>
      <c r="C121" s="30" t="s">
        <v>127</v>
      </c>
      <c r="D121" s="37"/>
      <c r="E121" s="37"/>
      <c r="F121" s="37"/>
      <c r="G121" s="37"/>
      <c r="H121" s="37"/>
      <c r="I121" s="37"/>
      <c r="J121" s="37"/>
      <c r="K121" s="37"/>
      <c r="L121" s="37"/>
      <c r="M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13" t="str">
        <f>E13</f>
        <v>D.1.1_a - Architektonicko-stavební řešení - bourací práce</v>
      </c>
      <c r="F122" s="327"/>
      <c r="G122" s="327"/>
      <c r="H122" s="327"/>
      <c r="I122" s="37"/>
      <c r="J122" s="37"/>
      <c r="K122" s="37"/>
      <c r="L122" s="37"/>
      <c r="M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37"/>
      <c r="M123" s="52"/>
      <c r="S123" s="35"/>
      <c r="T123" s="35"/>
      <c r="U123" s="35"/>
      <c r="V123" s="35"/>
      <c r="W123" s="35"/>
      <c r="X123" s="35"/>
      <c r="Y123" s="35"/>
      <c r="Z123" s="35"/>
      <c r="AA123" s="35"/>
      <c r="AB123" s="35"/>
      <c r="AC123" s="35"/>
      <c r="AD123" s="35"/>
      <c r="AE123" s="35"/>
    </row>
    <row r="124" spans="1:31" s="2" customFormat="1" ht="12" customHeight="1">
      <c r="A124" s="35"/>
      <c r="B124" s="36"/>
      <c r="C124" s="30" t="s">
        <v>21</v>
      </c>
      <c r="D124" s="37"/>
      <c r="E124" s="37"/>
      <c r="F124" s="28" t="str">
        <f>F16</f>
        <v>Ústí nad Labem</v>
      </c>
      <c r="G124" s="37"/>
      <c r="H124" s="37"/>
      <c r="I124" s="30" t="s">
        <v>23</v>
      </c>
      <c r="J124" s="67" t="str">
        <f>IF(J16="","",J16)</f>
        <v>4. 4. 2022</v>
      </c>
      <c r="K124" s="37"/>
      <c r="L124" s="37"/>
      <c r="M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37"/>
      <c r="M125" s="52"/>
      <c r="S125" s="35"/>
      <c r="T125" s="35"/>
      <c r="U125" s="35"/>
      <c r="V125" s="35"/>
      <c r="W125" s="35"/>
      <c r="X125" s="35"/>
      <c r="Y125" s="35"/>
      <c r="Z125" s="35"/>
      <c r="AA125" s="35"/>
      <c r="AB125" s="35"/>
      <c r="AC125" s="35"/>
      <c r="AD125" s="35"/>
      <c r="AE125" s="35"/>
    </row>
    <row r="126" spans="1:31" s="2" customFormat="1" ht="15.2" customHeight="1">
      <c r="A126" s="35"/>
      <c r="B126" s="36"/>
      <c r="C126" s="30" t="s">
        <v>25</v>
      </c>
      <c r="D126" s="37"/>
      <c r="E126" s="37"/>
      <c r="F126" s="28" t="str">
        <f>E19</f>
        <v>Městské služby Ústí nad Labem, p.o.</v>
      </c>
      <c r="G126" s="37"/>
      <c r="H126" s="37"/>
      <c r="I126" s="30" t="s">
        <v>33</v>
      </c>
      <c r="J126" s="33" t="str">
        <f>E25</f>
        <v>SPECTA, s.r.o.</v>
      </c>
      <c r="K126" s="37"/>
      <c r="L126" s="37"/>
      <c r="M126" s="52"/>
      <c r="S126" s="35"/>
      <c r="T126" s="35"/>
      <c r="U126" s="35"/>
      <c r="V126" s="35"/>
      <c r="W126" s="35"/>
      <c r="X126" s="35"/>
      <c r="Y126" s="35"/>
      <c r="Z126" s="35"/>
      <c r="AA126" s="35"/>
      <c r="AB126" s="35"/>
      <c r="AC126" s="35"/>
      <c r="AD126" s="35"/>
      <c r="AE126" s="35"/>
    </row>
    <row r="127" spans="1:31" s="2" customFormat="1" ht="15.2" customHeight="1">
      <c r="A127" s="35"/>
      <c r="B127" s="36"/>
      <c r="C127" s="30" t="s">
        <v>31</v>
      </c>
      <c r="D127" s="37"/>
      <c r="E127" s="37"/>
      <c r="F127" s="28" t="str">
        <f>IF(E22="","",E22)</f>
        <v>Vyplň údaj</v>
      </c>
      <c r="G127" s="37"/>
      <c r="H127" s="37"/>
      <c r="I127" s="30" t="s">
        <v>37</v>
      </c>
      <c r="J127" s="33" t="str">
        <f>E28</f>
        <v xml:space="preserve">Specta </v>
      </c>
      <c r="K127" s="37"/>
      <c r="L127" s="37"/>
      <c r="M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37"/>
      <c r="M128" s="52"/>
      <c r="S128" s="35"/>
      <c r="T128" s="35"/>
      <c r="U128" s="35"/>
      <c r="V128" s="35"/>
      <c r="W128" s="35"/>
      <c r="X128" s="35"/>
      <c r="Y128" s="35"/>
      <c r="Z128" s="35"/>
      <c r="AA128" s="35"/>
      <c r="AB128" s="35"/>
      <c r="AC128" s="35"/>
      <c r="AD128" s="35"/>
      <c r="AE128" s="35"/>
    </row>
    <row r="129" spans="1:65" s="11" customFormat="1" ht="29.25" customHeight="1">
      <c r="A129" s="169"/>
      <c r="B129" s="170"/>
      <c r="C129" s="171" t="s">
        <v>145</v>
      </c>
      <c r="D129" s="172" t="s">
        <v>68</v>
      </c>
      <c r="E129" s="172" t="s">
        <v>64</v>
      </c>
      <c r="F129" s="172" t="s">
        <v>65</v>
      </c>
      <c r="G129" s="172" t="s">
        <v>146</v>
      </c>
      <c r="H129" s="172" t="s">
        <v>147</v>
      </c>
      <c r="I129" s="172" t="s">
        <v>148</v>
      </c>
      <c r="J129" s="172" t="s">
        <v>149</v>
      </c>
      <c r="K129" s="173" t="s">
        <v>135</v>
      </c>
      <c r="L129" s="174" t="s">
        <v>150</v>
      </c>
      <c r="M129" s="175"/>
      <c r="N129" s="76" t="s">
        <v>1</v>
      </c>
      <c r="O129" s="77" t="s">
        <v>47</v>
      </c>
      <c r="P129" s="77" t="s">
        <v>151</v>
      </c>
      <c r="Q129" s="77" t="s">
        <v>152</v>
      </c>
      <c r="R129" s="77" t="s">
        <v>153</v>
      </c>
      <c r="S129" s="77" t="s">
        <v>154</v>
      </c>
      <c r="T129" s="77" t="s">
        <v>155</v>
      </c>
      <c r="U129" s="77" t="s">
        <v>156</v>
      </c>
      <c r="V129" s="77" t="s">
        <v>157</v>
      </c>
      <c r="W129" s="77" t="s">
        <v>158</v>
      </c>
      <c r="X129" s="78" t="s">
        <v>159</v>
      </c>
      <c r="Y129" s="169"/>
      <c r="Z129" s="169"/>
      <c r="AA129" s="169"/>
      <c r="AB129" s="169"/>
      <c r="AC129" s="169"/>
      <c r="AD129" s="169"/>
      <c r="AE129" s="169"/>
    </row>
    <row r="130" spans="1:65" s="2" customFormat="1" ht="22.9" customHeight="1">
      <c r="A130" s="35"/>
      <c r="B130" s="36"/>
      <c r="C130" s="83" t="s">
        <v>160</v>
      </c>
      <c r="D130" s="37"/>
      <c r="E130" s="37"/>
      <c r="F130" s="37"/>
      <c r="G130" s="37"/>
      <c r="H130" s="37"/>
      <c r="I130" s="37"/>
      <c r="J130" s="37"/>
      <c r="K130" s="176">
        <f>BK130</f>
        <v>0</v>
      </c>
      <c r="L130" s="37"/>
      <c r="M130" s="40"/>
      <c r="N130" s="79"/>
      <c r="O130" s="177"/>
      <c r="P130" s="80"/>
      <c r="Q130" s="178">
        <f>Q131</f>
        <v>0</v>
      </c>
      <c r="R130" s="178">
        <f>R131</f>
        <v>0</v>
      </c>
      <c r="S130" s="80"/>
      <c r="T130" s="179">
        <f>T131</f>
        <v>0</v>
      </c>
      <c r="U130" s="80"/>
      <c r="V130" s="179">
        <f>V131</f>
        <v>2.2396868999999997</v>
      </c>
      <c r="W130" s="80"/>
      <c r="X130" s="180">
        <f>X131</f>
        <v>52.076014999999998</v>
      </c>
      <c r="Y130" s="35"/>
      <c r="Z130" s="35"/>
      <c r="AA130" s="35"/>
      <c r="AB130" s="35"/>
      <c r="AC130" s="35"/>
      <c r="AD130" s="35"/>
      <c r="AE130" s="35"/>
      <c r="AT130" s="18" t="s">
        <v>84</v>
      </c>
      <c r="AU130" s="18" t="s">
        <v>137</v>
      </c>
      <c r="BK130" s="181">
        <f>BK131</f>
        <v>0</v>
      </c>
    </row>
    <row r="131" spans="1:65" s="12" customFormat="1" ht="25.9" customHeight="1">
      <c r="B131" s="182"/>
      <c r="C131" s="183"/>
      <c r="D131" s="184" t="s">
        <v>84</v>
      </c>
      <c r="E131" s="185" t="s">
        <v>161</v>
      </c>
      <c r="F131" s="185" t="s">
        <v>162</v>
      </c>
      <c r="G131" s="183"/>
      <c r="H131" s="183"/>
      <c r="I131" s="186"/>
      <c r="J131" s="186"/>
      <c r="K131" s="187">
        <f>BK131</f>
        <v>0</v>
      </c>
      <c r="L131" s="183"/>
      <c r="M131" s="188"/>
      <c r="N131" s="189"/>
      <c r="O131" s="190"/>
      <c r="P131" s="190"/>
      <c r="Q131" s="191">
        <f>Q132+Q144+Q151+Q239+Q269</f>
        <v>0</v>
      </c>
      <c r="R131" s="191">
        <f>R132+R144+R151+R239+R269</f>
        <v>0</v>
      </c>
      <c r="S131" s="190"/>
      <c r="T131" s="192">
        <f>T132+T144+T151+T239+T269</f>
        <v>0</v>
      </c>
      <c r="U131" s="190"/>
      <c r="V131" s="192">
        <f>V132+V144+V151+V239+V269</f>
        <v>2.2396868999999997</v>
      </c>
      <c r="W131" s="190"/>
      <c r="X131" s="193">
        <f>X132+X144+X151+X239+X269</f>
        <v>52.076014999999998</v>
      </c>
      <c r="AR131" s="194" t="s">
        <v>92</v>
      </c>
      <c r="AT131" s="195" t="s">
        <v>84</v>
      </c>
      <c r="AU131" s="195" t="s">
        <v>85</v>
      </c>
      <c r="AY131" s="194" t="s">
        <v>163</v>
      </c>
      <c r="BK131" s="196">
        <f>BK132+BK144+BK151+BK239+BK269</f>
        <v>0</v>
      </c>
    </row>
    <row r="132" spans="1:65" s="12" customFormat="1" ht="22.9" customHeight="1">
      <c r="B132" s="182"/>
      <c r="C132" s="183"/>
      <c r="D132" s="184" t="s">
        <v>84</v>
      </c>
      <c r="E132" s="197" t="s">
        <v>102</v>
      </c>
      <c r="F132" s="197" t="s">
        <v>164</v>
      </c>
      <c r="G132" s="183"/>
      <c r="H132" s="183"/>
      <c r="I132" s="186"/>
      <c r="J132" s="186"/>
      <c r="K132" s="198">
        <f>BK132</f>
        <v>0</v>
      </c>
      <c r="L132" s="183"/>
      <c r="M132" s="188"/>
      <c r="N132" s="189"/>
      <c r="O132" s="190"/>
      <c r="P132" s="190"/>
      <c r="Q132" s="191">
        <f>SUM(Q133:Q143)</f>
        <v>0</v>
      </c>
      <c r="R132" s="191">
        <f>SUM(R133:R143)</f>
        <v>0</v>
      </c>
      <c r="S132" s="190"/>
      <c r="T132" s="192">
        <f>SUM(T133:T143)</f>
        <v>0</v>
      </c>
      <c r="U132" s="190"/>
      <c r="V132" s="192">
        <f>SUM(V133:V143)</f>
        <v>0.61148420000000003</v>
      </c>
      <c r="W132" s="190"/>
      <c r="X132" s="193">
        <f>SUM(X133:X143)</f>
        <v>0</v>
      </c>
      <c r="AR132" s="194" t="s">
        <v>92</v>
      </c>
      <c r="AT132" s="195" t="s">
        <v>84</v>
      </c>
      <c r="AU132" s="195" t="s">
        <v>92</v>
      </c>
      <c r="AY132" s="194" t="s">
        <v>163</v>
      </c>
      <c r="BK132" s="196">
        <f>SUM(BK133:BK143)</f>
        <v>0</v>
      </c>
    </row>
    <row r="133" spans="1:65" s="2" customFormat="1" ht="24.2" customHeight="1">
      <c r="A133" s="35"/>
      <c r="B133" s="36"/>
      <c r="C133" s="199" t="s">
        <v>92</v>
      </c>
      <c r="D133" s="199" t="s">
        <v>165</v>
      </c>
      <c r="E133" s="200" t="s">
        <v>166</v>
      </c>
      <c r="F133" s="201" t="s">
        <v>167</v>
      </c>
      <c r="G133" s="202" t="s">
        <v>168</v>
      </c>
      <c r="H133" s="203">
        <v>0.20300000000000001</v>
      </c>
      <c r="I133" s="204"/>
      <c r="J133" s="204"/>
      <c r="K133" s="205">
        <f>ROUND(P133*H133,2)</f>
        <v>0</v>
      </c>
      <c r="L133" s="206"/>
      <c r="M133" s="40"/>
      <c r="N133" s="207" t="s">
        <v>1</v>
      </c>
      <c r="O133" s="208" t="s">
        <v>48</v>
      </c>
      <c r="P133" s="209">
        <f>I133+J133</f>
        <v>0</v>
      </c>
      <c r="Q133" s="209">
        <f>ROUND(I133*H133,2)</f>
        <v>0</v>
      </c>
      <c r="R133" s="209">
        <f>ROUND(J133*H133,2)</f>
        <v>0</v>
      </c>
      <c r="S133" s="72"/>
      <c r="T133" s="210">
        <f>S133*H133</f>
        <v>0</v>
      </c>
      <c r="U133" s="210">
        <v>1.0900000000000001</v>
      </c>
      <c r="V133" s="210">
        <f>U133*H133</f>
        <v>0.22127000000000002</v>
      </c>
      <c r="W133" s="210">
        <v>0</v>
      </c>
      <c r="X133" s="211">
        <f>W133*H133</f>
        <v>0</v>
      </c>
      <c r="Y133" s="35"/>
      <c r="Z133" s="35"/>
      <c r="AA133" s="35"/>
      <c r="AB133" s="35"/>
      <c r="AC133" s="35"/>
      <c r="AD133" s="35"/>
      <c r="AE133" s="35"/>
      <c r="AR133" s="212" t="s">
        <v>169</v>
      </c>
      <c r="AT133" s="212" t="s">
        <v>165</v>
      </c>
      <c r="AU133" s="212" t="s">
        <v>94</v>
      </c>
      <c r="AY133" s="18" t="s">
        <v>163</v>
      </c>
      <c r="BE133" s="213">
        <f>IF(O133="základní",K133,0)</f>
        <v>0</v>
      </c>
      <c r="BF133" s="213">
        <f>IF(O133="snížená",K133,0)</f>
        <v>0</v>
      </c>
      <c r="BG133" s="213">
        <f>IF(O133="zákl. přenesená",K133,0)</f>
        <v>0</v>
      </c>
      <c r="BH133" s="213">
        <f>IF(O133="sníž. přenesená",K133,0)</f>
        <v>0</v>
      </c>
      <c r="BI133" s="213">
        <f>IF(O133="nulová",K133,0)</f>
        <v>0</v>
      </c>
      <c r="BJ133" s="18" t="s">
        <v>92</v>
      </c>
      <c r="BK133" s="213">
        <f>ROUND(P133*H133,2)</f>
        <v>0</v>
      </c>
      <c r="BL133" s="18" t="s">
        <v>169</v>
      </c>
      <c r="BM133" s="212" t="s">
        <v>170</v>
      </c>
    </row>
    <row r="134" spans="1:65" s="2" customFormat="1" ht="19.5">
      <c r="A134" s="35"/>
      <c r="B134" s="36"/>
      <c r="C134" s="37"/>
      <c r="D134" s="214" t="s">
        <v>171</v>
      </c>
      <c r="E134" s="37"/>
      <c r="F134" s="215" t="s">
        <v>172</v>
      </c>
      <c r="G134" s="37"/>
      <c r="H134" s="37"/>
      <c r="I134" s="216"/>
      <c r="J134" s="216"/>
      <c r="K134" s="37"/>
      <c r="L134" s="37"/>
      <c r="M134" s="40"/>
      <c r="N134" s="217"/>
      <c r="O134" s="218"/>
      <c r="P134" s="72"/>
      <c r="Q134" s="72"/>
      <c r="R134" s="72"/>
      <c r="S134" s="72"/>
      <c r="T134" s="72"/>
      <c r="U134" s="72"/>
      <c r="V134" s="72"/>
      <c r="W134" s="72"/>
      <c r="X134" s="73"/>
      <c r="Y134" s="35"/>
      <c r="Z134" s="35"/>
      <c r="AA134" s="35"/>
      <c r="AB134" s="35"/>
      <c r="AC134" s="35"/>
      <c r="AD134" s="35"/>
      <c r="AE134" s="35"/>
      <c r="AT134" s="18" t="s">
        <v>171</v>
      </c>
      <c r="AU134" s="18" t="s">
        <v>94</v>
      </c>
    </row>
    <row r="135" spans="1:65" s="13" customFormat="1">
      <c r="B135" s="219"/>
      <c r="C135" s="220"/>
      <c r="D135" s="214" t="s">
        <v>173</v>
      </c>
      <c r="E135" s="221" t="s">
        <v>1</v>
      </c>
      <c r="F135" s="222" t="s">
        <v>174</v>
      </c>
      <c r="G135" s="220"/>
      <c r="H135" s="221" t="s">
        <v>1</v>
      </c>
      <c r="I135" s="223"/>
      <c r="J135" s="223"/>
      <c r="K135" s="220"/>
      <c r="L135" s="220"/>
      <c r="M135" s="224"/>
      <c r="N135" s="225"/>
      <c r="O135" s="226"/>
      <c r="P135" s="226"/>
      <c r="Q135" s="226"/>
      <c r="R135" s="226"/>
      <c r="S135" s="226"/>
      <c r="T135" s="226"/>
      <c r="U135" s="226"/>
      <c r="V135" s="226"/>
      <c r="W135" s="226"/>
      <c r="X135" s="227"/>
      <c r="AT135" s="228" t="s">
        <v>173</v>
      </c>
      <c r="AU135" s="228" t="s">
        <v>94</v>
      </c>
      <c r="AV135" s="13" t="s">
        <v>92</v>
      </c>
      <c r="AW135" s="13" t="s">
        <v>5</v>
      </c>
      <c r="AX135" s="13" t="s">
        <v>85</v>
      </c>
      <c r="AY135" s="228" t="s">
        <v>163</v>
      </c>
    </row>
    <row r="136" spans="1:65" s="14" customFormat="1">
      <c r="B136" s="229"/>
      <c r="C136" s="230"/>
      <c r="D136" s="214" t="s">
        <v>173</v>
      </c>
      <c r="E136" s="231" t="s">
        <v>1</v>
      </c>
      <c r="F136" s="232" t="s">
        <v>175</v>
      </c>
      <c r="G136" s="230"/>
      <c r="H136" s="233">
        <v>0.107</v>
      </c>
      <c r="I136" s="234"/>
      <c r="J136" s="234"/>
      <c r="K136" s="230"/>
      <c r="L136" s="230"/>
      <c r="M136" s="235"/>
      <c r="N136" s="236"/>
      <c r="O136" s="237"/>
      <c r="P136" s="237"/>
      <c r="Q136" s="237"/>
      <c r="R136" s="237"/>
      <c r="S136" s="237"/>
      <c r="T136" s="237"/>
      <c r="U136" s="237"/>
      <c r="V136" s="237"/>
      <c r="W136" s="237"/>
      <c r="X136" s="238"/>
      <c r="AT136" s="239" t="s">
        <v>173</v>
      </c>
      <c r="AU136" s="239" t="s">
        <v>94</v>
      </c>
      <c r="AV136" s="14" t="s">
        <v>94</v>
      </c>
      <c r="AW136" s="14" t="s">
        <v>5</v>
      </c>
      <c r="AX136" s="14" t="s">
        <v>85</v>
      </c>
      <c r="AY136" s="239" t="s">
        <v>163</v>
      </c>
    </row>
    <row r="137" spans="1:65" s="14" customFormat="1">
      <c r="B137" s="229"/>
      <c r="C137" s="230"/>
      <c r="D137" s="214" t="s">
        <v>173</v>
      </c>
      <c r="E137" s="231" t="s">
        <v>1</v>
      </c>
      <c r="F137" s="232" t="s">
        <v>176</v>
      </c>
      <c r="G137" s="230"/>
      <c r="H137" s="233">
        <v>9.6000000000000002E-2</v>
      </c>
      <c r="I137" s="234"/>
      <c r="J137" s="234"/>
      <c r="K137" s="230"/>
      <c r="L137" s="230"/>
      <c r="M137" s="235"/>
      <c r="N137" s="236"/>
      <c r="O137" s="237"/>
      <c r="P137" s="237"/>
      <c r="Q137" s="237"/>
      <c r="R137" s="237"/>
      <c r="S137" s="237"/>
      <c r="T137" s="237"/>
      <c r="U137" s="237"/>
      <c r="V137" s="237"/>
      <c r="W137" s="237"/>
      <c r="X137" s="238"/>
      <c r="AT137" s="239" t="s">
        <v>173</v>
      </c>
      <c r="AU137" s="239" t="s">
        <v>94</v>
      </c>
      <c r="AV137" s="14" t="s">
        <v>94</v>
      </c>
      <c r="AW137" s="14" t="s">
        <v>5</v>
      </c>
      <c r="AX137" s="14" t="s">
        <v>85</v>
      </c>
      <c r="AY137" s="239" t="s">
        <v>163</v>
      </c>
    </row>
    <row r="138" spans="1:65" s="15" customFormat="1">
      <c r="B138" s="240"/>
      <c r="C138" s="241"/>
      <c r="D138" s="214" t="s">
        <v>173</v>
      </c>
      <c r="E138" s="242" t="s">
        <v>1</v>
      </c>
      <c r="F138" s="243" t="s">
        <v>177</v>
      </c>
      <c r="G138" s="241"/>
      <c r="H138" s="244">
        <v>0.20300000000000001</v>
      </c>
      <c r="I138" s="245"/>
      <c r="J138" s="245"/>
      <c r="K138" s="241"/>
      <c r="L138" s="241"/>
      <c r="M138" s="246"/>
      <c r="N138" s="247"/>
      <c r="O138" s="248"/>
      <c r="P138" s="248"/>
      <c r="Q138" s="248"/>
      <c r="R138" s="248"/>
      <c r="S138" s="248"/>
      <c r="T138" s="248"/>
      <c r="U138" s="248"/>
      <c r="V138" s="248"/>
      <c r="W138" s="248"/>
      <c r="X138" s="249"/>
      <c r="AT138" s="250" t="s">
        <v>173</v>
      </c>
      <c r="AU138" s="250" t="s">
        <v>94</v>
      </c>
      <c r="AV138" s="15" t="s">
        <v>169</v>
      </c>
      <c r="AW138" s="15" t="s">
        <v>5</v>
      </c>
      <c r="AX138" s="15" t="s">
        <v>92</v>
      </c>
      <c r="AY138" s="250" t="s">
        <v>163</v>
      </c>
    </row>
    <row r="139" spans="1:65" s="2" customFormat="1" ht="24.2" customHeight="1">
      <c r="A139" s="35"/>
      <c r="B139" s="36"/>
      <c r="C139" s="199" t="s">
        <v>94</v>
      </c>
      <c r="D139" s="199" t="s">
        <v>165</v>
      </c>
      <c r="E139" s="200" t="s">
        <v>178</v>
      </c>
      <c r="F139" s="201" t="s">
        <v>179</v>
      </c>
      <c r="G139" s="202" t="s">
        <v>180</v>
      </c>
      <c r="H139" s="203">
        <v>2.19</v>
      </c>
      <c r="I139" s="204"/>
      <c r="J139" s="204"/>
      <c r="K139" s="205">
        <f>ROUND(P139*H139,2)</f>
        <v>0</v>
      </c>
      <c r="L139" s="206"/>
      <c r="M139" s="40"/>
      <c r="N139" s="207" t="s">
        <v>1</v>
      </c>
      <c r="O139" s="208" t="s">
        <v>48</v>
      </c>
      <c r="P139" s="209">
        <f>I139+J139</f>
        <v>0</v>
      </c>
      <c r="Q139" s="209">
        <f>ROUND(I139*H139,2)</f>
        <v>0</v>
      </c>
      <c r="R139" s="209">
        <f>ROUND(J139*H139,2)</f>
        <v>0</v>
      </c>
      <c r="S139" s="72"/>
      <c r="T139" s="210">
        <f>S139*H139</f>
        <v>0</v>
      </c>
      <c r="U139" s="210">
        <v>0.17818000000000001</v>
      </c>
      <c r="V139" s="210">
        <f>U139*H139</f>
        <v>0.39021420000000001</v>
      </c>
      <c r="W139" s="210">
        <v>0</v>
      </c>
      <c r="X139" s="211">
        <f>W139*H139</f>
        <v>0</v>
      </c>
      <c r="Y139" s="35"/>
      <c r="Z139" s="35"/>
      <c r="AA139" s="35"/>
      <c r="AB139" s="35"/>
      <c r="AC139" s="35"/>
      <c r="AD139" s="35"/>
      <c r="AE139" s="35"/>
      <c r="AR139" s="212" t="s">
        <v>169</v>
      </c>
      <c r="AT139" s="212" t="s">
        <v>165</v>
      </c>
      <c r="AU139" s="212" t="s">
        <v>94</v>
      </c>
      <c r="AY139" s="18" t="s">
        <v>163</v>
      </c>
      <c r="BE139" s="213">
        <f>IF(O139="základní",K139,0)</f>
        <v>0</v>
      </c>
      <c r="BF139" s="213">
        <f>IF(O139="snížená",K139,0)</f>
        <v>0</v>
      </c>
      <c r="BG139" s="213">
        <f>IF(O139="zákl. přenesená",K139,0)</f>
        <v>0</v>
      </c>
      <c r="BH139" s="213">
        <f>IF(O139="sníž. přenesená",K139,0)</f>
        <v>0</v>
      </c>
      <c r="BI139" s="213">
        <f>IF(O139="nulová",K139,0)</f>
        <v>0</v>
      </c>
      <c r="BJ139" s="18" t="s">
        <v>92</v>
      </c>
      <c r="BK139" s="213">
        <f>ROUND(P139*H139,2)</f>
        <v>0</v>
      </c>
      <c r="BL139" s="18" t="s">
        <v>169</v>
      </c>
      <c r="BM139" s="212" t="s">
        <v>181</v>
      </c>
    </row>
    <row r="140" spans="1:65" s="2" customFormat="1" ht="19.5">
      <c r="A140" s="35"/>
      <c r="B140" s="36"/>
      <c r="C140" s="37"/>
      <c r="D140" s="214" t="s">
        <v>171</v>
      </c>
      <c r="E140" s="37"/>
      <c r="F140" s="215" t="s">
        <v>182</v>
      </c>
      <c r="G140" s="37"/>
      <c r="H140" s="37"/>
      <c r="I140" s="216"/>
      <c r="J140" s="216"/>
      <c r="K140" s="37"/>
      <c r="L140" s="37"/>
      <c r="M140" s="40"/>
      <c r="N140" s="217"/>
      <c r="O140" s="218"/>
      <c r="P140" s="72"/>
      <c r="Q140" s="72"/>
      <c r="R140" s="72"/>
      <c r="S140" s="72"/>
      <c r="T140" s="72"/>
      <c r="U140" s="72"/>
      <c r="V140" s="72"/>
      <c r="W140" s="72"/>
      <c r="X140" s="73"/>
      <c r="Y140" s="35"/>
      <c r="Z140" s="35"/>
      <c r="AA140" s="35"/>
      <c r="AB140" s="35"/>
      <c r="AC140" s="35"/>
      <c r="AD140" s="35"/>
      <c r="AE140" s="35"/>
      <c r="AT140" s="18" t="s">
        <v>171</v>
      </c>
      <c r="AU140" s="18" t="s">
        <v>94</v>
      </c>
    </row>
    <row r="141" spans="1:65" s="13" customFormat="1">
      <c r="B141" s="219"/>
      <c r="C141" s="220"/>
      <c r="D141" s="214" t="s">
        <v>173</v>
      </c>
      <c r="E141" s="221" t="s">
        <v>1</v>
      </c>
      <c r="F141" s="222" t="s">
        <v>174</v>
      </c>
      <c r="G141" s="220"/>
      <c r="H141" s="221" t="s">
        <v>1</v>
      </c>
      <c r="I141" s="223"/>
      <c r="J141" s="223"/>
      <c r="K141" s="220"/>
      <c r="L141" s="220"/>
      <c r="M141" s="224"/>
      <c r="N141" s="225"/>
      <c r="O141" s="226"/>
      <c r="P141" s="226"/>
      <c r="Q141" s="226"/>
      <c r="R141" s="226"/>
      <c r="S141" s="226"/>
      <c r="T141" s="226"/>
      <c r="U141" s="226"/>
      <c r="V141" s="226"/>
      <c r="W141" s="226"/>
      <c r="X141" s="227"/>
      <c r="AT141" s="228" t="s">
        <v>173</v>
      </c>
      <c r="AU141" s="228" t="s">
        <v>94</v>
      </c>
      <c r="AV141" s="13" t="s">
        <v>92</v>
      </c>
      <c r="AW141" s="13" t="s">
        <v>5</v>
      </c>
      <c r="AX141" s="13" t="s">
        <v>85</v>
      </c>
      <c r="AY141" s="228" t="s">
        <v>163</v>
      </c>
    </row>
    <row r="142" spans="1:65" s="14" customFormat="1">
      <c r="B142" s="229"/>
      <c r="C142" s="230"/>
      <c r="D142" s="214" t="s">
        <v>173</v>
      </c>
      <c r="E142" s="231" t="s">
        <v>1</v>
      </c>
      <c r="F142" s="232" t="s">
        <v>183</v>
      </c>
      <c r="G142" s="230"/>
      <c r="H142" s="233">
        <v>2.19</v>
      </c>
      <c r="I142" s="234"/>
      <c r="J142" s="234"/>
      <c r="K142" s="230"/>
      <c r="L142" s="230"/>
      <c r="M142" s="235"/>
      <c r="N142" s="236"/>
      <c r="O142" s="237"/>
      <c r="P142" s="237"/>
      <c r="Q142" s="237"/>
      <c r="R142" s="237"/>
      <c r="S142" s="237"/>
      <c r="T142" s="237"/>
      <c r="U142" s="237"/>
      <c r="V142" s="237"/>
      <c r="W142" s="237"/>
      <c r="X142" s="238"/>
      <c r="AT142" s="239" t="s">
        <v>173</v>
      </c>
      <c r="AU142" s="239" t="s">
        <v>94</v>
      </c>
      <c r="AV142" s="14" t="s">
        <v>94</v>
      </c>
      <c r="AW142" s="14" t="s">
        <v>5</v>
      </c>
      <c r="AX142" s="14" t="s">
        <v>85</v>
      </c>
      <c r="AY142" s="239" t="s">
        <v>163</v>
      </c>
    </row>
    <row r="143" spans="1:65" s="15" customFormat="1">
      <c r="B143" s="240"/>
      <c r="C143" s="241"/>
      <c r="D143" s="214" t="s">
        <v>173</v>
      </c>
      <c r="E143" s="242" t="s">
        <v>1</v>
      </c>
      <c r="F143" s="243" t="s">
        <v>177</v>
      </c>
      <c r="G143" s="241"/>
      <c r="H143" s="244">
        <v>2.19</v>
      </c>
      <c r="I143" s="245"/>
      <c r="J143" s="245"/>
      <c r="K143" s="241"/>
      <c r="L143" s="241"/>
      <c r="M143" s="246"/>
      <c r="N143" s="247"/>
      <c r="O143" s="248"/>
      <c r="P143" s="248"/>
      <c r="Q143" s="248"/>
      <c r="R143" s="248"/>
      <c r="S143" s="248"/>
      <c r="T143" s="248"/>
      <c r="U143" s="248"/>
      <c r="V143" s="248"/>
      <c r="W143" s="248"/>
      <c r="X143" s="249"/>
      <c r="AT143" s="250" t="s">
        <v>173</v>
      </c>
      <c r="AU143" s="250" t="s">
        <v>94</v>
      </c>
      <c r="AV143" s="15" t="s">
        <v>169</v>
      </c>
      <c r="AW143" s="15" t="s">
        <v>5</v>
      </c>
      <c r="AX143" s="15" t="s">
        <v>92</v>
      </c>
      <c r="AY143" s="250" t="s">
        <v>163</v>
      </c>
    </row>
    <row r="144" spans="1:65" s="12" customFormat="1" ht="22.9" customHeight="1">
      <c r="B144" s="182"/>
      <c r="C144" s="183"/>
      <c r="D144" s="184" t="s">
        <v>84</v>
      </c>
      <c r="E144" s="197" t="s">
        <v>169</v>
      </c>
      <c r="F144" s="197" t="s">
        <v>184</v>
      </c>
      <c r="G144" s="183"/>
      <c r="H144" s="183"/>
      <c r="I144" s="186"/>
      <c r="J144" s="186"/>
      <c r="K144" s="198">
        <f>BK144</f>
        <v>0</v>
      </c>
      <c r="L144" s="183"/>
      <c r="M144" s="188"/>
      <c r="N144" s="189"/>
      <c r="O144" s="190"/>
      <c r="P144" s="190"/>
      <c r="Q144" s="191">
        <f>SUM(Q145:Q150)</f>
        <v>0</v>
      </c>
      <c r="R144" s="191">
        <f>SUM(R145:R150)</f>
        <v>0</v>
      </c>
      <c r="S144" s="190"/>
      <c r="T144" s="192">
        <f>SUM(T145:T150)</f>
        <v>0</v>
      </c>
      <c r="U144" s="190"/>
      <c r="V144" s="192">
        <f>SUM(V145:V150)</f>
        <v>1.0619999999999998</v>
      </c>
      <c r="W144" s="190"/>
      <c r="X144" s="193">
        <f>SUM(X145:X150)</f>
        <v>0</v>
      </c>
      <c r="AR144" s="194" t="s">
        <v>92</v>
      </c>
      <c r="AT144" s="195" t="s">
        <v>84</v>
      </c>
      <c r="AU144" s="195" t="s">
        <v>92</v>
      </c>
      <c r="AY144" s="194" t="s">
        <v>163</v>
      </c>
      <c r="BK144" s="196">
        <f>SUM(BK145:BK150)</f>
        <v>0</v>
      </c>
    </row>
    <row r="145" spans="1:65" s="2" customFormat="1" ht="24.2" customHeight="1">
      <c r="A145" s="35"/>
      <c r="B145" s="36"/>
      <c r="C145" s="199" t="s">
        <v>102</v>
      </c>
      <c r="D145" s="199" t="s">
        <v>165</v>
      </c>
      <c r="E145" s="200" t="s">
        <v>185</v>
      </c>
      <c r="F145" s="201" t="s">
        <v>186</v>
      </c>
      <c r="G145" s="202" t="s">
        <v>187</v>
      </c>
      <c r="H145" s="203">
        <v>18</v>
      </c>
      <c r="I145" s="204"/>
      <c r="J145" s="204"/>
      <c r="K145" s="205">
        <f>ROUND(P145*H145,2)</f>
        <v>0</v>
      </c>
      <c r="L145" s="206"/>
      <c r="M145" s="40"/>
      <c r="N145" s="207" t="s">
        <v>1</v>
      </c>
      <c r="O145" s="208" t="s">
        <v>48</v>
      </c>
      <c r="P145" s="209">
        <f>I145+J145</f>
        <v>0</v>
      </c>
      <c r="Q145" s="209">
        <f>ROUND(I145*H145,2)</f>
        <v>0</v>
      </c>
      <c r="R145" s="209">
        <f>ROUND(J145*H145,2)</f>
        <v>0</v>
      </c>
      <c r="S145" s="72"/>
      <c r="T145" s="210">
        <f>S145*H145</f>
        <v>0</v>
      </c>
      <c r="U145" s="210">
        <v>5.8999999999999997E-2</v>
      </c>
      <c r="V145" s="210">
        <f>U145*H145</f>
        <v>1.0619999999999998</v>
      </c>
      <c r="W145" s="210">
        <v>0</v>
      </c>
      <c r="X145" s="211">
        <f>W145*H145</f>
        <v>0</v>
      </c>
      <c r="Y145" s="35"/>
      <c r="Z145" s="35"/>
      <c r="AA145" s="35"/>
      <c r="AB145" s="35"/>
      <c r="AC145" s="35"/>
      <c r="AD145" s="35"/>
      <c r="AE145" s="35"/>
      <c r="AR145" s="212" t="s">
        <v>169</v>
      </c>
      <c r="AT145" s="212" t="s">
        <v>165</v>
      </c>
      <c r="AU145" s="212" t="s">
        <v>94</v>
      </c>
      <c r="AY145" s="18" t="s">
        <v>163</v>
      </c>
      <c r="BE145" s="213">
        <f>IF(O145="základní",K145,0)</f>
        <v>0</v>
      </c>
      <c r="BF145" s="213">
        <f>IF(O145="snížená",K145,0)</f>
        <v>0</v>
      </c>
      <c r="BG145" s="213">
        <f>IF(O145="zákl. přenesená",K145,0)</f>
        <v>0</v>
      </c>
      <c r="BH145" s="213">
        <f>IF(O145="sníž. přenesená",K145,0)</f>
        <v>0</v>
      </c>
      <c r="BI145" s="213">
        <f>IF(O145="nulová",K145,0)</f>
        <v>0</v>
      </c>
      <c r="BJ145" s="18" t="s">
        <v>92</v>
      </c>
      <c r="BK145" s="213">
        <f>ROUND(P145*H145,2)</f>
        <v>0</v>
      </c>
      <c r="BL145" s="18" t="s">
        <v>169</v>
      </c>
      <c r="BM145" s="212" t="s">
        <v>188</v>
      </c>
    </row>
    <row r="146" spans="1:65" s="2" customFormat="1" ht="19.5">
      <c r="A146" s="35"/>
      <c r="B146" s="36"/>
      <c r="C146" s="37"/>
      <c r="D146" s="214" t="s">
        <v>171</v>
      </c>
      <c r="E146" s="37"/>
      <c r="F146" s="215" t="s">
        <v>189</v>
      </c>
      <c r="G146" s="37"/>
      <c r="H146" s="37"/>
      <c r="I146" s="216"/>
      <c r="J146" s="216"/>
      <c r="K146" s="37"/>
      <c r="L146" s="37"/>
      <c r="M146" s="40"/>
      <c r="N146" s="217"/>
      <c r="O146" s="218"/>
      <c r="P146" s="72"/>
      <c r="Q146" s="72"/>
      <c r="R146" s="72"/>
      <c r="S146" s="72"/>
      <c r="T146" s="72"/>
      <c r="U146" s="72"/>
      <c r="V146" s="72"/>
      <c r="W146" s="72"/>
      <c r="X146" s="73"/>
      <c r="Y146" s="35"/>
      <c r="Z146" s="35"/>
      <c r="AA146" s="35"/>
      <c r="AB146" s="35"/>
      <c r="AC146" s="35"/>
      <c r="AD146" s="35"/>
      <c r="AE146" s="35"/>
      <c r="AT146" s="18" t="s">
        <v>171</v>
      </c>
      <c r="AU146" s="18" t="s">
        <v>94</v>
      </c>
    </row>
    <row r="147" spans="1:65" s="13" customFormat="1">
      <c r="B147" s="219"/>
      <c r="C147" s="220"/>
      <c r="D147" s="214" t="s">
        <v>173</v>
      </c>
      <c r="E147" s="221" t="s">
        <v>1</v>
      </c>
      <c r="F147" s="222" t="s">
        <v>174</v>
      </c>
      <c r="G147" s="220"/>
      <c r="H147" s="221" t="s">
        <v>1</v>
      </c>
      <c r="I147" s="223"/>
      <c r="J147" s="223"/>
      <c r="K147" s="220"/>
      <c r="L147" s="220"/>
      <c r="M147" s="224"/>
      <c r="N147" s="225"/>
      <c r="O147" s="226"/>
      <c r="P147" s="226"/>
      <c r="Q147" s="226"/>
      <c r="R147" s="226"/>
      <c r="S147" s="226"/>
      <c r="T147" s="226"/>
      <c r="U147" s="226"/>
      <c r="V147" s="226"/>
      <c r="W147" s="226"/>
      <c r="X147" s="227"/>
      <c r="AT147" s="228" t="s">
        <v>173</v>
      </c>
      <c r="AU147" s="228" t="s">
        <v>94</v>
      </c>
      <c r="AV147" s="13" t="s">
        <v>92</v>
      </c>
      <c r="AW147" s="13" t="s">
        <v>5</v>
      </c>
      <c r="AX147" s="13" t="s">
        <v>85</v>
      </c>
      <c r="AY147" s="228" t="s">
        <v>163</v>
      </c>
    </row>
    <row r="148" spans="1:65" s="14" customFormat="1">
      <c r="B148" s="229"/>
      <c r="C148" s="230"/>
      <c r="D148" s="214" t="s">
        <v>173</v>
      </c>
      <c r="E148" s="231" t="s">
        <v>1</v>
      </c>
      <c r="F148" s="232" t="s">
        <v>190</v>
      </c>
      <c r="G148" s="230"/>
      <c r="H148" s="233">
        <v>10</v>
      </c>
      <c r="I148" s="234"/>
      <c r="J148" s="234"/>
      <c r="K148" s="230"/>
      <c r="L148" s="230"/>
      <c r="M148" s="235"/>
      <c r="N148" s="236"/>
      <c r="O148" s="237"/>
      <c r="P148" s="237"/>
      <c r="Q148" s="237"/>
      <c r="R148" s="237"/>
      <c r="S148" s="237"/>
      <c r="T148" s="237"/>
      <c r="U148" s="237"/>
      <c r="V148" s="237"/>
      <c r="W148" s="237"/>
      <c r="X148" s="238"/>
      <c r="AT148" s="239" t="s">
        <v>173</v>
      </c>
      <c r="AU148" s="239" t="s">
        <v>94</v>
      </c>
      <c r="AV148" s="14" t="s">
        <v>94</v>
      </c>
      <c r="AW148" s="14" t="s">
        <v>5</v>
      </c>
      <c r="AX148" s="14" t="s">
        <v>85</v>
      </c>
      <c r="AY148" s="239" t="s">
        <v>163</v>
      </c>
    </row>
    <row r="149" spans="1:65" s="14" customFormat="1">
      <c r="B149" s="229"/>
      <c r="C149" s="230"/>
      <c r="D149" s="214" t="s">
        <v>173</v>
      </c>
      <c r="E149" s="231" t="s">
        <v>1</v>
      </c>
      <c r="F149" s="232" t="s">
        <v>191</v>
      </c>
      <c r="G149" s="230"/>
      <c r="H149" s="233">
        <v>8</v>
      </c>
      <c r="I149" s="234"/>
      <c r="J149" s="234"/>
      <c r="K149" s="230"/>
      <c r="L149" s="230"/>
      <c r="M149" s="235"/>
      <c r="N149" s="236"/>
      <c r="O149" s="237"/>
      <c r="P149" s="237"/>
      <c r="Q149" s="237"/>
      <c r="R149" s="237"/>
      <c r="S149" s="237"/>
      <c r="T149" s="237"/>
      <c r="U149" s="237"/>
      <c r="V149" s="237"/>
      <c r="W149" s="237"/>
      <c r="X149" s="238"/>
      <c r="AT149" s="239" t="s">
        <v>173</v>
      </c>
      <c r="AU149" s="239" t="s">
        <v>94</v>
      </c>
      <c r="AV149" s="14" t="s">
        <v>94</v>
      </c>
      <c r="AW149" s="14" t="s">
        <v>5</v>
      </c>
      <c r="AX149" s="14" t="s">
        <v>85</v>
      </c>
      <c r="AY149" s="239" t="s">
        <v>163</v>
      </c>
    </row>
    <row r="150" spans="1:65" s="15" customFormat="1">
      <c r="B150" s="240"/>
      <c r="C150" s="241"/>
      <c r="D150" s="214" t="s">
        <v>173</v>
      </c>
      <c r="E150" s="242" t="s">
        <v>1</v>
      </c>
      <c r="F150" s="243" t="s">
        <v>177</v>
      </c>
      <c r="G150" s="241"/>
      <c r="H150" s="244">
        <v>18</v>
      </c>
      <c r="I150" s="245"/>
      <c r="J150" s="245"/>
      <c r="K150" s="241"/>
      <c r="L150" s="241"/>
      <c r="M150" s="246"/>
      <c r="N150" s="247"/>
      <c r="O150" s="248"/>
      <c r="P150" s="248"/>
      <c r="Q150" s="248"/>
      <c r="R150" s="248"/>
      <c r="S150" s="248"/>
      <c r="T150" s="248"/>
      <c r="U150" s="248"/>
      <c r="V150" s="248"/>
      <c r="W150" s="248"/>
      <c r="X150" s="249"/>
      <c r="AT150" s="250" t="s">
        <v>173</v>
      </c>
      <c r="AU150" s="250" t="s">
        <v>94</v>
      </c>
      <c r="AV150" s="15" t="s">
        <v>169</v>
      </c>
      <c r="AW150" s="15" t="s">
        <v>5</v>
      </c>
      <c r="AX150" s="15" t="s">
        <v>92</v>
      </c>
      <c r="AY150" s="250" t="s">
        <v>163</v>
      </c>
    </row>
    <row r="151" spans="1:65" s="12" customFormat="1" ht="22.9" customHeight="1">
      <c r="B151" s="182"/>
      <c r="C151" s="183"/>
      <c r="D151" s="184" t="s">
        <v>84</v>
      </c>
      <c r="E151" s="197" t="s">
        <v>192</v>
      </c>
      <c r="F151" s="197" t="s">
        <v>193</v>
      </c>
      <c r="G151" s="183"/>
      <c r="H151" s="183"/>
      <c r="I151" s="186"/>
      <c r="J151" s="186"/>
      <c r="K151" s="198">
        <f>BK151</f>
        <v>0</v>
      </c>
      <c r="L151" s="183"/>
      <c r="M151" s="188"/>
      <c r="N151" s="189"/>
      <c r="O151" s="190"/>
      <c r="P151" s="190"/>
      <c r="Q151" s="191">
        <f>SUM(Q152:Q238)</f>
        <v>0</v>
      </c>
      <c r="R151" s="191">
        <f>SUM(R152:R238)</f>
        <v>0</v>
      </c>
      <c r="S151" s="190"/>
      <c r="T151" s="192">
        <f>SUM(T152:T238)</f>
        <v>0</v>
      </c>
      <c r="U151" s="190"/>
      <c r="V151" s="192">
        <f>SUM(V152:V238)</f>
        <v>0.56620269999999995</v>
      </c>
      <c r="W151" s="190"/>
      <c r="X151" s="193">
        <f>SUM(X152:X238)</f>
        <v>15.528514999999999</v>
      </c>
      <c r="AR151" s="194" t="s">
        <v>92</v>
      </c>
      <c r="AT151" s="195" t="s">
        <v>84</v>
      </c>
      <c r="AU151" s="195" t="s">
        <v>92</v>
      </c>
      <c r="AY151" s="194" t="s">
        <v>163</v>
      </c>
      <c r="BK151" s="196">
        <f>SUM(BK152:BK238)</f>
        <v>0</v>
      </c>
    </row>
    <row r="152" spans="1:65" s="2" customFormat="1" ht="21.75" customHeight="1">
      <c r="A152" s="35"/>
      <c r="B152" s="36"/>
      <c r="C152" s="199" t="s">
        <v>169</v>
      </c>
      <c r="D152" s="199" t="s">
        <v>165</v>
      </c>
      <c r="E152" s="200" t="s">
        <v>194</v>
      </c>
      <c r="F152" s="201" t="s">
        <v>195</v>
      </c>
      <c r="G152" s="202" t="s">
        <v>196</v>
      </c>
      <c r="H152" s="203">
        <v>0.442</v>
      </c>
      <c r="I152" s="204"/>
      <c r="J152" s="204"/>
      <c r="K152" s="205">
        <f>ROUND(P152*H152,2)</f>
        <v>0</v>
      </c>
      <c r="L152" s="206"/>
      <c r="M152" s="40"/>
      <c r="N152" s="207" t="s">
        <v>1</v>
      </c>
      <c r="O152" s="208" t="s">
        <v>48</v>
      </c>
      <c r="P152" s="209">
        <f>I152+J152</f>
        <v>0</v>
      </c>
      <c r="Q152" s="209">
        <f>ROUND(I152*H152,2)</f>
        <v>0</v>
      </c>
      <c r="R152" s="209">
        <f>ROUND(J152*H152,2)</f>
        <v>0</v>
      </c>
      <c r="S152" s="72"/>
      <c r="T152" s="210">
        <f>S152*H152</f>
        <v>0</v>
      </c>
      <c r="U152" s="210">
        <v>3.9899999999999998E-2</v>
      </c>
      <c r="V152" s="210">
        <f>U152*H152</f>
        <v>1.76358E-2</v>
      </c>
      <c r="W152" s="210">
        <v>0</v>
      </c>
      <c r="X152" s="211">
        <f>W152*H152</f>
        <v>0</v>
      </c>
      <c r="Y152" s="35"/>
      <c r="Z152" s="35"/>
      <c r="AA152" s="35"/>
      <c r="AB152" s="35"/>
      <c r="AC152" s="35"/>
      <c r="AD152" s="35"/>
      <c r="AE152" s="35"/>
      <c r="AR152" s="212" t="s">
        <v>169</v>
      </c>
      <c r="AT152" s="212" t="s">
        <v>165</v>
      </c>
      <c r="AU152" s="212" t="s">
        <v>94</v>
      </c>
      <c r="AY152" s="18" t="s">
        <v>163</v>
      </c>
      <c r="BE152" s="213">
        <f>IF(O152="základní",K152,0)</f>
        <v>0</v>
      </c>
      <c r="BF152" s="213">
        <f>IF(O152="snížená",K152,0)</f>
        <v>0</v>
      </c>
      <c r="BG152" s="213">
        <f>IF(O152="zákl. přenesená",K152,0)</f>
        <v>0</v>
      </c>
      <c r="BH152" s="213">
        <f>IF(O152="sníž. přenesená",K152,0)</f>
        <v>0</v>
      </c>
      <c r="BI152" s="213">
        <f>IF(O152="nulová",K152,0)</f>
        <v>0</v>
      </c>
      <c r="BJ152" s="18" t="s">
        <v>92</v>
      </c>
      <c r="BK152" s="213">
        <f>ROUND(P152*H152,2)</f>
        <v>0</v>
      </c>
      <c r="BL152" s="18" t="s">
        <v>169</v>
      </c>
      <c r="BM152" s="212" t="s">
        <v>197</v>
      </c>
    </row>
    <row r="153" spans="1:65" s="2" customFormat="1">
      <c r="A153" s="35"/>
      <c r="B153" s="36"/>
      <c r="C153" s="37"/>
      <c r="D153" s="214" t="s">
        <v>171</v>
      </c>
      <c r="E153" s="37"/>
      <c r="F153" s="215" t="s">
        <v>198</v>
      </c>
      <c r="G153" s="37"/>
      <c r="H153" s="37"/>
      <c r="I153" s="216"/>
      <c r="J153" s="216"/>
      <c r="K153" s="37"/>
      <c r="L153" s="37"/>
      <c r="M153" s="40"/>
      <c r="N153" s="217"/>
      <c r="O153" s="218"/>
      <c r="P153" s="72"/>
      <c r="Q153" s="72"/>
      <c r="R153" s="72"/>
      <c r="S153" s="72"/>
      <c r="T153" s="72"/>
      <c r="U153" s="72"/>
      <c r="V153" s="72"/>
      <c r="W153" s="72"/>
      <c r="X153" s="73"/>
      <c r="Y153" s="35"/>
      <c r="Z153" s="35"/>
      <c r="AA153" s="35"/>
      <c r="AB153" s="35"/>
      <c r="AC153" s="35"/>
      <c r="AD153" s="35"/>
      <c r="AE153" s="35"/>
      <c r="AT153" s="18" t="s">
        <v>171</v>
      </c>
      <c r="AU153" s="18" t="s">
        <v>94</v>
      </c>
    </row>
    <row r="154" spans="1:65" s="13" customFormat="1">
      <c r="B154" s="219"/>
      <c r="C154" s="220"/>
      <c r="D154" s="214" t="s">
        <v>173</v>
      </c>
      <c r="E154" s="221" t="s">
        <v>1</v>
      </c>
      <c r="F154" s="222" t="s">
        <v>174</v>
      </c>
      <c r="G154" s="220"/>
      <c r="H154" s="221" t="s">
        <v>1</v>
      </c>
      <c r="I154" s="223"/>
      <c r="J154" s="223"/>
      <c r="K154" s="220"/>
      <c r="L154" s="220"/>
      <c r="M154" s="224"/>
      <c r="N154" s="225"/>
      <c r="O154" s="226"/>
      <c r="P154" s="226"/>
      <c r="Q154" s="226"/>
      <c r="R154" s="226"/>
      <c r="S154" s="226"/>
      <c r="T154" s="226"/>
      <c r="U154" s="226"/>
      <c r="V154" s="226"/>
      <c r="W154" s="226"/>
      <c r="X154" s="227"/>
      <c r="AT154" s="228" t="s">
        <v>173</v>
      </c>
      <c r="AU154" s="228" t="s">
        <v>94</v>
      </c>
      <c r="AV154" s="13" t="s">
        <v>92</v>
      </c>
      <c r="AW154" s="13" t="s">
        <v>5</v>
      </c>
      <c r="AX154" s="13" t="s">
        <v>85</v>
      </c>
      <c r="AY154" s="228" t="s">
        <v>163</v>
      </c>
    </row>
    <row r="155" spans="1:65" s="14" customFormat="1">
      <c r="B155" s="229"/>
      <c r="C155" s="230"/>
      <c r="D155" s="214" t="s">
        <v>173</v>
      </c>
      <c r="E155" s="231" t="s">
        <v>1</v>
      </c>
      <c r="F155" s="232" t="s">
        <v>199</v>
      </c>
      <c r="G155" s="230"/>
      <c r="H155" s="233">
        <v>0.17899999999999999</v>
      </c>
      <c r="I155" s="234"/>
      <c r="J155" s="234"/>
      <c r="K155" s="230"/>
      <c r="L155" s="230"/>
      <c r="M155" s="235"/>
      <c r="N155" s="236"/>
      <c r="O155" s="237"/>
      <c r="P155" s="237"/>
      <c r="Q155" s="237"/>
      <c r="R155" s="237"/>
      <c r="S155" s="237"/>
      <c r="T155" s="237"/>
      <c r="U155" s="237"/>
      <c r="V155" s="237"/>
      <c r="W155" s="237"/>
      <c r="X155" s="238"/>
      <c r="AT155" s="239" t="s">
        <v>173</v>
      </c>
      <c r="AU155" s="239" t="s">
        <v>94</v>
      </c>
      <c r="AV155" s="14" t="s">
        <v>94</v>
      </c>
      <c r="AW155" s="14" t="s">
        <v>5</v>
      </c>
      <c r="AX155" s="14" t="s">
        <v>85</v>
      </c>
      <c r="AY155" s="239" t="s">
        <v>163</v>
      </c>
    </row>
    <row r="156" spans="1:65" s="14" customFormat="1">
      <c r="B156" s="229"/>
      <c r="C156" s="230"/>
      <c r="D156" s="214" t="s">
        <v>173</v>
      </c>
      <c r="E156" s="231" t="s">
        <v>1</v>
      </c>
      <c r="F156" s="232" t="s">
        <v>200</v>
      </c>
      <c r="G156" s="230"/>
      <c r="H156" s="233">
        <v>6.4000000000000001E-2</v>
      </c>
      <c r="I156" s="234"/>
      <c r="J156" s="234"/>
      <c r="K156" s="230"/>
      <c r="L156" s="230"/>
      <c r="M156" s="235"/>
      <c r="N156" s="236"/>
      <c r="O156" s="237"/>
      <c r="P156" s="237"/>
      <c r="Q156" s="237"/>
      <c r="R156" s="237"/>
      <c r="S156" s="237"/>
      <c r="T156" s="237"/>
      <c r="U156" s="237"/>
      <c r="V156" s="237"/>
      <c r="W156" s="237"/>
      <c r="X156" s="238"/>
      <c r="AT156" s="239" t="s">
        <v>173</v>
      </c>
      <c r="AU156" s="239" t="s">
        <v>94</v>
      </c>
      <c r="AV156" s="14" t="s">
        <v>94</v>
      </c>
      <c r="AW156" s="14" t="s">
        <v>5</v>
      </c>
      <c r="AX156" s="14" t="s">
        <v>85</v>
      </c>
      <c r="AY156" s="239" t="s">
        <v>163</v>
      </c>
    </row>
    <row r="157" spans="1:65" s="14" customFormat="1">
      <c r="B157" s="229"/>
      <c r="C157" s="230"/>
      <c r="D157" s="214" t="s">
        <v>173</v>
      </c>
      <c r="E157" s="231" t="s">
        <v>1</v>
      </c>
      <c r="F157" s="232" t="s">
        <v>201</v>
      </c>
      <c r="G157" s="230"/>
      <c r="H157" s="233">
        <v>9.8000000000000004E-2</v>
      </c>
      <c r="I157" s="234"/>
      <c r="J157" s="234"/>
      <c r="K157" s="230"/>
      <c r="L157" s="230"/>
      <c r="M157" s="235"/>
      <c r="N157" s="236"/>
      <c r="O157" s="237"/>
      <c r="P157" s="237"/>
      <c r="Q157" s="237"/>
      <c r="R157" s="237"/>
      <c r="S157" s="237"/>
      <c r="T157" s="237"/>
      <c r="U157" s="237"/>
      <c r="V157" s="237"/>
      <c r="W157" s="237"/>
      <c r="X157" s="238"/>
      <c r="AT157" s="239" t="s">
        <v>173</v>
      </c>
      <c r="AU157" s="239" t="s">
        <v>94</v>
      </c>
      <c r="AV157" s="14" t="s">
        <v>94</v>
      </c>
      <c r="AW157" s="14" t="s">
        <v>5</v>
      </c>
      <c r="AX157" s="14" t="s">
        <v>85</v>
      </c>
      <c r="AY157" s="239" t="s">
        <v>163</v>
      </c>
    </row>
    <row r="158" spans="1:65" s="14" customFormat="1">
      <c r="B158" s="229"/>
      <c r="C158" s="230"/>
      <c r="D158" s="214" t="s">
        <v>173</v>
      </c>
      <c r="E158" s="231" t="s">
        <v>1</v>
      </c>
      <c r="F158" s="232" t="s">
        <v>202</v>
      </c>
      <c r="G158" s="230"/>
      <c r="H158" s="233">
        <v>0.10100000000000001</v>
      </c>
      <c r="I158" s="234"/>
      <c r="J158" s="234"/>
      <c r="K158" s="230"/>
      <c r="L158" s="230"/>
      <c r="M158" s="235"/>
      <c r="N158" s="236"/>
      <c r="O158" s="237"/>
      <c r="P158" s="237"/>
      <c r="Q158" s="237"/>
      <c r="R158" s="237"/>
      <c r="S158" s="237"/>
      <c r="T158" s="237"/>
      <c r="U158" s="237"/>
      <c r="V158" s="237"/>
      <c r="W158" s="237"/>
      <c r="X158" s="238"/>
      <c r="AT158" s="239" t="s">
        <v>173</v>
      </c>
      <c r="AU158" s="239" t="s">
        <v>94</v>
      </c>
      <c r="AV158" s="14" t="s">
        <v>94</v>
      </c>
      <c r="AW158" s="14" t="s">
        <v>5</v>
      </c>
      <c r="AX158" s="14" t="s">
        <v>85</v>
      </c>
      <c r="AY158" s="239" t="s">
        <v>163</v>
      </c>
    </row>
    <row r="159" spans="1:65" s="15" customFormat="1">
      <c r="B159" s="240"/>
      <c r="C159" s="241"/>
      <c r="D159" s="214" t="s">
        <v>173</v>
      </c>
      <c r="E159" s="242" t="s">
        <v>1</v>
      </c>
      <c r="F159" s="243" t="s">
        <v>177</v>
      </c>
      <c r="G159" s="241"/>
      <c r="H159" s="244">
        <v>0.44199999999999995</v>
      </c>
      <c r="I159" s="245"/>
      <c r="J159" s="245"/>
      <c r="K159" s="241"/>
      <c r="L159" s="241"/>
      <c r="M159" s="246"/>
      <c r="N159" s="247"/>
      <c r="O159" s="248"/>
      <c r="P159" s="248"/>
      <c r="Q159" s="248"/>
      <c r="R159" s="248"/>
      <c r="S159" s="248"/>
      <c r="T159" s="248"/>
      <c r="U159" s="248"/>
      <c r="V159" s="248"/>
      <c r="W159" s="248"/>
      <c r="X159" s="249"/>
      <c r="AT159" s="250" t="s">
        <v>173</v>
      </c>
      <c r="AU159" s="250" t="s">
        <v>94</v>
      </c>
      <c r="AV159" s="15" t="s">
        <v>169</v>
      </c>
      <c r="AW159" s="15" t="s">
        <v>5</v>
      </c>
      <c r="AX159" s="15" t="s">
        <v>92</v>
      </c>
      <c r="AY159" s="250" t="s">
        <v>163</v>
      </c>
    </row>
    <row r="160" spans="1:65" s="2" customFormat="1" ht="21.75" customHeight="1">
      <c r="A160" s="35"/>
      <c r="B160" s="36"/>
      <c r="C160" s="199" t="s">
        <v>203</v>
      </c>
      <c r="D160" s="199" t="s">
        <v>165</v>
      </c>
      <c r="E160" s="200" t="s">
        <v>204</v>
      </c>
      <c r="F160" s="201" t="s">
        <v>205</v>
      </c>
      <c r="G160" s="202" t="s">
        <v>196</v>
      </c>
      <c r="H160" s="203">
        <v>0.442</v>
      </c>
      <c r="I160" s="204"/>
      <c r="J160" s="204"/>
      <c r="K160" s="205">
        <f>ROUND(P160*H160,2)</f>
        <v>0</v>
      </c>
      <c r="L160" s="206"/>
      <c r="M160" s="40"/>
      <c r="N160" s="207" t="s">
        <v>1</v>
      </c>
      <c r="O160" s="208" t="s">
        <v>48</v>
      </c>
      <c r="P160" s="209">
        <f>I160+J160</f>
        <v>0</v>
      </c>
      <c r="Q160" s="209">
        <f>ROUND(I160*H160,2)</f>
        <v>0</v>
      </c>
      <c r="R160" s="209">
        <f>ROUND(J160*H160,2)</f>
        <v>0</v>
      </c>
      <c r="S160" s="72"/>
      <c r="T160" s="210">
        <f>S160*H160</f>
        <v>0</v>
      </c>
      <c r="U160" s="210">
        <v>2.5000000000000001E-4</v>
      </c>
      <c r="V160" s="210">
        <f>U160*H160</f>
        <v>1.105E-4</v>
      </c>
      <c r="W160" s="210">
        <v>0</v>
      </c>
      <c r="X160" s="211">
        <f>W160*H160</f>
        <v>0</v>
      </c>
      <c r="Y160" s="35"/>
      <c r="Z160" s="35"/>
      <c r="AA160" s="35"/>
      <c r="AB160" s="35"/>
      <c r="AC160" s="35"/>
      <c r="AD160" s="35"/>
      <c r="AE160" s="35"/>
      <c r="AR160" s="212" t="s">
        <v>169</v>
      </c>
      <c r="AT160" s="212" t="s">
        <v>165</v>
      </c>
      <c r="AU160" s="212" t="s">
        <v>94</v>
      </c>
      <c r="AY160" s="18" t="s">
        <v>163</v>
      </c>
      <c r="BE160" s="213">
        <f>IF(O160="základní",K160,0)</f>
        <v>0</v>
      </c>
      <c r="BF160" s="213">
        <f>IF(O160="snížená",K160,0)</f>
        <v>0</v>
      </c>
      <c r="BG160" s="213">
        <f>IF(O160="zákl. přenesená",K160,0)</f>
        <v>0</v>
      </c>
      <c r="BH160" s="213">
        <f>IF(O160="sníž. přenesená",K160,0)</f>
        <v>0</v>
      </c>
      <c r="BI160" s="213">
        <f>IF(O160="nulová",K160,0)</f>
        <v>0</v>
      </c>
      <c r="BJ160" s="18" t="s">
        <v>92</v>
      </c>
      <c r="BK160" s="213">
        <f>ROUND(P160*H160,2)</f>
        <v>0</v>
      </c>
      <c r="BL160" s="18" t="s">
        <v>169</v>
      </c>
      <c r="BM160" s="212" t="s">
        <v>206</v>
      </c>
    </row>
    <row r="161" spans="1:65" s="2" customFormat="1">
      <c r="A161" s="35"/>
      <c r="B161" s="36"/>
      <c r="C161" s="37"/>
      <c r="D161" s="214" t="s">
        <v>171</v>
      </c>
      <c r="E161" s="37"/>
      <c r="F161" s="215" t="s">
        <v>207</v>
      </c>
      <c r="G161" s="37"/>
      <c r="H161" s="37"/>
      <c r="I161" s="216"/>
      <c r="J161" s="216"/>
      <c r="K161" s="37"/>
      <c r="L161" s="37"/>
      <c r="M161" s="40"/>
      <c r="N161" s="217"/>
      <c r="O161" s="218"/>
      <c r="P161" s="72"/>
      <c r="Q161" s="72"/>
      <c r="R161" s="72"/>
      <c r="S161" s="72"/>
      <c r="T161" s="72"/>
      <c r="U161" s="72"/>
      <c r="V161" s="72"/>
      <c r="W161" s="72"/>
      <c r="X161" s="73"/>
      <c r="Y161" s="35"/>
      <c r="Z161" s="35"/>
      <c r="AA161" s="35"/>
      <c r="AB161" s="35"/>
      <c r="AC161" s="35"/>
      <c r="AD161" s="35"/>
      <c r="AE161" s="35"/>
      <c r="AT161" s="18" t="s">
        <v>171</v>
      </c>
      <c r="AU161" s="18" t="s">
        <v>94</v>
      </c>
    </row>
    <row r="162" spans="1:65" s="2" customFormat="1" ht="24.2" customHeight="1">
      <c r="A162" s="35"/>
      <c r="B162" s="36"/>
      <c r="C162" s="199" t="s">
        <v>208</v>
      </c>
      <c r="D162" s="199" t="s">
        <v>165</v>
      </c>
      <c r="E162" s="200" t="s">
        <v>209</v>
      </c>
      <c r="F162" s="201" t="s">
        <v>210</v>
      </c>
      <c r="G162" s="202" t="s">
        <v>196</v>
      </c>
      <c r="H162" s="203">
        <v>0.442</v>
      </c>
      <c r="I162" s="204"/>
      <c r="J162" s="204"/>
      <c r="K162" s="205">
        <f>ROUND(P162*H162,2)</f>
        <v>0</v>
      </c>
      <c r="L162" s="206"/>
      <c r="M162" s="40"/>
      <c r="N162" s="207" t="s">
        <v>1</v>
      </c>
      <c r="O162" s="208" t="s">
        <v>48</v>
      </c>
      <c r="P162" s="209">
        <f>I162+J162</f>
        <v>0</v>
      </c>
      <c r="Q162" s="209">
        <f>ROUND(I162*H162,2)</f>
        <v>0</v>
      </c>
      <c r="R162" s="209">
        <f>ROUND(J162*H162,2)</f>
        <v>0</v>
      </c>
      <c r="S162" s="72"/>
      <c r="T162" s="210">
        <f>S162*H162</f>
        <v>0</v>
      </c>
      <c r="U162" s="210">
        <v>0</v>
      </c>
      <c r="V162" s="210">
        <f>U162*H162</f>
        <v>0</v>
      </c>
      <c r="W162" s="210">
        <v>0</v>
      </c>
      <c r="X162" s="211">
        <f>W162*H162</f>
        <v>0</v>
      </c>
      <c r="Y162" s="35"/>
      <c r="Z162" s="35"/>
      <c r="AA162" s="35"/>
      <c r="AB162" s="35"/>
      <c r="AC162" s="35"/>
      <c r="AD162" s="35"/>
      <c r="AE162" s="35"/>
      <c r="AR162" s="212" t="s">
        <v>169</v>
      </c>
      <c r="AT162" s="212" t="s">
        <v>165</v>
      </c>
      <c r="AU162" s="212" t="s">
        <v>94</v>
      </c>
      <c r="AY162" s="18" t="s">
        <v>163</v>
      </c>
      <c r="BE162" s="213">
        <f>IF(O162="základní",K162,0)</f>
        <v>0</v>
      </c>
      <c r="BF162" s="213">
        <f>IF(O162="snížená",K162,0)</f>
        <v>0</v>
      </c>
      <c r="BG162" s="213">
        <f>IF(O162="zákl. přenesená",K162,0)</f>
        <v>0</v>
      </c>
      <c r="BH162" s="213">
        <f>IF(O162="sníž. přenesená",K162,0)</f>
        <v>0</v>
      </c>
      <c r="BI162" s="213">
        <f>IF(O162="nulová",K162,0)</f>
        <v>0</v>
      </c>
      <c r="BJ162" s="18" t="s">
        <v>92</v>
      </c>
      <c r="BK162" s="213">
        <f>ROUND(P162*H162,2)</f>
        <v>0</v>
      </c>
      <c r="BL162" s="18" t="s">
        <v>169</v>
      </c>
      <c r="BM162" s="212" t="s">
        <v>211</v>
      </c>
    </row>
    <row r="163" spans="1:65" s="2" customFormat="1">
      <c r="A163" s="35"/>
      <c r="B163" s="36"/>
      <c r="C163" s="37"/>
      <c r="D163" s="214" t="s">
        <v>171</v>
      </c>
      <c r="E163" s="37"/>
      <c r="F163" s="215" t="s">
        <v>212</v>
      </c>
      <c r="G163" s="37"/>
      <c r="H163" s="37"/>
      <c r="I163" s="216"/>
      <c r="J163" s="216"/>
      <c r="K163" s="37"/>
      <c r="L163" s="37"/>
      <c r="M163" s="40"/>
      <c r="N163" s="217"/>
      <c r="O163" s="218"/>
      <c r="P163" s="72"/>
      <c r="Q163" s="72"/>
      <c r="R163" s="72"/>
      <c r="S163" s="72"/>
      <c r="T163" s="72"/>
      <c r="U163" s="72"/>
      <c r="V163" s="72"/>
      <c r="W163" s="72"/>
      <c r="X163" s="73"/>
      <c r="Y163" s="35"/>
      <c r="Z163" s="35"/>
      <c r="AA163" s="35"/>
      <c r="AB163" s="35"/>
      <c r="AC163" s="35"/>
      <c r="AD163" s="35"/>
      <c r="AE163" s="35"/>
      <c r="AT163" s="18" t="s">
        <v>171</v>
      </c>
      <c r="AU163" s="18" t="s">
        <v>94</v>
      </c>
    </row>
    <row r="164" spans="1:65" s="2" customFormat="1" ht="16.5" customHeight="1">
      <c r="A164" s="35"/>
      <c r="B164" s="36"/>
      <c r="C164" s="199" t="s">
        <v>213</v>
      </c>
      <c r="D164" s="199" t="s">
        <v>165</v>
      </c>
      <c r="E164" s="200" t="s">
        <v>214</v>
      </c>
      <c r="F164" s="201" t="s">
        <v>215</v>
      </c>
      <c r="G164" s="202" t="s">
        <v>180</v>
      </c>
      <c r="H164" s="203">
        <v>243.05</v>
      </c>
      <c r="I164" s="204"/>
      <c r="J164" s="204"/>
      <c r="K164" s="205">
        <f>ROUND(P164*H164,2)</f>
        <v>0</v>
      </c>
      <c r="L164" s="206"/>
      <c r="M164" s="40"/>
      <c r="N164" s="207" t="s">
        <v>1</v>
      </c>
      <c r="O164" s="208" t="s">
        <v>48</v>
      </c>
      <c r="P164" s="209">
        <f>I164+J164</f>
        <v>0</v>
      </c>
      <c r="Q164" s="209">
        <f>ROUND(I164*H164,2)</f>
        <v>0</v>
      </c>
      <c r="R164" s="209">
        <f>ROUND(J164*H164,2)</f>
        <v>0</v>
      </c>
      <c r="S164" s="72"/>
      <c r="T164" s="210">
        <f>S164*H164</f>
        <v>0</v>
      </c>
      <c r="U164" s="210">
        <v>0</v>
      </c>
      <c r="V164" s="210">
        <f>U164*H164</f>
        <v>0</v>
      </c>
      <c r="W164" s="210">
        <v>0</v>
      </c>
      <c r="X164" s="211">
        <f>W164*H164</f>
        <v>0</v>
      </c>
      <c r="Y164" s="35"/>
      <c r="Z164" s="35"/>
      <c r="AA164" s="35"/>
      <c r="AB164" s="35"/>
      <c r="AC164" s="35"/>
      <c r="AD164" s="35"/>
      <c r="AE164" s="35"/>
      <c r="AR164" s="212" t="s">
        <v>169</v>
      </c>
      <c r="AT164" s="212" t="s">
        <v>165</v>
      </c>
      <c r="AU164" s="212" t="s">
        <v>94</v>
      </c>
      <c r="AY164" s="18" t="s">
        <v>163</v>
      </c>
      <c r="BE164" s="213">
        <f>IF(O164="základní",K164,0)</f>
        <v>0</v>
      </c>
      <c r="BF164" s="213">
        <f>IF(O164="snížená",K164,0)</f>
        <v>0</v>
      </c>
      <c r="BG164" s="213">
        <f>IF(O164="zákl. přenesená",K164,0)</f>
        <v>0</v>
      </c>
      <c r="BH164" s="213">
        <f>IF(O164="sníž. přenesená",K164,0)</f>
        <v>0</v>
      </c>
      <c r="BI164" s="213">
        <f>IF(O164="nulová",K164,0)</f>
        <v>0</v>
      </c>
      <c r="BJ164" s="18" t="s">
        <v>92</v>
      </c>
      <c r="BK164" s="213">
        <f>ROUND(P164*H164,2)</f>
        <v>0</v>
      </c>
      <c r="BL164" s="18" t="s">
        <v>169</v>
      </c>
      <c r="BM164" s="212" t="s">
        <v>216</v>
      </c>
    </row>
    <row r="165" spans="1:65" s="2" customFormat="1" ht="19.5">
      <c r="A165" s="35"/>
      <c r="B165" s="36"/>
      <c r="C165" s="37"/>
      <c r="D165" s="214" t="s">
        <v>171</v>
      </c>
      <c r="E165" s="37"/>
      <c r="F165" s="215" t="s">
        <v>217</v>
      </c>
      <c r="G165" s="37"/>
      <c r="H165" s="37"/>
      <c r="I165" s="216"/>
      <c r="J165" s="216"/>
      <c r="K165" s="37"/>
      <c r="L165" s="37"/>
      <c r="M165" s="40"/>
      <c r="N165" s="217"/>
      <c r="O165" s="218"/>
      <c r="P165" s="72"/>
      <c r="Q165" s="72"/>
      <c r="R165" s="72"/>
      <c r="S165" s="72"/>
      <c r="T165" s="72"/>
      <c r="U165" s="72"/>
      <c r="V165" s="72"/>
      <c r="W165" s="72"/>
      <c r="X165" s="73"/>
      <c r="Y165" s="35"/>
      <c r="Z165" s="35"/>
      <c r="AA165" s="35"/>
      <c r="AB165" s="35"/>
      <c r="AC165" s="35"/>
      <c r="AD165" s="35"/>
      <c r="AE165" s="35"/>
      <c r="AT165" s="18" t="s">
        <v>171</v>
      </c>
      <c r="AU165" s="18" t="s">
        <v>94</v>
      </c>
    </row>
    <row r="166" spans="1:65" s="13" customFormat="1">
      <c r="B166" s="219"/>
      <c r="C166" s="220"/>
      <c r="D166" s="214" t="s">
        <v>173</v>
      </c>
      <c r="E166" s="221" t="s">
        <v>1</v>
      </c>
      <c r="F166" s="222" t="s">
        <v>174</v>
      </c>
      <c r="G166" s="220"/>
      <c r="H166" s="221" t="s">
        <v>1</v>
      </c>
      <c r="I166" s="223"/>
      <c r="J166" s="223"/>
      <c r="K166" s="220"/>
      <c r="L166" s="220"/>
      <c r="M166" s="224"/>
      <c r="N166" s="225"/>
      <c r="O166" s="226"/>
      <c r="P166" s="226"/>
      <c r="Q166" s="226"/>
      <c r="R166" s="226"/>
      <c r="S166" s="226"/>
      <c r="T166" s="226"/>
      <c r="U166" s="226"/>
      <c r="V166" s="226"/>
      <c r="W166" s="226"/>
      <c r="X166" s="227"/>
      <c r="AT166" s="228" t="s">
        <v>173</v>
      </c>
      <c r="AU166" s="228" t="s">
        <v>94</v>
      </c>
      <c r="AV166" s="13" t="s">
        <v>92</v>
      </c>
      <c r="AW166" s="13" t="s">
        <v>5</v>
      </c>
      <c r="AX166" s="13" t="s">
        <v>85</v>
      </c>
      <c r="AY166" s="228" t="s">
        <v>163</v>
      </c>
    </row>
    <row r="167" spans="1:65" s="14" customFormat="1">
      <c r="B167" s="229"/>
      <c r="C167" s="230"/>
      <c r="D167" s="214" t="s">
        <v>173</v>
      </c>
      <c r="E167" s="231" t="s">
        <v>1</v>
      </c>
      <c r="F167" s="232" t="s">
        <v>218</v>
      </c>
      <c r="G167" s="230"/>
      <c r="H167" s="233">
        <v>243.05</v>
      </c>
      <c r="I167" s="234"/>
      <c r="J167" s="234"/>
      <c r="K167" s="230"/>
      <c r="L167" s="230"/>
      <c r="M167" s="235"/>
      <c r="N167" s="236"/>
      <c r="O167" s="237"/>
      <c r="P167" s="237"/>
      <c r="Q167" s="237"/>
      <c r="R167" s="237"/>
      <c r="S167" s="237"/>
      <c r="T167" s="237"/>
      <c r="U167" s="237"/>
      <c r="V167" s="237"/>
      <c r="W167" s="237"/>
      <c r="X167" s="238"/>
      <c r="AT167" s="239" t="s">
        <v>173</v>
      </c>
      <c r="AU167" s="239" t="s">
        <v>94</v>
      </c>
      <c r="AV167" s="14" t="s">
        <v>94</v>
      </c>
      <c r="AW167" s="14" t="s">
        <v>5</v>
      </c>
      <c r="AX167" s="14" t="s">
        <v>85</v>
      </c>
      <c r="AY167" s="239" t="s">
        <v>163</v>
      </c>
    </row>
    <row r="168" spans="1:65" s="15" customFormat="1">
      <c r="B168" s="240"/>
      <c r="C168" s="241"/>
      <c r="D168" s="214" t="s">
        <v>173</v>
      </c>
      <c r="E168" s="242" t="s">
        <v>1</v>
      </c>
      <c r="F168" s="243" t="s">
        <v>177</v>
      </c>
      <c r="G168" s="241"/>
      <c r="H168" s="244">
        <v>243.05</v>
      </c>
      <c r="I168" s="245"/>
      <c r="J168" s="245"/>
      <c r="K168" s="241"/>
      <c r="L168" s="241"/>
      <c r="M168" s="246"/>
      <c r="N168" s="247"/>
      <c r="O168" s="248"/>
      <c r="P168" s="248"/>
      <c r="Q168" s="248"/>
      <c r="R168" s="248"/>
      <c r="S168" s="248"/>
      <c r="T168" s="248"/>
      <c r="U168" s="248"/>
      <c r="V168" s="248"/>
      <c r="W168" s="248"/>
      <c r="X168" s="249"/>
      <c r="AT168" s="250" t="s">
        <v>173</v>
      </c>
      <c r="AU168" s="250" t="s">
        <v>94</v>
      </c>
      <c r="AV168" s="15" t="s">
        <v>169</v>
      </c>
      <c r="AW168" s="15" t="s">
        <v>5</v>
      </c>
      <c r="AX168" s="15" t="s">
        <v>92</v>
      </c>
      <c r="AY168" s="250" t="s">
        <v>163</v>
      </c>
    </row>
    <row r="169" spans="1:65" s="2" customFormat="1" ht="21.75" customHeight="1">
      <c r="A169" s="35"/>
      <c r="B169" s="36"/>
      <c r="C169" s="199" t="s">
        <v>219</v>
      </c>
      <c r="D169" s="199" t="s">
        <v>165</v>
      </c>
      <c r="E169" s="200" t="s">
        <v>220</v>
      </c>
      <c r="F169" s="201" t="s">
        <v>221</v>
      </c>
      <c r="G169" s="202" t="s">
        <v>180</v>
      </c>
      <c r="H169" s="203">
        <v>1.4450000000000001</v>
      </c>
      <c r="I169" s="204"/>
      <c r="J169" s="204"/>
      <c r="K169" s="205">
        <f>ROUND(P169*H169,2)</f>
        <v>0</v>
      </c>
      <c r="L169" s="206"/>
      <c r="M169" s="40"/>
      <c r="N169" s="207" t="s">
        <v>1</v>
      </c>
      <c r="O169" s="208" t="s">
        <v>48</v>
      </c>
      <c r="P169" s="209">
        <f>I169+J169</f>
        <v>0</v>
      </c>
      <c r="Q169" s="209">
        <f>ROUND(I169*H169,2)</f>
        <v>0</v>
      </c>
      <c r="R169" s="209">
        <f>ROUND(J169*H169,2)</f>
        <v>0</v>
      </c>
      <c r="S169" s="72"/>
      <c r="T169" s="210">
        <f>S169*H169</f>
        <v>0</v>
      </c>
      <c r="U169" s="210">
        <v>0</v>
      </c>
      <c r="V169" s="210">
        <f>U169*H169</f>
        <v>0</v>
      </c>
      <c r="W169" s="210">
        <v>0.26100000000000001</v>
      </c>
      <c r="X169" s="211">
        <f>W169*H169</f>
        <v>0.37714500000000001</v>
      </c>
      <c r="Y169" s="35"/>
      <c r="Z169" s="35"/>
      <c r="AA169" s="35"/>
      <c r="AB169" s="35"/>
      <c r="AC169" s="35"/>
      <c r="AD169" s="35"/>
      <c r="AE169" s="35"/>
      <c r="AR169" s="212" t="s">
        <v>169</v>
      </c>
      <c r="AT169" s="212" t="s">
        <v>165</v>
      </c>
      <c r="AU169" s="212" t="s">
        <v>94</v>
      </c>
      <c r="AY169" s="18" t="s">
        <v>163</v>
      </c>
      <c r="BE169" s="213">
        <f>IF(O169="základní",K169,0)</f>
        <v>0</v>
      </c>
      <c r="BF169" s="213">
        <f>IF(O169="snížená",K169,0)</f>
        <v>0</v>
      </c>
      <c r="BG169" s="213">
        <f>IF(O169="zákl. přenesená",K169,0)</f>
        <v>0</v>
      </c>
      <c r="BH169" s="213">
        <f>IF(O169="sníž. přenesená",K169,0)</f>
        <v>0</v>
      </c>
      <c r="BI169" s="213">
        <f>IF(O169="nulová",K169,0)</f>
        <v>0</v>
      </c>
      <c r="BJ169" s="18" t="s">
        <v>92</v>
      </c>
      <c r="BK169" s="213">
        <f>ROUND(P169*H169,2)</f>
        <v>0</v>
      </c>
      <c r="BL169" s="18" t="s">
        <v>169</v>
      </c>
      <c r="BM169" s="212" t="s">
        <v>222</v>
      </c>
    </row>
    <row r="170" spans="1:65" s="2" customFormat="1" ht="29.25">
      <c r="A170" s="35"/>
      <c r="B170" s="36"/>
      <c r="C170" s="37"/>
      <c r="D170" s="214" t="s">
        <v>171</v>
      </c>
      <c r="E170" s="37"/>
      <c r="F170" s="215" t="s">
        <v>223</v>
      </c>
      <c r="G170" s="37"/>
      <c r="H170" s="37"/>
      <c r="I170" s="216"/>
      <c r="J170" s="216"/>
      <c r="K170" s="37"/>
      <c r="L170" s="37"/>
      <c r="M170" s="40"/>
      <c r="N170" s="217"/>
      <c r="O170" s="218"/>
      <c r="P170" s="72"/>
      <c r="Q170" s="72"/>
      <c r="R170" s="72"/>
      <c r="S170" s="72"/>
      <c r="T170" s="72"/>
      <c r="U170" s="72"/>
      <c r="V170" s="72"/>
      <c r="W170" s="72"/>
      <c r="X170" s="73"/>
      <c r="Y170" s="35"/>
      <c r="Z170" s="35"/>
      <c r="AA170" s="35"/>
      <c r="AB170" s="35"/>
      <c r="AC170" s="35"/>
      <c r="AD170" s="35"/>
      <c r="AE170" s="35"/>
      <c r="AT170" s="18" t="s">
        <v>171</v>
      </c>
      <c r="AU170" s="18" t="s">
        <v>94</v>
      </c>
    </row>
    <row r="171" spans="1:65" s="13" customFormat="1">
      <c r="B171" s="219"/>
      <c r="C171" s="220"/>
      <c r="D171" s="214" t="s">
        <v>173</v>
      </c>
      <c r="E171" s="221" t="s">
        <v>1</v>
      </c>
      <c r="F171" s="222" t="s">
        <v>174</v>
      </c>
      <c r="G171" s="220"/>
      <c r="H171" s="221" t="s">
        <v>1</v>
      </c>
      <c r="I171" s="223"/>
      <c r="J171" s="223"/>
      <c r="K171" s="220"/>
      <c r="L171" s="220"/>
      <c r="M171" s="224"/>
      <c r="N171" s="225"/>
      <c r="O171" s="226"/>
      <c r="P171" s="226"/>
      <c r="Q171" s="226"/>
      <c r="R171" s="226"/>
      <c r="S171" s="226"/>
      <c r="T171" s="226"/>
      <c r="U171" s="226"/>
      <c r="V171" s="226"/>
      <c r="W171" s="226"/>
      <c r="X171" s="227"/>
      <c r="AT171" s="228" t="s">
        <v>173</v>
      </c>
      <c r="AU171" s="228" t="s">
        <v>94</v>
      </c>
      <c r="AV171" s="13" t="s">
        <v>92</v>
      </c>
      <c r="AW171" s="13" t="s">
        <v>5</v>
      </c>
      <c r="AX171" s="13" t="s">
        <v>85</v>
      </c>
      <c r="AY171" s="228" t="s">
        <v>163</v>
      </c>
    </row>
    <row r="172" spans="1:65" s="14" customFormat="1">
      <c r="B172" s="229"/>
      <c r="C172" s="230"/>
      <c r="D172" s="214" t="s">
        <v>173</v>
      </c>
      <c r="E172" s="231" t="s">
        <v>1</v>
      </c>
      <c r="F172" s="232" t="s">
        <v>224</v>
      </c>
      <c r="G172" s="230"/>
      <c r="H172" s="233">
        <v>1.4450000000000001</v>
      </c>
      <c r="I172" s="234"/>
      <c r="J172" s="234"/>
      <c r="K172" s="230"/>
      <c r="L172" s="230"/>
      <c r="M172" s="235"/>
      <c r="N172" s="236"/>
      <c r="O172" s="237"/>
      <c r="P172" s="237"/>
      <c r="Q172" s="237"/>
      <c r="R172" s="237"/>
      <c r="S172" s="237"/>
      <c r="T172" s="237"/>
      <c r="U172" s="237"/>
      <c r="V172" s="237"/>
      <c r="W172" s="237"/>
      <c r="X172" s="238"/>
      <c r="AT172" s="239" t="s">
        <v>173</v>
      </c>
      <c r="AU172" s="239" t="s">
        <v>94</v>
      </c>
      <c r="AV172" s="14" t="s">
        <v>94</v>
      </c>
      <c r="AW172" s="14" t="s">
        <v>5</v>
      </c>
      <c r="AX172" s="14" t="s">
        <v>85</v>
      </c>
      <c r="AY172" s="239" t="s">
        <v>163</v>
      </c>
    </row>
    <row r="173" spans="1:65" s="15" customFormat="1">
      <c r="B173" s="240"/>
      <c r="C173" s="241"/>
      <c r="D173" s="214" t="s">
        <v>173</v>
      </c>
      <c r="E173" s="242" t="s">
        <v>1</v>
      </c>
      <c r="F173" s="243" t="s">
        <v>177</v>
      </c>
      <c r="G173" s="241"/>
      <c r="H173" s="244">
        <v>1.4450000000000001</v>
      </c>
      <c r="I173" s="245"/>
      <c r="J173" s="245"/>
      <c r="K173" s="241"/>
      <c r="L173" s="241"/>
      <c r="M173" s="246"/>
      <c r="N173" s="247"/>
      <c r="O173" s="248"/>
      <c r="P173" s="248"/>
      <c r="Q173" s="248"/>
      <c r="R173" s="248"/>
      <c r="S173" s="248"/>
      <c r="T173" s="248"/>
      <c r="U173" s="248"/>
      <c r="V173" s="248"/>
      <c r="W173" s="248"/>
      <c r="X173" s="249"/>
      <c r="AT173" s="250" t="s">
        <v>173</v>
      </c>
      <c r="AU173" s="250" t="s">
        <v>94</v>
      </c>
      <c r="AV173" s="15" t="s">
        <v>169</v>
      </c>
      <c r="AW173" s="15" t="s">
        <v>5</v>
      </c>
      <c r="AX173" s="15" t="s">
        <v>92</v>
      </c>
      <c r="AY173" s="250" t="s">
        <v>163</v>
      </c>
    </row>
    <row r="174" spans="1:65" s="2" customFormat="1" ht="24.2" customHeight="1">
      <c r="A174" s="35"/>
      <c r="B174" s="36"/>
      <c r="C174" s="199" t="s">
        <v>192</v>
      </c>
      <c r="D174" s="199" t="s">
        <v>165</v>
      </c>
      <c r="E174" s="200" t="s">
        <v>225</v>
      </c>
      <c r="F174" s="201" t="s">
        <v>226</v>
      </c>
      <c r="G174" s="202" t="s">
        <v>196</v>
      </c>
      <c r="H174" s="203">
        <v>2.7490000000000001</v>
      </c>
      <c r="I174" s="204"/>
      <c r="J174" s="204"/>
      <c r="K174" s="205">
        <f>ROUND(P174*H174,2)</f>
        <v>0</v>
      </c>
      <c r="L174" s="206"/>
      <c r="M174" s="40"/>
      <c r="N174" s="207" t="s">
        <v>1</v>
      </c>
      <c r="O174" s="208" t="s">
        <v>48</v>
      </c>
      <c r="P174" s="209">
        <f>I174+J174</f>
        <v>0</v>
      </c>
      <c r="Q174" s="209">
        <f>ROUND(I174*H174,2)</f>
        <v>0</v>
      </c>
      <c r="R174" s="209">
        <f>ROUND(J174*H174,2)</f>
        <v>0</v>
      </c>
      <c r="S174" s="72"/>
      <c r="T174" s="210">
        <f>S174*H174</f>
        <v>0</v>
      </c>
      <c r="U174" s="210">
        <v>0</v>
      </c>
      <c r="V174" s="210">
        <f>U174*H174</f>
        <v>0</v>
      </c>
      <c r="W174" s="210">
        <v>1.8</v>
      </c>
      <c r="X174" s="211">
        <f>W174*H174</f>
        <v>4.9481999999999999</v>
      </c>
      <c r="Y174" s="35"/>
      <c r="Z174" s="35"/>
      <c r="AA174" s="35"/>
      <c r="AB174" s="35"/>
      <c r="AC174" s="35"/>
      <c r="AD174" s="35"/>
      <c r="AE174" s="35"/>
      <c r="AR174" s="212" t="s">
        <v>169</v>
      </c>
      <c r="AT174" s="212" t="s">
        <v>165</v>
      </c>
      <c r="AU174" s="212" t="s">
        <v>94</v>
      </c>
      <c r="AY174" s="18" t="s">
        <v>163</v>
      </c>
      <c r="BE174" s="213">
        <f>IF(O174="základní",K174,0)</f>
        <v>0</v>
      </c>
      <c r="BF174" s="213">
        <f>IF(O174="snížená",K174,0)</f>
        <v>0</v>
      </c>
      <c r="BG174" s="213">
        <f>IF(O174="zákl. přenesená",K174,0)</f>
        <v>0</v>
      </c>
      <c r="BH174" s="213">
        <f>IF(O174="sníž. přenesená",K174,0)</f>
        <v>0</v>
      </c>
      <c r="BI174" s="213">
        <f>IF(O174="nulová",K174,0)</f>
        <v>0</v>
      </c>
      <c r="BJ174" s="18" t="s">
        <v>92</v>
      </c>
      <c r="BK174" s="213">
        <f>ROUND(P174*H174,2)</f>
        <v>0</v>
      </c>
      <c r="BL174" s="18" t="s">
        <v>169</v>
      </c>
      <c r="BM174" s="212" t="s">
        <v>227</v>
      </c>
    </row>
    <row r="175" spans="1:65" s="2" customFormat="1" ht="29.25">
      <c r="A175" s="35"/>
      <c r="B175" s="36"/>
      <c r="C175" s="37"/>
      <c r="D175" s="214" t="s">
        <v>171</v>
      </c>
      <c r="E175" s="37"/>
      <c r="F175" s="215" t="s">
        <v>228</v>
      </c>
      <c r="G175" s="37"/>
      <c r="H175" s="37"/>
      <c r="I175" s="216"/>
      <c r="J175" s="216"/>
      <c r="K175" s="37"/>
      <c r="L175" s="37"/>
      <c r="M175" s="40"/>
      <c r="N175" s="217"/>
      <c r="O175" s="218"/>
      <c r="P175" s="72"/>
      <c r="Q175" s="72"/>
      <c r="R175" s="72"/>
      <c r="S175" s="72"/>
      <c r="T175" s="72"/>
      <c r="U175" s="72"/>
      <c r="V175" s="72"/>
      <c r="W175" s="72"/>
      <c r="X175" s="73"/>
      <c r="Y175" s="35"/>
      <c r="Z175" s="35"/>
      <c r="AA175" s="35"/>
      <c r="AB175" s="35"/>
      <c r="AC175" s="35"/>
      <c r="AD175" s="35"/>
      <c r="AE175" s="35"/>
      <c r="AT175" s="18" t="s">
        <v>171</v>
      </c>
      <c r="AU175" s="18" t="s">
        <v>94</v>
      </c>
    </row>
    <row r="176" spans="1:65" s="13" customFormat="1">
      <c r="B176" s="219"/>
      <c r="C176" s="220"/>
      <c r="D176" s="214" t="s">
        <v>173</v>
      </c>
      <c r="E176" s="221" t="s">
        <v>1</v>
      </c>
      <c r="F176" s="222" t="s">
        <v>174</v>
      </c>
      <c r="G176" s="220"/>
      <c r="H176" s="221" t="s">
        <v>1</v>
      </c>
      <c r="I176" s="223"/>
      <c r="J176" s="223"/>
      <c r="K176" s="220"/>
      <c r="L176" s="220"/>
      <c r="M176" s="224"/>
      <c r="N176" s="225"/>
      <c r="O176" s="226"/>
      <c r="P176" s="226"/>
      <c r="Q176" s="226"/>
      <c r="R176" s="226"/>
      <c r="S176" s="226"/>
      <c r="T176" s="226"/>
      <c r="U176" s="226"/>
      <c r="V176" s="226"/>
      <c r="W176" s="226"/>
      <c r="X176" s="227"/>
      <c r="AT176" s="228" t="s">
        <v>173</v>
      </c>
      <c r="AU176" s="228" t="s">
        <v>94</v>
      </c>
      <c r="AV176" s="13" t="s">
        <v>92</v>
      </c>
      <c r="AW176" s="13" t="s">
        <v>5</v>
      </c>
      <c r="AX176" s="13" t="s">
        <v>85</v>
      </c>
      <c r="AY176" s="228" t="s">
        <v>163</v>
      </c>
    </row>
    <row r="177" spans="1:65" s="14" customFormat="1">
      <c r="B177" s="229"/>
      <c r="C177" s="230"/>
      <c r="D177" s="214" t="s">
        <v>173</v>
      </c>
      <c r="E177" s="231" t="s">
        <v>1</v>
      </c>
      <c r="F177" s="232" t="s">
        <v>229</v>
      </c>
      <c r="G177" s="230"/>
      <c r="H177" s="233">
        <v>1.4419999999999999</v>
      </c>
      <c r="I177" s="234"/>
      <c r="J177" s="234"/>
      <c r="K177" s="230"/>
      <c r="L177" s="230"/>
      <c r="M177" s="235"/>
      <c r="N177" s="236"/>
      <c r="O177" s="237"/>
      <c r="P177" s="237"/>
      <c r="Q177" s="237"/>
      <c r="R177" s="237"/>
      <c r="S177" s="237"/>
      <c r="T177" s="237"/>
      <c r="U177" s="237"/>
      <c r="V177" s="237"/>
      <c r="W177" s="237"/>
      <c r="X177" s="238"/>
      <c r="AT177" s="239" t="s">
        <v>173</v>
      </c>
      <c r="AU177" s="239" t="s">
        <v>94</v>
      </c>
      <c r="AV177" s="14" t="s">
        <v>94</v>
      </c>
      <c r="AW177" s="14" t="s">
        <v>5</v>
      </c>
      <c r="AX177" s="14" t="s">
        <v>85</v>
      </c>
      <c r="AY177" s="239" t="s">
        <v>163</v>
      </c>
    </row>
    <row r="178" spans="1:65" s="14" customFormat="1">
      <c r="B178" s="229"/>
      <c r="C178" s="230"/>
      <c r="D178" s="214" t="s">
        <v>173</v>
      </c>
      <c r="E178" s="231" t="s">
        <v>1</v>
      </c>
      <c r="F178" s="232" t="s">
        <v>230</v>
      </c>
      <c r="G178" s="230"/>
      <c r="H178" s="233">
        <v>1.3069999999999999</v>
      </c>
      <c r="I178" s="234"/>
      <c r="J178" s="234"/>
      <c r="K178" s="230"/>
      <c r="L178" s="230"/>
      <c r="M178" s="235"/>
      <c r="N178" s="236"/>
      <c r="O178" s="237"/>
      <c r="P178" s="237"/>
      <c r="Q178" s="237"/>
      <c r="R178" s="237"/>
      <c r="S178" s="237"/>
      <c r="T178" s="237"/>
      <c r="U178" s="237"/>
      <c r="V178" s="237"/>
      <c r="W178" s="237"/>
      <c r="X178" s="238"/>
      <c r="AT178" s="239" t="s">
        <v>173</v>
      </c>
      <c r="AU178" s="239" t="s">
        <v>94</v>
      </c>
      <c r="AV178" s="14" t="s">
        <v>94</v>
      </c>
      <c r="AW178" s="14" t="s">
        <v>5</v>
      </c>
      <c r="AX178" s="14" t="s">
        <v>85</v>
      </c>
      <c r="AY178" s="239" t="s">
        <v>163</v>
      </c>
    </row>
    <row r="179" spans="1:65" s="15" customFormat="1">
      <c r="B179" s="240"/>
      <c r="C179" s="241"/>
      <c r="D179" s="214" t="s">
        <v>173</v>
      </c>
      <c r="E179" s="242" t="s">
        <v>1</v>
      </c>
      <c r="F179" s="243" t="s">
        <v>177</v>
      </c>
      <c r="G179" s="241"/>
      <c r="H179" s="244">
        <v>2.7489999999999997</v>
      </c>
      <c r="I179" s="245"/>
      <c r="J179" s="245"/>
      <c r="K179" s="241"/>
      <c r="L179" s="241"/>
      <c r="M179" s="246"/>
      <c r="N179" s="247"/>
      <c r="O179" s="248"/>
      <c r="P179" s="248"/>
      <c r="Q179" s="248"/>
      <c r="R179" s="248"/>
      <c r="S179" s="248"/>
      <c r="T179" s="248"/>
      <c r="U179" s="248"/>
      <c r="V179" s="248"/>
      <c r="W179" s="248"/>
      <c r="X179" s="249"/>
      <c r="AT179" s="250" t="s">
        <v>173</v>
      </c>
      <c r="AU179" s="250" t="s">
        <v>94</v>
      </c>
      <c r="AV179" s="15" t="s">
        <v>169</v>
      </c>
      <c r="AW179" s="15" t="s">
        <v>5</v>
      </c>
      <c r="AX179" s="15" t="s">
        <v>92</v>
      </c>
      <c r="AY179" s="250" t="s">
        <v>163</v>
      </c>
    </row>
    <row r="180" spans="1:65" s="2" customFormat="1" ht="16.5" customHeight="1">
      <c r="A180" s="35"/>
      <c r="B180" s="36"/>
      <c r="C180" s="199" t="s">
        <v>231</v>
      </c>
      <c r="D180" s="199" t="s">
        <v>165</v>
      </c>
      <c r="E180" s="200" t="s">
        <v>232</v>
      </c>
      <c r="F180" s="201" t="s">
        <v>233</v>
      </c>
      <c r="G180" s="202" t="s">
        <v>180</v>
      </c>
      <c r="H180" s="203">
        <v>41.148000000000003</v>
      </c>
      <c r="I180" s="204"/>
      <c r="J180" s="204"/>
      <c r="K180" s="205">
        <f>ROUND(P180*H180,2)</f>
        <v>0</v>
      </c>
      <c r="L180" s="206"/>
      <c r="M180" s="40"/>
      <c r="N180" s="207" t="s">
        <v>1</v>
      </c>
      <c r="O180" s="208" t="s">
        <v>48</v>
      </c>
      <c r="P180" s="209">
        <f>I180+J180</f>
        <v>0</v>
      </c>
      <c r="Q180" s="209">
        <f>ROUND(I180*H180,2)</f>
        <v>0</v>
      </c>
      <c r="R180" s="209">
        <f>ROUND(J180*H180,2)</f>
        <v>0</v>
      </c>
      <c r="S180" s="72"/>
      <c r="T180" s="210">
        <f>S180*H180</f>
        <v>0</v>
      </c>
      <c r="U180" s="210">
        <v>0</v>
      </c>
      <c r="V180" s="210">
        <f>U180*H180</f>
        <v>0</v>
      </c>
      <c r="W180" s="210">
        <v>0.12</v>
      </c>
      <c r="X180" s="211">
        <f>W180*H180</f>
        <v>4.9377599999999999</v>
      </c>
      <c r="Y180" s="35"/>
      <c r="Z180" s="35"/>
      <c r="AA180" s="35"/>
      <c r="AB180" s="35"/>
      <c r="AC180" s="35"/>
      <c r="AD180" s="35"/>
      <c r="AE180" s="35"/>
      <c r="AR180" s="212" t="s">
        <v>169</v>
      </c>
      <c r="AT180" s="212" t="s">
        <v>165</v>
      </c>
      <c r="AU180" s="212" t="s">
        <v>94</v>
      </c>
      <c r="AY180" s="18" t="s">
        <v>163</v>
      </c>
      <c r="BE180" s="213">
        <f>IF(O180="základní",K180,0)</f>
        <v>0</v>
      </c>
      <c r="BF180" s="213">
        <f>IF(O180="snížená",K180,0)</f>
        <v>0</v>
      </c>
      <c r="BG180" s="213">
        <f>IF(O180="zákl. přenesená",K180,0)</f>
        <v>0</v>
      </c>
      <c r="BH180" s="213">
        <f>IF(O180="sníž. přenesená",K180,0)</f>
        <v>0</v>
      </c>
      <c r="BI180" s="213">
        <f>IF(O180="nulová",K180,0)</f>
        <v>0</v>
      </c>
      <c r="BJ180" s="18" t="s">
        <v>92</v>
      </c>
      <c r="BK180" s="213">
        <f>ROUND(P180*H180,2)</f>
        <v>0</v>
      </c>
      <c r="BL180" s="18" t="s">
        <v>169</v>
      </c>
      <c r="BM180" s="212" t="s">
        <v>234</v>
      </c>
    </row>
    <row r="181" spans="1:65" s="2" customFormat="1">
      <c r="A181" s="35"/>
      <c r="B181" s="36"/>
      <c r="C181" s="37"/>
      <c r="D181" s="214" t="s">
        <v>171</v>
      </c>
      <c r="E181" s="37"/>
      <c r="F181" s="215" t="s">
        <v>235</v>
      </c>
      <c r="G181" s="37"/>
      <c r="H181" s="37"/>
      <c r="I181" s="216"/>
      <c r="J181" s="216"/>
      <c r="K181" s="37"/>
      <c r="L181" s="37"/>
      <c r="M181" s="40"/>
      <c r="N181" s="217"/>
      <c r="O181" s="218"/>
      <c r="P181" s="72"/>
      <c r="Q181" s="72"/>
      <c r="R181" s="72"/>
      <c r="S181" s="72"/>
      <c r="T181" s="72"/>
      <c r="U181" s="72"/>
      <c r="V181" s="72"/>
      <c r="W181" s="72"/>
      <c r="X181" s="73"/>
      <c r="Y181" s="35"/>
      <c r="Z181" s="35"/>
      <c r="AA181" s="35"/>
      <c r="AB181" s="35"/>
      <c r="AC181" s="35"/>
      <c r="AD181" s="35"/>
      <c r="AE181" s="35"/>
      <c r="AT181" s="18" t="s">
        <v>171</v>
      </c>
      <c r="AU181" s="18" t="s">
        <v>94</v>
      </c>
    </row>
    <row r="182" spans="1:65" s="13" customFormat="1">
      <c r="B182" s="219"/>
      <c r="C182" s="220"/>
      <c r="D182" s="214" t="s">
        <v>173</v>
      </c>
      <c r="E182" s="221" t="s">
        <v>1</v>
      </c>
      <c r="F182" s="222" t="s">
        <v>174</v>
      </c>
      <c r="G182" s="220"/>
      <c r="H182" s="221" t="s">
        <v>1</v>
      </c>
      <c r="I182" s="223"/>
      <c r="J182" s="223"/>
      <c r="K182" s="220"/>
      <c r="L182" s="220"/>
      <c r="M182" s="224"/>
      <c r="N182" s="225"/>
      <c r="O182" s="226"/>
      <c r="P182" s="226"/>
      <c r="Q182" s="226"/>
      <c r="R182" s="226"/>
      <c r="S182" s="226"/>
      <c r="T182" s="226"/>
      <c r="U182" s="226"/>
      <c r="V182" s="226"/>
      <c r="W182" s="226"/>
      <c r="X182" s="227"/>
      <c r="AT182" s="228" t="s">
        <v>173</v>
      </c>
      <c r="AU182" s="228" t="s">
        <v>94</v>
      </c>
      <c r="AV182" s="13" t="s">
        <v>92</v>
      </c>
      <c r="AW182" s="13" t="s">
        <v>5</v>
      </c>
      <c r="AX182" s="13" t="s">
        <v>85</v>
      </c>
      <c r="AY182" s="228" t="s">
        <v>163</v>
      </c>
    </row>
    <row r="183" spans="1:65" s="13" customFormat="1">
      <c r="B183" s="219"/>
      <c r="C183" s="220"/>
      <c r="D183" s="214" t="s">
        <v>173</v>
      </c>
      <c r="E183" s="221" t="s">
        <v>1</v>
      </c>
      <c r="F183" s="222" t="s">
        <v>236</v>
      </c>
      <c r="G183" s="220"/>
      <c r="H183" s="221" t="s">
        <v>1</v>
      </c>
      <c r="I183" s="223"/>
      <c r="J183" s="223"/>
      <c r="K183" s="220"/>
      <c r="L183" s="220"/>
      <c r="M183" s="224"/>
      <c r="N183" s="225"/>
      <c r="O183" s="226"/>
      <c r="P183" s="226"/>
      <c r="Q183" s="226"/>
      <c r="R183" s="226"/>
      <c r="S183" s="226"/>
      <c r="T183" s="226"/>
      <c r="U183" s="226"/>
      <c r="V183" s="226"/>
      <c r="W183" s="226"/>
      <c r="X183" s="227"/>
      <c r="AT183" s="228" t="s">
        <v>173</v>
      </c>
      <c r="AU183" s="228" t="s">
        <v>94</v>
      </c>
      <c r="AV183" s="13" t="s">
        <v>92</v>
      </c>
      <c r="AW183" s="13" t="s">
        <v>5</v>
      </c>
      <c r="AX183" s="13" t="s">
        <v>85</v>
      </c>
      <c r="AY183" s="228" t="s">
        <v>163</v>
      </c>
    </row>
    <row r="184" spans="1:65" s="14" customFormat="1">
      <c r="B184" s="229"/>
      <c r="C184" s="230"/>
      <c r="D184" s="214" t="s">
        <v>173</v>
      </c>
      <c r="E184" s="231" t="s">
        <v>1</v>
      </c>
      <c r="F184" s="232" t="s">
        <v>237</v>
      </c>
      <c r="G184" s="230"/>
      <c r="H184" s="233">
        <v>12.824999999999999</v>
      </c>
      <c r="I184" s="234"/>
      <c r="J184" s="234"/>
      <c r="K184" s="230"/>
      <c r="L184" s="230"/>
      <c r="M184" s="235"/>
      <c r="N184" s="236"/>
      <c r="O184" s="237"/>
      <c r="P184" s="237"/>
      <c r="Q184" s="237"/>
      <c r="R184" s="237"/>
      <c r="S184" s="237"/>
      <c r="T184" s="237"/>
      <c r="U184" s="237"/>
      <c r="V184" s="237"/>
      <c r="W184" s="237"/>
      <c r="X184" s="238"/>
      <c r="AT184" s="239" t="s">
        <v>173</v>
      </c>
      <c r="AU184" s="239" t="s">
        <v>94</v>
      </c>
      <c r="AV184" s="14" t="s">
        <v>94</v>
      </c>
      <c r="AW184" s="14" t="s">
        <v>5</v>
      </c>
      <c r="AX184" s="14" t="s">
        <v>85</v>
      </c>
      <c r="AY184" s="239" t="s">
        <v>163</v>
      </c>
    </row>
    <row r="185" spans="1:65" s="14" customFormat="1">
      <c r="B185" s="229"/>
      <c r="C185" s="230"/>
      <c r="D185" s="214" t="s">
        <v>173</v>
      </c>
      <c r="E185" s="231" t="s">
        <v>1</v>
      </c>
      <c r="F185" s="232" t="s">
        <v>238</v>
      </c>
      <c r="G185" s="230"/>
      <c r="H185" s="233">
        <v>6.875</v>
      </c>
      <c r="I185" s="234"/>
      <c r="J185" s="234"/>
      <c r="K185" s="230"/>
      <c r="L185" s="230"/>
      <c r="M185" s="235"/>
      <c r="N185" s="236"/>
      <c r="O185" s="237"/>
      <c r="P185" s="237"/>
      <c r="Q185" s="237"/>
      <c r="R185" s="237"/>
      <c r="S185" s="237"/>
      <c r="T185" s="237"/>
      <c r="U185" s="237"/>
      <c r="V185" s="237"/>
      <c r="W185" s="237"/>
      <c r="X185" s="238"/>
      <c r="AT185" s="239" t="s">
        <v>173</v>
      </c>
      <c r="AU185" s="239" t="s">
        <v>94</v>
      </c>
      <c r="AV185" s="14" t="s">
        <v>94</v>
      </c>
      <c r="AW185" s="14" t="s">
        <v>5</v>
      </c>
      <c r="AX185" s="14" t="s">
        <v>85</v>
      </c>
      <c r="AY185" s="239" t="s">
        <v>163</v>
      </c>
    </row>
    <row r="186" spans="1:65" s="14" customFormat="1">
      <c r="B186" s="229"/>
      <c r="C186" s="230"/>
      <c r="D186" s="214" t="s">
        <v>173</v>
      </c>
      <c r="E186" s="231" t="s">
        <v>1</v>
      </c>
      <c r="F186" s="232" t="s">
        <v>239</v>
      </c>
      <c r="G186" s="230"/>
      <c r="H186" s="233">
        <v>17.954999999999998</v>
      </c>
      <c r="I186" s="234"/>
      <c r="J186" s="234"/>
      <c r="K186" s="230"/>
      <c r="L186" s="230"/>
      <c r="M186" s="235"/>
      <c r="N186" s="236"/>
      <c r="O186" s="237"/>
      <c r="P186" s="237"/>
      <c r="Q186" s="237"/>
      <c r="R186" s="237"/>
      <c r="S186" s="237"/>
      <c r="T186" s="237"/>
      <c r="U186" s="237"/>
      <c r="V186" s="237"/>
      <c r="W186" s="237"/>
      <c r="X186" s="238"/>
      <c r="AT186" s="239" t="s">
        <v>173</v>
      </c>
      <c r="AU186" s="239" t="s">
        <v>94</v>
      </c>
      <c r="AV186" s="14" t="s">
        <v>94</v>
      </c>
      <c r="AW186" s="14" t="s">
        <v>5</v>
      </c>
      <c r="AX186" s="14" t="s">
        <v>85</v>
      </c>
      <c r="AY186" s="239" t="s">
        <v>163</v>
      </c>
    </row>
    <row r="187" spans="1:65" s="14" customFormat="1">
      <c r="B187" s="229"/>
      <c r="C187" s="230"/>
      <c r="D187" s="214" t="s">
        <v>173</v>
      </c>
      <c r="E187" s="231" t="s">
        <v>1</v>
      </c>
      <c r="F187" s="232" t="s">
        <v>240</v>
      </c>
      <c r="G187" s="230"/>
      <c r="H187" s="233">
        <v>3.4929999999999999</v>
      </c>
      <c r="I187" s="234"/>
      <c r="J187" s="234"/>
      <c r="K187" s="230"/>
      <c r="L187" s="230"/>
      <c r="M187" s="235"/>
      <c r="N187" s="236"/>
      <c r="O187" s="237"/>
      <c r="P187" s="237"/>
      <c r="Q187" s="237"/>
      <c r="R187" s="237"/>
      <c r="S187" s="237"/>
      <c r="T187" s="237"/>
      <c r="U187" s="237"/>
      <c r="V187" s="237"/>
      <c r="W187" s="237"/>
      <c r="X187" s="238"/>
      <c r="AT187" s="239" t="s">
        <v>173</v>
      </c>
      <c r="AU187" s="239" t="s">
        <v>94</v>
      </c>
      <c r="AV187" s="14" t="s">
        <v>94</v>
      </c>
      <c r="AW187" s="14" t="s">
        <v>5</v>
      </c>
      <c r="AX187" s="14" t="s">
        <v>85</v>
      </c>
      <c r="AY187" s="239" t="s">
        <v>163</v>
      </c>
    </row>
    <row r="188" spans="1:65" s="15" customFormat="1">
      <c r="B188" s="240"/>
      <c r="C188" s="241"/>
      <c r="D188" s="214" t="s">
        <v>173</v>
      </c>
      <c r="E188" s="242" t="s">
        <v>1</v>
      </c>
      <c r="F188" s="243" t="s">
        <v>177</v>
      </c>
      <c r="G188" s="241"/>
      <c r="H188" s="244">
        <v>41.148000000000003</v>
      </c>
      <c r="I188" s="245"/>
      <c r="J188" s="245"/>
      <c r="K188" s="241"/>
      <c r="L188" s="241"/>
      <c r="M188" s="246"/>
      <c r="N188" s="247"/>
      <c r="O188" s="248"/>
      <c r="P188" s="248"/>
      <c r="Q188" s="248"/>
      <c r="R188" s="248"/>
      <c r="S188" s="248"/>
      <c r="T188" s="248"/>
      <c r="U188" s="248"/>
      <c r="V188" s="248"/>
      <c r="W188" s="248"/>
      <c r="X188" s="249"/>
      <c r="AT188" s="250" t="s">
        <v>173</v>
      </c>
      <c r="AU188" s="250" t="s">
        <v>94</v>
      </c>
      <c r="AV188" s="15" t="s">
        <v>169</v>
      </c>
      <c r="AW188" s="15" t="s">
        <v>5</v>
      </c>
      <c r="AX188" s="15" t="s">
        <v>92</v>
      </c>
      <c r="AY188" s="250" t="s">
        <v>163</v>
      </c>
    </row>
    <row r="189" spans="1:65" s="2" customFormat="1" ht="24.2" customHeight="1">
      <c r="A189" s="35"/>
      <c r="B189" s="36"/>
      <c r="C189" s="199" t="s">
        <v>241</v>
      </c>
      <c r="D189" s="199" t="s">
        <v>165</v>
      </c>
      <c r="E189" s="200" t="s">
        <v>242</v>
      </c>
      <c r="F189" s="201" t="s">
        <v>243</v>
      </c>
      <c r="G189" s="202" t="s">
        <v>244</v>
      </c>
      <c r="H189" s="203">
        <v>10.95</v>
      </c>
      <c r="I189" s="204"/>
      <c r="J189" s="204"/>
      <c r="K189" s="205">
        <f>ROUND(P189*H189,2)</f>
        <v>0</v>
      </c>
      <c r="L189" s="206"/>
      <c r="M189" s="40"/>
      <c r="N189" s="207" t="s">
        <v>1</v>
      </c>
      <c r="O189" s="208" t="s">
        <v>48</v>
      </c>
      <c r="P189" s="209">
        <f>I189+J189</f>
        <v>0</v>
      </c>
      <c r="Q189" s="209">
        <f>ROUND(I189*H189,2)</f>
        <v>0</v>
      </c>
      <c r="R189" s="209">
        <f>ROUND(J189*H189,2)</f>
        <v>0</v>
      </c>
      <c r="S189" s="72"/>
      <c r="T189" s="210">
        <f>S189*H189</f>
        <v>0</v>
      </c>
      <c r="U189" s="210">
        <v>0</v>
      </c>
      <c r="V189" s="210">
        <f>U189*H189</f>
        <v>0</v>
      </c>
      <c r="W189" s="210">
        <v>3.7999999999999999E-2</v>
      </c>
      <c r="X189" s="211">
        <f>W189*H189</f>
        <v>0.41609999999999997</v>
      </c>
      <c r="Y189" s="35"/>
      <c r="Z189" s="35"/>
      <c r="AA189" s="35"/>
      <c r="AB189" s="35"/>
      <c r="AC189" s="35"/>
      <c r="AD189" s="35"/>
      <c r="AE189" s="35"/>
      <c r="AR189" s="212" t="s">
        <v>169</v>
      </c>
      <c r="AT189" s="212" t="s">
        <v>165</v>
      </c>
      <c r="AU189" s="212" t="s">
        <v>94</v>
      </c>
      <c r="AY189" s="18" t="s">
        <v>163</v>
      </c>
      <c r="BE189" s="213">
        <f>IF(O189="základní",K189,0)</f>
        <v>0</v>
      </c>
      <c r="BF189" s="213">
        <f>IF(O189="snížená",K189,0)</f>
        <v>0</v>
      </c>
      <c r="BG189" s="213">
        <f>IF(O189="zákl. přenesená",K189,0)</f>
        <v>0</v>
      </c>
      <c r="BH189" s="213">
        <f>IF(O189="sníž. přenesená",K189,0)</f>
        <v>0</v>
      </c>
      <c r="BI189" s="213">
        <f>IF(O189="nulová",K189,0)</f>
        <v>0</v>
      </c>
      <c r="BJ189" s="18" t="s">
        <v>92</v>
      </c>
      <c r="BK189" s="213">
        <f>ROUND(P189*H189,2)</f>
        <v>0</v>
      </c>
      <c r="BL189" s="18" t="s">
        <v>169</v>
      </c>
      <c r="BM189" s="212" t="s">
        <v>245</v>
      </c>
    </row>
    <row r="190" spans="1:65" s="2" customFormat="1" ht="19.5">
      <c r="A190" s="35"/>
      <c r="B190" s="36"/>
      <c r="C190" s="37"/>
      <c r="D190" s="214" t="s">
        <v>171</v>
      </c>
      <c r="E190" s="37"/>
      <c r="F190" s="215" t="s">
        <v>246</v>
      </c>
      <c r="G190" s="37"/>
      <c r="H190" s="37"/>
      <c r="I190" s="216"/>
      <c r="J190" s="216"/>
      <c r="K190" s="37"/>
      <c r="L190" s="37"/>
      <c r="M190" s="40"/>
      <c r="N190" s="217"/>
      <c r="O190" s="218"/>
      <c r="P190" s="72"/>
      <c r="Q190" s="72"/>
      <c r="R190" s="72"/>
      <c r="S190" s="72"/>
      <c r="T190" s="72"/>
      <c r="U190" s="72"/>
      <c r="V190" s="72"/>
      <c r="W190" s="72"/>
      <c r="X190" s="73"/>
      <c r="Y190" s="35"/>
      <c r="Z190" s="35"/>
      <c r="AA190" s="35"/>
      <c r="AB190" s="35"/>
      <c r="AC190" s="35"/>
      <c r="AD190" s="35"/>
      <c r="AE190" s="35"/>
      <c r="AT190" s="18" t="s">
        <v>171</v>
      </c>
      <c r="AU190" s="18" t="s">
        <v>94</v>
      </c>
    </row>
    <row r="191" spans="1:65" s="13" customFormat="1">
      <c r="B191" s="219"/>
      <c r="C191" s="220"/>
      <c r="D191" s="214" t="s">
        <v>173</v>
      </c>
      <c r="E191" s="221" t="s">
        <v>1</v>
      </c>
      <c r="F191" s="222" t="s">
        <v>174</v>
      </c>
      <c r="G191" s="220"/>
      <c r="H191" s="221" t="s">
        <v>1</v>
      </c>
      <c r="I191" s="223"/>
      <c r="J191" s="223"/>
      <c r="K191" s="220"/>
      <c r="L191" s="220"/>
      <c r="M191" s="224"/>
      <c r="N191" s="225"/>
      <c r="O191" s="226"/>
      <c r="P191" s="226"/>
      <c r="Q191" s="226"/>
      <c r="R191" s="226"/>
      <c r="S191" s="226"/>
      <c r="T191" s="226"/>
      <c r="U191" s="226"/>
      <c r="V191" s="226"/>
      <c r="W191" s="226"/>
      <c r="X191" s="227"/>
      <c r="AT191" s="228" t="s">
        <v>173</v>
      </c>
      <c r="AU191" s="228" t="s">
        <v>94</v>
      </c>
      <c r="AV191" s="13" t="s">
        <v>92</v>
      </c>
      <c r="AW191" s="13" t="s">
        <v>5</v>
      </c>
      <c r="AX191" s="13" t="s">
        <v>85</v>
      </c>
      <c r="AY191" s="228" t="s">
        <v>163</v>
      </c>
    </row>
    <row r="192" spans="1:65" s="14" customFormat="1">
      <c r="B192" s="229"/>
      <c r="C192" s="230"/>
      <c r="D192" s="214" t="s">
        <v>173</v>
      </c>
      <c r="E192" s="231" t="s">
        <v>1</v>
      </c>
      <c r="F192" s="232" t="s">
        <v>247</v>
      </c>
      <c r="G192" s="230"/>
      <c r="H192" s="233">
        <v>10.95</v>
      </c>
      <c r="I192" s="234"/>
      <c r="J192" s="234"/>
      <c r="K192" s="230"/>
      <c r="L192" s="230"/>
      <c r="M192" s="235"/>
      <c r="N192" s="236"/>
      <c r="O192" s="237"/>
      <c r="P192" s="237"/>
      <c r="Q192" s="237"/>
      <c r="R192" s="237"/>
      <c r="S192" s="237"/>
      <c r="T192" s="237"/>
      <c r="U192" s="237"/>
      <c r="V192" s="237"/>
      <c r="W192" s="237"/>
      <c r="X192" s="238"/>
      <c r="AT192" s="239" t="s">
        <v>173</v>
      </c>
      <c r="AU192" s="239" t="s">
        <v>94</v>
      </c>
      <c r="AV192" s="14" t="s">
        <v>94</v>
      </c>
      <c r="AW192" s="14" t="s">
        <v>5</v>
      </c>
      <c r="AX192" s="14" t="s">
        <v>85</v>
      </c>
      <c r="AY192" s="239" t="s">
        <v>163</v>
      </c>
    </row>
    <row r="193" spans="1:65" s="15" customFormat="1">
      <c r="B193" s="240"/>
      <c r="C193" s="241"/>
      <c r="D193" s="214" t="s">
        <v>173</v>
      </c>
      <c r="E193" s="242" t="s">
        <v>1</v>
      </c>
      <c r="F193" s="243" t="s">
        <v>177</v>
      </c>
      <c r="G193" s="241"/>
      <c r="H193" s="244">
        <v>10.95</v>
      </c>
      <c r="I193" s="245"/>
      <c r="J193" s="245"/>
      <c r="K193" s="241"/>
      <c r="L193" s="241"/>
      <c r="M193" s="246"/>
      <c r="N193" s="247"/>
      <c r="O193" s="248"/>
      <c r="P193" s="248"/>
      <c r="Q193" s="248"/>
      <c r="R193" s="248"/>
      <c r="S193" s="248"/>
      <c r="T193" s="248"/>
      <c r="U193" s="248"/>
      <c r="V193" s="248"/>
      <c r="W193" s="248"/>
      <c r="X193" s="249"/>
      <c r="AT193" s="250" t="s">
        <v>173</v>
      </c>
      <c r="AU193" s="250" t="s">
        <v>94</v>
      </c>
      <c r="AV193" s="15" t="s">
        <v>169</v>
      </c>
      <c r="AW193" s="15" t="s">
        <v>5</v>
      </c>
      <c r="AX193" s="15" t="s">
        <v>92</v>
      </c>
      <c r="AY193" s="250" t="s">
        <v>163</v>
      </c>
    </row>
    <row r="194" spans="1:65" s="2" customFormat="1" ht="33" customHeight="1">
      <c r="A194" s="35"/>
      <c r="B194" s="36"/>
      <c r="C194" s="199" t="s">
        <v>248</v>
      </c>
      <c r="D194" s="199" t="s">
        <v>165</v>
      </c>
      <c r="E194" s="200" t="s">
        <v>249</v>
      </c>
      <c r="F194" s="201" t="s">
        <v>250</v>
      </c>
      <c r="G194" s="202" t="s">
        <v>244</v>
      </c>
      <c r="H194" s="203">
        <v>23.22</v>
      </c>
      <c r="I194" s="204"/>
      <c r="J194" s="204"/>
      <c r="K194" s="205">
        <f>ROUND(P194*H194,2)</f>
        <v>0</v>
      </c>
      <c r="L194" s="206"/>
      <c r="M194" s="40"/>
      <c r="N194" s="207" t="s">
        <v>1</v>
      </c>
      <c r="O194" s="208" t="s">
        <v>48</v>
      </c>
      <c r="P194" s="209">
        <f>I194+J194</f>
        <v>0</v>
      </c>
      <c r="Q194" s="209">
        <f>ROUND(I194*H194,2)</f>
        <v>0</v>
      </c>
      <c r="R194" s="209">
        <f>ROUND(J194*H194,2)</f>
        <v>0</v>
      </c>
      <c r="S194" s="72"/>
      <c r="T194" s="210">
        <f>S194*H194</f>
        <v>0</v>
      </c>
      <c r="U194" s="210">
        <v>2.3619999999999999E-2</v>
      </c>
      <c r="V194" s="210">
        <f>U194*H194</f>
        <v>0.54845639999999996</v>
      </c>
      <c r="W194" s="210">
        <v>0</v>
      </c>
      <c r="X194" s="211">
        <f>W194*H194</f>
        <v>0</v>
      </c>
      <c r="Y194" s="35"/>
      <c r="Z194" s="35"/>
      <c r="AA194" s="35"/>
      <c r="AB194" s="35"/>
      <c r="AC194" s="35"/>
      <c r="AD194" s="35"/>
      <c r="AE194" s="35"/>
      <c r="AR194" s="212" t="s">
        <v>169</v>
      </c>
      <c r="AT194" s="212" t="s">
        <v>165</v>
      </c>
      <c r="AU194" s="212" t="s">
        <v>94</v>
      </c>
      <c r="AY194" s="18" t="s">
        <v>163</v>
      </c>
      <c r="BE194" s="213">
        <f>IF(O194="základní",K194,0)</f>
        <v>0</v>
      </c>
      <c r="BF194" s="213">
        <f>IF(O194="snížená",K194,0)</f>
        <v>0</v>
      </c>
      <c r="BG194" s="213">
        <f>IF(O194="zákl. přenesená",K194,0)</f>
        <v>0</v>
      </c>
      <c r="BH194" s="213">
        <f>IF(O194="sníž. přenesená",K194,0)</f>
        <v>0</v>
      </c>
      <c r="BI194" s="213">
        <f>IF(O194="nulová",K194,0)</f>
        <v>0</v>
      </c>
      <c r="BJ194" s="18" t="s">
        <v>92</v>
      </c>
      <c r="BK194" s="213">
        <f>ROUND(P194*H194,2)</f>
        <v>0</v>
      </c>
      <c r="BL194" s="18" t="s">
        <v>169</v>
      </c>
      <c r="BM194" s="212" t="s">
        <v>251</v>
      </c>
    </row>
    <row r="195" spans="1:65" s="2" customFormat="1" ht="29.25">
      <c r="A195" s="35"/>
      <c r="B195" s="36"/>
      <c r="C195" s="37"/>
      <c r="D195" s="214" t="s">
        <v>171</v>
      </c>
      <c r="E195" s="37"/>
      <c r="F195" s="215" t="s">
        <v>252</v>
      </c>
      <c r="G195" s="37"/>
      <c r="H195" s="37"/>
      <c r="I195" s="216"/>
      <c r="J195" s="216"/>
      <c r="K195" s="37"/>
      <c r="L195" s="37"/>
      <c r="M195" s="40"/>
      <c r="N195" s="217"/>
      <c r="O195" s="218"/>
      <c r="P195" s="72"/>
      <c r="Q195" s="72"/>
      <c r="R195" s="72"/>
      <c r="S195" s="72"/>
      <c r="T195" s="72"/>
      <c r="U195" s="72"/>
      <c r="V195" s="72"/>
      <c r="W195" s="72"/>
      <c r="X195" s="73"/>
      <c r="Y195" s="35"/>
      <c r="Z195" s="35"/>
      <c r="AA195" s="35"/>
      <c r="AB195" s="35"/>
      <c r="AC195" s="35"/>
      <c r="AD195" s="35"/>
      <c r="AE195" s="35"/>
      <c r="AT195" s="18" t="s">
        <v>171</v>
      </c>
      <c r="AU195" s="18" t="s">
        <v>94</v>
      </c>
    </row>
    <row r="196" spans="1:65" s="13" customFormat="1">
      <c r="B196" s="219"/>
      <c r="C196" s="220"/>
      <c r="D196" s="214" t="s">
        <v>173</v>
      </c>
      <c r="E196" s="221" t="s">
        <v>1</v>
      </c>
      <c r="F196" s="222" t="s">
        <v>174</v>
      </c>
      <c r="G196" s="220"/>
      <c r="H196" s="221" t="s">
        <v>1</v>
      </c>
      <c r="I196" s="223"/>
      <c r="J196" s="223"/>
      <c r="K196" s="220"/>
      <c r="L196" s="220"/>
      <c r="M196" s="224"/>
      <c r="N196" s="225"/>
      <c r="O196" s="226"/>
      <c r="P196" s="226"/>
      <c r="Q196" s="226"/>
      <c r="R196" s="226"/>
      <c r="S196" s="226"/>
      <c r="T196" s="226"/>
      <c r="U196" s="226"/>
      <c r="V196" s="226"/>
      <c r="W196" s="226"/>
      <c r="X196" s="227"/>
      <c r="AT196" s="228" t="s">
        <v>173</v>
      </c>
      <c r="AU196" s="228" t="s">
        <v>94</v>
      </c>
      <c r="AV196" s="13" t="s">
        <v>92</v>
      </c>
      <c r="AW196" s="13" t="s">
        <v>5</v>
      </c>
      <c r="AX196" s="13" t="s">
        <v>85</v>
      </c>
      <c r="AY196" s="228" t="s">
        <v>163</v>
      </c>
    </row>
    <row r="197" spans="1:65" s="14" customFormat="1">
      <c r="B197" s="229"/>
      <c r="C197" s="230"/>
      <c r="D197" s="214" t="s">
        <v>173</v>
      </c>
      <c r="E197" s="231" t="s">
        <v>1</v>
      </c>
      <c r="F197" s="232" t="s">
        <v>253</v>
      </c>
      <c r="G197" s="230"/>
      <c r="H197" s="233">
        <v>23.22</v>
      </c>
      <c r="I197" s="234"/>
      <c r="J197" s="234"/>
      <c r="K197" s="230"/>
      <c r="L197" s="230"/>
      <c r="M197" s="235"/>
      <c r="N197" s="236"/>
      <c r="O197" s="237"/>
      <c r="P197" s="237"/>
      <c r="Q197" s="237"/>
      <c r="R197" s="237"/>
      <c r="S197" s="237"/>
      <c r="T197" s="237"/>
      <c r="U197" s="237"/>
      <c r="V197" s="237"/>
      <c r="W197" s="237"/>
      <c r="X197" s="238"/>
      <c r="AT197" s="239" t="s">
        <v>173</v>
      </c>
      <c r="AU197" s="239" t="s">
        <v>94</v>
      </c>
      <c r="AV197" s="14" t="s">
        <v>94</v>
      </c>
      <c r="AW197" s="14" t="s">
        <v>5</v>
      </c>
      <c r="AX197" s="14" t="s">
        <v>85</v>
      </c>
      <c r="AY197" s="239" t="s">
        <v>163</v>
      </c>
    </row>
    <row r="198" spans="1:65" s="15" customFormat="1">
      <c r="B198" s="240"/>
      <c r="C198" s="241"/>
      <c r="D198" s="214" t="s">
        <v>173</v>
      </c>
      <c r="E198" s="242" t="s">
        <v>1</v>
      </c>
      <c r="F198" s="243" t="s">
        <v>177</v>
      </c>
      <c r="G198" s="241"/>
      <c r="H198" s="244">
        <v>23.22</v>
      </c>
      <c r="I198" s="245"/>
      <c r="J198" s="245"/>
      <c r="K198" s="241"/>
      <c r="L198" s="241"/>
      <c r="M198" s="246"/>
      <c r="N198" s="247"/>
      <c r="O198" s="248"/>
      <c r="P198" s="248"/>
      <c r="Q198" s="248"/>
      <c r="R198" s="248"/>
      <c r="S198" s="248"/>
      <c r="T198" s="248"/>
      <c r="U198" s="248"/>
      <c r="V198" s="248"/>
      <c r="W198" s="248"/>
      <c r="X198" s="249"/>
      <c r="AT198" s="250" t="s">
        <v>173</v>
      </c>
      <c r="AU198" s="250" t="s">
        <v>94</v>
      </c>
      <c r="AV198" s="15" t="s">
        <v>169</v>
      </c>
      <c r="AW198" s="15" t="s">
        <v>5</v>
      </c>
      <c r="AX198" s="15" t="s">
        <v>92</v>
      </c>
      <c r="AY198" s="250" t="s">
        <v>163</v>
      </c>
    </row>
    <row r="199" spans="1:65" s="2" customFormat="1" ht="37.9" customHeight="1">
      <c r="A199" s="35"/>
      <c r="B199" s="36"/>
      <c r="C199" s="199" t="s">
        <v>254</v>
      </c>
      <c r="D199" s="199" t="s">
        <v>165</v>
      </c>
      <c r="E199" s="200" t="s">
        <v>255</v>
      </c>
      <c r="F199" s="201" t="s">
        <v>256</v>
      </c>
      <c r="G199" s="202" t="s">
        <v>180</v>
      </c>
      <c r="H199" s="203">
        <v>110.36499999999999</v>
      </c>
      <c r="I199" s="204"/>
      <c r="J199" s="204"/>
      <c r="K199" s="205">
        <f>ROUND(P199*H199,2)</f>
        <v>0</v>
      </c>
      <c r="L199" s="206"/>
      <c r="M199" s="40"/>
      <c r="N199" s="207" t="s">
        <v>1</v>
      </c>
      <c r="O199" s="208" t="s">
        <v>48</v>
      </c>
      <c r="P199" s="209">
        <f>I199+J199</f>
        <v>0</v>
      </c>
      <c r="Q199" s="209">
        <f>ROUND(I199*H199,2)</f>
        <v>0</v>
      </c>
      <c r="R199" s="209">
        <f>ROUND(J199*H199,2)</f>
        <v>0</v>
      </c>
      <c r="S199" s="72"/>
      <c r="T199" s="210">
        <f>S199*H199</f>
        <v>0</v>
      </c>
      <c r="U199" s="210">
        <v>0</v>
      </c>
      <c r="V199" s="210">
        <f>U199*H199</f>
        <v>0</v>
      </c>
      <c r="W199" s="210">
        <v>4.0000000000000001E-3</v>
      </c>
      <c r="X199" s="211">
        <f>W199*H199</f>
        <v>0.44145999999999996</v>
      </c>
      <c r="Y199" s="35"/>
      <c r="Z199" s="35"/>
      <c r="AA199" s="35"/>
      <c r="AB199" s="35"/>
      <c r="AC199" s="35"/>
      <c r="AD199" s="35"/>
      <c r="AE199" s="35"/>
      <c r="AR199" s="212" t="s">
        <v>169</v>
      </c>
      <c r="AT199" s="212" t="s">
        <v>165</v>
      </c>
      <c r="AU199" s="212" t="s">
        <v>94</v>
      </c>
      <c r="AY199" s="18" t="s">
        <v>163</v>
      </c>
      <c r="BE199" s="213">
        <f>IF(O199="základní",K199,0)</f>
        <v>0</v>
      </c>
      <c r="BF199" s="213">
        <f>IF(O199="snížená",K199,0)</f>
        <v>0</v>
      </c>
      <c r="BG199" s="213">
        <f>IF(O199="zákl. přenesená",K199,0)</f>
        <v>0</v>
      </c>
      <c r="BH199" s="213">
        <f>IF(O199="sníž. přenesená",K199,0)</f>
        <v>0</v>
      </c>
      <c r="BI199" s="213">
        <f>IF(O199="nulová",K199,0)</f>
        <v>0</v>
      </c>
      <c r="BJ199" s="18" t="s">
        <v>92</v>
      </c>
      <c r="BK199" s="213">
        <f>ROUND(P199*H199,2)</f>
        <v>0</v>
      </c>
      <c r="BL199" s="18" t="s">
        <v>169</v>
      </c>
      <c r="BM199" s="212" t="s">
        <v>257</v>
      </c>
    </row>
    <row r="200" spans="1:65" s="2" customFormat="1" ht="19.5">
      <c r="A200" s="35"/>
      <c r="B200" s="36"/>
      <c r="C200" s="37"/>
      <c r="D200" s="214" t="s">
        <v>171</v>
      </c>
      <c r="E200" s="37"/>
      <c r="F200" s="215" t="s">
        <v>258</v>
      </c>
      <c r="G200" s="37"/>
      <c r="H200" s="37"/>
      <c r="I200" s="216"/>
      <c r="J200" s="216"/>
      <c r="K200" s="37"/>
      <c r="L200" s="37"/>
      <c r="M200" s="40"/>
      <c r="N200" s="217"/>
      <c r="O200" s="218"/>
      <c r="P200" s="72"/>
      <c r="Q200" s="72"/>
      <c r="R200" s="72"/>
      <c r="S200" s="72"/>
      <c r="T200" s="72"/>
      <c r="U200" s="72"/>
      <c r="V200" s="72"/>
      <c r="W200" s="72"/>
      <c r="X200" s="73"/>
      <c r="Y200" s="35"/>
      <c r="Z200" s="35"/>
      <c r="AA200" s="35"/>
      <c r="AB200" s="35"/>
      <c r="AC200" s="35"/>
      <c r="AD200" s="35"/>
      <c r="AE200" s="35"/>
      <c r="AT200" s="18" t="s">
        <v>171</v>
      </c>
      <c r="AU200" s="18" t="s">
        <v>94</v>
      </c>
    </row>
    <row r="201" spans="1:65" s="13" customFormat="1">
      <c r="B201" s="219"/>
      <c r="C201" s="220"/>
      <c r="D201" s="214" t="s">
        <v>173</v>
      </c>
      <c r="E201" s="221" t="s">
        <v>1</v>
      </c>
      <c r="F201" s="222" t="s">
        <v>259</v>
      </c>
      <c r="G201" s="220"/>
      <c r="H201" s="221" t="s">
        <v>1</v>
      </c>
      <c r="I201" s="223"/>
      <c r="J201" s="223"/>
      <c r="K201" s="220"/>
      <c r="L201" s="220"/>
      <c r="M201" s="224"/>
      <c r="N201" s="225"/>
      <c r="O201" s="226"/>
      <c r="P201" s="226"/>
      <c r="Q201" s="226"/>
      <c r="R201" s="226"/>
      <c r="S201" s="226"/>
      <c r="T201" s="226"/>
      <c r="U201" s="226"/>
      <c r="V201" s="226"/>
      <c r="W201" s="226"/>
      <c r="X201" s="227"/>
      <c r="AT201" s="228" t="s">
        <v>173</v>
      </c>
      <c r="AU201" s="228" t="s">
        <v>94</v>
      </c>
      <c r="AV201" s="13" t="s">
        <v>92</v>
      </c>
      <c r="AW201" s="13" t="s">
        <v>5</v>
      </c>
      <c r="AX201" s="13" t="s">
        <v>85</v>
      </c>
      <c r="AY201" s="228" t="s">
        <v>163</v>
      </c>
    </row>
    <row r="202" spans="1:65" s="14" customFormat="1">
      <c r="B202" s="229"/>
      <c r="C202" s="230"/>
      <c r="D202" s="214" t="s">
        <v>173</v>
      </c>
      <c r="E202" s="231" t="s">
        <v>1</v>
      </c>
      <c r="F202" s="232" t="s">
        <v>260</v>
      </c>
      <c r="G202" s="230"/>
      <c r="H202" s="233">
        <v>2.5470000000000002</v>
      </c>
      <c r="I202" s="234"/>
      <c r="J202" s="234"/>
      <c r="K202" s="230"/>
      <c r="L202" s="230"/>
      <c r="M202" s="235"/>
      <c r="N202" s="236"/>
      <c r="O202" s="237"/>
      <c r="P202" s="237"/>
      <c r="Q202" s="237"/>
      <c r="R202" s="237"/>
      <c r="S202" s="237"/>
      <c r="T202" s="237"/>
      <c r="U202" s="237"/>
      <c r="V202" s="237"/>
      <c r="W202" s="237"/>
      <c r="X202" s="238"/>
      <c r="AT202" s="239" t="s">
        <v>173</v>
      </c>
      <c r="AU202" s="239" t="s">
        <v>94</v>
      </c>
      <c r="AV202" s="14" t="s">
        <v>94</v>
      </c>
      <c r="AW202" s="14" t="s">
        <v>5</v>
      </c>
      <c r="AX202" s="14" t="s">
        <v>85</v>
      </c>
      <c r="AY202" s="239" t="s">
        <v>163</v>
      </c>
    </row>
    <row r="203" spans="1:65" s="14" customFormat="1">
      <c r="B203" s="229"/>
      <c r="C203" s="230"/>
      <c r="D203" s="214" t="s">
        <v>173</v>
      </c>
      <c r="E203" s="231" t="s">
        <v>1</v>
      </c>
      <c r="F203" s="232" t="s">
        <v>261</v>
      </c>
      <c r="G203" s="230"/>
      <c r="H203" s="233">
        <v>7.6449999999999996</v>
      </c>
      <c r="I203" s="234"/>
      <c r="J203" s="234"/>
      <c r="K203" s="230"/>
      <c r="L203" s="230"/>
      <c r="M203" s="235"/>
      <c r="N203" s="236"/>
      <c r="O203" s="237"/>
      <c r="P203" s="237"/>
      <c r="Q203" s="237"/>
      <c r="R203" s="237"/>
      <c r="S203" s="237"/>
      <c r="T203" s="237"/>
      <c r="U203" s="237"/>
      <c r="V203" s="237"/>
      <c r="W203" s="237"/>
      <c r="X203" s="238"/>
      <c r="AT203" s="239" t="s">
        <v>173</v>
      </c>
      <c r="AU203" s="239" t="s">
        <v>94</v>
      </c>
      <c r="AV203" s="14" t="s">
        <v>94</v>
      </c>
      <c r="AW203" s="14" t="s">
        <v>5</v>
      </c>
      <c r="AX203" s="14" t="s">
        <v>85</v>
      </c>
      <c r="AY203" s="239" t="s">
        <v>163</v>
      </c>
    </row>
    <row r="204" spans="1:65" s="14" customFormat="1">
      <c r="B204" s="229"/>
      <c r="C204" s="230"/>
      <c r="D204" s="214" t="s">
        <v>173</v>
      </c>
      <c r="E204" s="231" t="s">
        <v>1</v>
      </c>
      <c r="F204" s="232" t="s">
        <v>262</v>
      </c>
      <c r="G204" s="230"/>
      <c r="H204" s="233">
        <v>4.6040000000000001</v>
      </c>
      <c r="I204" s="234"/>
      <c r="J204" s="234"/>
      <c r="K204" s="230"/>
      <c r="L204" s="230"/>
      <c r="M204" s="235"/>
      <c r="N204" s="236"/>
      <c r="O204" s="237"/>
      <c r="P204" s="237"/>
      <c r="Q204" s="237"/>
      <c r="R204" s="237"/>
      <c r="S204" s="237"/>
      <c r="T204" s="237"/>
      <c r="U204" s="237"/>
      <c r="V204" s="237"/>
      <c r="W204" s="237"/>
      <c r="X204" s="238"/>
      <c r="AT204" s="239" t="s">
        <v>173</v>
      </c>
      <c r="AU204" s="239" t="s">
        <v>94</v>
      </c>
      <c r="AV204" s="14" t="s">
        <v>94</v>
      </c>
      <c r="AW204" s="14" t="s">
        <v>5</v>
      </c>
      <c r="AX204" s="14" t="s">
        <v>85</v>
      </c>
      <c r="AY204" s="239" t="s">
        <v>163</v>
      </c>
    </row>
    <row r="205" spans="1:65" s="14" customFormat="1">
      <c r="B205" s="229"/>
      <c r="C205" s="230"/>
      <c r="D205" s="214" t="s">
        <v>173</v>
      </c>
      <c r="E205" s="231" t="s">
        <v>1</v>
      </c>
      <c r="F205" s="232" t="s">
        <v>263</v>
      </c>
      <c r="G205" s="230"/>
      <c r="H205" s="233">
        <v>17.577999999999999</v>
      </c>
      <c r="I205" s="234"/>
      <c r="J205" s="234"/>
      <c r="K205" s="230"/>
      <c r="L205" s="230"/>
      <c r="M205" s="235"/>
      <c r="N205" s="236"/>
      <c r="O205" s="237"/>
      <c r="P205" s="237"/>
      <c r="Q205" s="237"/>
      <c r="R205" s="237"/>
      <c r="S205" s="237"/>
      <c r="T205" s="237"/>
      <c r="U205" s="237"/>
      <c r="V205" s="237"/>
      <c r="W205" s="237"/>
      <c r="X205" s="238"/>
      <c r="AT205" s="239" t="s">
        <v>173</v>
      </c>
      <c r="AU205" s="239" t="s">
        <v>94</v>
      </c>
      <c r="AV205" s="14" t="s">
        <v>94</v>
      </c>
      <c r="AW205" s="14" t="s">
        <v>5</v>
      </c>
      <c r="AX205" s="14" t="s">
        <v>85</v>
      </c>
      <c r="AY205" s="239" t="s">
        <v>163</v>
      </c>
    </row>
    <row r="206" spans="1:65" s="14" customFormat="1">
      <c r="B206" s="229"/>
      <c r="C206" s="230"/>
      <c r="D206" s="214" t="s">
        <v>173</v>
      </c>
      <c r="E206" s="231" t="s">
        <v>1</v>
      </c>
      <c r="F206" s="232" t="s">
        <v>264</v>
      </c>
      <c r="G206" s="230"/>
      <c r="H206" s="233">
        <v>17.86</v>
      </c>
      <c r="I206" s="234"/>
      <c r="J206" s="234"/>
      <c r="K206" s="230"/>
      <c r="L206" s="230"/>
      <c r="M206" s="235"/>
      <c r="N206" s="236"/>
      <c r="O206" s="237"/>
      <c r="P206" s="237"/>
      <c r="Q206" s="237"/>
      <c r="R206" s="237"/>
      <c r="S206" s="237"/>
      <c r="T206" s="237"/>
      <c r="U206" s="237"/>
      <c r="V206" s="237"/>
      <c r="W206" s="237"/>
      <c r="X206" s="238"/>
      <c r="AT206" s="239" t="s">
        <v>173</v>
      </c>
      <c r="AU206" s="239" t="s">
        <v>94</v>
      </c>
      <c r="AV206" s="14" t="s">
        <v>94</v>
      </c>
      <c r="AW206" s="14" t="s">
        <v>5</v>
      </c>
      <c r="AX206" s="14" t="s">
        <v>85</v>
      </c>
      <c r="AY206" s="239" t="s">
        <v>163</v>
      </c>
    </row>
    <row r="207" spans="1:65" s="14" customFormat="1">
      <c r="B207" s="229"/>
      <c r="C207" s="230"/>
      <c r="D207" s="214" t="s">
        <v>173</v>
      </c>
      <c r="E207" s="231" t="s">
        <v>1</v>
      </c>
      <c r="F207" s="232" t="s">
        <v>265</v>
      </c>
      <c r="G207" s="230"/>
      <c r="H207" s="233">
        <v>7.5439999999999996</v>
      </c>
      <c r="I207" s="234"/>
      <c r="J207" s="234"/>
      <c r="K207" s="230"/>
      <c r="L207" s="230"/>
      <c r="M207" s="235"/>
      <c r="N207" s="236"/>
      <c r="O207" s="237"/>
      <c r="P207" s="237"/>
      <c r="Q207" s="237"/>
      <c r="R207" s="237"/>
      <c r="S207" s="237"/>
      <c r="T207" s="237"/>
      <c r="U207" s="237"/>
      <c r="V207" s="237"/>
      <c r="W207" s="237"/>
      <c r="X207" s="238"/>
      <c r="AT207" s="239" t="s">
        <v>173</v>
      </c>
      <c r="AU207" s="239" t="s">
        <v>94</v>
      </c>
      <c r="AV207" s="14" t="s">
        <v>94</v>
      </c>
      <c r="AW207" s="14" t="s">
        <v>5</v>
      </c>
      <c r="AX207" s="14" t="s">
        <v>85</v>
      </c>
      <c r="AY207" s="239" t="s">
        <v>163</v>
      </c>
    </row>
    <row r="208" spans="1:65" s="14" customFormat="1">
      <c r="B208" s="229"/>
      <c r="C208" s="230"/>
      <c r="D208" s="214" t="s">
        <v>173</v>
      </c>
      <c r="E208" s="231" t="s">
        <v>1</v>
      </c>
      <c r="F208" s="232" t="s">
        <v>266</v>
      </c>
      <c r="G208" s="230"/>
      <c r="H208" s="233">
        <v>7.2839999999999998</v>
      </c>
      <c r="I208" s="234"/>
      <c r="J208" s="234"/>
      <c r="K208" s="230"/>
      <c r="L208" s="230"/>
      <c r="M208" s="235"/>
      <c r="N208" s="236"/>
      <c r="O208" s="237"/>
      <c r="P208" s="237"/>
      <c r="Q208" s="237"/>
      <c r="R208" s="237"/>
      <c r="S208" s="237"/>
      <c r="T208" s="237"/>
      <c r="U208" s="237"/>
      <c r="V208" s="237"/>
      <c r="W208" s="237"/>
      <c r="X208" s="238"/>
      <c r="AT208" s="239" t="s">
        <v>173</v>
      </c>
      <c r="AU208" s="239" t="s">
        <v>94</v>
      </c>
      <c r="AV208" s="14" t="s">
        <v>94</v>
      </c>
      <c r="AW208" s="14" t="s">
        <v>5</v>
      </c>
      <c r="AX208" s="14" t="s">
        <v>85</v>
      </c>
      <c r="AY208" s="239" t="s">
        <v>163</v>
      </c>
    </row>
    <row r="209" spans="1:65" s="14" customFormat="1">
      <c r="B209" s="229"/>
      <c r="C209" s="230"/>
      <c r="D209" s="214" t="s">
        <v>173</v>
      </c>
      <c r="E209" s="231" t="s">
        <v>1</v>
      </c>
      <c r="F209" s="232" t="s">
        <v>267</v>
      </c>
      <c r="G209" s="230"/>
      <c r="H209" s="233">
        <v>6.5339999999999998</v>
      </c>
      <c r="I209" s="234"/>
      <c r="J209" s="234"/>
      <c r="K209" s="230"/>
      <c r="L209" s="230"/>
      <c r="M209" s="235"/>
      <c r="N209" s="236"/>
      <c r="O209" s="237"/>
      <c r="P209" s="237"/>
      <c r="Q209" s="237"/>
      <c r="R209" s="237"/>
      <c r="S209" s="237"/>
      <c r="T209" s="237"/>
      <c r="U209" s="237"/>
      <c r="V209" s="237"/>
      <c r="W209" s="237"/>
      <c r="X209" s="238"/>
      <c r="AT209" s="239" t="s">
        <v>173</v>
      </c>
      <c r="AU209" s="239" t="s">
        <v>94</v>
      </c>
      <c r="AV209" s="14" t="s">
        <v>94</v>
      </c>
      <c r="AW209" s="14" t="s">
        <v>5</v>
      </c>
      <c r="AX209" s="14" t="s">
        <v>85</v>
      </c>
      <c r="AY209" s="239" t="s">
        <v>163</v>
      </c>
    </row>
    <row r="210" spans="1:65" s="14" customFormat="1">
      <c r="B210" s="229"/>
      <c r="C210" s="230"/>
      <c r="D210" s="214" t="s">
        <v>173</v>
      </c>
      <c r="E210" s="231" t="s">
        <v>1</v>
      </c>
      <c r="F210" s="232" t="s">
        <v>268</v>
      </c>
      <c r="G210" s="230"/>
      <c r="H210" s="233">
        <v>6.2949999999999999</v>
      </c>
      <c r="I210" s="234"/>
      <c r="J210" s="234"/>
      <c r="K210" s="230"/>
      <c r="L210" s="230"/>
      <c r="M210" s="235"/>
      <c r="N210" s="236"/>
      <c r="O210" s="237"/>
      <c r="P210" s="237"/>
      <c r="Q210" s="237"/>
      <c r="R210" s="237"/>
      <c r="S210" s="237"/>
      <c r="T210" s="237"/>
      <c r="U210" s="237"/>
      <c r="V210" s="237"/>
      <c r="W210" s="237"/>
      <c r="X210" s="238"/>
      <c r="AT210" s="239" t="s">
        <v>173</v>
      </c>
      <c r="AU210" s="239" t="s">
        <v>94</v>
      </c>
      <c r="AV210" s="14" t="s">
        <v>94</v>
      </c>
      <c r="AW210" s="14" t="s">
        <v>5</v>
      </c>
      <c r="AX210" s="14" t="s">
        <v>85</v>
      </c>
      <c r="AY210" s="239" t="s">
        <v>163</v>
      </c>
    </row>
    <row r="211" spans="1:65" s="14" customFormat="1">
      <c r="B211" s="229"/>
      <c r="C211" s="230"/>
      <c r="D211" s="214" t="s">
        <v>173</v>
      </c>
      <c r="E211" s="231" t="s">
        <v>1</v>
      </c>
      <c r="F211" s="232" t="s">
        <v>269</v>
      </c>
      <c r="G211" s="230"/>
      <c r="H211" s="233">
        <v>4.431</v>
      </c>
      <c r="I211" s="234"/>
      <c r="J211" s="234"/>
      <c r="K211" s="230"/>
      <c r="L211" s="230"/>
      <c r="M211" s="235"/>
      <c r="N211" s="236"/>
      <c r="O211" s="237"/>
      <c r="P211" s="237"/>
      <c r="Q211" s="237"/>
      <c r="R211" s="237"/>
      <c r="S211" s="237"/>
      <c r="T211" s="237"/>
      <c r="U211" s="237"/>
      <c r="V211" s="237"/>
      <c r="W211" s="237"/>
      <c r="X211" s="238"/>
      <c r="AT211" s="239" t="s">
        <v>173</v>
      </c>
      <c r="AU211" s="239" t="s">
        <v>94</v>
      </c>
      <c r="AV211" s="14" t="s">
        <v>94</v>
      </c>
      <c r="AW211" s="14" t="s">
        <v>5</v>
      </c>
      <c r="AX211" s="14" t="s">
        <v>85</v>
      </c>
      <c r="AY211" s="239" t="s">
        <v>163</v>
      </c>
    </row>
    <row r="212" spans="1:65" s="14" customFormat="1">
      <c r="B212" s="229"/>
      <c r="C212" s="230"/>
      <c r="D212" s="214" t="s">
        <v>173</v>
      </c>
      <c r="E212" s="231" t="s">
        <v>1</v>
      </c>
      <c r="F212" s="232" t="s">
        <v>270</v>
      </c>
      <c r="G212" s="230"/>
      <c r="H212" s="233">
        <v>4.3380000000000001</v>
      </c>
      <c r="I212" s="234"/>
      <c r="J212" s="234"/>
      <c r="K212" s="230"/>
      <c r="L212" s="230"/>
      <c r="M212" s="235"/>
      <c r="N212" s="236"/>
      <c r="O212" s="237"/>
      <c r="P212" s="237"/>
      <c r="Q212" s="237"/>
      <c r="R212" s="237"/>
      <c r="S212" s="237"/>
      <c r="T212" s="237"/>
      <c r="U212" s="237"/>
      <c r="V212" s="237"/>
      <c r="W212" s="237"/>
      <c r="X212" s="238"/>
      <c r="AT212" s="239" t="s">
        <v>173</v>
      </c>
      <c r="AU212" s="239" t="s">
        <v>94</v>
      </c>
      <c r="AV212" s="14" t="s">
        <v>94</v>
      </c>
      <c r="AW212" s="14" t="s">
        <v>5</v>
      </c>
      <c r="AX212" s="14" t="s">
        <v>85</v>
      </c>
      <c r="AY212" s="239" t="s">
        <v>163</v>
      </c>
    </row>
    <row r="213" spans="1:65" s="14" customFormat="1">
      <c r="B213" s="229"/>
      <c r="C213" s="230"/>
      <c r="D213" s="214" t="s">
        <v>173</v>
      </c>
      <c r="E213" s="231" t="s">
        <v>1</v>
      </c>
      <c r="F213" s="232" t="s">
        <v>271</v>
      </c>
      <c r="G213" s="230"/>
      <c r="H213" s="233">
        <v>5.8360000000000003</v>
      </c>
      <c r="I213" s="234"/>
      <c r="J213" s="234"/>
      <c r="K213" s="230"/>
      <c r="L213" s="230"/>
      <c r="M213" s="235"/>
      <c r="N213" s="236"/>
      <c r="O213" s="237"/>
      <c r="P213" s="237"/>
      <c r="Q213" s="237"/>
      <c r="R213" s="237"/>
      <c r="S213" s="237"/>
      <c r="T213" s="237"/>
      <c r="U213" s="237"/>
      <c r="V213" s="237"/>
      <c r="W213" s="237"/>
      <c r="X213" s="238"/>
      <c r="AT213" s="239" t="s">
        <v>173</v>
      </c>
      <c r="AU213" s="239" t="s">
        <v>94</v>
      </c>
      <c r="AV213" s="14" t="s">
        <v>94</v>
      </c>
      <c r="AW213" s="14" t="s">
        <v>5</v>
      </c>
      <c r="AX213" s="14" t="s">
        <v>85</v>
      </c>
      <c r="AY213" s="239" t="s">
        <v>163</v>
      </c>
    </row>
    <row r="214" spans="1:65" s="14" customFormat="1">
      <c r="B214" s="229"/>
      <c r="C214" s="230"/>
      <c r="D214" s="214" t="s">
        <v>173</v>
      </c>
      <c r="E214" s="231" t="s">
        <v>1</v>
      </c>
      <c r="F214" s="232" t="s">
        <v>272</v>
      </c>
      <c r="G214" s="230"/>
      <c r="H214" s="233">
        <v>5.7510000000000003</v>
      </c>
      <c r="I214" s="234"/>
      <c r="J214" s="234"/>
      <c r="K214" s="230"/>
      <c r="L214" s="230"/>
      <c r="M214" s="235"/>
      <c r="N214" s="236"/>
      <c r="O214" s="237"/>
      <c r="P214" s="237"/>
      <c r="Q214" s="237"/>
      <c r="R214" s="237"/>
      <c r="S214" s="237"/>
      <c r="T214" s="237"/>
      <c r="U214" s="237"/>
      <c r="V214" s="237"/>
      <c r="W214" s="237"/>
      <c r="X214" s="238"/>
      <c r="AT214" s="239" t="s">
        <v>173</v>
      </c>
      <c r="AU214" s="239" t="s">
        <v>94</v>
      </c>
      <c r="AV214" s="14" t="s">
        <v>94</v>
      </c>
      <c r="AW214" s="14" t="s">
        <v>5</v>
      </c>
      <c r="AX214" s="14" t="s">
        <v>85</v>
      </c>
      <c r="AY214" s="239" t="s">
        <v>163</v>
      </c>
    </row>
    <row r="215" spans="1:65" s="14" customFormat="1">
      <c r="B215" s="229"/>
      <c r="C215" s="230"/>
      <c r="D215" s="214" t="s">
        <v>173</v>
      </c>
      <c r="E215" s="231" t="s">
        <v>1</v>
      </c>
      <c r="F215" s="232" t="s">
        <v>273</v>
      </c>
      <c r="G215" s="230"/>
      <c r="H215" s="233">
        <v>7.6130000000000004</v>
      </c>
      <c r="I215" s="234"/>
      <c r="J215" s="234"/>
      <c r="K215" s="230"/>
      <c r="L215" s="230"/>
      <c r="M215" s="235"/>
      <c r="N215" s="236"/>
      <c r="O215" s="237"/>
      <c r="P215" s="237"/>
      <c r="Q215" s="237"/>
      <c r="R215" s="237"/>
      <c r="S215" s="237"/>
      <c r="T215" s="237"/>
      <c r="U215" s="237"/>
      <c r="V215" s="237"/>
      <c r="W215" s="237"/>
      <c r="X215" s="238"/>
      <c r="AT215" s="239" t="s">
        <v>173</v>
      </c>
      <c r="AU215" s="239" t="s">
        <v>94</v>
      </c>
      <c r="AV215" s="14" t="s">
        <v>94</v>
      </c>
      <c r="AW215" s="14" t="s">
        <v>5</v>
      </c>
      <c r="AX215" s="14" t="s">
        <v>85</v>
      </c>
      <c r="AY215" s="239" t="s">
        <v>163</v>
      </c>
    </row>
    <row r="216" spans="1:65" s="14" customFormat="1">
      <c r="B216" s="229"/>
      <c r="C216" s="230"/>
      <c r="D216" s="214" t="s">
        <v>173</v>
      </c>
      <c r="E216" s="231" t="s">
        <v>1</v>
      </c>
      <c r="F216" s="232" t="s">
        <v>274</v>
      </c>
      <c r="G216" s="230"/>
      <c r="H216" s="233">
        <v>4.5049999999999999</v>
      </c>
      <c r="I216" s="234"/>
      <c r="J216" s="234"/>
      <c r="K216" s="230"/>
      <c r="L216" s="230"/>
      <c r="M216" s="235"/>
      <c r="N216" s="236"/>
      <c r="O216" s="237"/>
      <c r="P216" s="237"/>
      <c r="Q216" s="237"/>
      <c r="R216" s="237"/>
      <c r="S216" s="237"/>
      <c r="T216" s="237"/>
      <c r="U216" s="237"/>
      <c r="V216" s="237"/>
      <c r="W216" s="237"/>
      <c r="X216" s="238"/>
      <c r="AT216" s="239" t="s">
        <v>173</v>
      </c>
      <c r="AU216" s="239" t="s">
        <v>94</v>
      </c>
      <c r="AV216" s="14" t="s">
        <v>94</v>
      </c>
      <c r="AW216" s="14" t="s">
        <v>5</v>
      </c>
      <c r="AX216" s="14" t="s">
        <v>85</v>
      </c>
      <c r="AY216" s="239" t="s">
        <v>163</v>
      </c>
    </row>
    <row r="217" spans="1:65" s="15" customFormat="1">
      <c r="B217" s="240"/>
      <c r="C217" s="241"/>
      <c r="D217" s="214" t="s">
        <v>173</v>
      </c>
      <c r="E217" s="242" t="s">
        <v>1</v>
      </c>
      <c r="F217" s="243" t="s">
        <v>177</v>
      </c>
      <c r="G217" s="241"/>
      <c r="H217" s="244">
        <v>110.36499999999999</v>
      </c>
      <c r="I217" s="245"/>
      <c r="J217" s="245"/>
      <c r="K217" s="241"/>
      <c r="L217" s="241"/>
      <c r="M217" s="246"/>
      <c r="N217" s="247"/>
      <c r="O217" s="248"/>
      <c r="P217" s="248"/>
      <c r="Q217" s="248"/>
      <c r="R217" s="248"/>
      <c r="S217" s="248"/>
      <c r="T217" s="248"/>
      <c r="U217" s="248"/>
      <c r="V217" s="248"/>
      <c r="W217" s="248"/>
      <c r="X217" s="249"/>
      <c r="AT217" s="250" t="s">
        <v>173</v>
      </c>
      <c r="AU217" s="250" t="s">
        <v>94</v>
      </c>
      <c r="AV217" s="15" t="s">
        <v>169</v>
      </c>
      <c r="AW217" s="15" t="s">
        <v>5</v>
      </c>
      <c r="AX217" s="15" t="s">
        <v>92</v>
      </c>
      <c r="AY217" s="250" t="s">
        <v>163</v>
      </c>
    </row>
    <row r="218" spans="1:65" s="2" customFormat="1" ht="37.9" customHeight="1">
      <c r="A218" s="35"/>
      <c r="B218" s="36"/>
      <c r="C218" s="199" t="s">
        <v>275</v>
      </c>
      <c r="D218" s="199" t="s">
        <v>165</v>
      </c>
      <c r="E218" s="200" t="s">
        <v>276</v>
      </c>
      <c r="F218" s="201" t="s">
        <v>277</v>
      </c>
      <c r="G218" s="202" t="s">
        <v>180</v>
      </c>
      <c r="H218" s="203">
        <v>440.78500000000003</v>
      </c>
      <c r="I218" s="204"/>
      <c r="J218" s="204"/>
      <c r="K218" s="205">
        <f>ROUND(P218*H218,2)</f>
        <v>0</v>
      </c>
      <c r="L218" s="206"/>
      <c r="M218" s="40"/>
      <c r="N218" s="207" t="s">
        <v>1</v>
      </c>
      <c r="O218" s="208" t="s">
        <v>48</v>
      </c>
      <c r="P218" s="209">
        <f>I218+J218</f>
        <v>0</v>
      </c>
      <c r="Q218" s="209">
        <f>ROUND(I218*H218,2)</f>
        <v>0</v>
      </c>
      <c r="R218" s="209">
        <f>ROUND(J218*H218,2)</f>
        <v>0</v>
      </c>
      <c r="S218" s="72"/>
      <c r="T218" s="210">
        <f>S218*H218</f>
        <v>0</v>
      </c>
      <c r="U218" s="210">
        <v>0</v>
      </c>
      <c r="V218" s="210">
        <f>U218*H218</f>
        <v>0</v>
      </c>
      <c r="W218" s="210">
        <v>0.01</v>
      </c>
      <c r="X218" s="211">
        <f>W218*H218</f>
        <v>4.4078500000000007</v>
      </c>
      <c r="Y218" s="35"/>
      <c r="Z218" s="35"/>
      <c r="AA218" s="35"/>
      <c r="AB218" s="35"/>
      <c r="AC218" s="35"/>
      <c r="AD218" s="35"/>
      <c r="AE218" s="35"/>
      <c r="AR218" s="212" t="s">
        <v>169</v>
      </c>
      <c r="AT218" s="212" t="s">
        <v>165</v>
      </c>
      <c r="AU218" s="212" t="s">
        <v>94</v>
      </c>
      <c r="AY218" s="18" t="s">
        <v>163</v>
      </c>
      <c r="BE218" s="213">
        <f>IF(O218="základní",K218,0)</f>
        <v>0</v>
      </c>
      <c r="BF218" s="213">
        <f>IF(O218="snížená",K218,0)</f>
        <v>0</v>
      </c>
      <c r="BG218" s="213">
        <f>IF(O218="zákl. přenesená",K218,0)</f>
        <v>0</v>
      </c>
      <c r="BH218" s="213">
        <f>IF(O218="sníž. přenesená",K218,0)</f>
        <v>0</v>
      </c>
      <c r="BI218" s="213">
        <f>IF(O218="nulová",K218,0)</f>
        <v>0</v>
      </c>
      <c r="BJ218" s="18" t="s">
        <v>92</v>
      </c>
      <c r="BK218" s="213">
        <f>ROUND(P218*H218,2)</f>
        <v>0</v>
      </c>
      <c r="BL218" s="18" t="s">
        <v>169</v>
      </c>
      <c r="BM218" s="212" t="s">
        <v>278</v>
      </c>
    </row>
    <row r="219" spans="1:65" s="2" customFormat="1" ht="29.25">
      <c r="A219" s="35"/>
      <c r="B219" s="36"/>
      <c r="C219" s="37"/>
      <c r="D219" s="214" t="s">
        <v>171</v>
      </c>
      <c r="E219" s="37"/>
      <c r="F219" s="215" t="s">
        <v>279</v>
      </c>
      <c r="G219" s="37"/>
      <c r="H219" s="37"/>
      <c r="I219" s="216"/>
      <c r="J219" s="216"/>
      <c r="K219" s="37"/>
      <c r="L219" s="37"/>
      <c r="M219" s="40"/>
      <c r="N219" s="217"/>
      <c r="O219" s="218"/>
      <c r="P219" s="72"/>
      <c r="Q219" s="72"/>
      <c r="R219" s="72"/>
      <c r="S219" s="72"/>
      <c r="T219" s="72"/>
      <c r="U219" s="72"/>
      <c r="V219" s="72"/>
      <c r="W219" s="72"/>
      <c r="X219" s="73"/>
      <c r="Y219" s="35"/>
      <c r="Z219" s="35"/>
      <c r="AA219" s="35"/>
      <c r="AB219" s="35"/>
      <c r="AC219" s="35"/>
      <c r="AD219" s="35"/>
      <c r="AE219" s="35"/>
      <c r="AT219" s="18" t="s">
        <v>171</v>
      </c>
      <c r="AU219" s="18" t="s">
        <v>94</v>
      </c>
    </row>
    <row r="220" spans="1:65" s="13" customFormat="1">
      <c r="B220" s="219"/>
      <c r="C220" s="220"/>
      <c r="D220" s="214" t="s">
        <v>173</v>
      </c>
      <c r="E220" s="221" t="s">
        <v>1</v>
      </c>
      <c r="F220" s="222" t="s">
        <v>280</v>
      </c>
      <c r="G220" s="220"/>
      <c r="H220" s="221" t="s">
        <v>1</v>
      </c>
      <c r="I220" s="223"/>
      <c r="J220" s="223"/>
      <c r="K220" s="220"/>
      <c r="L220" s="220"/>
      <c r="M220" s="224"/>
      <c r="N220" s="225"/>
      <c r="O220" s="226"/>
      <c r="P220" s="226"/>
      <c r="Q220" s="226"/>
      <c r="R220" s="226"/>
      <c r="S220" s="226"/>
      <c r="T220" s="226"/>
      <c r="U220" s="226"/>
      <c r="V220" s="226"/>
      <c r="W220" s="226"/>
      <c r="X220" s="227"/>
      <c r="AT220" s="228" t="s">
        <v>173</v>
      </c>
      <c r="AU220" s="228" t="s">
        <v>94</v>
      </c>
      <c r="AV220" s="13" t="s">
        <v>92</v>
      </c>
      <c r="AW220" s="13" t="s">
        <v>5</v>
      </c>
      <c r="AX220" s="13" t="s">
        <v>85</v>
      </c>
      <c r="AY220" s="228" t="s">
        <v>163</v>
      </c>
    </row>
    <row r="221" spans="1:65" s="14" customFormat="1">
      <c r="B221" s="229"/>
      <c r="C221" s="230"/>
      <c r="D221" s="214" t="s">
        <v>173</v>
      </c>
      <c r="E221" s="231" t="s">
        <v>1</v>
      </c>
      <c r="F221" s="232" t="s">
        <v>281</v>
      </c>
      <c r="G221" s="230"/>
      <c r="H221" s="233">
        <v>15.923999999999999</v>
      </c>
      <c r="I221" s="234"/>
      <c r="J221" s="234"/>
      <c r="K221" s="230"/>
      <c r="L221" s="230"/>
      <c r="M221" s="235"/>
      <c r="N221" s="236"/>
      <c r="O221" s="237"/>
      <c r="P221" s="237"/>
      <c r="Q221" s="237"/>
      <c r="R221" s="237"/>
      <c r="S221" s="237"/>
      <c r="T221" s="237"/>
      <c r="U221" s="237"/>
      <c r="V221" s="237"/>
      <c r="W221" s="237"/>
      <c r="X221" s="238"/>
      <c r="AT221" s="239" t="s">
        <v>173</v>
      </c>
      <c r="AU221" s="239" t="s">
        <v>94</v>
      </c>
      <c r="AV221" s="14" t="s">
        <v>94</v>
      </c>
      <c r="AW221" s="14" t="s">
        <v>5</v>
      </c>
      <c r="AX221" s="14" t="s">
        <v>85</v>
      </c>
      <c r="AY221" s="239" t="s">
        <v>163</v>
      </c>
    </row>
    <row r="222" spans="1:65" s="14" customFormat="1">
      <c r="B222" s="229"/>
      <c r="C222" s="230"/>
      <c r="D222" s="214" t="s">
        <v>173</v>
      </c>
      <c r="E222" s="231" t="s">
        <v>1</v>
      </c>
      <c r="F222" s="232" t="s">
        <v>282</v>
      </c>
      <c r="G222" s="230"/>
      <c r="H222" s="233">
        <v>25.652000000000001</v>
      </c>
      <c r="I222" s="234"/>
      <c r="J222" s="234"/>
      <c r="K222" s="230"/>
      <c r="L222" s="230"/>
      <c r="M222" s="235"/>
      <c r="N222" s="236"/>
      <c r="O222" s="237"/>
      <c r="P222" s="237"/>
      <c r="Q222" s="237"/>
      <c r="R222" s="237"/>
      <c r="S222" s="237"/>
      <c r="T222" s="237"/>
      <c r="U222" s="237"/>
      <c r="V222" s="237"/>
      <c r="W222" s="237"/>
      <c r="X222" s="238"/>
      <c r="AT222" s="239" t="s">
        <v>173</v>
      </c>
      <c r="AU222" s="239" t="s">
        <v>94</v>
      </c>
      <c r="AV222" s="14" t="s">
        <v>94</v>
      </c>
      <c r="AW222" s="14" t="s">
        <v>5</v>
      </c>
      <c r="AX222" s="14" t="s">
        <v>85</v>
      </c>
      <c r="AY222" s="239" t="s">
        <v>163</v>
      </c>
    </row>
    <row r="223" spans="1:65" s="14" customFormat="1">
      <c r="B223" s="229"/>
      <c r="C223" s="230"/>
      <c r="D223" s="214" t="s">
        <v>173</v>
      </c>
      <c r="E223" s="231" t="s">
        <v>1</v>
      </c>
      <c r="F223" s="232" t="s">
        <v>283</v>
      </c>
      <c r="G223" s="230"/>
      <c r="H223" s="233">
        <v>39.64</v>
      </c>
      <c r="I223" s="234"/>
      <c r="J223" s="234"/>
      <c r="K223" s="230"/>
      <c r="L223" s="230"/>
      <c r="M223" s="235"/>
      <c r="N223" s="236"/>
      <c r="O223" s="237"/>
      <c r="P223" s="237"/>
      <c r="Q223" s="237"/>
      <c r="R223" s="237"/>
      <c r="S223" s="237"/>
      <c r="T223" s="237"/>
      <c r="U223" s="237"/>
      <c r="V223" s="237"/>
      <c r="W223" s="237"/>
      <c r="X223" s="238"/>
      <c r="AT223" s="239" t="s">
        <v>173</v>
      </c>
      <c r="AU223" s="239" t="s">
        <v>94</v>
      </c>
      <c r="AV223" s="14" t="s">
        <v>94</v>
      </c>
      <c r="AW223" s="14" t="s">
        <v>5</v>
      </c>
      <c r="AX223" s="14" t="s">
        <v>85</v>
      </c>
      <c r="AY223" s="239" t="s">
        <v>163</v>
      </c>
    </row>
    <row r="224" spans="1:65" s="14" customFormat="1">
      <c r="B224" s="229"/>
      <c r="C224" s="230"/>
      <c r="D224" s="214" t="s">
        <v>173</v>
      </c>
      <c r="E224" s="231" t="s">
        <v>1</v>
      </c>
      <c r="F224" s="232" t="s">
        <v>284</v>
      </c>
      <c r="G224" s="230"/>
      <c r="H224" s="233">
        <v>18.63</v>
      </c>
      <c r="I224" s="234"/>
      <c r="J224" s="234"/>
      <c r="K224" s="230"/>
      <c r="L224" s="230"/>
      <c r="M224" s="235"/>
      <c r="N224" s="236"/>
      <c r="O224" s="237"/>
      <c r="P224" s="237"/>
      <c r="Q224" s="237"/>
      <c r="R224" s="237"/>
      <c r="S224" s="237"/>
      <c r="T224" s="237"/>
      <c r="U224" s="237"/>
      <c r="V224" s="237"/>
      <c r="W224" s="237"/>
      <c r="X224" s="238"/>
      <c r="AT224" s="239" t="s">
        <v>173</v>
      </c>
      <c r="AU224" s="239" t="s">
        <v>94</v>
      </c>
      <c r="AV224" s="14" t="s">
        <v>94</v>
      </c>
      <c r="AW224" s="14" t="s">
        <v>5</v>
      </c>
      <c r="AX224" s="14" t="s">
        <v>85</v>
      </c>
      <c r="AY224" s="239" t="s">
        <v>163</v>
      </c>
    </row>
    <row r="225" spans="1:65" s="14" customFormat="1">
      <c r="B225" s="229"/>
      <c r="C225" s="230"/>
      <c r="D225" s="214" t="s">
        <v>173</v>
      </c>
      <c r="E225" s="231" t="s">
        <v>1</v>
      </c>
      <c r="F225" s="232" t="s">
        <v>285</v>
      </c>
      <c r="G225" s="230"/>
      <c r="H225" s="233">
        <v>39.204000000000001</v>
      </c>
      <c r="I225" s="234"/>
      <c r="J225" s="234"/>
      <c r="K225" s="230"/>
      <c r="L225" s="230"/>
      <c r="M225" s="235"/>
      <c r="N225" s="236"/>
      <c r="O225" s="237"/>
      <c r="P225" s="237"/>
      <c r="Q225" s="237"/>
      <c r="R225" s="237"/>
      <c r="S225" s="237"/>
      <c r="T225" s="237"/>
      <c r="U225" s="237"/>
      <c r="V225" s="237"/>
      <c r="W225" s="237"/>
      <c r="X225" s="238"/>
      <c r="AT225" s="239" t="s">
        <v>173</v>
      </c>
      <c r="AU225" s="239" t="s">
        <v>94</v>
      </c>
      <c r="AV225" s="14" t="s">
        <v>94</v>
      </c>
      <c r="AW225" s="14" t="s">
        <v>5</v>
      </c>
      <c r="AX225" s="14" t="s">
        <v>85</v>
      </c>
      <c r="AY225" s="239" t="s">
        <v>163</v>
      </c>
    </row>
    <row r="226" spans="1:65" s="14" customFormat="1">
      <c r="B226" s="229"/>
      <c r="C226" s="230"/>
      <c r="D226" s="214" t="s">
        <v>173</v>
      </c>
      <c r="E226" s="231" t="s">
        <v>1</v>
      </c>
      <c r="F226" s="232" t="s">
        <v>286</v>
      </c>
      <c r="G226" s="230"/>
      <c r="H226" s="233">
        <v>39.494</v>
      </c>
      <c r="I226" s="234"/>
      <c r="J226" s="234"/>
      <c r="K226" s="230"/>
      <c r="L226" s="230"/>
      <c r="M226" s="235"/>
      <c r="N226" s="236"/>
      <c r="O226" s="237"/>
      <c r="P226" s="237"/>
      <c r="Q226" s="237"/>
      <c r="R226" s="237"/>
      <c r="S226" s="237"/>
      <c r="T226" s="237"/>
      <c r="U226" s="237"/>
      <c r="V226" s="237"/>
      <c r="W226" s="237"/>
      <c r="X226" s="238"/>
      <c r="AT226" s="239" t="s">
        <v>173</v>
      </c>
      <c r="AU226" s="239" t="s">
        <v>94</v>
      </c>
      <c r="AV226" s="14" t="s">
        <v>94</v>
      </c>
      <c r="AW226" s="14" t="s">
        <v>5</v>
      </c>
      <c r="AX226" s="14" t="s">
        <v>85</v>
      </c>
      <c r="AY226" s="239" t="s">
        <v>163</v>
      </c>
    </row>
    <row r="227" spans="1:65" s="14" customFormat="1">
      <c r="B227" s="229"/>
      <c r="C227" s="230"/>
      <c r="D227" s="214" t="s">
        <v>173</v>
      </c>
      <c r="E227" s="231" t="s">
        <v>1</v>
      </c>
      <c r="F227" s="232" t="s">
        <v>287</v>
      </c>
      <c r="G227" s="230"/>
      <c r="H227" s="233">
        <v>32.283000000000001</v>
      </c>
      <c r="I227" s="234"/>
      <c r="J227" s="234"/>
      <c r="K227" s="230"/>
      <c r="L227" s="230"/>
      <c r="M227" s="235"/>
      <c r="N227" s="236"/>
      <c r="O227" s="237"/>
      <c r="P227" s="237"/>
      <c r="Q227" s="237"/>
      <c r="R227" s="237"/>
      <c r="S227" s="237"/>
      <c r="T227" s="237"/>
      <c r="U227" s="237"/>
      <c r="V227" s="237"/>
      <c r="W227" s="237"/>
      <c r="X227" s="238"/>
      <c r="AT227" s="239" t="s">
        <v>173</v>
      </c>
      <c r="AU227" s="239" t="s">
        <v>94</v>
      </c>
      <c r="AV227" s="14" t="s">
        <v>94</v>
      </c>
      <c r="AW227" s="14" t="s">
        <v>5</v>
      </c>
      <c r="AX227" s="14" t="s">
        <v>85</v>
      </c>
      <c r="AY227" s="239" t="s">
        <v>163</v>
      </c>
    </row>
    <row r="228" spans="1:65" s="14" customFormat="1">
      <c r="B228" s="229"/>
      <c r="C228" s="230"/>
      <c r="D228" s="214" t="s">
        <v>173</v>
      </c>
      <c r="E228" s="231" t="s">
        <v>1</v>
      </c>
      <c r="F228" s="232" t="s">
        <v>288</v>
      </c>
      <c r="G228" s="230"/>
      <c r="H228" s="233">
        <v>31.693999999999999</v>
      </c>
      <c r="I228" s="234"/>
      <c r="J228" s="234"/>
      <c r="K228" s="230"/>
      <c r="L228" s="230"/>
      <c r="M228" s="235"/>
      <c r="N228" s="236"/>
      <c r="O228" s="237"/>
      <c r="P228" s="237"/>
      <c r="Q228" s="237"/>
      <c r="R228" s="237"/>
      <c r="S228" s="237"/>
      <c r="T228" s="237"/>
      <c r="U228" s="237"/>
      <c r="V228" s="237"/>
      <c r="W228" s="237"/>
      <c r="X228" s="238"/>
      <c r="AT228" s="239" t="s">
        <v>173</v>
      </c>
      <c r="AU228" s="239" t="s">
        <v>94</v>
      </c>
      <c r="AV228" s="14" t="s">
        <v>94</v>
      </c>
      <c r="AW228" s="14" t="s">
        <v>5</v>
      </c>
      <c r="AX228" s="14" t="s">
        <v>85</v>
      </c>
      <c r="AY228" s="239" t="s">
        <v>163</v>
      </c>
    </row>
    <row r="229" spans="1:65" s="14" customFormat="1">
      <c r="B229" s="229"/>
      <c r="C229" s="230"/>
      <c r="D229" s="214" t="s">
        <v>173</v>
      </c>
      <c r="E229" s="231" t="s">
        <v>1</v>
      </c>
      <c r="F229" s="232" t="s">
        <v>289</v>
      </c>
      <c r="G229" s="230"/>
      <c r="H229" s="233">
        <v>27.241</v>
      </c>
      <c r="I229" s="234"/>
      <c r="J229" s="234"/>
      <c r="K229" s="230"/>
      <c r="L229" s="230"/>
      <c r="M229" s="235"/>
      <c r="N229" s="236"/>
      <c r="O229" s="237"/>
      <c r="P229" s="237"/>
      <c r="Q229" s="237"/>
      <c r="R229" s="237"/>
      <c r="S229" s="237"/>
      <c r="T229" s="237"/>
      <c r="U229" s="237"/>
      <c r="V229" s="237"/>
      <c r="W229" s="237"/>
      <c r="X229" s="238"/>
      <c r="AT229" s="239" t="s">
        <v>173</v>
      </c>
      <c r="AU229" s="239" t="s">
        <v>94</v>
      </c>
      <c r="AV229" s="14" t="s">
        <v>94</v>
      </c>
      <c r="AW229" s="14" t="s">
        <v>5</v>
      </c>
      <c r="AX229" s="14" t="s">
        <v>85</v>
      </c>
      <c r="AY229" s="239" t="s">
        <v>163</v>
      </c>
    </row>
    <row r="230" spans="1:65" s="14" customFormat="1">
      <c r="B230" s="229"/>
      <c r="C230" s="230"/>
      <c r="D230" s="214" t="s">
        <v>173</v>
      </c>
      <c r="E230" s="231" t="s">
        <v>1</v>
      </c>
      <c r="F230" s="232" t="s">
        <v>290</v>
      </c>
      <c r="G230" s="230"/>
      <c r="H230" s="233">
        <v>24.963999999999999</v>
      </c>
      <c r="I230" s="234"/>
      <c r="J230" s="234"/>
      <c r="K230" s="230"/>
      <c r="L230" s="230"/>
      <c r="M230" s="235"/>
      <c r="N230" s="236"/>
      <c r="O230" s="237"/>
      <c r="P230" s="237"/>
      <c r="Q230" s="237"/>
      <c r="R230" s="237"/>
      <c r="S230" s="237"/>
      <c r="T230" s="237"/>
      <c r="U230" s="237"/>
      <c r="V230" s="237"/>
      <c r="W230" s="237"/>
      <c r="X230" s="238"/>
      <c r="AT230" s="239" t="s">
        <v>173</v>
      </c>
      <c r="AU230" s="239" t="s">
        <v>94</v>
      </c>
      <c r="AV230" s="14" t="s">
        <v>94</v>
      </c>
      <c r="AW230" s="14" t="s">
        <v>5</v>
      </c>
      <c r="AX230" s="14" t="s">
        <v>85</v>
      </c>
      <c r="AY230" s="239" t="s">
        <v>163</v>
      </c>
    </row>
    <row r="231" spans="1:65" s="14" customFormat="1">
      <c r="B231" s="229"/>
      <c r="C231" s="230"/>
      <c r="D231" s="214" t="s">
        <v>173</v>
      </c>
      <c r="E231" s="231" t="s">
        <v>1</v>
      </c>
      <c r="F231" s="232" t="s">
        <v>291</v>
      </c>
      <c r="G231" s="230"/>
      <c r="H231" s="233">
        <v>24.24</v>
      </c>
      <c r="I231" s="234"/>
      <c r="J231" s="234"/>
      <c r="K231" s="230"/>
      <c r="L231" s="230"/>
      <c r="M231" s="235"/>
      <c r="N231" s="236"/>
      <c r="O231" s="237"/>
      <c r="P231" s="237"/>
      <c r="Q231" s="237"/>
      <c r="R231" s="237"/>
      <c r="S231" s="237"/>
      <c r="T231" s="237"/>
      <c r="U231" s="237"/>
      <c r="V231" s="237"/>
      <c r="W231" s="237"/>
      <c r="X231" s="238"/>
      <c r="AT231" s="239" t="s">
        <v>173</v>
      </c>
      <c r="AU231" s="239" t="s">
        <v>94</v>
      </c>
      <c r="AV231" s="14" t="s">
        <v>94</v>
      </c>
      <c r="AW231" s="14" t="s">
        <v>5</v>
      </c>
      <c r="AX231" s="14" t="s">
        <v>85</v>
      </c>
      <c r="AY231" s="239" t="s">
        <v>163</v>
      </c>
    </row>
    <row r="232" spans="1:65" s="14" customFormat="1">
      <c r="B232" s="229"/>
      <c r="C232" s="230"/>
      <c r="D232" s="214" t="s">
        <v>173</v>
      </c>
      <c r="E232" s="231" t="s">
        <v>1</v>
      </c>
      <c r="F232" s="232" t="s">
        <v>292</v>
      </c>
      <c r="G232" s="230"/>
      <c r="H232" s="233">
        <v>16.643000000000001</v>
      </c>
      <c r="I232" s="234"/>
      <c r="J232" s="234"/>
      <c r="K232" s="230"/>
      <c r="L232" s="230"/>
      <c r="M232" s="235"/>
      <c r="N232" s="236"/>
      <c r="O232" s="237"/>
      <c r="P232" s="237"/>
      <c r="Q232" s="237"/>
      <c r="R232" s="237"/>
      <c r="S232" s="237"/>
      <c r="T232" s="237"/>
      <c r="U232" s="237"/>
      <c r="V232" s="237"/>
      <c r="W232" s="237"/>
      <c r="X232" s="238"/>
      <c r="AT232" s="239" t="s">
        <v>173</v>
      </c>
      <c r="AU232" s="239" t="s">
        <v>94</v>
      </c>
      <c r="AV232" s="14" t="s">
        <v>94</v>
      </c>
      <c r="AW232" s="14" t="s">
        <v>5</v>
      </c>
      <c r="AX232" s="14" t="s">
        <v>85</v>
      </c>
      <c r="AY232" s="239" t="s">
        <v>163</v>
      </c>
    </row>
    <row r="233" spans="1:65" s="14" customFormat="1">
      <c r="B233" s="229"/>
      <c r="C233" s="230"/>
      <c r="D233" s="214" t="s">
        <v>173</v>
      </c>
      <c r="E233" s="231" t="s">
        <v>1</v>
      </c>
      <c r="F233" s="232" t="s">
        <v>293</v>
      </c>
      <c r="G233" s="230"/>
      <c r="H233" s="233">
        <v>16.477</v>
      </c>
      <c r="I233" s="234"/>
      <c r="J233" s="234"/>
      <c r="K233" s="230"/>
      <c r="L233" s="230"/>
      <c r="M233" s="235"/>
      <c r="N233" s="236"/>
      <c r="O233" s="237"/>
      <c r="P233" s="237"/>
      <c r="Q233" s="237"/>
      <c r="R233" s="237"/>
      <c r="S233" s="237"/>
      <c r="T233" s="237"/>
      <c r="U233" s="237"/>
      <c r="V233" s="237"/>
      <c r="W233" s="237"/>
      <c r="X233" s="238"/>
      <c r="AT233" s="239" t="s">
        <v>173</v>
      </c>
      <c r="AU233" s="239" t="s">
        <v>94</v>
      </c>
      <c r="AV233" s="14" t="s">
        <v>94</v>
      </c>
      <c r="AW233" s="14" t="s">
        <v>5</v>
      </c>
      <c r="AX233" s="14" t="s">
        <v>85</v>
      </c>
      <c r="AY233" s="239" t="s">
        <v>163</v>
      </c>
    </row>
    <row r="234" spans="1:65" s="14" customFormat="1">
      <c r="B234" s="229"/>
      <c r="C234" s="230"/>
      <c r="D234" s="214" t="s">
        <v>173</v>
      </c>
      <c r="E234" s="231" t="s">
        <v>1</v>
      </c>
      <c r="F234" s="232" t="s">
        <v>294</v>
      </c>
      <c r="G234" s="230"/>
      <c r="H234" s="233">
        <v>24.385000000000002</v>
      </c>
      <c r="I234" s="234"/>
      <c r="J234" s="234"/>
      <c r="K234" s="230"/>
      <c r="L234" s="230"/>
      <c r="M234" s="235"/>
      <c r="N234" s="236"/>
      <c r="O234" s="237"/>
      <c r="P234" s="237"/>
      <c r="Q234" s="237"/>
      <c r="R234" s="237"/>
      <c r="S234" s="237"/>
      <c r="T234" s="237"/>
      <c r="U234" s="237"/>
      <c r="V234" s="237"/>
      <c r="W234" s="237"/>
      <c r="X234" s="238"/>
      <c r="AT234" s="239" t="s">
        <v>173</v>
      </c>
      <c r="AU234" s="239" t="s">
        <v>94</v>
      </c>
      <c r="AV234" s="14" t="s">
        <v>94</v>
      </c>
      <c r="AW234" s="14" t="s">
        <v>5</v>
      </c>
      <c r="AX234" s="14" t="s">
        <v>85</v>
      </c>
      <c r="AY234" s="239" t="s">
        <v>163</v>
      </c>
    </row>
    <row r="235" spans="1:65" s="14" customFormat="1">
      <c r="B235" s="229"/>
      <c r="C235" s="230"/>
      <c r="D235" s="214" t="s">
        <v>173</v>
      </c>
      <c r="E235" s="231" t="s">
        <v>1</v>
      </c>
      <c r="F235" s="232" t="s">
        <v>295</v>
      </c>
      <c r="G235" s="230"/>
      <c r="H235" s="233">
        <v>24.094999999999999</v>
      </c>
      <c r="I235" s="234"/>
      <c r="J235" s="234"/>
      <c r="K235" s="230"/>
      <c r="L235" s="230"/>
      <c r="M235" s="235"/>
      <c r="N235" s="236"/>
      <c r="O235" s="237"/>
      <c r="P235" s="237"/>
      <c r="Q235" s="237"/>
      <c r="R235" s="237"/>
      <c r="S235" s="237"/>
      <c r="T235" s="237"/>
      <c r="U235" s="237"/>
      <c r="V235" s="237"/>
      <c r="W235" s="237"/>
      <c r="X235" s="238"/>
      <c r="AT235" s="239" t="s">
        <v>173</v>
      </c>
      <c r="AU235" s="239" t="s">
        <v>94</v>
      </c>
      <c r="AV235" s="14" t="s">
        <v>94</v>
      </c>
      <c r="AW235" s="14" t="s">
        <v>5</v>
      </c>
      <c r="AX235" s="14" t="s">
        <v>85</v>
      </c>
      <c r="AY235" s="239" t="s">
        <v>163</v>
      </c>
    </row>
    <row r="236" spans="1:65" s="14" customFormat="1">
      <c r="B236" s="229"/>
      <c r="C236" s="230"/>
      <c r="D236" s="214" t="s">
        <v>173</v>
      </c>
      <c r="E236" s="231" t="s">
        <v>1</v>
      </c>
      <c r="F236" s="232" t="s">
        <v>296</v>
      </c>
      <c r="G236" s="230"/>
      <c r="H236" s="233">
        <v>21.859000000000002</v>
      </c>
      <c r="I236" s="234"/>
      <c r="J236" s="234"/>
      <c r="K236" s="230"/>
      <c r="L236" s="230"/>
      <c r="M236" s="235"/>
      <c r="N236" s="236"/>
      <c r="O236" s="237"/>
      <c r="P236" s="237"/>
      <c r="Q236" s="237"/>
      <c r="R236" s="237"/>
      <c r="S236" s="237"/>
      <c r="T236" s="237"/>
      <c r="U236" s="237"/>
      <c r="V236" s="237"/>
      <c r="W236" s="237"/>
      <c r="X236" s="238"/>
      <c r="AT236" s="239" t="s">
        <v>173</v>
      </c>
      <c r="AU236" s="239" t="s">
        <v>94</v>
      </c>
      <c r="AV236" s="14" t="s">
        <v>94</v>
      </c>
      <c r="AW236" s="14" t="s">
        <v>5</v>
      </c>
      <c r="AX236" s="14" t="s">
        <v>85</v>
      </c>
      <c r="AY236" s="239" t="s">
        <v>163</v>
      </c>
    </row>
    <row r="237" spans="1:65" s="14" customFormat="1">
      <c r="B237" s="229"/>
      <c r="C237" s="230"/>
      <c r="D237" s="214" t="s">
        <v>173</v>
      </c>
      <c r="E237" s="231" t="s">
        <v>1</v>
      </c>
      <c r="F237" s="232" t="s">
        <v>297</v>
      </c>
      <c r="G237" s="230"/>
      <c r="H237" s="233">
        <v>18.36</v>
      </c>
      <c r="I237" s="234"/>
      <c r="J237" s="234"/>
      <c r="K237" s="230"/>
      <c r="L237" s="230"/>
      <c r="M237" s="235"/>
      <c r="N237" s="236"/>
      <c r="O237" s="237"/>
      <c r="P237" s="237"/>
      <c r="Q237" s="237"/>
      <c r="R237" s="237"/>
      <c r="S237" s="237"/>
      <c r="T237" s="237"/>
      <c r="U237" s="237"/>
      <c r="V237" s="237"/>
      <c r="W237" s="237"/>
      <c r="X237" s="238"/>
      <c r="AT237" s="239" t="s">
        <v>173</v>
      </c>
      <c r="AU237" s="239" t="s">
        <v>94</v>
      </c>
      <c r="AV237" s="14" t="s">
        <v>94</v>
      </c>
      <c r="AW237" s="14" t="s">
        <v>5</v>
      </c>
      <c r="AX237" s="14" t="s">
        <v>85</v>
      </c>
      <c r="AY237" s="239" t="s">
        <v>163</v>
      </c>
    </row>
    <row r="238" spans="1:65" s="15" customFormat="1">
      <c r="B238" s="240"/>
      <c r="C238" s="241"/>
      <c r="D238" s="214" t="s">
        <v>173</v>
      </c>
      <c r="E238" s="242" t="s">
        <v>1</v>
      </c>
      <c r="F238" s="243" t="s">
        <v>177</v>
      </c>
      <c r="G238" s="241"/>
      <c r="H238" s="244">
        <v>440.78500000000003</v>
      </c>
      <c r="I238" s="245"/>
      <c r="J238" s="245"/>
      <c r="K238" s="241"/>
      <c r="L238" s="241"/>
      <c r="M238" s="246"/>
      <c r="N238" s="247"/>
      <c r="O238" s="248"/>
      <c r="P238" s="248"/>
      <c r="Q238" s="248"/>
      <c r="R238" s="248"/>
      <c r="S238" s="248"/>
      <c r="T238" s="248"/>
      <c r="U238" s="248"/>
      <c r="V238" s="248"/>
      <c r="W238" s="248"/>
      <c r="X238" s="249"/>
      <c r="AT238" s="250" t="s">
        <v>173</v>
      </c>
      <c r="AU238" s="250" t="s">
        <v>94</v>
      </c>
      <c r="AV238" s="15" t="s">
        <v>169</v>
      </c>
      <c r="AW238" s="15" t="s">
        <v>5</v>
      </c>
      <c r="AX238" s="15" t="s">
        <v>92</v>
      </c>
      <c r="AY238" s="250" t="s">
        <v>163</v>
      </c>
    </row>
    <row r="239" spans="1:65" s="12" customFormat="1" ht="22.9" customHeight="1">
      <c r="B239" s="182"/>
      <c r="C239" s="183"/>
      <c r="D239" s="184" t="s">
        <v>84</v>
      </c>
      <c r="E239" s="197" t="s">
        <v>298</v>
      </c>
      <c r="F239" s="197" t="s">
        <v>299</v>
      </c>
      <c r="G239" s="183"/>
      <c r="H239" s="183"/>
      <c r="I239" s="186"/>
      <c r="J239" s="186"/>
      <c r="K239" s="198">
        <f>BK239</f>
        <v>0</v>
      </c>
      <c r="L239" s="183"/>
      <c r="M239" s="188"/>
      <c r="N239" s="189"/>
      <c r="O239" s="190"/>
      <c r="P239" s="190"/>
      <c r="Q239" s="191">
        <f>SUM(Q240:Q268)</f>
        <v>0</v>
      </c>
      <c r="R239" s="191">
        <f>SUM(R240:R268)</f>
        <v>0</v>
      </c>
      <c r="S239" s="190"/>
      <c r="T239" s="192">
        <f>SUM(T240:T268)</f>
        <v>0</v>
      </c>
      <c r="U239" s="190"/>
      <c r="V239" s="192">
        <f>SUM(V240:V268)</f>
        <v>0</v>
      </c>
      <c r="W239" s="190"/>
      <c r="X239" s="193">
        <f>SUM(X240:X268)</f>
        <v>36.547499999999999</v>
      </c>
      <c r="AR239" s="194" t="s">
        <v>92</v>
      </c>
      <c r="AT239" s="195" t="s">
        <v>84</v>
      </c>
      <c r="AU239" s="195" t="s">
        <v>92</v>
      </c>
      <c r="AY239" s="194" t="s">
        <v>163</v>
      </c>
      <c r="BK239" s="196">
        <f>SUM(BK240:BK268)</f>
        <v>0</v>
      </c>
    </row>
    <row r="240" spans="1:65" s="2" customFormat="1" ht="24.2" customHeight="1">
      <c r="A240" s="35"/>
      <c r="B240" s="36"/>
      <c r="C240" s="199" t="s">
        <v>9</v>
      </c>
      <c r="D240" s="199" t="s">
        <v>165</v>
      </c>
      <c r="E240" s="200" t="s">
        <v>300</v>
      </c>
      <c r="F240" s="201" t="s">
        <v>301</v>
      </c>
      <c r="G240" s="202" t="s">
        <v>196</v>
      </c>
      <c r="H240" s="203">
        <v>24.364999999999998</v>
      </c>
      <c r="I240" s="204"/>
      <c r="J240" s="204"/>
      <c r="K240" s="205">
        <f>ROUND(P240*H240,2)</f>
        <v>0</v>
      </c>
      <c r="L240" s="206"/>
      <c r="M240" s="40"/>
      <c r="N240" s="207" t="s">
        <v>1</v>
      </c>
      <c r="O240" s="208" t="s">
        <v>48</v>
      </c>
      <c r="P240" s="209">
        <f>I240+J240</f>
        <v>0</v>
      </c>
      <c r="Q240" s="209">
        <f>ROUND(I240*H240,2)</f>
        <v>0</v>
      </c>
      <c r="R240" s="209">
        <f>ROUND(J240*H240,2)</f>
        <v>0</v>
      </c>
      <c r="S240" s="72"/>
      <c r="T240" s="210">
        <f>S240*H240</f>
        <v>0</v>
      </c>
      <c r="U240" s="210">
        <v>0</v>
      </c>
      <c r="V240" s="210">
        <f>U240*H240</f>
        <v>0</v>
      </c>
      <c r="W240" s="210">
        <v>1.5</v>
      </c>
      <c r="X240" s="211">
        <f>W240*H240</f>
        <v>36.547499999999999</v>
      </c>
      <c r="Y240" s="35"/>
      <c r="Z240" s="35"/>
      <c r="AA240" s="35"/>
      <c r="AB240" s="35"/>
      <c r="AC240" s="35"/>
      <c r="AD240" s="35"/>
      <c r="AE240" s="35"/>
      <c r="AR240" s="212" t="s">
        <v>169</v>
      </c>
      <c r="AT240" s="212" t="s">
        <v>165</v>
      </c>
      <c r="AU240" s="212" t="s">
        <v>94</v>
      </c>
      <c r="AY240" s="18" t="s">
        <v>163</v>
      </c>
      <c r="BE240" s="213">
        <f>IF(O240="základní",K240,0)</f>
        <v>0</v>
      </c>
      <c r="BF240" s="213">
        <f>IF(O240="snížená",K240,0)</f>
        <v>0</v>
      </c>
      <c r="BG240" s="213">
        <f>IF(O240="zákl. přenesená",K240,0)</f>
        <v>0</v>
      </c>
      <c r="BH240" s="213">
        <f>IF(O240="sníž. přenesená",K240,0)</f>
        <v>0</v>
      </c>
      <c r="BI240" s="213">
        <f>IF(O240="nulová",K240,0)</f>
        <v>0</v>
      </c>
      <c r="BJ240" s="18" t="s">
        <v>92</v>
      </c>
      <c r="BK240" s="213">
        <f>ROUND(P240*H240,2)</f>
        <v>0</v>
      </c>
      <c r="BL240" s="18" t="s">
        <v>169</v>
      </c>
      <c r="BM240" s="212" t="s">
        <v>302</v>
      </c>
    </row>
    <row r="241" spans="1:51" s="2" customFormat="1" ht="29.25">
      <c r="A241" s="35"/>
      <c r="B241" s="36"/>
      <c r="C241" s="37"/>
      <c r="D241" s="214" t="s">
        <v>171</v>
      </c>
      <c r="E241" s="37"/>
      <c r="F241" s="215" t="s">
        <v>303</v>
      </c>
      <c r="G241" s="37"/>
      <c r="H241" s="37"/>
      <c r="I241" s="216"/>
      <c r="J241" s="216"/>
      <c r="K241" s="37"/>
      <c r="L241" s="37"/>
      <c r="M241" s="40"/>
      <c r="N241" s="217"/>
      <c r="O241" s="218"/>
      <c r="P241" s="72"/>
      <c r="Q241" s="72"/>
      <c r="R241" s="72"/>
      <c r="S241" s="72"/>
      <c r="T241" s="72"/>
      <c r="U241" s="72"/>
      <c r="V241" s="72"/>
      <c r="W241" s="72"/>
      <c r="X241" s="73"/>
      <c r="Y241" s="35"/>
      <c r="Z241" s="35"/>
      <c r="AA241" s="35"/>
      <c r="AB241" s="35"/>
      <c r="AC241" s="35"/>
      <c r="AD241" s="35"/>
      <c r="AE241" s="35"/>
      <c r="AT241" s="18" t="s">
        <v>171</v>
      </c>
      <c r="AU241" s="18" t="s">
        <v>94</v>
      </c>
    </row>
    <row r="242" spans="1:51" s="13" customFormat="1">
      <c r="B242" s="219"/>
      <c r="C242" s="220"/>
      <c r="D242" s="214" t="s">
        <v>173</v>
      </c>
      <c r="E242" s="221" t="s">
        <v>1</v>
      </c>
      <c r="F242" s="222" t="s">
        <v>174</v>
      </c>
      <c r="G242" s="220"/>
      <c r="H242" s="221" t="s">
        <v>1</v>
      </c>
      <c r="I242" s="223"/>
      <c r="J242" s="223"/>
      <c r="K242" s="220"/>
      <c r="L242" s="220"/>
      <c r="M242" s="224"/>
      <c r="N242" s="225"/>
      <c r="O242" s="226"/>
      <c r="P242" s="226"/>
      <c r="Q242" s="226"/>
      <c r="R242" s="226"/>
      <c r="S242" s="226"/>
      <c r="T242" s="226"/>
      <c r="U242" s="226"/>
      <c r="V242" s="226"/>
      <c r="W242" s="226"/>
      <c r="X242" s="227"/>
      <c r="AT242" s="228" t="s">
        <v>173</v>
      </c>
      <c r="AU242" s="228" t="s">
        <v>94</v>
      </c>
      <c r="AV242" s="13" t="s">
        <v>92</v>
      </c>
      <c r="AW242" s="13" t="s">
        <v>5</v>
      </c>
      <c r="AX242" s="13" t="s">
        <v>85</v>
      </c>
      <c r="AY242" s="228" t="s">
        <v>163</v>
      </c>
    </row>
    <row r="243" spans="1:51" s="14" customFormat="1">
      <c r="B243" s="229"/>
      <c r="C243" s="230"/>
      <c r="D243" s="214" t="s">
        <v>173</v>
      </c>
      <c r="E243" s="231" t="s">
        <v>1</v>
      </c>
      <c r="F243" s="232" t="s">
        <v>304</v>
      </c>
      <c r="G243" s="230"/>
      <c r="H243" s="233">
        <v>6.5419999999999998</v>
      </c>
      <c r="I243" s="234"/>
      <c r="J243" s="234"/>
      <c r="K243" s="230"/>
      <c r="L243" s="230"/>
      <c r="M243" s="235"/>
      <c r="N243" s="236"/>
      <c r="O243" s="237"/>
      <c r="P243" s="237"/>
      <c r="Q243" s="237"/>
      <c r="R243" s="237"/>
      <c r="S243" s="237"/>
      <c r="T243" s="237"/>
      <c r="U243" s="237"/>
      <c r="V243" s="237"/>
      <c r="W243" s="237"/>
      <c r="X243" s="238"/>
      <c r="AT243" s="239" t="s">
        <v>173</v>
      </c>
      <c r="AU243" s="239" t="s">
        <v>94</v>
      </c>
      <c r="AV243" s="14" t="s">
        <v>94</v>
      </c>
      <c r="AW243" s="14" t="s">
        <v>5</v>
      </c>
      <c r="AX243" s="14" t="s">
        <v>85</v>
      </c>
      <c r="AY243" s="239" t="s">
        <v>163</v>
      </c>
    </row>
    <row r="244" spans="1:51" s="14" customFormat="1">
      <c r="B244" s="229"/>
      <c r="C244" s="230"/>
      <c r="D244" s="214" t="s">
        <v>173</v>
      </c>
      <c r="E244" s="231" t="s">
        <v>1</v>
      </c>
      <c r="F244" s="232" t="s">
        <v>305</v>
      </c>
      <c r="G244" s="230"/>
      <c r="H244" s="233">
        <v>2.3969999999999998</v>
      </c>
      <c r="I244" s="234"/>
      <c r="J244" s="234"/>
      <c r="K244" s="230"/>
      <c r="L244" s="230"/>
      <c r="M244" s="235"/>
      <c r="N244" s="236"/>
      <c r="O244" s="237"/>
      <c r="P244" s="237"/>
      <c r="Q244" s="237"/>
      <c r="R244" s="237"/>
      <c r="S244" s="237"/>
      <c r="T244" s="237"/>
      <c r="U244" s="237"/>
      <c r="V244" s="237"/>
      <c r="W244" s="237"/>
      <c r="X244" s="238"/>
      <c r="AT244" s="239" t="s">
        <v>173</v>
      </c>
      <c r="AU244" s="239" t="s">
        <v>94</v>
      </c>
      <c r="AV244" s="14" t="s">
        <v>94</v>
      </c>
      <c r="AW244" s="14" t="s">
        <v>5</v>
      </c>
      <c r="AX244" s="14" t="s">
        <v>85</v>
      </c>
      <c r="AY244" s="239" t="s">
        <v>163</v>
      </c>
    </row>
    <row r="245" spans="1:51" s="14" customFormat="1">
      <c r="B245" s="229"/>
      <c r="C245" s="230"/>
      <c r="D245" s="214" t="s">
        <v>173</v>
      </c>
      <c r="E245" s="231" t="s">
        <v>1</v>
      </c>
      <c r="F245" s="232" t="s">
        <v>306</v>
      </c>
      <c r="G245" s="230"/>
      <c r="H245" s="233">
        <v>3.2469999999999999</v>
      </c>
      <c r="I245" s="234"/>
      <c r="J245" s="234"/>
      <c r="K245" s="230"/>
      <c r="L245" s="230"/>
      <c r="M245" s="235"/>
      <c r="N245" s="236"/>
      <c r="O245" s="237"/>
      <c r="P245" s="237"/>
      <c r="Q245" s="237"/>
      <c r="R245" s="237"/>
      <c r="S245" s="237"/>
      <c r="T245" s="237"/>
      <c r="U245" s="237"/>
      <c r="V245" s="237"/>
      <c r="W245" s="237"/>
      <c r="X245" s="238"/>
      <c r="AT245" s="239" t="s">
        <v>173</v>
      </c>
      <c r="AU245" s="239" t="s">
        <v>94</v>
      </c>
      <c r="AV245" s="14" t="s">
        <v>94</v>
      </c>
      <c r="AW245" s="14" t="s">
        <v>5</v>
      </c>
      <c r="AX245" s="14" t="s">
        <v>85</v>
      </c>
      <c r="AY245" s="239" t="s">
        <v>163</v>
      </c>
    </row>
    <row r="246" spans="1:51" s="14" customFormat="1">
      <c r="B246" s="229"/>
      <c r="C246" s="230"/>
      <c r="D246" s="214" t="s">
        <v>173</v>
      </c>
      <c r="E246" s="231" t="s">
        <v>1</v>
      </c>
      <c r="F246" s="232" t="s">
        <v>307</v>
      </c>
      <c r="G246" s="230"/>
      <c r="H246" s="233">
        <v>1.3720000000000001</v>
      </c>
      <c r="I246" s="234"/>
      <c r="J246" s="234"/>
      <c r="K246" s="230"/>
      <c r="L246" s="230"/>
      <c r="M246" s="235"/>
      <c r="N246" s="236"/>
      <c r="O246" s="237"/>
      <c r="P246" s="237"/>
      <c r="Q246" s="237"/>
      <c r="R246" s="237"/>
      <c r="S246" s="237"/>
      <c r="T246" s="237"/>
      <c r="U246" s="237"/>
      <c r="V246" s="237"/>
      <c r="W246" s="237"/>
      <c r="X246" s="238"/>
      <c r="AT246" s="239" t="s">
        <v>173</v>
      </c>
      <c r="AU246" s="239" t="s">
        <v>94</v>
      </c>
      <c r="AV246" s="14" t="s">
        <v>94</v>
      </c>
      <c r="AW246" s="14" t="s">
        <v>5</v>
      </c>
      <c r="AX246" s="14" t="s">
        <v>85</v>
      </c>
      <c r="AY246" s="239" t="s">
        <v>163</v>
      </c>
    </row>
    <row r="247" spans="1:51" s="14" customFormat="1">
      <c r="B247" s="229"/>
      <c r="C247" s="230"/>
      <c r="D247" s="214" t="s">
        <v>173</v>
      </c>
      <c r="E247" s="231" t="s">
        <v>1</v>
      </c>
      <c r="F247" s="232" t="s">
        <v>308</v>
      </c>
      <c r="G247" s="230"/>
      <c r="H247" s="233">
        <v>2.7559999999999998</v>
      </c>
      <c r="I247" s="234"/>
      <c r="J247" s="234"/>
      <c r="K247" s="230"/>
      <c r="L247" s="230"/>
      <c r="M247" s="235"/>
      <c r="N247" s="236"/>
      <c r="O247" s="237"/>
      <c r="P247" s="237"/>
      <c r="Q247" s="237"/>
      <c r="R247" s="237"/>
      <c r="S247" s="237"/>
      <c r="T247" s="237"/>
      <c r="U247" s="237"/>
      <c r="V247" s="237"/>
      <c r="W247" s="237"/>
      <c r="X247" s="238"/>
      <c r="AT247" s="239" t="s">
        <v>173</v>
      </c>
      <c r="AU247" s="239" t="s">
        <v>94</v>
      </c>
      <c r="AV247" s="14" t="s">
        <v>94</v>
      </c>
      <c r="AW247" s="14" t="s">
        <v>5</v>
      </c>
      <c r="AX247" s="14" t="s">
        <v>85</v>
      </c>
      <c r="AY247" s="239" t="s">
        <v>163</v>
      </c>
    </row>
    <row r="248" spans="1:51" s="14" customFormat="1">
      <c r="B248" s="229"/>
      <c r="C248" s="230"/>
      <c r="D248" s="214" t="s">
        <v>173</v>
      </c>
      <c r="E248" s="231" t="s">
        <v>1</v>
      </c>
      <c r="F248" s="232" t="s">
        <v>309</v>
      </c>
      <c r="G248" s="230"/>
      <c r="H248" s="233">
        <v>1.3240000000000001</v>
      </c>
      <c r="I248" s="234"/>
      <c r="J248" s="234"/>
      <c r="K248" s="230"/>
      <c r="L248" s="230"/>
      <c r="M248" s="235"/>
      <c r="N248" s="236"/>
      <c r="O248" s="237"/>
      <c r="P248" s="237"/>
      <c r="Q248" s="237"/>
      <c r="R248" s="237"/>
      <c r="S248" s="237"/>
      <c r="T248" s="237"/>
      <c r="U248" s="237"/>
      <c r="V248" s="237"/>
      <c r="W248" s="237"/>
      <c r="X248" s="238"/>
      <c r="AT248" s="239" t="s">
        <v>173</v>
      </c>
      <c r="AU248" s="239" t="s">
        <v>94</v>
      </c>
      <c r="AV248" s="14" t="s">
        <v>94</v>
      </c>
      <c r="AW248" s="14" t="s">
        <v>5</v>
      </c>
      <c r="AX248" s="14" t="s">
        <v>85</v>
      </c>
      <c r="AY248" s="239" t="s">
        <v>163</v>
      </c>
    </row>
    <row r="249" spans="1:51" s="14" customFormat="1">
      <c r="B249" s="229"/>
      <c r="C249" s="230"/>
      <c r="D249" s="214" t="s">
        <v>173</v>
      </c>
      <c r="E249" s="231" t="s">
        <v>1</v>
      </c>
      <c r="F249" s="232" t="s">
        <v>310</v>
      </c>
      <c r="G249" s="230"/>
      <c r="H249" s="233">
        <v>1.1879999999999999</v>
      </c>
      <c r="I249" s="234"/>
      <c r="J249" s="234"/>
      <c r="K249" s="230"/>
      <c r="L249" s="230"/>
      <c r="M249" s="235"/>
      <c r="N249" s="236"/>
      <c r="O249" s="237"/>
      <c r="P249" s="237"/>
      <c r="Q249" s="237"/>
      <c r="R249" s="237"/>
      <c r="S249" s="237"/>
      <c r="T249" s="237"/>
      <c r="U249" s="237"/>
      <c r="V249" s="237"/>
      <c r="W249" s="237"/>
      <c r="X249" s="238"/>
      <c r="AT249" s="239" t="s">
        <v>173</v>
      </c>
      <c r="AU249" s="239" t="s">
        <v>94</v>
      </c>
      <c r="AV249" s="14" t="s">
        <v>94</v>
      </c>
      <c r="AW249" s="14" t="s">
        <v>5</v>
      </c>
      <c r="AX249" s="14" t="s">
        <v>85</v>
      </c>
      <c r="AY249" s="239" t="s">
        <v>163</v>
      </c>
    </row>
    <row r="250" spans="1:51" s="14" customFormat="1">
      <c r="B250" s="229"/>
      <c r="C250" s="230"/>
      <c r="D250" s="214" t="s">
        <v>173</v>
      </c>
      <c r="E250" s="231" t="s">
        <v>1</v>
      </c>
      <c r="F250" s="232" t="s">
        <v>311</v>
      </c>
      <c r="G250" s="230"/>
      <c r="H250" s="233">
        <v>1.145</v>
      </c>
      <c r="I250" s="234"/>
      <c r="J250" s="234"/>
      <c r="K250" s="230"/>
      <c r="L250" s="230"/>
      <c r="M250" s="235"/>
      <c r="N250" s="236"/>
      <c r="O250" s="237"/>
      <c r="P250" s="237"/>
      <c r="Q250" s="237"/>
      <c r="R250" s="237"/>
      <c r="S250" s="237"/>
      <c r="T250" s="237"/>
      <c r="U250" s="237"/>
      <c r="V250" s="237"/>
      <c r="W250" s="237"/>
      <c r="X250" s="238"/>
      <c r="AT250" s="239" t="s">
        <v>173</v>
      </c>
      <c r="AU250" s="239" t="s">
        <v>94</v>
      </c>
      <c r="AV250" s="14" t="s">
        <v>94</v>
      </c>
      <c r="AW250" s="14" t="s">
        <v>5</v>
      </c>
      <c r="AX250" s="14" t="s">
        <v>85</v>
      </c>
      <c r="AY250" s="239" t="s">
        <v>163</v>
      </c>
    </row>
    <row r="251" spans="1:51" s="14" customFormat="1">
      <c r="B251" s="229"/>
      <c r="C251" s="230"/>
      <c r="D251" s="214" t="s">
        <v>173</v>
      </c>
      <c r="E251" s="231" t="s">
        <v>1</v>
      </c>
      <c r="F251" s="232" t="s">
        <v>312</v>
      </c>
      <c r="G251" s="230"/>
      <c r="H251" s="233">
        <v>0.80600000000000005</v>
      </c>
      <c r="I251" s="234"/>
      <c r="J251" s="234"/>
      <c r="K251" s="230"/>
      <c r="L251" s="230"/>
      <c r="M251" s="235"/>
      <c r="N251" s="236"/>
      <c r="O251" s="237"/>
      <c r="P251" s="237"/>
      <c r="Q251" s="237"/>
      <c r="R251" s="237"/>
      <c r="S251" s="237"/>
      <c r="T251" s="237"/>
      <c r="U251" s="237"/>
      <c r="V251" s="237"/>
      <c r="W251" s="237"/>
      <c r="X251" s="238"/>
      <c r="AT251" s="239" t="s">
        <v>173</v>
      </c>
      <c r="AU251" s="239" t="s">
        <v>94</v>
      </c>
      <c r="AV251" s="14" t="s">
        <v>94</v>
      </c>
      <c r="AW251" s="14" t="s">
        <v>5</v>
      </c>
      <c r="AX251" s="14" t="s">
        <v>85</v>
      </c>
      <c r="AY251" s="239" t="s">
        <v>163</v>
      </c>
    </row>
    <row r="252" spans="1:51" s="14" customFormat="1">
      <c r="B252" s="229"/>
      <c r="C252" s="230"/>
      <c r="D252" s="214" t="s">
        <v>173</v>
      </c>
      <c r="E252" s="231" t="s">
        <v>1</v>
      </c>
      <c r="F252" s="232" t="s">
        <v>313</v>
      </c>
      <c r="G252" s="230"/>
      <c r="H252" s="233">
        <v>0.78900000000000003</v>
      </c>
      <c r="I252" s="234"/>
      <c r="J252" s="234"/>
      <c r="K252" s="230"/>
      <c r="L252" s="230"/>
      <c r="M252" s="235"/>
      <c r="N252" s="236"/>
      <c r="O252" s="237"/>
      <c r="P252" s="237"/>
      <c r="Q252" s="237"/>
      <c r="R252" s="237"/>
      <c r="S252" s="237"/>
      <c r="T252" s="237"/>
      <c r="U252" s="237"/>
      <c r="V252" s="237"/>
      <c r="W252" s="237"/>
      <c r="X252" s="238"/>
      <c r="AT252" s="239" t="s">
        <v>173</v>
      </c>
      <c r="AU252" s="239" t="s">
        <v>94</v>
      </c>
      <c r="AV252" s="14" t="s">
        <v>94</v>
      </c>
      <c r="AW252" s="14" t="s">
        <v>5</v>
      </c>
      <c r="AX252" s="14" t="s">
        <v>85</v>
      </c>
      <c r="AY252" s="239" t="s">
        <v>163</v>
      </c>
    </row>
    <row r="253" spans="1:51" s="14" customFormat="1">
      <c r="B253" s="229"/>
      <c r="C253" s="230"/>
      <c r="D253" s="214" t="s">
        <v>173</v>
      </c>
      <c r="E253" s="231" t="s">
        <v>1</v>
      </c>
      <c r="F253" s="232" t="s">
        <v>314</v>
      </c>
      <c r="G253" s="230"/>
      <c r="H253" s="233">
        <v>1.0609999999999999</v>
      </c>
      <c r="I253" s="234"/>
      <c r="J253" s="234"/>
      <c r="K253" s="230"/>
      <c r="L253" s="230"/>
      <c r="M253" s="235"/>
      <c r="N253" s="236"/>
      <c r="O253" s="237"/>
      <c r="P253" s="237"/>
      <c r="Q253" s="237"/>
      <c r="R253" s="237"/>
      <c r="S253" s="237"/>
      <c r="T253" s="237"/>
      <c r="U253" s="237"/>
      <c r="V253" s="237"/>
      <c r="W253" s="237"/>
      <c r="X253" s="238"/>
      <c r="AT253" s="239" t="s">
        <v>173</v>
      </c>
      <c r="AU253" s="239" t="s">
        <v>94</v>
      </c>
      <c r="AV253" s="14" t="s">
        <v>94</v>
      </c>
      <c r="AW253" s="14" t="s">
        <v>5</v>
      </c>
      <c r="AX253" s="14" t="s">
        <v>85</v>
      </c>
      <c r="AY253" s="239" t="s">
        <v>163</v>
      </c>
    </row>
    <row r="254" spans="1:51" s="14" customFormat="1">
      <c r="B254" s="229"/>
      <c r="C254" s="230"/>
      <c r="D254" s="214" t="s">
        <v>173</v>
      </c>
      <c r="E254" s="231" t="s">
        <v>1</v>
      </c>
      <c r="F254" s="232" t="s">
        <v>315</v>
      </c>
      <c r="G254" s="230"/>
      <c r="H254" s="233">
        <v>1.046</v>
      </c>
      <c r="I254" s="234"/>
      <c r="J254" s="234"/>
      <c r="K254" s="230"/>
      <c r="L254" s="230"/>
      <c r="M254" s="235"/>
      <c r="N254" s="236"/>
      <c r="O254" s="237"/>
      <c r="P254" s="237"/>
      <c r="Q254" s="237"/>
      <c r="R254" s="237"/>
      <c r="S254" s="237"/>
      <c r="T254" s="237"/>
      <c r="U254" s="237"/>
      <c r="V254" s="237"/>
      <c r="W254" s="237"/>
      <c r="X254" s="238"/>
      <c r="AT254" s="239" t="s">
        <v>173</v>
      </c>
      <c r="AU254" s="239" t="s">
        <v>94</v>
      </c>
      <c r="AV254" s="14" t="s">
        <v>94</v>
      </c>
      <c r="AW254" s="14" t="s">
        <v>5</v>
      </c>
      <c r="AX254" s="14" t="s">
        <v>85</v>
      </c>
      <c r="AY254" s="239" t="s">
        <v>163</v>
      </c>
    </row>
    <row r="255" spans="1:51" s="14" customFormat="1">
      <c r="B255" s="229"/>
      <c r="C255" s="230"/>
      <c r="D255" s="214" t="s">
        <v>173</v>
      </c>
      <c r="E255" s="231" t="s">
        <v>1</v>
      </c>
      <c r="F255" s="232" t="s">
        <v>316</v>
      </c>
      <c r="G255" s="230"/>
      <c r="H255" s="233">
        <v>0.69199999999999995</v>
      </c>
      <c r="I255" s="234"/>
      <c r="J255" s="234"/>
      <c r="K255" s="230"/>
      <c r="L255" s="230"/>
      <c r="M255" s="235"/>
      <c r="N255" s="236"/>
      <c r="O255" s="237"/>
      <c r="P255" s="237"/>
      <c r="Q255" s="237"/>
      <c r="R255" s="237"/>
      <c r="S255" s="237"/>
      <c r="T255" s="237"/>
      <c r="U255" s="237"/>
      <c r="V255" s="237"/>
      <c r="W255" s="237"/>
      <c r="X255" s="238"/>
      <c r="AT255" s="239" t="s">
        <v>173</v>
      </c>
      <c r="AU255" s="239" t="s">
        <v>94</v>
      </c>
      <c r="AV255" s="14" t="s">
        <v>94</v>
      </c>
      <c r="AW255" s="14" t="s">
        <v>5</v>
      </c>
      <c r="AX255" s="14" t="s">
        <v>85</v>
      </c>
      <c r="AY255" s="239" t="s">
        <v>163</v>
      </c>
    </row>
    <row r="256" spans="1:51" s="15" customFormat="1">
      <c r="B256" s="240"/>
      <c r="C256" s="241"/>
      <c r="D256" s="214" t="s">
        <v>173</v>
      </c>
      <c r="E256" s="242" t="s">
        <v>1</v>
      </c>
      <c r="F256" s="243" t="s">
        <v>177</v>
      </c>
      <c r="G256" s="241"/>
      <c r="H256" s="244">
        <v>24.365000000000002</v>
      </c>
      <c r="I256" s="245"/>
      <c r="J256" s="245"/>
      <c r="K256" s="241"/>
      <c r="L256" s="241"/>
      <c r="M256" s="246"/>
      <c r="N256" s="247"/>
      <c r="O256" s="248"/>
      <c r="P256" s="248"/>
      <c r="Q256" s="248"/>
      <c r="R256" s="248"/>
      <c r="S256" s="248"/>
      <c r="T256" s="248"/>
      <c r="U256" s="248"/>
      <c r="V256" s="248"/>
      <c r="W256" s="248"/>
      <c r="X256" s="249"/>
      <c r="AT256" s="250" t="s">
        <v>173</v>
      </c>
      <c r="AU256" s="250" t="s">
        <v>94</v>
      </c>
      <c r="AV256" s="15" t="s">
        <v>169</v>
      </c>
      <c r="AW256" s="15" t="s">
        <v>5</v>
      </c>
      <c r="AX256" s="15" t="s">
        <v>92</v>
      </c>
      <c r="AY256" s="250" t="s">
        <v>163</v>
      </c>
    </row>
    <row r="257" spans="1:65" s="2" customFormat="1" ht="24.2" customHeight="1">
      <c r="A257" s="35"/>
      <c r="B257" s="36"/>
      <c r="C257" s="199" t="s">
        <v>317</v>
      </c>
      <c r="D257" s="199" t="s">
        <v>165</v>
      </c>
      <c r="E257" s="200" t="s">
        <v>318</v>
      </c>
      <c r="F257" s="201" t="s">
        <v>319</v>
      </c>
      <c r="G257" s="202" t="s">
        <v>168</v>
      </c>
      <c r="H257" s="203">
        <v>52.076000000000001</v>
      </c>
      <c r="I257" s="204"/>
      <c r="J257" s="204"/>
      <c r="K257" s="205">
        <f>ROUND(P257*H257,2)</f>
        <v>0</v>
      </c>
      <c r="L257" s="206"/>
      <c r="M257" s="40"/>
      <c r="N257" s="207" t="s">
        <v>1</v>
      </c>
      <c r="O257" s="208" t="s">
        <v>48</v>
      </c>
      <c r="P257" s="209">
        <f>I257+J257</f>
        <v>0</v>
      </c>
      <c r="Q257" s="209">
        <f>ROUND(I257*H257,2)</f>
        <v>0</v>
      </c>
      <c r="R257" s="209">
        <f>ROUND(J257*H257,2)</f>
        <v>0</v>
      </c>
      <c r="S257" s="72"/>
      <c r="T257" s="210">
        <f>S257*H257</f>
        <v>0</v>
      </c>
      <c r="U257" s="210">
        <v>0</v>
      </c>
      <c r="V257" s="210">
        <f>U257*H257</f>
        <v>0</v>
      </c>
      <c r="W257" s="210">
        <v>0</v>
      </c>
      <c r="X257" s="211">
        <f>W257*H257</f>
        <v>0</v>
      </c>
      <c r="Y257" s="35"/>
      <c r="Z257" s="35"/>
      <c r="AA257" s="35"/>
      <c r="AB257" s="35"/>
      <c r="AC257" s="35"/>
      <c r="AD257" s="35"/>
      <c r="AE257" s="35"/>
      <c r="AR257" s="212" t="s">
        <v>169</v>
      </c>
      <c r="AT257" s="212" t="s">
        <v>165</v>
      </c>
      <c r="AU257" s="212" t="s">
        <v>94</v>
      </c>
      <c r="AY257" s="18" t="s">
        <v>163</v>
      </c>
      <c r="BE257" s="213">
        <f>IF(O257="základní",K257,0)</f>
        <v>0</v>
      </c>
      <c r="BF257" s="213">
        <f>IF(O257="snížená",K257,0)</f>
        <v>0</v>
      </c>
      <c r="BG257" s="213">
        <f>IF(O257="zákl. přenesená",K257,0)</f>
        <v>0</v>
      </c>
      <c r="BH257" s="213">
        <f>IF(O257="sníž. přenesená",K257,0)</f>
        <v>0</v>
      </c>
      <c r="BI257" s="213">
        <f>IF(O257="nulová",K257,0)</f>
        <v>0</v>
      </c>
      <c r="BJ257" s="18" t="s">
        <v>92</v>
      </c>
      <c r="BK257" s="213">
        <f>ROUND(P257*H257,2)</f>
        <v>0</v>
      </c>
      <c r="BL257" s="18" t="s">
        <v>169</v>
      </c>
      <c r="BM257" s="212" t="s">
        <v>320</v>
      </c>
    </row>
    <row r="258" spans="1:65" s="2" customFormat="1" ht="19.5">
      <c r="A258" s="35"/>
      <c r="B258" s="36"/>
      <c r="C258" s="37"/>
      <c r="D258" s="214" t="s">
        <v>171</v>
      </c>
      <c r="E258" s="37"/>
      <c r="F258" s="215" t="s">
        <v>321</v>
      </c>
      <c r="G258" s="37"/>
      <c r="H258" s="37"/>
      <c r="I258" s="216"/>
      <c r="J258" s="216"/>
      <c r="K258" s="37"/>
      <c r="L258" s="37"/>
      <c r="M258" s="40"/>
      <c r="N258" s="217"/>
      <c r="O258" s="218"/>
      <c r="P258" s="72"/>
      <c r="Q258" s="72"/>
      <c r="R258" s="72"/>
      <c r="S258" s="72"/>
      <c r="T258" s="72"/>
      <c r="U258" s="72"/>
      <c r="V258" s="72"/>
      <c r="W258" s="72"/>
      <c r="X258" s="73"/>
      <c r="Y258" s="35"/>
      <c r="Z258" s="35"/>
      <c r="AA258" s="35"/>
      <c r="AB258" s="35"/>
      <c r="AC258" s="35"/>
      <c r="AD258" s="35"/>
      <c r="AE258" s="35"/>
      <c r="AT258" s="18" t="s">
        <v>171</v>
      </c>
      <c r="AU258" s="18" t="s">
        <v>94</v>
      </c>
    </row>
    <row r="259" spans="1:65" s="2" customFormat="1" ht="33" customHeight="1">
      <c r="A259" s="35"/>
      <c r="B259" s="36"/>
      <c r="C259" s="199" t="s">
        <v>322</v>
      </c>
      <c r="D259" s="199" t="s">
        <v>165</v>
      </c>
      <c r="E259" s="200" t="s">
        <v>323</v>
      </c>
      <c r="F259" s="201" t="s">
        <v>324</v>
      </c>
      <c r="G259" s="202" t="s">
        <v>168</v>
      </c>
      <c r="H259" s="203">
        <v>416.608</v>
      </c>
      <c r="I259" s="204"/>
      <c r="J259" s="204"/>
      <c r="K259" s="205">
        <f>ROUND(P259*H259,2)</f>
        <v>0</v>
      </c>
      <c r="L259" s="206"/>
      <c r="M259" s="40"/>
      <c r="N259" s="207" t="s">
        <v>1</v>
      </c>
      <c r="O259" s="208" t="s">
        <v>48</v>
      </c>
      <c r="P259" s="209">
        <f>I259+J259</f>
        <v>0</v>
      </c>
      <c r="Q259" s="209">
        <f>ROUND(I259*H259,2)</f>
        <v>0</v>
      </c>
      <c r="R259" s="209">
        <f>ROUND(J259*H259,2)</f>
        <v>0</v>
      </c>
      <c r="S259" s="72"/>
      <c r="T259" s="210">
        <f>S259*H259</f>
        <v>0</v>
      </c>
      <c r="U259" s="210">
        <v>0</v>
      </c>
      <c r="V259" s="210">
        <f>U259*H259</f>
        <v>0</v>
      </c>
      <c r="W259" s="210">
        <v>0</v>
      </c>
      <c r="X259" s="211">
        <f>W259*H259</f>
        <v>0</v>
      </c>
      <c r="Y259" s="35"/>
      <c r="Z259" s="35"/>
      <c r="AA259" s="35"/>
      <c r="AB259" s="35"/>
      <c r="AC259" s="35"/>
      <c r="AD259" s="35"/>
      <c r="AE259" s="35"/>
      <c r="AR259" s="212" t="s">
        <v>169</v>
      </c>
      <c r="AT259" s="212" t="s">
        <v>165</v>
      </c>
      <c r="AU259" s="212" t="s">
        <v>94</v>
      </c>
      <c r="AY259" s="18" t="s">
        <v>163</v>
      </c>
      <c r="BE259" s="213">
        <f>IF(O259="základní",K259,0)</f>
        <v>0</v>
      </c>
      <c r="BF259" s="213">
        <f>IF(O259="snížená",K259,0)</f>
        <v>0</v>
      </c>
      <c r="BG259" s="213">
        <f>IF(O259="zákl. přenesená",K259,0)</f>
        <v>0</v>
      </c>
      <c r="BH259" s="213">
        <f>IF(O259="sníž. přenesená",K259,0)</f>
        <v>0</v>
      </c>
      <c r="BI259" s="213">
        <f>IF(O259="nulová",K259,0)</f>
        <v>0</v>
      </c>
      <c r="BJ259" s="18" t="s">
        <v>92</v>
      </c>
      <c r="BK259" s="213">
        <f>ROUND(P259*H259,2)</f>
        <v>0</v>
      </c>
      <c r="BL259" s="18" t="s">
        <v>169</v>
      </c>
      <c r="BM259" s="212" t="s">
        <v>325</v>
      </c>
    </row>
    <row r="260" spans="1:65" s="2" customFormat="1" ht="39">
      <c r="A260" s="35"/>
      <c r="B260" s="36"/>
      <c r="C260" s="37"/>
      <c r="D260" s="214" t="s">
        <v>171</v>
      </c>
      <c r="E260" s="37"/>
      <c r="F260" s="215" t="s">
        <v>326</v>
      </c>
      <c r="G260" s="37"/>
      <c r="H260" s="37"/>
      <c r="I260" s="216"/>
      <c r="J260" s="216"/>
      <c r="K260" s="37"/>
      <c r="L260" s="37"/>
      <c r="M260" s="40"/>
      <c r="N260" s="217"/>
      <c r="O260" s="218"/>
      <c r="P260" s="72"/>
      <c r="Q260" s="72"/>
      <c r="R260" s="72"/>
      <c r="S260" s="72"/>
      <c r="T260" s="72"/>
      <c r="U260" s="72"/>
      <c r="V260" s="72"/>
      <c r="W260" s="72"/>
      <c r="X260" s="73"/>
      <c r="Y260" s="35"/>
      <c r="Z260" s="35"/>
      <c r="AA260" s="35"/>
      <c r="AB260" s="35"/>
      <c r="AC260" s="35"/>
      <c r="AD260" s="35"/>
      <c r="AE260" s="35"/>
      <c r="AT260" s="18" t="s">
        <v>171</v>
      </c>
      <c r="AU260" s="18" t="s">
        <v>94</v>
      </c>
    </row>
    <row r="261" spans="1:65" s="14" customFormat="1">
      <c r="B261" s="229"/>
      <c r="C261" s="230"/>
      <c r="D261" s="214" t="s">
        <v>173</v>
      </c>
      <c r="E261" s="230"/>
      <c r="F261" s="232" t="s">
        <v>327</v>
      </c>
      <c r="G261" s="230"/>
      <c r="H261" s="233">
        <v>416.608</v>
      </c>
      <c r="I261" s="234"/>
      <c r="J261" s="234"/>
      <c r="K261" s="230"/>
      <c r="L261" s="230"/>
      <c r="M261" s="235"/>
      <c r="N261" s="236"/>
      <c r="O261" s="237"/>
      <c r="P261" s="237"/>
      <c r="Q261" s="237"/>
      <c r="R261" s="237"/>
      <c r="S261" s="237"/>
      <c r="T261" s="237"/>
      <c r="U261" s="237"/>
      <c r="V261" s="237"/>
      <c r="W261" s="237"/>
      <c r="X261" s="238"/>
      <c r="AT261" s="239" t="s">
        <v>173</v>
      </c>
      <c r="AU261" s="239" t="s">
        <v>94</v>
      </c>
      <c r="AV261" s="14" t="s">
        <v>94</v>
      </c>
      <c r="AW261" s="14" t="s">
        <v>4</v>
      </c>
      <c r="AX261" s="14" t="s">
        <v>92</v>
      </c>
      <c r="AY261" s="239" t="s">
        <v>163</v>
      </c>
    </row>
    <row r="262" spans="1:65" s="2" customFormat="1" ht="24.2" customHeight="1">
      <c r="A262" s="35"/>
      <c r="B262" s="36"/>
      <c r="C262" s="199" t="s">
        <v>328</v>
      </c>
      <c r="D262" s="199" t="s">
        <v>165</v>
      </c>
      <c r="E262" s="200" t="s">
        <v>329</v>
      </c>
      <c r="F262" s="201" t="s">
        <v>330</v>
      </c>
      <c r="G262" s="202" t="s">
        <v>168</v>
      </c>
      <c r="H262" s="203">
        <v>52.076000000000001</v>
      </c>
      <c r="I262" s="204"/>
      <c r="J262" s="204"/>
      <c r="K262" s="205">
        <f>ROUND(P262*H262,2)</f>
        <v>0</v>
      </c>
      <c r="L262" s="206"/>
      <c r="M262" s="40"/>
      <c r="N262" s="207" t="s">
        <v>1</v>
      </c>
      <c r="O262" s="208" t="s">
        <v>48</v>
      </c>
      <c r="P262" s="209">
        <f>I262+J262</f>
        <v>0</v>
      </c>
      <c r="Q262" s="209">
        <f>ROUND(I262*H262,2)</f>
        <v>0</v>
      </c>
      <c r="R262" s="209">
        <f>ROUND(J262*H262,2)</f>
        <v>0</v>
      </c>
      <c r="S262" s="72"/>
      <c r="T262" s="210">
        <f>S262*H262</f>
        <v>0</v>
      </c>
      <c r="U262" s="210">
        <v>0</v>
      </c>
      <c r="V262" s="210">
        <f>U262*H262</f>
        <v>0</v>
      </c>
      <c r="W262" s="210">
        <v>0</v>
      </c>
      <c r="X262" s="211">
        <f>W262*H262</f>
        <v>0</v>
      </c>
      <c r="Y262" s="35"/>
      <c r="Z262" s="35"/>
      <c r="AA262" s="35"/>
      <c r="AB262" s="35"/>
      <c r="AC262" s="35"/>
      <c r="AD262" s="35"/>
      <c r="AE262" s="35"/>
      <c r="AR262" s="212" t="s">
        <v>169</v>
      </c>
      <c r="AT262" s="212" t="s">
        <v>165</v>
      </c>
      <c r="AU262" s="212" t="s">
        <v>94</v>
      </c>
      <c r="AY262" s="18" t="s">
        <v>163</v>
      </c>
      <c r="BE262" s="213">
        <f>IF(O262="základní",K262,0)</f>
        <v>0</v>
      </c>
      <c r="BF262" s="213">
        <f>IF(O262="snížená",K262,0)</f>
        <v>0</v>
      </c>
      <c r="BG262" s="213">
        <f>IF(O262="zákl. přenesená",K262,0)</f>
        <v>0</v>
      </c>
      <c r="BH262" s="213">
        <f>IF(O262="sníž. přenesená",K262,0)</f>
        <v>0</v>
      </c>
      <c r="BI262" s="213">
        <f>IF(O262="nulová",K262,0)</f>
        <v>0</v>
      </c>
      <c r="BJ262" s="18" t="s">
        <v>92</v>
      </c>
      <c r="BK262" s="213">
        <f>ROUND(P262*H262,2)</f>
        <v>0</v>
      </c>
      <c r="BL262" s="18" t="s">
        <v>169</v>
      </c>
      <c r="BM262" s="212" t="s">
        <v>331</v>
      </c>
    </row>
    <row r="263" spans="1:65" s="2" customFormat="1" ht="19.5">
      <c r="A263" s="35"/>
      <c r="B263" s="36"/>
      <c r="C263" s="37"/>
      <c r="D263" s="214" t="s">
        <v>171</v>
      </c>
      <c r="E263" s="37"/>
      <c r="F263" s="215" t="s">
        <v>332</v>
      </c>
      <c r="G263" s="37"/>
      <c r="H263" s="37"/>
      <c r="I263" s="216"/>
      <c r="J263" s="216"/>
      <c r="K263" s="37"/>
      <c r="L263" s="37"/>
      <c r="M263" s="40"/>
      <c r="N263" s="217"/>
      <c r="O263" s="218"/>
      <c r="P263" s="72"/>
      <c r="Q263" s="72"/>
      <c r="R263" s="72"/>
      <c r="S263" s="72"/>
      <c r="T263" s="72"/>
      <c r="U263" s="72"/>
      <c r="V263" s="72"/>
      <c r="W263" s="72"/>
      <c r="X263" s="73"/>
      <c r="Y263" s="35"/>
      <c r="Z263" s="35"/>
      <c r="AA263" s="35"/>
      <c r="AB263" s="35"/>
      <c r="AC263" s="35"/>
      <c r="AD263" s="35"/>
      <c r="AE263" s="35"/>
      <c r="AT263" s="18" t="s">
        <v>171</v>
      </c>
      <c r="AU263" s="18" t="s">
        <v>94</v>
      </c>
    </row>
    <row r="264" spans="1:65" s="2" customFormat="1" ht="24.2" customHeight="1">
      <c r="A264" s="35"/>
      <c r="B264" s="36"/>
      <c r="C264" s="199" t="s">
        <v>333</v>
      </c>
      <c r="D264" s="199" t="s">
        <v>165</v>
      </c>
      <c r="E264" s="200" t="s">
        <v>334</v>
      </c>
      <c r="F264" s="201" t="s">
        <v>335</v>
      </c>
      <c r="G264" s="202" t="s">
        <v>168</v>
      </c>
      <c r="H264" s="203">
        <v>312.45600000000002</v>
      </c>
      <c r="I264" s="204"/>
      <c r="J264" s="204"/>
      <c r="K264" s="205">
        <f>ROUND(P264*H264,2)</f>
        <v>0</v>
      </c>
      <c r="L264" s="206"/>
      <c r="M264" s="40"/>
      <c r="N264" s="207" t="s">
        <v>1</v>
      </c>
      <c r="O264" s="208" t="s">
        <v>48</v>
      </c>
      <c r="P264" s="209">
        <f>I264+J264</f>
        <v>0</v>
      </c>
      <c r="Q264" s="209">
        <f>ROUND(I264*H264,2)</f>
        <v>0</v>
      </c>
      <c r="R264" s="209">
        <f>ROUND(J264*H264,2)</f>
        <v>0</v>
      </c>
      <c r="S264" s="72"/>
      <c r="T264" s="210">
        <f>S264*H264</f>
        <v>0</v>
      </c>
      <c r="U264" s="210">
        <v>0</v>
      </c>
      <c r="V264" s="210">
        <f>U264*H264</f>
        <v>0</v>
      </c>
      <c r="W264" s="210">
        <v>0</v>
      </c>
      <c r="X264" s="211">
        <f>W264*H264</f>
        <v>0</v>
      </c>
      <c r="Y264" s="35"/>
      <c r="Z264" s="35"/>
      <c r="AA264" s="35"/>
      <c r="AB264" s="35"/>
      <c r="AC264" s="35"/>
      <c r="AD264" s="35"/>
      <c r="AE264" s="35"/>
      <c r="AR264" s="212" t="s">
        <v>169</v>
      </c>
      <c r="AT264" s="212" t="s">
        <v>165</v>
      </c>
      <c r="AU264" s="212" t="s">
        <v>94</v>
      </c>
      <c r="AY264" s="18" t="s">
        <v>163</v>
      </c>
      <c r="BE264" s="213">
        <f>IF(O264="základní",K264,0)</f>
        <v>0</v>
      </c>
      <c r="BF264" s="213">
        <f>IF(O264="snížená",K264,0)</f>
        <v>0</v>
      </c>
      <c r="BG264" s="213">
        <f>IF(O264="zákl. přenesená",K264,0)</f>
        <v>0</v>
      </c>
      <c r="BH264" s="213">
        <f>IF(O264="sníž. přenesená",K264,0)</f>
        <v>0</v>
      </c>
      <c r="BI264" s="213">
        <f>IF(O264="nulová",K264,0)</f>
        <v>0</v>
      </c>
      <c r="BJ264" s="18" t="s">
        <v>92</v>
      </c>
      <c r="BK264" s="213">
        <f>ROUND(P264*H264,2)</f>
        <v>0</v>
      </c>
      <c r="BL264" s="18" t="s">
        <v>169</v>
      </c>
      <c r="BM264" s="212" t="s">
        <v>336</v>
      </c>
    </row>
    <row r="265" spans="1:65" s="2" customFormat="1" ht="29.25">
      <c r="A265" s="35"/>
      <c r="B265" s="36"/>
      <c r="C265" s="37"/>
      <c r="D265" s="214" t="s">
        <v>171</v>
      </c>
      <c r="E265" s="37"/>
      <c r="F265" s="215" t="s">
        <v>337</v>
      </c>
      <c r="G265" s="37"/>
      <c r="H265" s="37"/>
      <c r="I265" s="216"/>
      <c r="J265" s="216"/>
      <c r="K265" s="37"/>
      <c r="L265" s="37"/>
      <c r="M265" s="40"/>
      <c r="N265" s="217"/>
      <c r="O265" s="218"/>
      <c r="P265" s="72"/>
      <c r="Q265" s="72"/>
      <c r="R265" s="72"/>
      <c r="S265" s="72"/>
      <c r="T265" s="72"/>
      <c r="U265" s="72"/>
      <c r="V265" s="72"/>
      <c r="W265" s="72"/>
      <c r="X265" s="73"/>
      <c r="Y265" s="35"/>
      <c r="Z265" s="35"/>
      <c r="AA265" s="35"/>
      <c r="AB265" s="35"/>
      <c r="AC265" s="35"/>
      <c r="AD265" s="35"/>
      <c r="AE265" s="35"/>
      <c r="AT265" s="18" t="s">
        <v>171</v>
      </c>
      <c r="AU265" s="18" t="s">
        <v>94</v>
      </c>
    </row>
    <row r="266" spans="1:65" s="14" customFormat="1">
      <c r="B266" s="229"/>
      <c r="C266" s="230"/>
      <c r="D266" s="214" t="s">
        <v>173</v>
      </c>
      <c r="E266" s="230"/>
      <c r="F266" s="232" t="s">
        <v>338</v>
      </c>
      <c r="G266" s="230"/>
      <c r="H266" s="233">
        <v>312.45600000000002</v>
      </c>
      <c r="I266" s="234"/>
      <c r="J266" s="234"/>
      <c r="K266" s="230"/>
      <c r="L266" s="230"/>
      <c r="M266" s="235"/>
      <c r="N266" s="236"/>
      <c r="O266" s="237"/>
      <c r="P266" s="237"/>
      <c r="Q266" s="237"/>
      <c r="R266" s="237"/>
      <c r="S266" s="237"/>
      <c r="T266" s="237"/>
      <c r="U266" s="237"/>
      <c r="V266" s="237"/>
      <c r="W266" s="237"/>
      <c r="X266" s="238"/>
      <c r="AT266" s="239" t="s">
        <v>173</v>
      </c>
      <c r="AU266" s="239" t="s">
        <v>94</v>
      </c>
      <c r="AV266" s="14" t="s">
        <v>94</v>
      </c>
      <c r="AW266" s="14" t="s">
        <v>4</v>
      </c>
      <c r="AX266" s="14" t="s">
        <v>92</v>
      </c>
      <c r="AY266" s="239" t="s">
        <v>163</v>
      </c>
    </row>
    <row r="267" spans="1:65" s="2" customFormat="1" ht="33" customHeight="1">
      <c r="A267" s="35"/>
      <c r="B267" s="36"/>
      <c r="C267" s="199" t="s">
        <v>339</v>
      </c>
      <c r="D267" s="199" t="s">
        <v>165</v>
      </c>
      <c r="E267" s="200" t="s">
        <v>340</v>
      </c>
      <c r="F267" s="201" t="s">
        <v>341</v>
      </c>
      <c r="G267" s="202" t="s">
        <v>168</v>
      </c>
      <c r="H267" s="203">
        <v>52.076000000000001</v>
      </c>
      <c r="I267" s="204"/>
      <c r="J267" s="204"/>
      <c r="K267" s="205">
        <f>ROUND(P267*H267,2)</f>
        <v>0</v>
      </c>
      <c r="L267" s="206"/>
      <c r="M267" s="40"/>
      <c r="N267" s="207" t="s">
        <v>1</v>
      </c>
      <c r="O267" s="208" t="s">
        <v>48</v>
      </c>
      <c r="P267" s="209">
        <f>I267+J267</f>
        <v>0</v>
      </c>
      <c r="Q267" s="209">
        <f>ROUND(I267*H267,2)</f>
        <v>0</v>
      </c>
      <c r="R267" s="209">
        <f>ROUND(J267*H267,2)</f>
        <v>0</v>
      </c>
      <c r="S267" s="72"/>
      <c r="T267" s="210">
        <f>S267*H267</f>
        <v>0</v>
      </c>
      <c r="U267" s="210">
        <v>0</v>
      </c>
      <c r="V267" s="210">
        <f>U267*H267</f>
        <v>0</v>
      </c>
      <c r="W267" s="210">
        <v>0</v>
      </c>
      <c r="X267" s="211">
        <f>W267*H267</f>
        <v>0</v>
      </c>
      <c r="Y267" s="35"/>
      <c r="Z267" s="35"/>
      <c r="AA267" s="35"/>
      <c r="AB267" s="35"/>
      <c r="AC267" s="35"/>
      <c r="AD267" s="35"/>
      <c r="AE267" s="35"/>
      <c r="AR267" s="212" t="s">
        <v>169</v>
      </c>
      <c r="AT267" s="212" t="s">
        <v>165</v>
      </c>
      <c r="AU267" s="212" t="s">
        <v>94</v>
      </c>
      <c r="AY267" s="18" t="s">
        <v>163</v>
      </c>
      <c r="BE267" s="213">
        <f>IF(O267="základní",K267,0)</f>
        <v>0</v>
      </c>
      <c r="BF267" s="213">
        <f>IF(O267="snížená",K267,0)</f>
        <v>0</v>
      </c>
      <c r="BG267" s="213">
        <f>IF(O267="zákl. přenesená",K267,0)</f>
        <v>0</v>
      </c>
      <c r="BH267" s="213">
        <f>IF(O267="sníž. přenesená",K267,0)</f>
        <v>0</v>
      </c>
      <c r="BI267" s="213">
        <f>IF(O267="nulová",K267,0)</f>
        <v>0</v>
      </c>
      <c r="BJ267" s="18" t="s">
        <v>92</v>
      </c>
      <c r="BK267" s="213">
        <f>ROUND(P267*H267,2)</f>
        <v>0</v>
      </c>
      <c r="BL267" s="18" t="s">
        <v>169</v>
      </c>
      <c r="BM267" s="212" t="s">
        <v>342</v>
      </c>
    </row>
    <row r="268" spans="1:65" s="2" customFormat="1" ht="29.25">
      <c r="A268" s="35"/>
      <c r="B268" s="36"/>
      <c r="C268" s="37"/>
      <c r="D268" s="214" t="s">
        <v>171</v>
      </c>
      <c r="E268" s="37"/>
      <c r="F268" s="215" t="s">
        <v>343</v>
      </c>
      <c r="G268" s="37"/>
      <c r="H268" s="37"/>
      <c r="I268" s="216"/>
      <c r="J268" s="216"/>
      <c r="K268" s="37"/>
      <c r="L268" s="37"/>
      <c r="M268" s="40"/>
      <c r="N268" s="217"/>
      <c r="O268" s="218"/>
      <c r="P268" s="72"/>
      <c r="Q268" s="72"/>
      <c r="R268" s="72"/>
      <c r="S268" s="72"/>
      <c r="T268" s="72"/>
      <c r="U268" s="72"/>
      <c r="V268" s="72"/>
      <c r="W268" s="72"/>
      <c r="X268" s="73"/>
      <c r="Y268" s="35"/>
      <c r="Z268" s="35"/>
      <c r="AA268" s="35"/>
      <c r="AB268" s="35"/>
      <c r="AC268" s="35"/>
      <c r="AD268" s="35"/>
      <c r="AE268" s="35"/>
      <c r="AT268" s="18" t="s">
        <v>171</v>
      </c>
      <c r="AU268" s="18" t="s">
        <v>94</v>
      </c>
    </row>
    <row r="269" spans="1:65" s="12" customFormat="1" ht="22.9" customHeight="1">
      <c r="B269" s="182"/>
      <c r="C269" s="183"/>
      <c r="D269" s="184" t="s">
        <v>84</v>
      </c>
      <c r="E269" s="197" t="s">
        <v>344</v>
      </c>
      <c r="F269" s="197" t="s">
        <v>345</v>
      </c>
      <c r="G269" s="183"/>
      <c r="H269" s="183"/>
      <c r="I269" s="186"/>
      <c r="J269" s="186"/>
      <c r="K269" s="198">
        <f>BK269</f>
        <v>0</v>
      </c>
      <c r="L269" s="183"/>
      <c r="M269" s="188"/>
      <c r="N269" s="189"/>
      <c r="O269" s="190"/>
      <c r="P269" s="190"/>
      <c r="Q269" s="191">
        <f>SUM(Q270:Q273)</f>
        <v>0</v>
      </c>
      <c r="R269" s="191">
        <f>SUM(R270:R273)</f>
        <v>0</v>
      </c>
      <c r="S269" s="190"/>
      <c r="T269" s="192">
        <f>SUM(T270:T273)</f>
        <v>0</v>
      </c>
      <c r="U269" s="190"/>
      <c r="V269" s="192">
        <f>SUM(V270:V273)</f>
        <v>0</v>
      </c>
      <c r="W269" s="190"/>
      <c r="X269" s="193">
        <f>SUM(X270:X273)</f>
        <v>0</v>
      </c>
      <c r="AR269" s="194" t="s">
        <v>92</v>
      </c>
      <c r="AT269" s="195" t="s">
        <v>84</v>
      </c>
      <c r="AU269" s="195" t="s">
        <v>92</v>
      </c>
      <c r="AY269" s="194" t="s">
        <v>163</v>
      </c>
      <c r="BK269" s="196">
        <f>SUM(BK270:BK273)</f>
        <v>0</v>
      </c>
    </row>
    <row r="270" spans="1:65" s="2" customFormat="1" ht="21.75" customHeight="1">
      <c r="A270" s="35"/>
      <c r="B270" s="36"/>
      <c r="C270" s="199" t="s">
        <v>8</v>
      </c>
      <c r="D270" s="199" t="s">
        <v>165</v>
      </c>
      <c r="E270" s="200" t="s">
        <v>346</v>
      </c>
      <c r="F270" s="201" t="s">
        <v>347</v>
      </c>
      <c r="G270" s="202" t="s">
        <v>168</v>
      </c>
      <c r="H270" s="203">
        <v>2.2400000000000002</v>
      </c>
      <c r="I270" s="204"/>
      <c r="J270" s="204"/>
      <c r="K270" s="205">
        <f>ROUND(P270*H270,2)</f>
        <v>0</v>
      </c>
      <c r="L270" s="206"/>
      <c r="M270" s="40"/>
      <c r="N270" s="207" t="s">
        <v>1</v>
      </c>
      <c r="O270" s="208" t="s">
        <v>48</v>
      </c>
      <c r="P270" s="209">
        <f>I270+J270</f>
        <v>0</v>
      </c>
      <c r="Q270" s="209">
        <f>ROUND(I270*H270,2)</f>
        <v>0</v>
      </c>
      <c r="R270" s="209">
        <f>ROUND(J270*H270,2)</f>
        <v>0</v>
      </c>
      <c r="S270" s="72"/>
      <c r="T270" s="210">
        <f>S270*H270</f>
        <v>0</v>
      </c>
      <c r="U270" s="210">
        <v>0</v>
      </c>
      <c r="V270" s="210">
        <f>U270*H270</f>
        <v>0</v>
      </c>
      <c r="W270" s="210">
        <v>0</v>
      </c>
      <c r="X270" s="211">
        <f>W270*H270</f>
        <v>0</v>
      </c>
      <c r="Y270" s="35"/>
      <c r="Z270" s="35"/>
      <c r="AA270" s="35"/>
      <c r="AB270" s="35"/>
      <c r="AC270" s="35"/>
      <c r="AD270" s="35"/>
      <c r="AE270" s="35"/>
      <c r="AR270" s="212" t="s">
        <v>169</v>
      </c>
      <c r="AT270" s="212" t="s">
        <v>165</v>
      </c>
      <c r="AU270" s="212" t="s">
        <v>94</v>
      </c>
      <c r="AY270" s="18" t="s">
        <v>163</v>
      </c>
      <c r="BE270" s="213">
        <f>IF(O270="základní",K270,0)</f>
        <v>0</v>
      </c>
      <c r="BF270" s="213">
        <f>IF(O270="snížená",K270,0)</f>
        <v>0</v>
      </c>
      <c r="BG270" s="213">
        <f>IF(O270="zákl. přenesená",K270,0)</f>
        <v>0</v>
      </c>
      <c r="BH270" s="213">
        <f>IF(O270="sníž. přenesená",K270,0)</f>
        <v>0</v>
      </c>
      <c r="BI270" s="213">
        <f>IF(O270="nulová",K270,0)</f>
        <v>0</v>
      </c>
      <c r="BJ270" s="18" t="s">
        <v>92</v>
      </c>
      <c r="BK270" s="213">
        <f>ROUND(P270*H270,2)</f>
        <v>0</v>
      </c>
      <c r="BL270" s="18" t="s">
        <v>169</v>
      </c>
      <c r="BM270" s="212" t="s">
        <v>348</v>
      </c>
    </row>
    <row r="271" spans="1:65" s="2" customFormat="1" ht="39">
      <c r="A271" s="35"/>
      <c r="B271" s="36"/>
      <c r="C271" s="37"/>
      <c r="D271" s="214" t="s">
        <v>171</v>
      </c>
      <c r="E271" s="37"/>
      <c r="F271" s="215" t="s">
        <v>349</v>
      </c>
      <c r="G271" s="37"/>
      <c r="H271" s="37"/>
      <c r="I271" s="216"/>
      <c r="J271" s="216"/>
      <c r="K271" s="37"/>
      <c r="L271" s="37"/>
      <c r="M271" s="40"/>
      <c r="N271" s="217"/>
      <c r="O271" s="218"/>
      <c r="P271" s="72"/>
      <c r="Q271" s="72"/>
      <c r="R271" s="72"/>
      <c r="S271" s="72"/>
      <c r="T271" s="72"/>
      <c r="U271" s="72"/>
      <c r="V271" s="72"/>
      <c r="W271" s="72"/>
      <c r="X271" s="73"/>
      <c r="Y271" s="35"/>
      <c r="Z271" s="35"/>
      <c r="AA271" s="35"/>
      <c r="AB271" s="35"/>
      <c r="AC271" s="35"/>
      <c r="AD271" s="35"/>
      <c r="AE271" s="35"/>
      <c r="AT271" s="18" t="s">
        <v>171</v>
      </c>
      <c r="AU271" s="18" t="s">
        <v>94</v>
      </c>
    </row>
    <row r="272" spans="1:65" s="2" customFormat="1" ht="24.2" customHeight="1">
      <c r="A272" s="35"/>
      <c r="B272" s="36"/>
      <c r="C272" s="199" t="s">
        <v>350</v>
      </c>
      <c r="D272" s="199" t="s">
        <v>165</v>
      </c>
      <c r="E272" s="200" t="s">
        <v>351</v>
      </c>
      <c r="F272" s="201" t="s">
        <v>352</v>
      </c>
      <c r="G272" s="202" t="s">
        <v>168</v>
      </c>
      <c r="H272" s="203">
        <v>2.2400000000000002</v>
      </c>
      <c r="I272" s="204"/>
      <c r="J272" s="204"/>
      <c r="K272" s="205">
        <f>ROUND(P272*H272,2)</f>
        <v>0</v>
      </c>
      <c r="L272" s="206"/>
      <c r="M272" s="40"/>
      <c r="N272" s="207" t="s">
        <v>1</v>
      </c>
      <c r="O272" s="208" t="s">
        <v>48</v>
      </c>
      <c r="P272" s="209">
        <f>I272+J272</f>
        <v>0</v>
      </c>
      <c r="Q272" s="209">
        <f>ROUND(I272*H272,2)</f>
        <v>0</v>
      </c>
      <c r="R272" s="209">
        <f>ROUND(J272*H272,2)</f>
        <v>0</v>
      </c>
      <c r="S272" s="72"/>
      <c r="T272" s="210">
        <f>S272*H272</f>
        <v>0</v>
      </c>
      <c r="U272" s="210">
        <v>0</v>
      </c>
      <c r="V272" s="210">
        <f>U272*H272</f>
        <v>0</v>
      </c>
      <c r="W272" s="210">
        <v>0</v>
      </c>
      <c r="X272" s="211">
        <f>W272*H272</f>
        <v>0</v>
      </c>
      <c r="Y272" s="35"/>
      <c r="Z272" s="35"/>
      <c r="AA272" s="35"/>
      <c r="AB272" s="35"/>
      <c r="AC272" s="35"/>
      <c r="AD272" s="35"/>
      <c r="AE272" s="35"/>
      <c r="AR272" s="212" t="s">
        <v>169</v>
      </c>
      <c r="AT272" s="212" t="s">
        <v>165</v>
      </c>
      <c r="AU272" s="212" t="s">
        <v>94</v>
      </c>
      <c r="AY272" s="18" t="s">
        <v>163</v>
      </c>
      <c r="BE272" s="213">
        <f>IF(O272="základní",K272,0)</f>
        <v>0</v>
      </c>
      <c r="BF272" s="213">
        <f>IF(O272="snížená",K272,0)</f>
        <v>0</v>
      </c>
      <c r="BG272" s="213">
        <f>IF(O272="zákl. přenesená",K272,0)</f>
        <v>0</v>
      </c>
      <c r="BH272" s="213">
        <f>IF(O272="sníž. přenesená",K272,0)</f>
        <v>0</v>
      </c>
      <c r="BI272" s="213">
        <f>IF(O272="nulová",K272,0)</f>
        <v>0</v>
      </c>
      <c r="BJ272" s="18" t="s">
        <v>92</v>
      </c>
      <c r="BK272" s="213">
        <f>ROUND(P272*H272,2)</f>
        <v>0</v>
      </c>
      <c r="BL272" s="18" t="s">
        <v>169</v>
      </c>
      <c r="BM272" s="212" t="s">
        <v>353</v>
      </c>
    </row>
    <row r="273" spans="1:47" s="2" customFormat="1" ht="39">
      <c r="A273" s="35"/>
      <c r="B273" s="36"/>
      <c r="C273" s="37"/>
      <c r="D273" s="214" t="s">
        <v>171</v>
      </c>
      <c r="E273" s="37"/>
      <c r="F273" s="215" t="s">
        <v>354</v>
      </c>
      <c r="G273" s="37"/>
      <c r="H273" s="37"/>
      <c r="I273" s="216"/>
      <c r="J273" s="216"/>
      <c r="K273" s="37"/>
      <c r="L273" s="37"/>
      <c r="M273" s="40"/>
      <c r="N273" s="251"/>
      <c r="O273" s="252"/>
      <c r="P273" s="253"/>
      <c r="Q273" s="253"/>
      <c r="R273" s="253"/>
      <c r="S273" s="253"/>
      <c r="T273" s="253"/>
      <c r="U273" s="253"/>
      <c r="V273" s="253"/>
      <c r="W273" s="253"/>
      <c r="X273" s="254"/>
      <c r="Y273" s="35"/>
      <c r="Z273" s="35"/>
      <c r="AA273" s="35"/>
      <c r="AB273" s="35"/>
      <c r="AC273" s="35"/>
      <c r="AD273" s="35"/>
      <c r="AE273" s="35"/>
      <c r="AT273" s="18" t="s">
        <v>171</v>
      </c>
      <c r="AU273" s="18" t="s">
        <v>94</v>
      </c>
    </row>
    <row r="274" spans="1:47" s="2" customFormat="1" ht="6.95" customHeight="1">
      <c r="A274" s="35"/>
      <c r="B274" s="55"/>
      <c r="C274" s="56"/>
      <c r="D274" s="56"/>
      <c r="E274" s="56"/>
      <c r="F274" s="56"/>
      <c r="G274" s="56"/>
      <c r="H274" s="56"/>
      <c r="I274" s="56"/>
      <c r="J274" s="56"/>
      <c r="K274" s="56"/>
      <c r="L274" s="56"/>
      <c r="M274" s="40"/>
      <c r="N274" s="35"/>
      <c r="P274" s="35"/>
      <c r="Q274" s="35"/>
      <c r="R274" s="35"/>
      <c r="S274" s="35"/>
      <c r="T274" s="35"/>
      <c r="U274" s="35"/>
      <c r="V274" s="35"/>
      <c r="W274" s="35"/>
      <c r="X274" s="35"/>
      <c r="Y274" s="35"/>
      <c r="Z274" s="35"/>
      <c r="AA274" s="35"/>
      <c r="AB274" s="35"/>
      <c r="AC274" s="35"/>
      <c r="AD274" s="35"/>
      <c r="AE274" s="35"/>
    </row>
  </sheetData>
  <sheetProtection algorithmName="SHA-512" hashValue="XCgyPRlK9gTZRJAjdTnDS2kzoDdZZP81LGVLBocLS0DNj8xB9YtytDpK/bt2V+jS43y8SLfYk4o9oDHpJ9r7qQ==" saltValue="RIst2Sgw5BCDVwhCBklyXunU3YE20jS1oFGl92VNCl9vJ1qfbEgZcRYq6H3/CL2hK6eqScc7KJv+WLdcpLXN/w==" spinCount="100000" sheet="1" objects="1" scenarios="1" formatColumns="0" formatRows="0" autoFilter="0"/>
  <autoFilter ref="C129:L273" xr:uid="{00000000-0009-0000-0000-000001000000}"/>
  <mergeCells count="15">
    <mergeCell ref="E116:H116"/>
    <mergeCell ref="E120:H120"/>
    <mergeCell ref="E118:H118"/>
    <mergeCell ref="E122:H122"/>
    <mergeCell ref="M2:Z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0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8"/>
      <c r="N2" s="278"/>
      <c r="O2" s="278"/>
      <c r="P2" s="278"/>
      <c r="Q2" s="278"/>
      <c r="R2" s="278"/>
      <c r="S2" s="278"/>
      <c r="T2" s="278"/>
      <c r="U2" s="278"/>
      <c r="V2" s="278"/>
      <c r="W2" s="278"/>
      <c r="X2" s="278"/>
      <c r="Y2" s="278"/>
      <c r="Z2" s="278"/>
      <c r="AT2" s="18" t="s">
        <v>106</v>
      </c>
    </row>
    <row r="3" spans="1:46" s="1" customFormat="1" ht="6.95" customHeight="1">
      <c r="B3" s="120"/>
      <c r="C3" s="121"/>
      <c r="D3" s="121"/>
      <c r="E3" s="121"/>
      <c r="F3" s="121"/>
      <c r="G3" s="121"/>
      <c r="H3" s="121"/>
      <c r="I3" s="121"/>
      <c r="J3" s="121"/>
      <c r="K3" s="121"/>
      <c r="L3" s="121"/>
      <c r="M3" s="21"/>
      <c r="AT3" s="18" t="s">
        <v>94</v>
      </c>
    </row>
    <row r="4" spans="1:46" s="1" customFormat="1" ht="24.95" customHeight="1">
      <c r="B4" s="21"/>
      <c r="D4" s="122" t="s">
        <v>122</v>
      </c>
      <c r="M4" s="21"/>
      <c r="N4" s="123" t="s">
        <v>11</v>
      </c>
      <c r="AT4" s="18" t="s">
        <v>4</v>
      </c>
    </row>
    <row r="5" spans="1:46" s="1" customFormat="1" ht="6.95" customHeight="1">
      <c r="B5" s="21"/>
      <c r="M5" s="21"/>
    </row>
    <row r="6" spans="1:46" s="1" customFormat="1" ht="12" customHeight="1">
      <c r="B6" s="21"/>
      <c r="D6" s="124" t="s">
        <v>17</v>
      </c>
      <c r="M6" s="21"/>
    </row>
    <row r="7" spans="1:46" s="1" customFormat="1" ht="16.5" customHeight="1">
      <c r="B7" s="21"/>
      <c r="E7" s="329" t="str">
        <f>'Rekapitulace stavby'!K6</f>
        <v>Zajištění havarijního stavu suterénu objektu Městské lázně</v>
      </c>
      <c r="F7" s="330"/>
      <c r="G7" s="330"/>
      <c r="H7" s="330"/>
      <c r="M7" s="21"/>
    </row>
    <row r="8" spans="1:46" ht="12.75">
      <c r="B8" s="21"/>
      <c r="D8" s="124" t="s">
        <v>123</v>
      </c>
      <c r="M8" s="21"/>
    </row>
    <row r="9" spans="1:46" s="1" customFormat="1" ht="16.5" customHeight="1">
      <c r="B9" s="21"/>
      <c r="E9" s="329" t="s">
        <v>124</v>
      </c>
      <c r="F9" s="278"/>
      <c r="G9" s="278"/>
      <c r="H9" s="278"/>
      <c r="M9" s="21"/>
    </row>
    <row r="10" spans="1:46" s="1" customFormat="1" ht="12" customHeight="1">
      <c r="B10" s="21"/>
      <c r="D10" s="124" t="s">
        <v>125</v>
      </c>
      <c r="M10" s="21"/>
    </row>
    <row r="11" spans="1:46" s="2" customFormat="1" ht="16.5" customHeight="1">
      <c r="A11" s="35"/>
      <c r="B11" s="40"/>
      <c r="C11" s="35"/>
      <c r="D11" s="35"/>
      <c r="E11" s="331" t="s">
        <v>126</v>
      </c>
      <c r="F11" s="332"/>
      <c r="G11" s="332"/>
      <c r="H11" s="332"/>
      <c r="I11" s="35"/>
      <c r="J11" s="35"/>
      <c r="K11" s="35"/>
      <c r="L11" s="35"/>
      <c r="M11" s="52"/>
      <c r="S11" s="35"/>
      <c r="T11" s="35"/>
      <c r="U11" s="35"/>
      <c r="V11" s="35"/>
      <c r="W11" s="35"/>
      <c r="X11" s="35"/>
      <c r="Y11" s="35"/>
      <c r="Z11" s="35"/>
      <c r="AA11" s="35"/>
      <c r="AB11" s="35"/>
      <c r="AC11" s="35"/>
      <c r="AD11" s="35"/>
      <c r="AE11" s="35"/>
    </row>
    <row r="12" spans="1:46" s="2" customFormat="1" ht="12" customHeight="1">
      <c r="A12" s="35"/>
      <c r="B12" s="40"/>
      <c r="C12" s="35"/>
      <c r="D12" s="124" t="s">
        <v>127</v>
      </c>
      <c r="E12" s="35"/>
      <c r="F12" s="35"/>
      <c r="G12" s="35"/>
      <c r="H12" s="35"/>
      <c r="I12" s="35"/>
      <c r="J12" s="35"/>
      <c r="K12" s="35"/>
      <c r="L12" s="35"/>
      <c r="M12" s="52"/>
      <c r="S12" s="35"/>
      <c r="T12" s="35"/>
      <c r="U12" s="35"/>
      <c r="V12" s="35"/>
      <c r="W12" s="35"/>
      <c r="X12" s="35"/>
      <c r="Y12" s="35"/>
      <c r="Z12" s="35"/>
      <c r="AA12" s="35"/>
      <c r="AB12" s="35"/>
      <c r="AC12" s="35"/>
      <c r="AD12" s="35"/>
      <c r="AE12" s="35"/>
    </row>
    <row r="13" spans="1:46" s="2" customFormat="1" ht="16.5" customHeight="1">
      <c r="A13" s="35"/>
      <c r="B13" s="40"/>
      <c r="C13" s="35"/>
      <c r="D13" s="35"/>
      <c r="E13" s="333" t="s">
        <v>355</v>
      </c>
      <c r="F13" s="332"/>
      <c r="G13" s="332"/>
      <c r="H13" s="332"/>
      <c r="I13" s="35"/>
      <c r="J13" s="35"/>
      <c r="K13" s="35"/>
      <c r="L13" s="35"/>
      <c r="M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35"/>
      <c r="M14" s="52"/>
      <c r="S14" s="35"/>
      <c r="T14" s="35"/>
      <c r="U14" s="35"/>
      <c r="V14" s="35"/>
      <c r="W14" s="35"/>
      <c r="X14" s="35"/>
      <c r="Y14" s="35"/>
      <c r="Z14" s="35"/>
      <c r="AA14" s="35"/>
      <c r="AB14" s="35"/>
      <c r="AC14" s="35"/>
      <c r="AD14" s="35"/>
      <c r="AE14" s="35"/>
    </row>
    <row r="15" spans="1:46" s="2" customFormat="1" ht="12" customHeight="1">
      <c r="A15" s="35"/>
      <c r="B15" s="40"/>
      <c r="C15" s="35"/>
      <c r="D15" s="124" t="s">
        <v>19</v>
      </c>
      <c r="E15" s="35"/>
      <c r="F15" s="113" t="s">
        <v>1</v>
      </c>
      <c r="G15" s="35"/>
      <c r="H15" s="35"/>
      <c r="I15" s="124" t="s">
        <v>20</v>
      </c>
      <c r="J15" s="113" t="s">
        <v>1</v>
      </c>
      <c r="K15" s="35"/>
      <c r="L15" s="35"/>
      <c r="M15" s="52"/>
      <c r="S15" s="35"/>
      <c r="T15" s="35"/>
      <c r="U15" s="35"/>
      <c r="V15" s="35"/>
      <c r="W15" s="35"/>
      <c r="X15" s="35"/>
      <c r="Y15" s="35"/>
      <c r="Z15" s="35"/>
      <c r="AA15" s="35"/>
      <c r="AB15" s="35"/>
      <c r="AC15" s="35"/>
      <c r="AD15" s="35"/>
      <c r="AE15" s="35"/>
    </row>
    <row r="16" spans="1:46" s="2" customFormat="1" ht="12" customHeight="1">
      <c r="A16" s="35"/>
      <c r="B16" s="40"/>
      <c r="C16" s="35"/>
      <c r="D16" s="124" t="s">
        <v>21</v>
      </c>
      <c r="E16" s="35"/>
      <c r="F16" s="113" t="s">
        <v>22</v>
      </c>
      <c r="G16" s="35"/>
      <c r="H16" s="35"/>
      <c r="I16" s="124" t="s">
        <v>23</v>
      </c>
      <c r="J16" s="126" t="str">
        <f>'Rekapitulace stavby'!AN8</f>
        <v>4. 4. 2022</v>
      </c>
      <c r="K16" s="35"/>
      <c r="L16" s="35"/>
      <c r="M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35"/>
      <c r="M17" s="52"/>
      <c r="S17" s="35"/>
      <c r="T17" s="35"/>
      <c r="U17" s="35"/>
      <c r="V17" s="35"/>
      <c r="W17" s="35"/>
      <c r="X17" s="35"/>
      <c r="Y17" s="35"/>
      <c r="Z17" s="35"/>
      <c r="AA17" s="35"/>
      <c r="AB17" s="35"/>
      <c r="AC17" s="35"/>
      <c r="AD17" s="35"/>
      <c r="AE17" s="35"/>
    </row>
    <row r="18" spans="1:31" s="2" customFormat="1" ht="12" customHeight="1">
      <c r="A18" s="35"/>
      <c r="B18" s="40"/>
      <c r="C18" s="35"/>
      <c r="D18" s="124" t="s">
        <v>25</v>
      </c>
      <c r="E18" s="35"/>
      <c r="F18" s="35"/>
      <c r="G18" s="35"/>
      <c r="H18" s="35"/>
      <c r="I18" s="124" t="s">
        <v>26</v>
      </c>
      <c r="J18" s="113" t="s">
        <v>27</v>
      </c>
      <c r="K18" s="35"/>
      <c r="L18" s="35"/>
      <c r="M18" s="52"/>
      <c r="S18" s="35"/>
      <c r="T18" s="35"/>
      <c r="U18" s="35"/>
      <c r="V18" s="35"/>
      <c r="W18" s="35"/>
      <c r="X18" s="35"/>
      <c r="Y18" s="35"/>
      <c r="Z18" s="35"/>
      <c r="AA18" s="35"/>
      <c r="AB18" s="35"/>
      <c r="AC18" s="35"/>
      <c r="AD18" s="35"/>
      <c r="AE18" s="35"/>
    </row>
    <row r="19" spans="1:31" s="2" customFormat="1" ht="18" customHeight="1">
      <c r="A19" s="35"/>
      <c r="B19" s="40"/>
      <c r="C19" s="35"/>
      <c r="D19" s="35"/>
      <c r="E19" s="113" t="s">
        <v>28</v>
      </c>
      <c r="F19" s="35"/>
      <c r="G19" s="35"/>
      <c r="H19" s="35"/>
      <c r="I19" s="124" t="s">
        <v>29</v>
      </c>
      <c r="J19" s="113" t="s">
        <v>30</v>
      </c>
      <c r="K19" s="35"/>
      <c r="L19" s="35"/>
      <c r="M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35"/>
      <c r="M20" s="52"/>
      <c r="S20" s="35"/>
      <c r="T20" s="35"/>
      <c r="U20" s="35"/>
      <c r="V20" s="35"/>
      <c r="W20" s="35"/>
      <c r="X20" s="35"/>
      <c r="Y20" s="35"/>
      <c r="Z20" s="35"/>
      <c r="AA20" s="35"/>
      <c r="AB20" s="35"/>
      <c r="AC20" s="35"/>
      <c r="AD20" s="35"/>
      <c r="AE20" s="35"/>
    </row>
    <row r="21" spans="1:31" s="2" customFormat="1" ht="12" customHeight="1">
      <c r="A21" s="35"/>
      <c r="B21" s="40"/>
      <c r="C21" s="35"/>
      <c r="D21" s="124" t="s">
        <v>31</v>
      </c>
      <c r="E21" s="35"/>
      <c r="F21" s="35"/>
      <c r="G21" s="35"/>
      <c r="H21" s="35"/>
      <c r="I21" s="124" t="s">
        <v>26</v>
      </c>
      <c r="J21" s="31" t="str">
        <f>'Rekapitulace stavby'!AN13</f>
        <v>Vyplň údaj</v>
      </c>
      <c r="K21" s="35"/>
      <c r="L21" s="35"/>
      <c r="M21" s="52"/>
      <c r="S21" s="35"/>
      <c r="T21" s="35"/>
      <c r="U21" s="35"/>
      <c r="V21" s="35"/>
      <c r="W21" s="35"/>
      <c r="X21" s="35"/>
      <c r="Y21" s="35"/>
      <c r="Z21" s="35"/>
      <c r="AA21" s="35"/>
      <c r="AB21" s="35"/>
      <c r="AC21" s="35"/>
      <c r="AD21" s="35"/>
      <c r="AE21" s="35"/>
    </row>
    <row r="22" spans="1:31" s="2" customFormat="1" ht="18" customHeight="1">
      <c r="A22" s="35"/>
      <c r="B22" s="40"/>
      <c r="C22" s="35"/>
      <c r="D22" s="35"/>
      <c r="E22" s="334" t="str">
        <f>'Rekapitulace stavby'!E14</f>
        <v>Vyplň údaj</v>
      </c>
      <c r="F22" s="335"/>
      <c r="G22" s="335"/>
      <c r="H22" s="335"/>
      <c r="I22" s="124" t="s">
        <v>29</v>
      </c>
      <c r="J22" s="31" t="str">
        <f>'Rekapitulace stavby'!AN14</f>
        <v>Vyplň údaj</v>
      </c>
      <c r="K22" s="35"/>
      <c r="L22" s="35"/>
      <c r="M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35"/>
      <c r="M23" s="52"/>
      <c r="S23" s="35"/>
      <c r="T23" s="35"/>
      <c r="U23" s="35"/>
      <c r="V23" s="35"/>
      <c r="W23" s="35"/>
      <c r="X23" s="35"/>
      <c r="Y23" s="35"/>
      <c r="Z23" s="35"/>
      <c r="AA23" s="35"/>
      <c r="AB23" s="35"/>
      <c r="AC23" s="35"/>
      <c r="AD23" s="35"/>
      <c r="AE23" s="35"/>
    </row>
    <row r="24" spans="1:31" s="2" customFormat="1" ht="12" customHeight="1">
      <c r="A24" s="35"/>
      <c r="B24" s="40"/>
      <c r="C24" s="35"/>
      <c r="D24" s="124" t="s">
        <v>33</v>
      </c>
      <c r="E24" s="35"/>
      <c r="F24" s="35"/>
      <c r="G24" s="35"/>
      <c r="H24" s="35"/>
      <c r="I24" s="124" t="s">
        <v>26</v>
      </c>
      <c r="J24" s="113" t="s">
        <v>34</v>
      </c>
      <c r="K24" s="35"/>
      <c r="L24" s="35"/>
      <c r="M24" s="52"/>
      <c r="S24" s="35"/>
      <c r="T24" s="35"/>
      <c r="U24" s="35"/>
      <c r="V24" s="35"/>
      <c r="W24" s="35"/>
      <c r="X24" s="35"/>
      <c r="Y24" s="35"/>
      <c r="Z24" s="35"/>
      <c r="AA24" s="35"/>
      <c r="AB24" s="35"/>
      <c r="AC24" s="35"/>
      <c r="AD24" s="35"/>
      <c r="AE24" s="35"/>
    </row>
    <row r="25" spans="1:31" s="2" customFormat="1" ht="18" customHeight="1">
      <c r="A25" s="35"/>
      <c r="B25" s="40"/>
      <c r="C25" s="35"/>
      <c r="D25" s="35"/>
      <c r="E25" s="113" t="s">
        <v>35</v>
      </c>
      <c r="F25" s="35"/>
      <c r="G25" s="35"/>
      <c r="H25" s="35"/>
      <c r="I25" s="124" t="s">
        <v>29</v>
      </c>
      <c r="J25" s="113" t="s">
        <v>36</v>
      </c>
      <c r="K25" s="35"/>
      <c r="L25" s="35"/>
      <c r="M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35"/>
      <c r="M26" s="52"/>
      <c r="S26" s="35"/>
      <c r="T26" s="35"/>
      <c r="U26" s="35"/>
      <c r="V26" s="35"/>
      <c r="W26" s="35"/>
      <c r="X26" s="35"/>
      <c r="Y26" s="35"/>
      <c r="Z26" s="35"/>
      <c r="AA26" s="35"/>
      <c r="AB26" s="35"/>
      <c r="AC26" s="35"/>
      <c r="AD26" s="35"/>
      <c r="AE26" s="35"/>
    </row>
    <row r="27" spans="1:31" s="2" customFormat="1" ht="12" customHeight="1">
      <c r="A27" s="35"/>
      <c r="B27" s="40"/>
      <c r="C27" s="35"/>
      <c r="D27" s="124" t="s">
        <v>37</v>
      </c>
      <c r="E27" s="35"/>
      <c r="F27" s="35"/>
      <c r="G27" s="35"/>
      <c r="H27" s="35"/>
      <c r="I27" s="124" t="s">
        <v>26</v>
      </c>
      <c r="J27" s="113" t="s">
        <v>38</v>
      </c>
      <c r="K27" s="35"/>
      <c r="L27" s="35"/>
      <c r="M27" s="52"/>
      <c r="S27" s="35"/>
      <c r="T27" s="35"/>
      <c r="U27" s="35"/>
      <c r="V27" s="35"/>
      <c r="W27" s="35"/>
      <c r="X27" s="35"/>
      <c r="Y27" s="35"/>
      <c r="Z27" s="35"/>
      <c r="AA27" s="35"/>
      <c r="AB27" s="35"/>
      <c r="AC27" s="35"/>
      <c r="AD27" s="35"/>
      <c r="AE27" s="35"/>
    </row>
    <row r="28" spans="1:31" s="2" customFormat="1" ht="18" customHeight="1">
      <c r="A28" s="35"/>
      <c r="B28" s="40"/>
      <c r="C28" s="35"/>
      <c r="D28" s="35"/>
      <c r="E28" s="113" t="s">
        <v>39</v>
      </c>
      <c r="F28" s="35"/>
      <c r="G28" s="35"/>
      <c r="H28" s="35"/>
      <c r="I28" s="124" t="s">
        <v>29</v>
      </c>
      <c r="J28" s="113" t="s">
        <v>40</v>
      </c>
      <c r="K28" s="35"/>
      <c r="L28" s="35"/>
      <c r="M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35"/>
      <c r="M29" s="52"/>
      <c r="S29" s="35"/>
      <c r="T29" s="35"/>
      <c r="U29" s="35"/>
      <c r="V29" s="35"/>
      <c r="W29" s="35"/>
      <c r="X29" s="35"/>
      <c r="Y29" s="35"/>
      <c r="Z29" s="35"/>
      <c r="AA29" s="35"/>
      <c r="AB29" s="35"/>
      <c r="AC29" s="35"/>
      <c r="AD29" s="35"/>
      <c r="AE29" s="35"/>
    </row>
    <row r="30" spans="1:31" s="2" customFormat="1" ht="12" customHeight="1">
      <c r="A30" s="35"/>
      <c r="B30" s="40"/>
      <c r="C30" s="35"/>
      <c r="D30" s="124" t="s">
        <v>41</v>
      </c>
      <c r="E30" s="35"/>
      <c r="F30" s="35"/>
      <c r="G30" s="35"/>
      <c r="H30" s="35"/>
      <c r="I30" s="35"/>
      <c r="J30" s="35"/>
      <c r="K30" s="35"/>
      <c r="L30" s="35"/>
      <c r="M30" s="52"/>
      <c r="S30" s="35"/>
      <c r="T30" s="35"/>
      <c r="U30" s="35"/>
      <c r="V30" s="35"/>
      <c r="W30" s="35"/>
      <c r="X30" s="35"/>
      <c r="Y30" s="35"/>
      <c r="Z30" s="35"/>
      <c r="AA30" s="35"/>
      <c r="AB30" s="35"/>
      <c r="AC30" s="35"/>
      <c r="AD30" s="35"/>
      <c r="AE30" s="35"/>
    </row>
    <row r="31" spans="1:31" s="8" customFormat="1" ht="16.5" customHeight="1">
      <c r="A31" s="127"/>
      <c r="B31" s="128"/>
      <c r="C31" s="127"/>
      <c r="D31" s="127"/>
      <c r="E31" s="328" t="s">
        <v>1</v>
      </c>
      <c r="F31" s="328"/>
      <c r="G31" s="328"/>
      <c r="H31" s="328"/>
      <c r="I31" s="127"/>
      <c r="J31" s="127"/>
      <c r="K31" s="127"/>
      <c r="L31" s="127"/>
      <c r="M31" s="129"/>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35"/>
      <c r="J32" s="35"/>
      <c r="K32" s="35"/>
      <c r="L32" s="35"/>
      <c r="M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0"/>
      <c r="J33" s="130"/>
      <c r="K33" s="130"/>
      <c r="L33" s="130"/>
      <c r="M33" s="52"/>
      <c r="S33" s="35"/>
      <c r="T33" s="35"/>
      <c r="U33" s="35"/>
      <c r="V33" s="35"/>
      <c r="W33" s="35"/>
      <c r="X33" s="35"/>
      <c r="Y33" s="35"/>
      <c r="Z33" s="35"/>
      <c r="AA33" s="35"/>
      <c r="AB33" s="35"/>
      <c r="AC33" s="35"/>
      <c r="AD33" s="35"/>
      <c r="AE33" s="35"/>
    </row>
    <row r="34" spans="1:31" s="2" customFormat="1" ht="12.75">
      <c r="A34" s="35"/>
      <c r="B34" s="40"/>
      <c r="C34" s="35"/>
      <c r="D34" s="35"/>
      <c r="E34" s="124" t="s">
        <v>129</v>
      </c>
      <c r="F34" s="35"/>
      <c r="G34" s="35"/>
      <c r="H34" s="35"/>
      <c r="I34" s="35"/>
      <c r="J34" s="35"/>
      <c r="K34" s="131">
        <f>I100</f>
        <v>0</v>
      </c>
      <c r="L34" s="35"/>
      <c r="M34" s="52"/>
      <c r="S34" s="35"/>
      <c r="T34" s="35"/>
      <c r="U34" s="35"/>
      <c r="V34" s="35"/>
      <c r="W34" s="35"/>
      <c r="X34" s="35"/>
      <c r="Y34" s="35"/>
      <c r="Z34" s="35"/>
      <c r="AA34" s="35"/>
      <c r="AB34" s="35"/>
      <c r="AC34" s="35"/>
      <c r="AD34" s="35"/>
      <c r="AE34" s="35"/>
    </row>
    <row r="35" spans="1:31" s="2" customFormat="1" ht="12.75">
      <c r="A35" s="35"/>
      <c r="B35" s="40"/>
      <c r="C35" s="35"/>
      <c r="D35" s="35"/>
      <c r="E35" s="124" t="s">
        <v>130</v>
      </c>
      <c r="F35" s="35"/>
      <c r="G35" s="35"/>
      <c r="H35" s="35"/>
      <c r="I35" s="35"/>
      <c r="J35" s="35"/>
      <c r="K35" s="131">
        <f>J100</f>
        <v>0</v>
      </c>
      <c r="L35" s="35"/>
      <c r="M35" s="52"/>
      <c r="S35" s="35"/>
      <c r="T35" s="35"/>
      <c r="U35" s="35"/>
      <c r="V35" s="35"/>
      <c r="W35" s="35"/>
      <c r="X35" s="35"/>
      <c r="Y35" s="35"/>
      <c r="Z35" s="35"/>
      <c r="AA35" s="35"/>
      <c r="AB35" s="35"/>
      <c r="AC35" s="35"/>
      <c r="AD35" s="35"/>
      <c r="AE35" s="35"/>
    </row>
    <row r="36" spans="1:31" s="2" customFormat="1" ht="25.35" customHeight="1">
      <c r="A36" s="35"/>
      <c r="B36" s="40"/>
      <c r="C36" s="35"/>
      <c r="D36" s="132" t="s">
        <v>43</v>
      </c>
      <c r="E36" s="35"/>
      <c r="F36" s="35"/>
      <c r="G36" s="35"/>
      <c r="H36" s="35"/>
      <c r="I36" s="35"/>
      <c r="J36" s="35"/>
      <c r="K36" s="133">
        <f>ROUND(K135, 2)</f>
        <v>0</v>
      </c>
      <c r="L36" s="35"/>
      <c r="M36" s="52"/>
      <c r="S36" s="35"/>
      <c r="T36" s="35"/>
      <c r="U36" s="35"/>
      <c r="V36" s="35"/>
      <c r="W36" s="35"/>
      <c r="X36" s="35"/>
      <c r="Y36" s="35"/>
      <c r="Z36" s="35"/>
      <c r="AA36" s="35"/>
      <c r="AB36" s="35"/>
      <c r="AC36" s="35"/>
      <c r="AD36" s="35"/>
      <c r="AE36" s="35"/>
    </row>
    <row r="37" spans="1:31" s="2" customFormat="1" ht="6.95" customHeight="1">
      <c r="A37" s="35"/>
      <c r="B37" s="40"/>
      <c r="C37" s="35"/>
      <c r="D37" s="130"/>
      <c r="E37" s="130"/>
      <c r="F37" s="130"/>
      <c r="G37" s="130"/>
      <c r="H37" s="130"/>
      <c r="I37" s="130"/>
      <c r="J37" s="130"/>
      <c r="K37" s="130"/>
      <c r="L37" s="130"/>
      <c r="M37" s="52"/>
      <c r="S37" s="35"/>
      <c r="T37" s="35"/>
      <c r="U37" s="35"/>
      <c r="V37" s="35"/>
      <c r="W37" s="35"/>
      <c r="X37" s="35"/>
      <c r="Y37" s="35"/>
      <c r="Z37" s="35"/>
      <c r="AA37" s="35"/>
      <c r="AB37" s="35"/>
      <c r="AC37" s="35"/>
      <c r="AD37" s="35"/>
      <c r="AE37" s="35"/>
    </row>
    <row r="38" spans="1:31" s="2" customFormat="1" ht="14.45" customHeight="1">
      <c r="A38" s="35"/>
      <c r="B38" s="40"/>
      <c r="C38" s="35"/>
      <c r="D38" s="35"/>
      <c r="E38" s="35"/>
      <c r="F38" s="134" t="s">
        <v>45</v>
      </c>
      <c r="G38" s="35"/>
      <c r="H38" s="35"/>
      <c r="I38" s="134" t="s">
        <v>44</v>
      </c>
      <c r="J38" s="35"/>
      <c r="K38" s="134" t="s">
        <v>46</v>
      </c>
      <c r="L38" s="35"/>
      <c r="M38" s="52"/>
      <c r="S38" s="35"/>
      <c r="T38" s="35"/>
      <c r="U38" s="35"/>
      <c r="V38" s="35"/>
      <c r="W38" s="35"/>
      <c r="X38" s="35"/>
      <c r="Y38" s="35"/>
      <c r="Z38" s="35"/>
      <c r="AA38" s="35"/>
      <c r="AB38" s="35"/>
      <c r="AC38" s="35"/>
      <c r="AD38" s="35"/>
      <c r="AE38" s="35"/>
    </row>
    <row r="39" spans="1:31" s="2" customFormat="1" ht="14.45" customHeight="1">
      <c r="A39" s="35"/>
      <c r="B39" s="40"/>
      <c r="C39" s="35"/>
      <c r="D39" s="125" t="s">
        <v>47</v>
      </c>
      <c r="E39" s="124" t="s">
        <v>48</v>
      </c>
      <c r="F39" s="131">
        <f>ROUND((SUM(BE135:BE403)),  2)</f>
        <v>0</v>
      </c>
      <c r="G39" s="35"/>
      <c r="H39" s="35"/>
      <c r="I39" s="135">
        <v>0.21</v>
      </c>
      <c r="J39" s="35"/>
      <c r="K39" s="131">
        <f>ROUND(((SUM(BE135:BE403))*I39),  2)</f>
        <v>0</v>
      </c>
      <c r="L39" s="35"/>
      <c r="M39" s="52"/>
      <c r="S39" s="35"/>
      <c r="T39" s="35"/>
      <c r="U39" s="35"/>
      <c r="V39" s="35"/>
      <c r="W39" s="35"/>
      <c r="X39" s="35"/>
      <c r="Y39" s="35"/>
      <c r="Z39" s="35"/>
      <c r="AA39" s="35"/>
      <c r="AB39" s="35"/>
      <c r="AC39" s="35"/>
      <c r="AD39" s="35"/>
      <c r="AE39" s="35"/>
    </row>
    <row r="40" spans="1:31" s="2" customFormat="1" ht="14.45" customHeight="1">
      <c r="A40" s="35"/>
      <c r="B40" s="40"/>
      <c r="C40" s="35"/>
      <c r="D40" s="35"/>
      <c r="E40" s="124" t="s">
        <v>49</v>
      </c>
      <c r="F40" s="131">
        <f>ROUND((SUM(BF135:BF403)),  2)</f>
        <v>0</v>
      </c>
      <c r="G40" s="35"/>
      <c r="H40" s="35"/>
      <c r="I40" s="135">
        <v>0.15</v>
      </c>
      <c r="J40" s="35"/>
      <c r="K40" s="131">
        <f>ROUND(((SUM(BF135:BF403))*I40),  2)</f>
        <v>0</v>
      </c>
      <c r="L40" s="35"/>
      <c r="M40" s="52"/>
      <c r="S40" s="35"/>
      <c r="T40" s="35"/>
      <c r="U40" s="35"/>
      <c r="V40" s="35"/>
      <c r="W40" s="35"/>
      <c r="X40" s="35"/>
      <c r="Y40" s="35"/>
      <c r="Z40" s="35"/>
      <c r="AA40" s="35"/>
      <c r="AB40" s="35"/>
      <c r="AC40" s="35"/>
      <c r="AD40" s="35"/>
      <c r="AE40" s="35"/>
    </row>
    <row r="41" spans="1:31" s="2" customFormat="1" ht="14.45" hidden="1" customHeight="1">
      <c r="A41" s="35"/>
      <c r="B41" s="40"/>
      <c r="C41" s="35"/>
      <c r="D41" s="35"/>
      <c r="E41" s="124" t="s">
        <v>50</v>
      </c>
      <c r="F41" s="131">
        <f>ROUND((SUM(BG135:BG403)),  2)</f>
        <v>0</v>
      </c>
      <c r="G41" s="35"/>
      <c r="H41" s="35"/>
      <c r="I41" s="135">
        <v>0.21</v>
      </c>
      <c r="J41" s="35"/>
      <c r="K41" s="131">
        <f>0</f>
        <v>0</v>
      </c>
      <c r="L41" s="35"/>
      <c r="M41" s="52"/>
      <c r="S41" s="35"/>
      <c r="T41" s="35"/>
      <c r="U41" s="35"/>
      <c r="V41" s="35"/>
      <c r="W41" s="35"/>
      <c r="X41" s="35"/>
      <c r="Y41" s="35"/>
      <c r="Z41" s="35"/>
      <c r="AA41" s="35"/>
      <c r="AB41" s="35"/>
      <c r="AC41" s="35"/>
      <c r="AD41" s="35"/>
      <c r="AE41" s="35"/>
    </row>
    <row r="42" spans="1:31" s="2" customFormat="1" ht="14.45" hidden="1" customHeight="1">
      <c r="A42" s="35"/>
      <c r="B42" s="40"/>
      <c r="C42" s="35"/>
      <c r="D42" s="35"/>
      <c r="E42" s="124" t="s">
        <v>51</v>
      </c>
      <c r="F42" s="131">
        <f>ROUND((SUM(BH135:BH403)),  2)</f>
        <v>0</v>
      </c>
      <c r="G42" s="35"/>
      <c r="H42" s="35"/>
      <c r="I42" s="135">
        <v>0.15</v>
      </c>
      <c r="J42" s="35"/>
      <c r="K42" s="131">
        <f>0</f>
        <v>0</v>
      </c>
      <c r="L42" s="35"/>
      <c r="M42" s="52"/>
      <c r="S42" s="35"/>
      <c r="T42" s="35"/>
      <c r="U42" s="35"/>
      <c r="V42" s="35"/>
      <c r="W42" s="35"/>
      <c r="X42" s="35"/>
      <c r="Y42" s="35"/>
      <c r="Z42" s="35"/>
      <c r="AA42" s="35"/>
      <c r="AB42" s="35"/>
      <c r="AC42" s="35"/>
      <c r="AD42" s="35"/>
      <c r="AE42" s="35"/>
    </row>
    <row r="43" spans="1:31" s="2" customFormat="1" ht="14.45" hidden="1" customHeight="1">
      <c r="A43" s="35"/>
      <c r="B43" s="40"/>
      <c r="C43" s="35"/>
      <c r="D43" s="35"/>
      <c r="E43" s="124" t="s">
        <v>52</v>
      </c>
      <c r="F43" s="131">
        <f>ROUND((SUM(BI135:BI403)),  2)</f>
        <v>0</v>
      </c>
      <c r="G43" s="35"/>
      <c r="H43" s="35"/>
      <c r="I43" s="135">
        <v>0</v>
      </c>
      <c r="J43" s="35"/>
      <c r="K43" s="131">
        <f>0</f>
        <v>0</v>
      </c>
      <c r="L43" s="35"/>
      <c r="M43" s="52"/>
      <c r="S43" s="35"/>
      <c r="T43" s="35"/>
      <c r="U43" s="35"/>
      <c r="V43" s="35"/>
      <c r="W43" s="35"/>
      <c r="X43" s="35"/>
      <c r="Y43" s="35"/>
      <c r="Z43" s="35"/>
      <c r="AA43" s="35"/>
      <c r="AB43" s="35"/>
      <c r="AC43" s="35"/>
      <c r="AD43" s="35"/>
      <c r="AE43" s="35"/>
    </row>
    <row r="44" spans="1:31" s="2" customFormat="1" ht="6.95" customHeight="1">
      <c r="A44" s="35"/>
      <c r="B44" s="40"/>
      <c r="C44" s="35"/>
      <c r="D44" s="35"/>
      <c r="E44" s="35"/>
      <c r="F44" s="35"/>
      <c r="G44" s="35"/>
      <c r="H44" s="35"/>
      <c r="I44" s="35"/>
      <c r="J44" s="35"/>
      <c r="K44" s="35"/>
      <c r="L44" s="35"/>
      <c r="M44" s="52"/>
      <c r="S44" s="35"/>
      <c r="T44" s="35"/>
      <c r="U44" s="35"/>
      <c r="V44" s="35"/>
      <c r="W44" s="35"/>
      <c r="X44" s="35"/>
      <c r="Y44" s="35"/>
      <c r="Z44" s="35"/>
      <c r="AA44" s="35"/>
      <c r="AB44" s="35"/>
      <c r="AC44" s="35"/>
      <c r="AD44" s="35"/>
      <c r="AE44" s="35"/>
    </row>
    <row r="45" spans="1:31" s="2" customFormat="1" ht="25.35" customHeight="1">
      <c r="A45" s="35"/>
      <c r="B45" s="40"/>
      <c r="C45" s="136"/>
      <c r="D45" s="137" t="s">
        <v>53</v>
      </c>
      <c r="E45" s="138"/>
      <c r="F45" s="138"/>
      <c r="G45" s="139" t="s">
        <v>54</v>
      </c>
      <c r="H45" s="140" t="s">
        <v>55</v>
      </c>
      <c r="I45" s="138"/>
      <c r="J45" s="138"/>
      <c r="K45" s="141">
        <f>SUM(K36:K43)</f>
        <v>0</v>
      </c>
      <c r="L45" s="142"/>
      <c r="M45" s="52"/>
      <c r="S45" s="35"/>
      <c r="T45" s="35"/>
      <c r="U45" s="35"/>
      <c r="V45" s="35"/>
      <c r="W45" s="35"/>
      <c r="X45" s="35"/>
      <c r="Y45" s="35"/>
      <c r="Z45" s="35"/>
      <c r="AA45" s="35"/>
      <c r="AB45" s="35"/>
      <c r="AC45" s="35"/>
      <c r="AD45" s="35"/>
      <c r="AE45" s="35"/>
    </row>
    <row r="46" spans="1:31" s="2" customFormat="1" ht="14.45" customHeight="1">
      <c r="A46" s="35"/>
      <c r="B46" s="40"/>
      <c r="C46" s="35"/>
      <c r="D46" s="35"/>
      <c r="E46" s="35"/>
      <c r="F46" s="35"/>
      <c r="G46" s="35"/>
      <c r="H46" s="35"/>
      <c r="I46" s="35"/>
      <c r="J46" s="35"/>
      <c r="K46" s="35"/>
      <c r="L46" s="35"/>
      <c r="M46" s="52"/>
      <c r="S46" s="35"/>
      <c r="T46" s="35"/>
      <c r="U46" s="35"/>
      <c r="V46" s="35"/>
      <c r="W46" s="35"/>
      <c r="X46" s="35"/>
      <c r="Y46" s="35"/>
      <c r="Z46" s="35"/>
      <c r="AA46" s="35"/>
      <c r="AB46" s="35"/>
      <c r="AC46" s="35"/>
      <c r="AD46" s="35"/>
      <c r="AE46" s="35"/>
    </row>
    <row r="47" spans="1:31" s="1" customFormat="1" ht="14.45" customHeight="1">
      <c r="B47" s="21"/>
      <c r="M47" s="21"/>
    </row>
    <row r="48" spans="1:31" s="1" customFormat="1" ht="14.45" customHeight="1">
      <c r="B48" s="21"/>
      <c r="M48" s="21"/>
    </row>
    <row r="49" spans="1:31" s="1" customFormat="1" ht="14.45" customHeight="1">
      <c r="B49" s="21"/>
      <c r="M49" s="21"/>
    </row>
    <row r="50" spans="1:31" s="2" customFormat="1" ht="14.45" customHeight="1">
      <c r="B50" s="52"/>
      <c r="D50" s="143" t="s">
        <v>56</v>
      </c>
      <c r="E50" s="144"/>
      <c r="F50" s="144"/>
      <c r="G50" s="143" t="s">
        <v>57</v>
      </c>
      <c r="H50" s="144"/>
      <c r="I50" s="144"/>
      <c r="J50" s="144"/>
      <c r="K50" s="144"/>
      <c r="L50" s="144"/>
      <c r="M50" s="52"/>
    </row>
    <row r="51" spans="1:31">
      <c r="B51" s="21"/>
      <c r="M51" s="21"/>
    </row>
    <row r="52" spans="1:31">
      <c r="B52" s="21"/>
      <c r="M52" s="21"/>
    </row>
    <row r="53" spans="1:31">
      <c r="B53" s="21"/>
      <c r="M53" s="21"/>
    </row>
    <row r="54" spans="1:31">
      <c r="B54" s="21"/>
      <c r="M54" s="21"/>
    </row>
    <row r="55" spans="1:31">
      <c r="B55" s="21"/>
      <c r="M55" s="21"/>
    </row>
    <row r="56" spans="1:31">
      <c r="B56" s="21"/>
      <c r="M56" s="21"/>
    </row>
    <row r="57" spans="1:31">
      <c r="B57" s="21"/>
      <c r="M57" s="21"/>
    </row>
    <row r="58" spans="1:31">
      <c r="B58" s="21"/>
      <c r="M58" s="21"/>
    </row>
    <row r="59" spans="1:31">
      <c r="B59" s="21"/>
      <c r="M59" s="21"/>
    </row>
    <row r="60" spans="1:31">
      <c r="B60" s="21"/>
      <c r="M60" s="21"/>
    </row>
    <row r="61" spans="1:31" s="2" customFormat="1" ht="12.75">
      <c r="A61" s="35"/>
      <c r="B61" s="40"/>
      <c r="C61" s="35"/>
      <c r="D61" s="145" t="s">
        <v>58</v>
      </c>
      <c r="E61" s="146"/>
      <c r="F61" s="147" t="s">
        <v>59</v>
      </c>
      <c r="G61" s="145" t="s">
        <v>58</v>
      </c>
      <c r="H61" s="146"/>
      <c r="I61" s="146"/>
      <c r="J61" s="148" t="s">
        <v>59</v>
      </c>
      <c r="K61" s="146"/>
      <c r="L61" s="146"/>
      <c r="M61" s="52"/>
      <c r="S61" s="35"/>
      <c r="T61" s="35"/>
      <c r="U61" s="35"/>
      <c r="V61" s="35"/>
      <c r="W61" s="35"/>
      <c r="X61" s="35"/>
      <c r="Y61" s="35"/>
      <c r="Z61" s="35"/>
      <c r="AA61" s="35"/>
      <c r="AB61" s="35"/>
      <c r="AC61" s="35"/>
      <c r="AD61" s="35"/>
      <c r="AE61" s="35"/>
    </row>
    <row r="62" spans="1:31">
      <c r="B62" s="21"/>
      <c r="M62" s="21"/>
    </row>
    <row r="63" spans="1:31">
      <c r="B63" s="21"/>
      <c r="M63" s="21"/>
    </row>
    <row r="64" spans="1:31">
      <c r="B64" s="21"/>
      <c r="M64" s="21"/>
    </row>
    <row r="65" spans="1:31" s="2" customFormat="1" ht="12.75">
      <c r="A65" s="35"/>
      <c r="B65" s="40"/>
      <c r="C65" s="35"/>
      <c r="D65" s="143" t="s">
        <v>60</v>
      </c>
      <c r="E65" s="149"/>
      <c r="F65" s="149"/>
      <c r="G65" s="143" t="s">
        <v>61</v>
      </c>
      <c r="H65" s="149"/>
      <c r="I65" s="149"/>
      <c r="J65" s="149"/>
      <c r="K65" s="149"/>
      <c r="L65" s="149"/>
      <c r="M65" s="52"/>
      <c r="S65" s="35"/>
      <c r="T65" s="35"/>
      <c r="U65" s="35"/>
      <c r="V65" s="35"/>
      <c r="W65" s="35"/>
      <c r="X65" s="35"/>
      <c r="Y65" s="35"/>
      <c r="Z65" s="35"/>
      <c r="AA65" s="35"/>
      <c r="AB65" s="35"/>
      <c r="AC65" s="35"/>
      <c r="AD65" s="35"/>
      <c r="AE65" s="35"/>
    </row>
    <row r="66" spans="1:31">
      <c r="B66" s="21"/>
      <c r="M66" s="21"/>
    </row>
    <row r="67" spans="1:31">
      <c r="B67" s="21"/>
      <c r="M67" s="21"/>
    </row>
    <row r="68" spans="1:31">
      <c r="B68" s="21"/>
      <c r="M68" s="21"/>
    </row>
    <row r="69" spans="1:31">
      <c r="B69" s="21"/>
      <c r="M69" s="21"/>
    </row>
    <row r="70" spans="1:31">
      <c r="B70" s="21"/>
      <c r="M70" s="21"/>
    </row>
    <row r="71" spans="1:31">
      <c r="B71" s="21"/>
      <c r="M71" s="21"/>
    </row>
    <row r="72" spans="1:31">
      <c r="B72" s="21"/>
      <c r="M72" s="21"/>
    </row>
    <row r="73" spans="1:31">
      <c r="B73" s="21"/>
      <c r="M73" s="21"/>
    </row>
    <row r="74" spans="1:31">
      <c r="B74" s="21"/>
      <c r="M74" s="21"/>
    </row>
    <row r="75" spans="1:31">
      <c r="B75" s="21"/>
      <c r="M75" s="21"/>
    </row>
    <row r="76" spans="1:31" s="2" customFormat="1" ht="12.75">
      <c r="A76" s="35"/>
      <c r="B76" s="40"/>
      <c r="C76" s="35"/>
      <c r="D76" s="145" t="s">
        <v>58</v>
      </c>
      <c r="E76" s="146"/>
      <c r="F76" s="147" t="s">
        <v>59</v>
      </c>
      <c r="G76" s="145" t="s">
        <v>58</v>
      </c>
      <c r="H76" s="146"/>
      <c r="I76" s="146"/>
      <c r="J76" s="148" t="s">
        <v>59</v>
      </c>
      <c r="K76" s="146"/>
      <c r="L76" s="146"/>
      <c r="M76" s="52"/>
      <c r="S76" s="35"/>
      <c r="T76" s="35"/>
      <c r="U76" s="35"/>
      <c r="V76" s="35"/>
      <c r="W76" s="35"/>
      <c r="X76" s="35"/>
      <c r="Y76" s="35"/>
      <c r="Z76" s="35"/>
      <c r="AA76" s="35"/>
      <c r="AB76" s="35"/>
      <c r="AC76" s="35"/>
      <c r="AD76" s="35"/>
      <c r="AE76" s="35"/>
    </row>
    <row r="77" spans="1:31" s="2" customFormat="1" ht="14.45" customHeight="1">
      <c r="A77" s="35"/>
      <c r="B77" s="150"/>
      <c r="C77" s="151"/>
      <c r="D77" s="151"/>
      <c r="E77" s="151"/>
      <c r="F77" s="151"/>
      <c r="G77" s="151"/>
      <c r="H77" s="151"/>
      <c r="I77" s="151"/>
      <c r="J77" s="151"/>
      <c r="K77" s="151"/>
      <c r="L77" s="151"/>
      <c r="M77" s="52"/>
      <c r="S77" s="35"/>
      <c r="T77" s="35"/>
      <c r="U77" s="35"/>
      <c r="V77" s="35"/>
      <c r="W77" s="35"/>
      <c r="X77" s="35"/>
      <c r="Y77" s="35"/>
      <c r="Z77" s="35"/>
      <c r="AA77" s="35"/>
      <c r="AB77" s="35"/>
      <c r="AC77" s="35"/>
      <c r="AD77" s="35"/>
      <c r="AE77" s="35"/>
    </row>
    <row r="81" spans="1:31" s="2" customFormat="1" ht="6.95" customHeight="1">
      <c r="A81" s="35"/>
      <c r="B81" s="152"/>
      <c r="C81" s="153"/>
      <c r="D81" s="153"/>
      <c r="E81" s="153"/>
      <c r="F81" s="153"/>
      <c r="G81" s="153"/>
      <c r="H81" s="153"/>
      <c r="I81" s="153"/>
      <c r="J81" s="153"/>
      <c r="K81" s="153"/>
      <c r="L81" s="153"/>
      <c r="M81" s="52"/>
      <c r="S81" s="35"/>
      <c r="T81" s="35"/>
      <c r="U81" s="35"/>
      <c r="V81" s="35"/>
      <c r="W81" s="35"/>
      <c r="X81" s="35"/>
      <c r="Y81" s="35"/>
      <c r="Z81" s="35"/>
      <c r="AA81" s="35"/>
      <c r="AB81" s="35"/>
      <c r="AC81" s="35"/>
      <c r="AD81" s="35"/>
      <c r="AE81" s="35"/>
    </row>
    <row r="82" spans="1:31" s="2" customFormat="1" ht="24.95" customHeight="1">
      <c r="A82" s="35"/>
      <c r="B82" s="36"/>
      <c r="C82" s="24" t="s">
        <v>131</v>
      </c>
      <c r="D82" s="37"/>
      <c r="E82" s="37"/>
      <c r="F82" s="37"/>
      <c r="G82" s="37"/>
      <c r="H82" s="37"/>
      <c r="I82" s="37"/>
      <c r="J82" s="37"/>
      <c r="K82" s="37"/>
      <c r="L82" s="37"/>
      <c r="M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37"/>
      <c r="M83" s="52"/>
      <c r="S83" s="35"/>
      <c r="T83" s="35"/>
      <c r="U83" s="35"/>
      <c r="V83" s="35"/>
      <c r="W83" s="35"/>
      <c r="X83" s="35"/>
      <c r="Y83" s="35"/>
      <c r="Z83" s="35"/>
      <c r="AA83" s="35"/>
      <c r="AB83" s="35"/>
      <c r="AC83" s="35"/>
      <c r="AD83" s="35"/>
      <c r="AE83" s="35"/>
    </row>
    <row r="84" spans="1:31" s="2" customFormat="1" ht="12" customHeight="1">
      <c r="A84" s="35"/>
      <c r="B84" s="36"/>
      <c r="C84" s="30" t="s">
        <v>17</v>
      </c>
      <c r="D84" s="37"/>
      <c r="E84" s="37"/>
      <c r="F84" s="37"/>
      <c r="G84" s="37"/>
      <c r="H84" s="37"/>
      <c r="I84" s="37"/>
      <c r="J84" s="37"/>
      <c r="K84" s="37"/>
      <c r="L84" s="37"/>
      <c r="M84" s="52"/>
      <c r="S84" s="35"/>
      <c r="T84" s="35"/>
      <c r="U84" s="35"/>
      <c r="V84" s="35"/>
      <c r="W84" s="35"/>
      <c r="X84" s="35"/>
      <c r="Y84" s="35"/>
      <c r="Z84" s="35"/>
      <c r="AA84" s="35"/>
      <c r="AB84" s="35"/>
      <c r="AC84" s="35"/>
      <c r="AD84" s="35"/>
      <c r="AE84" s="35"/>
    </row>
    <row r="85" spans="1:31" s="2" customFormat="1" ht="16.5" customHeight="1">
      <c r="A85" s="35"/>
      <c r="B85" s="36"/>
      <c r="C85" s="37"/>
      <c r="D85" s="37"/>
      <c r="E85" s="324" t="str">
        <f>E7</f>
        <v>Zajištění havarijního stavu suterénu objektu Městské lázně</v>
      </c>
      <c r="F85" s="325"/>
      <c r="G85" s="325"/>
      <c r="H85" s="325"/>
      <c r="I85" s="37"/>
      <c r="J85" s="37"/>
      <c r="K85" s="37"/>
      <c r="L85" s="37"/>
      <c r="M85" s="52"/>
      <c r="S85" s="35"/>
      <c r="T85" s="35"/>
      <c r="U85" s="35"/>
      <c r="V85" s="35"/>
      <c r="W85" s="35"/>
      <c r="X85" s="35"/>
      <c r="Y85" s="35"/>
      <c r="Z85" s="35"/>
      <c r="AA85" s="35"/>
      <c r="AB85" s="35"/>
      <c r="AC85" s="35"/>
      <c r="AD85" s="35"/>
      <c r="AE85" s="35"/>
    </row>
    <row r="86" spans="1:31" s="1" customFormat="1" ht="12" customHeight="1">
      <c r="B86" s="22"/>
      <c r="C86" s="30" t="s">
        <v>123</v>
      </c>
      <c r="D86" s="23"/>
      <c r="E86" s="23"/>
      <c r="F86" s="23"/>
      <c r="G86" s="23"/>
      <c r="H86" s="23"/>
      <c r="I86" s="23"/>
      <c r="J86" s="23"/>
      <c r="K86" s="23"/>
      <c r="L86" s="23"/>
      <c r="M86" s="21"/>
    </row>
    <row r="87" spans="1:31" s="1" customFormat="1" ht="16.5" customHeight="1">
      <c r="B87" s="22"/>
      <c r="C87" s="23"/>
      <c r="D87" s="23"/>
      <c r="E87" s="324" t="s">
        <v>124</v>
      </c>
      <c r="F87" s="290"/>
      <c r="G87" s="290"/>
      <c r="H87" s="290"/>
      <c r="I87" s="23"/>
      <c r="J87" s="23"/>
      <c r="K87" s="23"/>
      <c r="L87" s="23"/>
      <c r="M87" s="21"/>
    </row>
    <row r="88" spans="1:31" s="1" customFormat="1" ht="12" customHeight="1">
      <c r="B88" s="22"/>
      <c r="C88" s="30" t="s">
        <v>125</v>
      </c>
      <c r="D88" s="23"/>
      <c r="E88" s="23"/>
      <c r="F88" s="23"/>
      <c r="G88" s="23"/>
      <c r="H88" s="23"/>
      <c r="I88" s="23"/>
      <c r="J88" s="23"/>
      <c r="K88" s="23"/>
      <c r="L88" s="23"/>
      <c r="M88" s="21"/>
    </row>
    <row r="89" spans="1:31" s="2" customFormat="1" ht="16.5" customHeight="1">
      <c r="A89" s="35"/>
      <c r="B89" s="36"/>
      <c r="C89" s="37"/>
      <c r="D89" s="37"/>
      <c r="E89" s="326" t="s">
        <v>126</v>
      </c>
      <c r="F89" s="327"/>
      <c r="G89" s="327"/>
      <c r="H89" s="327"/>
      <c r="I89" s="37"/>
      <c r="J89" s="37"/>
      <c r="K89" s="37"/>
      <c r="L89" s="37"/>
      <c r="M89" s="52"/>
      <c r="S89" s="35"/>
      <c r="T89" s="35"/>
      <c r="U89" s="35"/>
      <c r="V89" s="35"/>
      <c r="W89" s="35"/>
      <c r="X89" s="35"/>
      <c r="Y89" s="35"/>
      <c r="Z89" s="35"/>
      <c r="AA89" s="35"/>
      <c r="AB89" s="35"/>
      <c r="AC89" s="35"/>
      <c r="AD89" s="35"/>
      <c r="AE89" s="35"/>
    </row>
    <row r="90" spans="1:31" s="2" customFormat="1" ht="12" customHeight="1">
      <c r="A90" s="35"/>
      <c r="B90" s="36"/>
      <c r="C90" s="30" t="s">
        <v>127</v>
      </c>
      <c r="D90" s="37"/>
      <c r="E90" s="37"/>
      <c r="F90" s="37"/>
      <c r="G90" s="37"/>
      <c r="H90" s="37"/>
      <c r="I90" s="37"/>
      <c r="J90" s="37"/>
      <c r="K90" s="37"/>
      <c r="L90" s="37"/>
      <c r="M90" s="52"/>
      <c r="S90" s="35"/>
      <c r="T90" s="35"/>
      <c r="U90" s="35"/>
      <c r="V90" s="35"/>
      <c r="W90" s="35"/>
      <c r="X90" s="35"/>
      <c r="Y90" s="35"/>
      <c r="Z90" s="35"/>
      <c r="AA90" s="35"/>
      <c r="AB90" s="35"/>
      <c r="AC90" s="35"/>
      <c r="AD90" s="35"/>
      <c r="AE90" s="35"/>
    </row>
    <row r="91" spans="1:31" s="2" customFormat="1" ht="16.5" customHeight="1">
      <c r="A91" s="35"/>
      <c r="B91" s="36"/>
      <c r="C91" s="37"/>
      <c r="D91" s="37"/>
      <c r="E91" s="313" t="str">
        <f>E13</f>
        <v>D.1.1_b - Architektonicko-stavební řešení - stavební úpravy</v>
      </c>
      <c r="F91" s="327"/>
      <c r="G91" s="327"/>
      <c r="H91" s="327"/>
      <c r="I91" s="37"/>
      <c r="J91" s="37"/>
      <c r="K91" s="37"/>
      <c r="L91" s="37"/>
      <c r="M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37"/>
      <c r="M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Ústí nad Labem</v>
      </c>
      <c r="G93" s="37"/>
      <c r="H93" s="37"/>
      <c r="I93" s="30" t="s">
        <v>23</v>
      </c>
      <c r="J93" s="67" t="str">
        <f>IF(J16="","",J16)</f>
        <v>4. 4. 2022</v>
      </c>
      <c r="K93" s="37"/>
      <c r="L93" s="37"/>
      <c r="M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37"/>
      <c r="M94" s="52"/>
      <c r="S94" s="35"/>
      <c r="T94" s="35"/>
      <c r="U94" s="35"/>
      <c r="V94" s="35"/>
      <c r="W94" s="35"/>
      <c r="X94" s="35"/>
      <c r="Y94" s="35"/>
      <c r="Z94" s="35"/>
      <c r="AA94" s="35"/>
      <c r="AB94" s="35"/>
      <c r="AC94" s="35"/>
      <c r="AD94" s="35"/>
      <c r="AE94" s="35"/>
    </row>
    <row r="95" spans="1:31" s="2" customFormat="1" ht="15.2" customHeight="1">
      <c r="A95" s="35"/>
      <c r="B95" s="36"/>
      <c r="C95" s="30" t="s">
        <v>25</v>
      </c>
      <c r="D95" s="37"/>
      <c r="E95" s="37"/>
      <c r="F95" s="28" t="str">
        <f>E19</f>
        <v>Městské služby Ústí nad Labem, p.o.</v>
      </c>
      <c r="G95" s="37"/>
      <c r="H95" s="37"/>
      <c r="I95" s="30" t="s">
        <v>33</v>
      </c>
      <c r="J95" s="33" t="str">
        <f>E25</f>
        <v>SPECTA, s.r.o.</v>
      </c>
      <c r="K95" s="37"/>
      <c r="L95" s="37"/>
      <c r="M95" s="52"/>
      <c r="S95" s="35"/>
      <c r="T95" s="35"/>
      <c r="U95" s="35"/>
      <c r="V95" s="35"/>
      <c r="W95" s="35"/>
      <c r="X95" s="35"/>
      <c r="Y95" s="35"/>
      <c r="Z95" s="35"/>
      <c r="AA95" s="35"/>
      <c r="AB95" s="35"/>
      <c r="AC95" s="35"/>
      <c r="AD95" s="35"/>
      <c r="AE95" s="35"/>
    </row>
    <row r="96" spans="1:31" s="2" customFormat="1" ht="15.2" customHeight="1">
      <c r="A96" s="35"/>
      <c r="B96" s="36"/>
      <c r="C96" s="30" t="s">
        <v>31</v>
      </c>
      <c r="D96" s="37"/>
      <c r="E96" s="37"/>
      <c r="F96" s="28" t="str">
        <f>IF(E22="","",E22)</f>
        <v>Vyplň údaj</v>
      </c>
      <c r="G96" s="37"/>
      <c r="H96" s="37"/>
      <c r="I96" s="30" t="s">
        <v>37</v>
      </c>
      <c r="J96" s="33" t="str">
        <f>E28</f>
        <v xml:space="preserve">Specta </v>
      </c>
      <c r="K96" s="37"/>
      <c r="L96" s="37"/>
      <c r="M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37"/>
      <c r="M97" s="52"/>
      <c r="S97" s="35"/>
      <c r="T97" s="35"/>
      <c r="U97" s="35"/>
      <c r="V97" s="35"/>
      <c r="W97" s="35"/>
      <c r="X97" s="35"/>
      <c r="Y97" s="35"/>
      <c r="Z97" s="35"/>
      <c r="AA97" s="35"/>
      <c r="AB97" s="35"/>
      <c r="AC97" s="35"/>
      <c r="AD97" s="35"/>
      <c r="AE97" s="35"/>
    </row>
    <row r="98" spans="1:47" s="2" customFormat="1" ht="29.25" customHeight="1">
      <c r="A98" s="35"/>
      <c r="B98" s="36"/>
      <c r="C98" s="154" t="s">
        <v>132</v>
      </c>
      <c r="D98" s="155"/>
      <c r="E98" s="155"/>
      <c r="F98" s="155"/>
      <c r="G98" s="155"/>
      <c r="H98" s="155"/>
      <c r="I98" s="156" t="s">
        <v>133</v>
      </c>
      <c r="J98" s="156" t="s">
        <v>134</v>
      </c>
      <c r="K98" s="156" t="s">
        <v>135</v>
      </c>
      <c r="L98" s="155"/>
      <c r="M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37"/>
      <c r="M99" s="52"/>
      <c r="S99" s="35"/>
      <c r="T99" s="35"/>
      <c r="U99" s="35"/>
      <c r="V99" s="35"/>
      <c r="W99" s="35"/>
      <c r="X99" s="35"/>
      <c r="Y99" s="35"/>
      <c r="Z99" s="35"/>
      <c r="AA99" s="35"/>
      <c r="AB99" s="35"/>
      <c r="AC99" s="35"/>
      <c r="AD99" s="35"/>
      <c r="AE99" s="35"/>
    </row>
    <row r="100" spans="1:47" s="2" customFormat="1" ht="22.9" customHeight="1">
      <c r="A100" s="35"/>
      <c r="B100" s="36"/>
      <c r="C100" s="157" t="s">
        <v>136</v>
      </c>
      <c r="D100" s="37"/>
      <c r="E100" s="37"/>
      <c r="F100" s="37"/>
      <c r="G100" s="37"/>
      <c r="H100" s="37"/>
      <c r="I100" s="85">
        <f t="shared" ref="I100:J102" si="0">Q135</f>
        <v>0</v>
      </c>
      <c r="J100" s="85">
        <f t="shared" si="0"/>
        <v>0</v>
      </c>
      <c r="K100" s="85">
        <f>K135</f>
        <v>0</v>
      </c>
      <c r="L100" s="37"/>
      <c r="M100" s="52"/>
      <c r="S100" s="35"/>
      <c r="T100" s="35"/>
      <c r="U100" s="35"/>
      <c r="V100" s="35"/>
      <c r="W100" s="35"/>
      <c r="X100" s="35"/>
      <c r="Y100" s="35"/>
      <c r="Z100" s="35"/>
      <c r="AA100" s="35"/>
      <c r="AB100" s="35"/>
      <c r="AC100" s="35"/>
      <c r="AD100" s="35"/>
      <c r="AE100" s="35"/>
      <c r="AU100" s="18" t="s">
        <v>137</v>
      </c>
    </row>
    <row r="101" spans="1:47" s="9" customFormat="1" ht="24.95" customHeight="1">
      <c r="B101" s="158"/>
      <c r="C101" s="159"/>
      <c r="D101" s="160" t="s">
        <v>138</v>
      </c>
      <c r="E101" s="161"/>
      <c r="F101" s="161"/>
      <c r="G101" s="161"/>
      <c r="H101" s="161"/>
      <c r="I101" s="162">
        <f t="shared" si="0"/>
        <v>0</v>
      </c>
      <c r="J101" s="162">
        <f t="shared" si="0"/>
        <v>0</v>
      </c>
      <c r="K101" s="162">
        <f>K136</f>
        <v>0</v>
      </c>
      <c r="L101" s="159"/>
      <c r="M101" s="163"/>
    </row>
    <row r="102" spans="1:47" s="10" customFormat="1" ht="19.899999999999999" customHeight="1">
      <c r="B102" s="164"/>
      <c r="C102" s="106"/>
      <c r="D102" s="165" t="s">
        <v>356</v>
      </c>
      <c r="E102" s="166"/>
      <c r="F102" s="166"/>
      <c r="G102" s="166"/>
      <c r="H102" s="166"/>
      <c r="I102" s="167">
        <f t="shared" si="0"/>
        <v>0</v>
      </c>
      <c r="J102" s="167">
        <f t="shared" si="0"/>
        <v>0</v>
      </c>
      <c r="K102" s="167">
        <f>K137</f>
        <v>0</v>
      </c>
      <c r="L102" s="106"/>
      <c r="M102" s="168"/>
    </row>
    <row r="103" spans="1:47" s="10" customFormat="1" ht="19.899999999999999" customHeight="1">
      <c r="B103" s="164"/>
      <c r="C103" s="106"/>
      <c r="D103" s="165" t="s">
        <v>139</v>
      </c>
      <c r="E103" s="166"/>
      <c r="F103" s="166"/>
      <c r="G103" s="166"/>
      <c r="H103" s="166"/>
      <c r="I103" s="167">
        <f>Q164</f>
        <v>0</v>
      </c>
      <c r="J103" s="167">
        <f>R164</f>
        <v>0</v>
      </c>
      <c r="K103" s="167">
        <f>K164</f>
        <v>0</v>
      </c>
      <c r="L103" s="106"/>
      <c r="M103" s="168"/>
    </row>
    <row r="104" spans="1:47" s="10" customFormat="1" ht="19.899999999999999" customHeight="1">
      <c r="B104" s="164"/>
      <c r="C104" s="106"/>
      <c r="D104" s="165" t="s">
        <v>140</v>
      </c>
      <c r="E104" s="166"/>
      <c r="F104" s="166"/>
      <c r="G104" s="166"/>
      <c r="H104" s="166"/>
      <c r="I104" s="167">
        <f>Q220</f>
        <v>0</v>
      </c>
      <c r="J104" s="167">
        <f>R220</f>
        <v>0</v>
      </c>
      <c r="K104" s="167">
        <f>K220</f>
        <v>0</v>
      </c>
      <c r="L104" s="106"/>
      <c r="M104" s="168"/>
    </row>
    <row r="105" spans="1:47" s="10" customFormat="1" ht="19.899999999999999" customHeight="1">
      <c r="B105" s="164"/>
      <c r="C105" s="106"/>
      <c r="D105" s="165" t="s">
        <v>357</v>
      </c>
      <c r="E105" s="166"/>
      <c r="F105" s="166"/>
      <c r="G105" s="166"/>
      <c r="H105" s="166"/>
      <c r="I105" s="167">
        <f>Q260</f>
        <v>0</v>
      </c>
      <c r="J105" s="167">
        <f>R260</f>
        <v>0</v>
      </c>
      <c r="K105" s="167">
        <f>K260</f>
        <v>0</v>
      </c>
      <c r="L105" s="106"/>
      <c r="M105" s="168"/>
    </row>
    <row r="106" spans="1:47" s="10" customFormat="1" ht="19.899999999999999" customHeight="1">
      <c r="B106" s="164"/>
      <c r="C106" s="106"/>
      <c r="D106" s="165" t="s">
        <v>141</v>
      </c>
      <c r="E106" s="166"/>
      <c r="F106" s="166"/>
      <c r="G106" s="166"/>
      <c r="H106" s="166"/>
      <c r="I106" s="167">
        <f>Q307</f>
        <v>0</v>
      </c>
      <c r="J106" s="167">
        <f>R307</f>
        <v>0</v>
      </c>
      <c r="K106" s="167">
        <f>K307</f>
        <v>0</v>
      </c>
      <c r="L106" s="106"/>
      <c r="M106" s="168"/>
    </row>
    <row r="107" spans="1:47" s="10" customFormat="1" ht="19.899999999999999" customHeight="1">
      <c r="B107" s="164"/>
      <c r="C107" s="106"/>
      <c r="D107" s="165" t="s">
        <v>143</v>
      </c>
      <c r="E107" s="166"/>
      <c r="F107" s="166"/>
      <c r="G107" s="166"/>
      <c r="H107" s="166"/>
      <c r="I107" s="167">
        <f>Q335</f>
        <v>0</v>
      </c>
      <c r="J107" s="167">
        <f>R335</f>
        <v>0</v>
      </c>
      <c r="K107" s="167">
        <f>K335</f>
        <v>0</v>
      </c>
      <c r="L107" s="106"/>
      <c r="M107" s="168"/>
    </row>
    <row r="108" spans="1:47" s="9" customFormat="1" ht="24.95" customHeight="1">
      <c r="B108" s="158"/>
      <c r="C108" s="159"/>
      <c r="D108" s="160" t="s">
        <v>358</v>
      </c>
      <c r="E108" s="161"/>
      <c r="F108" s="161"/>
      <c r="G108" s="161"/>
      <c r="H108" s="161"/>
      <c r="I108" s="162">
        <f>Q340</f>
        <v>0</v>
      </c>
      <c r="J108" s="162">
        <f>R340</f>
        <v>0</v>
      </c>
      <c r="K108" s="162">
        <f>K340</f>
        <v>0</v>
      </c>
      <c r="L108" s="159"/>
      <c r="M108" s="163"/>
    </row>
    <row r="109" spans="1:47" s="10" customFormat="1" ht="19.899999999999999" customHeight="1">
      <c r="B109" s="164"/>
      <c r="C109" s="106"/>
      <c r="D109" s="165" t="s">
        <v>359</v>
      </c>
      <c r="E109" s="166"/>
      <c r="F109" s="166"/>
      <c r="G109" s="166"/>
      <c r="H109" s="166"/>
      <c r="I109" s="167">
        <f>Q341</f>
        <v>0</v>
      </c>
      <c r="J109" s="167">
        <f>R341</f>
        <v>0</v>
      </c>
      <c r="K109" s="167">
        <f>K341</f>
        <v>0</v>
      </c>
      <c r="L109" s="106"/>
      <c r="M109" s="168"/>
    </row>
    <row r="110" spans="1:47" s="10" customFormat="1" ht="19.899999999999999" customHeight="1">
      <c r="B110" s="164"/>
      <c r="C110" s="106"/>
      <c r="D110" s="165" t="s">
        <v>360</v>
      </c>
      <c r="E110" s="166"/>
      <c r="F110" s="166"/>
      <c r="G110" s="166"/>
      <c r="H110" s="166"/>
      <c r="I110" s="167">
        <f>Q357</f>
        <v>0</v>
      </c>
      <c r="J110" s="167">
        <f>R357</f>
        <v>0</v>
      </c>
      <c r="K110" s="167">
        <f>K357</f>
        <v>0</v>
      </c>
      <c r="L110" s="106"/>
      <c r="M110" s="168"/>
    </row>
    <row r="111" spans="1:47" s="10" customFormat="1" ht="19.899999999999999" customHeight="1">
      <c r="B111" s="164"/>
      <c r="C111" s="106"/>
      <c r="D111" s="165" t="s">
        <v>361</v>
      </c>
      <c r="E111" s="166"/>
      <c r="F111" s="166"/>
      <c r="G111" s="166"/>
      <c r="H111" s="166"/>
      <c r="I111" s="167">
        <f>Q382</f>
        <v>0</v>
      </c>
      <c r="J111" s="167">
        <f>R382</f>
        <v>0</v>
      </c>
      <c r="K111" s="167">
        <f>K382</f>
        <v>0</v>
      </c>
      <c r="L111" s="106"/>
      <c r="M111" s="168"/>
    </row>
    <row r="112" spans="1:47" s="2" customFormat="1" ht="21.75" customHeight="1">
      <c r="A112" s="35"/>
      <c r="B112" s="36"/>
      <c r="C112" s="37"/>
      <c r="D112" s="37"/>
      <c r="E112" s="37"/>
      <c r="F112" s="37"/>
      <c r="G112" s="37"/>
      <c r="H112" s="37"/>
      <c r="I112" s="37"/>
      <c r="J112" s="37"/>
      <c r="K112" s="37"/>
      <c r="L112" s="37"/>
      <c r="M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6"/>
      <c r="M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8"/>
      <c r="M117" s="52"/>
      <c r="S117" s="35"/>
      <c r="T117" s="35"/>
      <c r="U117" s="35"/>
      <c r="V117" s="35"/>
      <c r="W117" s="35"/>
      <c r="X117" s="35"/>
      <c r="Y117" s="35"/>
      <c r="Z117" s="35"/>
      <c r="AA117" s="35"/>
      <c r="AB117" s="35"/>
      <c r="AC117" s="35"/>
      <c r="AD117" s="35"/>
      <c r="AE117" s="35"/>
    </row>
    <row r="118" spans="1:31" s="2" customFormat="1" ht="24.95" customHeight="1">
      <c r="A118" s="35"/>
      <c r="B118" s="36"/>
      <c r="C118" s="24" t="s">
        <v>144</v>
      </c>
      <c r="D118" s="37"/>
      <c r="E118" s="37"/>
      <c r="F118" s="37"/>
      <c r="G118" s="37"/>
      <c r="H118" s="37"/>
      <c r="I118" s="37"/>
      <c r="J118" s="37"/>
      <c r="K118" s="37"/>
      <c r="L118" s="37"/>
      <c r="M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37"/>
      <c r="M119" s="52"/>
      <c r="S119" s="35"/>
      <c r="T119" s="35"/>
      <c r="U119" s="35"/>
      <c r="V119" s="35"/>
      <c r="W119" s="35"/>
      <c r="X119" s="35"/>
      <c r="Y119" s="35"/>
      <c r="Z119" s="35"/>
      <c r="AA119" s="35"/>
      <c r="AB119" s="35"/>
      <c r="AC119" s="35"/>
      <c r="AD119" s="35"/>
      <c r="AE119" s="35"/>
    </row>
    <row r="120" spans="1:31" s="2" customFormat="1" ht="12" customHeight="1">
      <c r="A120" s="35"/>
      <c r="B120" s="36"/>
      <c r="C120" s="30" t="s">
        <v>17</v>
      </c>
      <c r="D120" s="37"/>
      <c r="E120" s="37"/>
      <c r="F120" s="37"/>
      <c r="G120" s="37"/>
      <c r="H120" s="37"/>
      <c r="I120" s="37"/>
      <c r="J120" s="37"/>
      <c r="K120" s="37"/>
      <c r="L120" s="37"/>
      <c r="M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4" t="str">
        <f>E7</f>
        <v>Zajištění havarijního stavu suterénu objektu Městské lázně</v>
      </c>
      <c r="F121" s="325"/>
      <c r="G121" s="325"/>
      <c r="H121" s="325"/>
      <c r="I121" s="37"/>
      <c r="J121" s="37"/>
      <c r="K121" s="37"/>
      <c r="L121" s="37"/>
      <c r="M121" s="52"/>
      <c r="S121" s="35"/>
      <c r="T121" s="35"/>
      <c r="U121" s="35"/>
      <c r="V121" s="35"/>
      <c r="W121" s="35"/>
      <c r="X121" s="35"/>
      <c r="Y121" s="35"/>
      <c r="Z121" s="35"/>
      <c r="AA121" s="35"/>
      <c r="AB121" s="35"/>
      <c r="AC121" s="35"/>
      <c r="AD121" s="35"/>
      <c r="AE121" s="35"/>
    </row>
    <row r="122" spans="1:31" s="1" customFormat="1" ht="12" customHeight="1">
      <c r="B122" s="22"/>
      <c r="C122" s="30" t="s">
        <v>123</v>
      </c>
      <c r="D122" s="23"/>
      <c r="E122" s="23"/>
      <c r="F122" s="23"/>
      <c r="G122" s="23"/>
      <c r="H122" s="23"/>
      <c r="I122" s="23"/>
      <c r="J122" s="23"/>
      <c r="K122" s="23"/>
      <c r="L122" s="23"/>
      <c r="M122" s="21"/>
    </row>
    <row r="123" spans="1:31" s="1" customFormat="1" ht="16.5" customHeight="1">
      <c r="B123" s="22"/>
      <c r="C123" s="23"/>
      <c r="D123" s="23"/>
      <c r="E123" s="324" t="s">
        <v>124</v>
      </c>
      <c r="F123" s="290"/>
      <c r="G123" s="290"/>
      <c r="H123" s="290"/>
      <c r="I123" s="23"/>
      <c r="J123" s="23"/>
      <c r="K123" s="23"/>
      <c r="L123" s="23"/>
      <c r="M123" s="21"/>
    </row>
    <row r="124" spans="1:31" s="1" customFormat="1" ht="12" customHeight="1">
      <c r="B124" s="22"/>
      <c r="C124" s="30" t="s">
        <v>125</v>
      </c>
      <c r="D124" s="23"/>
      <c r="E124" s="23"/>
      <c r="F124" s="23"/>
      <c r="G124" s="23"/>
      <c r="H124" s="23"/>
      <c r="I124" s="23"/>
      <c r="J124" s="23"/>
      <c r="K124" s="23"/>
      <c r="L124" s="23"/>
      <c r="M124" s="21"/>
    </row>
    <row r="125" spans="1:31" s="2" customFormat="1" ht="16.5" customHeight="1">
      <c r="A125" s="35"/>
      <c r="B125" s="36"/>
      <c r="C125" s="37"/>
      <c r="D125" s="37"/>
      <c r="E125" s="326" t="s">
        <v>126</v>
      </c>
      <c r="F125" s="327"/>
      <c r="G125" s="327"/>
      <c r="H125" s="327"/>
      <c r="I125" s="37"/>
      <c r="J125" s="37"/>
      <c r="K125" s="37"/>
      <c r="L125" s="37"/>
      <c r="M125" s="52"/>
      <c r="S125" s="35"/>
      <c r="T125" s="35"/>
      <c r="U125" s="35"/>
      <c r="V125" s="35"/>
      <c r="W125" s="35"/>
      <c r="X125" s="35"/>
      <c r="Y125" s="35"/>
      <c r="Z125" s="35"/>
      <c r="AA125" s="35"/>
      <c r="AB125" s="35"/>
      <c r="AC125" s="35"/>
      <c r="AD125" s="35"/>
      <c r="AE125" s="35"/>
    </row>
    <row r="126" spans="1:31" s="2" customFormat="1" ht="12" customHeight="1">
      <c r="A126" s="35"/>
      <c r="B126" s="36"/>
      <c r="C126" s="30" t="s">
        <v>127</v>
      </c>
      <c r="D126" s="37"/>
      <c r="E126" s="37"/>
      <c r="F126" s="37"/>
      <c r="G126" s="37"/>
      <c r="H126" s="37"/>
      <c r="I126" s="37"/>
      <c r="J126" s="37"/>
      <c r="K126" s="37"/>
      <c r="L126" s="37"/>
      <c r="M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313" t="str">
        <f>E13</f>
        <v>D.1.1_b - Architektonicko-stavební řešení - stavební úpravy</v>
      </c>
      <c r="F127" s="327"/>
      <c r="G127" s="327"/>
      <c r="H127" s="327"/>
      <c r="I127" s="37"/>
      <c r="J127" s="37"/>
      <c r="K127" s="37"/>
      <c r="L127" s="37"/>
      <c r="M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37"/>
      <c r="M128" s="52"/>
      <c r="S128" s="35"/>
      <c r="T128" s="35"/>
      <c r="U128" s="35"/>
      <c r="V128" s="35"/>
      <c r="W128" s="35"/>
      <c r="X128" s="35"/>
      <c r="Y128" s="35"/>
      <c r="Z128" s="35"/>
      <c r="AA128" s="35"/>
      <c r="AB128" s="35"/>
      <c r="AC128" s="35"/>
      <c r="AD128" s="35"/>
      <c r="AE128" s="35"/>
    </row>
    <row r="129" spans="1:65" s="2" customFormat="1" ht="12" customHeight="1">
      <c r="A129" s="35"/>
      <c r="B129" s="36"/>
      <c r="C129" s="30" t="s">
        <v>21</v>
      </c>
      <c r="D129" s="37"/>
      <c r="E129" s="37"/>
      <c r="F129" s="28" t="str">
        <f>F16</f>
        <v>Ústí nad Labem</v>
      </c>
      <c r="G129" s="37"/>
      <c r="H129" s="37"/>
      <c r="I129" s="30" t="s">
        <v>23</v>
      </c>
      <c r="J129" s="67" t="str">
        <f>IF(J16="","",J16)</f>
        <v>4. 4. 2022</v>
      </c>
      <c r="K129" s="37"/>
      <c r="L129" s="37"/>
      <c r="M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37"/>
      <c r="M130" s="52"/>
      <c r="S130" s="35"/>
      <c r="T130" s="35"/>
      <c r="U130" s="35"/>
      <c r="V130" s="35"/>
      <c r="W130" s="35"/>
      <c r="X130" s="35"/>
      <c r="Y130" s="35"/>
      <c r="Z130" s="35"/>
      <c r="AA130" s="35"/>
      <c r="AB130" s="35"/>
      <c r="AC130" s="35"/>
      <c r="AD130" s="35"/>
      <c r="AE130" s="35"/>
    </row>
    <row r="131" spans="1:65" s="2" customFormat="1" ht="15.2" customHeight="1">
      <c r="A131" s="35"/>
      <c r="B131" s="36"/>
      <c r="C131" s="30" t="s">
        <v>25</v>
      </c>
      <c r="D131" s="37"/>
      <c r="E131" s="37"/>
      <c r="F131" s="28" t="str">
        <f>E19</f>
        <v>Městské služby Ústí nad Labem, p.o.</v>
      </c>
      <c r="G131" s="37"/>
      <c r="H131" s="37"/>
      <c r="I131" s="30" t="s">
        <v>33</v>
      </c>
      <c r="J131" s="33" t="str">
        <f>E25</f>
        <v>SPECTA, s.r.o.</v>
      </c>
      <c r="K131" s="37"/>
      <c r="L131" s="37"/>
      <c r="M131" s="52"/>
      <c r="S131" s="35"/>
      <c r="T131" s="35"/>
      <c r="U131" s="35"/>
      <c r="V131" s="35"/>
      <c r="W131" s="35"/>
      <c r="X131" s="35"/>
      <c r="Y131" s="35"/>
      <c r="Z131" s="35"/>
      <c r="AA131" s="35"/>
      <c r="AB131" s="35"/>
      <c r="AC131" s="35"/>
      <c r="AD131" s="35"/>
      <c r="AE131" s="35"/>
    </row>
    <row r="132" spans="1:65" s="2" customFormat="1" ht="15.2" customHeight="1">
      <c r="A132" s="35"/>
      <c r="B132" s="36"/>
      <c r="C132" s="30" t="s">
        <v>31</v>
      </c>
      <c r="D132" s="37"/>
      <c r="E132" s="37"/>
      <c r="F132" s="28" t="str">
        <f>IF(E22="","",E22)</f>
        <v>Vyplň údaj</v>
      </c>
      <c r="G132" s="37"/>
      <c r="H132" s="37"/>
      <c r="I132" s="30" t="s">
        <v>37</v>
      </c>
      <c r="J132" s="33" t="str">
        <f>E28</f>
        <v xml:space="preserve">Specta </v>
      </c>
      <c r="K132" s="37"/>
      <c r="L132" s="37"/>
      <c r="M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37"/>
      <c r="M133" s="52"/>
      <c r="S133" s="35"/>
      <c r="T133" s="35"/>
      <c r="U133" s="35"/>
      <c r="V133" s="35"/>
      <c r="W133" s="35"/>
      <c r="X133" s="35"/>
      <c r="Y133" s="35"/>
      <c r="Z133" s="35"/>
      <c r="AA133" s="35"/>
      <c r="AB133" s="35"/>
      <c r="AC133" s="35"/>
      <c r="AD133" s="35"/>
      <c r="AE133" s="35"/>
    </row>
    <row r="134" spans="1:65" s="11" customFormat="1" ht="29.25" customHeight="1">
      <c r="A134" s="169"/>
      <c r="B134" s="170"/>
      <c r="C134" s="171" t="s">
        <v>145</v>
      </c>
      <c r="D134" s="172" t="s">
        <v>68</v>
      </c>
      <c r="E134" s="172" t="s">
        <v>64</v>
      </c>
      <c r="F134" s="172" t="s">
        <v>65</v>
      </c>
      <c r="G134" s="172" t="s">
        <v>146</v>
      </c>
      <c r="H134" s="172" t="s">
        <v>147</v>
      </c>
      <c r="I134" s="172" t="s">
        <v>148</v>
      </c>
      <c r="J134" s="172" t="s">
        <v>149</v>
      </c>
      <c r="K134" s="173" t="s">
        <v>135</v>
      </c>
      <c r="L134" s="174" t="s">
        <v>150</v>
      </c>
      <c r="M134" s="175"/>
      <c r="N134" s="76" t="s">
        <v>1</v>
      </c>
      <c r="O134" s="77" t="s">
        <v>47</v>
      </c>
      <c r="P134" s="77" t="s">
        <v>151</v>
      </c>
      <c r="Q134" s="77" t="s">
        <v>152</v>
      </c>
      <c r="R134" s="77" t="s">
        <v>153</v>
      </c>
      <c r="S134" s="77" t="s">
        <v>154</v>
      </c>
      <c r="T134" s="77" t="s">
        <v>155</v>
      </c>
      <c r="U134" s="77" t="s">
        <v>156</v>
      </c>
      <c r="V134" s="77" t="s">
        <v>157</v>
      </c>
      <c r="W134" s="77" t="s">
        <v>158</v>
      </c>
      <c r="X134" s="78" t="s">
        <v>159</v>
      </c>
      <c r="Y134" s="169"/>
      <c r="Z134" s="169"/>
      <c r="AA134" s="169"/>
      <c r="AB134" s="169"/>
      <c r="AC134" s="169"/>
      <c r="AD134" s="169"/>
      <c r="AE134" s="169"/>
    </row>
    <row r="135" spans="1:65" s="2" customFormat="1" ht="22.9" customHeight="1">
      <c r="A135" s="35"/>
      <c r="B135" s="36"/>
      <c r="C135" s="83" t="s">
        <v>160</v>
      </c>
      <c r="D135" s="37"/>
      <c r="E135" s="37"/>
      <c r="F135" s="37"/>
      <c r="G135" s="37"/>
      <c r="H135" s="37"/>
      <c r="I135" s="37"/>
      <c r="J135" s="37"/>
      <c r="K135" s="176">
        <f>BK135</f>
        <v>0</v>
      </c>
      <c r="L135" s="37"/>
      <c r="M135" s="40"/>
      <c r="N135" s="79"/>
      <c r="O135" s="177"/>
      <c r="P135" s="80"/>
      <c r="Q135" s="178">
        <f>Q136+Q340</f>
        <v>0</v>
      </c>
      <c r="R135" s="178">
        <f>R136+R340</f>
        <v>0</v>
      </c>
      <c r="S135" s="80"/>
      <c r="T135" s="179">
        <f>T136+T340</f>
        <v>0</v>
      </c>
      <c r="U135" s="80"/>
      <c r="V135" s="179">
        <f>V136+V340</f>
        <v>45.807539389999995</v>
      </c>
      <c r="W135" s="80"/>
      <c r="X135" s="180">
        <f>X136+X340</f>
        <v>0</v>
      </c>
      <c r="Y135" s="35"/>
      <c r="Z135" s="35"/>
      <c r="AA135" s="35"/>
      <c r="AB135" s="35"/>
      <c r="AC135" s="35"/>
      <c r="AD135" s="35"/>
      <c r="AE135" s="35"/>
      <c r="AT135" s="18" t="s">
        <v>84</v>
      </c>
      <c r="AU135" s="18" t="s">
        <v>137</v>
      </c>
      <c r="BK135" s="181">
        <f>BK136+BK340</f>
        <v>0</v>
      </c>
    </row>
    <row r="136" spans="1:65" s="12" customFormat="1" ht="25.9" customHeight="1">
      <c r="B136" s="182"/>
      <c r="C136" s="183"/>
      <c r="D136" s="184" t="s">
        <v>84</v>
      </c>
      <c r="E136" s="185" t="s">
        <v>161</v>
      </c>
      <c r="F136" s="185" t="s">
        <v>162</v>
      </c>
      <c r="G136" s="183"/>
      <c r="H136" s="183"/>
      <c r="I136" s="186"/>
      <c r="J136" s="186"/>
      <c r="K136" s="187">
        <f>BK136</f>
        <v>0</v>
      </c>
      <c r="L136" s="183"/>
      <c r="M136" s="188"/>
      <c r="N136" s="189"/>
      <c r="O136" s="190"/>
      <c r="P136" s="190"/>
      <c r="Q136" s="191">
        <f>Q137+Q164+Q220+Q260+Q307+Q335</f>
        <v>0</v>
      </c>
      <c r="R136" s="191">
        <f>R137+R164+R220+R260+R307+R335</f>
        <v>0</v>
      </c>
      <c r="S136" s="190"/>
      <c r="T136" s="192">
        <f>T137+T164+T220+T260+T307+T335</f>
        <v>0</v>
      </c>
      <c r="U136" s="190"/>
      <c r="V136" s="192">
        <f>V137+V164+V220+V260+V307+V335</f>
        <v>45.787179829999992</v>
      </c>
      <c r="W136" s="190"/>
      <c r="X136" s="193">
        <f>X137+X164+X220+X260+X307+X335</f>
        <v>0</v>
      </c>
      <c r="AR136" s="194" t="s">
        <v>92</v>
      </c>
      <c r="AT136" s="195" t="s">
        <v>84</v>
      </c>
      <c r="AU136" s="195" t="s">
        <v>85</v>
      </c>
      <c r="AY136" s="194" t="s">
        <v>163</v>
      </c>
      <c r="BK136" s="196">
        <f>BK137+BK164+BK220+BK260+BK307+BK335</f>
        <v>0</v>
      </c>
    </row>
    <row r="137" spans="1:65" s="12" customFormat="1" ht="22.9" customHeight="1">
      <c r="B137" s="182"/>
      <c r="C137" s="183"/>
      <c r="D137" s="184" t="s">
        <v>84</v>
      </c>
      <c r="E137" s="197" t="s">
        <v>94</v>
      </c>
      <c r="F137" s="197" t="s">
        <v>362</v>
      </c>
      <c r="G137" s="183"/>
      <c r="H137" s="183"/>
      <c r="I137" s="186"/>
      <c r="J137" s="186"/>
      <c r="K137" s="198">
        <f>BK137</f>
        <v>0</v>
      </c>
      <c r="L137" s="183"/>
      <c r="M137" s="188"/>
      <c r="N137" s="189"/>
      <c r="O137" s="190"/>
      <c r="P137" s="190"/>
      <c r="Q137" s="191">
        <f>SUM(Q138:Q163)</f>
        <v>0</v>
      </c>
      <c r="R137" s="191">
        <f>SUM(R138:R163)</f>
        <v>0</v>
      </c>
      <c r="S137" s="190"/>
      <c r="T137" s="192">
        <f>SUM(T138:T163)</f>
        <v>0</v>
      </c>
      <c r="U137" s="190"/>
      <c r="V137" s="192">
        <f>SUM(V138:V163)</f>
        <v>0.60486247000000004</v>
      </c>
      <c r="W137" s="190"/>
      <c r="X137" s="193">
        <f>SUM(X138:X163)</f>
        <v>0</v>
      </c>
      <c r="AR137" s="194" t="s">
        <v>92</v>
      </c>
      <c r="AT137" s="195" t="s">
        <v>84</v>
      </c>
      <c r="AU137" s="195" t="s">
        <v>92</v>
      </c>
      <c r="AY137" s="194" t="s">
        <v>163</v>
      </c>
      <c r="BK137" s="196">
        <f>SUM(BK138:BK163)</f>
        <v>0</v>
      </c>
    </row>
    <row r="138" spans="1:65" s="2" customFormat="1" ht="24.2" customHeight="1">
      <c r="A138" s="35"/>
      <c r="B138" s="36"/>
      <c r="C138" s="199" t="s">
        <v>92</v>
      </c>
      <c r="D138" s="199" t="s">
        <v>165</v>
      </c>
      <c r="E138" s="200" t="s">
        <v>363</v>
      </c>
      <c r="F138" s="201" t="s">
        <v>364</v>
      </c>
      <c r="G138" s="202" t="s">
        <v>196</v>
      </c>
      <c r="H138" s="203">
        <v>0.24</v>
      </c>
      <c r="I138" s="204"/>
      <c r="J138" s="204"/>
      <c r="K138" s="205">
        <f>ROUND(P138*H138,2)</f>
        <v>0</v>
      </c>
      <c r="L138" s="206"/>
      <c r="M138" s="40"/>
      <c r="N138" s="207" t="s">
        <v>1</v>
      </c>
      <c r="O138" s="208" t="s">
        <v>48</v>
      </c>
      <c r="P138" s="209">
        <f>I138+J138</f>
        <v>0</v>
      </c>
      <c r="Q138" s="209">
        <f>ROUND(I138*H138,2)</f>
        <v>0</v>
      </c>
      <c r="R138" s="209">
        <f>ROUND(J138*H138,2)</f>
        <v>0</v>
      </c>
      <c r="S138" s="72"/>
      <c r="T138" s="210">
        <f>S138*H138</f>
        <v>0</v>
      </c>
      <c r="U138" s="210">
        <v>2.45329</v>
      </c>
      <c r="V138" s="210">
        <f>U138*H138</f>
        <v>0.58878960000000002</v>
      </c>
      <c r="W138" s="210">
        <v>0</v>
      </c>
      <c r="X138" s="211">
        <f>W138*H138</f>
        <v>0</v>
      </c>
      <c r="Y138" s="35"/>
      <c r="Z138" s="35"/>
      <c r="AA138" s="35"/>
      <c r="AB138" s="35"/>
      <c r="AC138" s="35"/>
      <c r="AD138" s="35"/>
      <c r="AE138" s="35"/>
      <c r="AR138" s="212" t="s">
        <v>169</v>
      </c>
      <c r="AT138" s="212" t="s">
        <v>165</v>
      </c>
      <c r="AU138" s="212" t="s">
        <v>94</v>
      </c>
      <c r="AY138" s="18" t="s">
        <v>163</v>
      </c>
      <c r="BE138" s="213">
        <f>IF(O138="základní",K138,0)</f>
        <v>0</v>
      </c>
      <c r="BF138" s="213">
        <f>IF(O138="snížená",K138,0)</f>
        <v>0</v>
      </c>
      <c r="BG138" s="213">
        <f>IF(O138="zákl. přenesená",K138,0)</f>
        <v>0</v>
      </c>
      <c r="BH138" s="213">
        <f>IF(O138="sníž. přenesená",K138,0)</f>
        <v>0</v>
      </c>
      <c r="BI138" s="213">
        <f>IF(O138="nulová",K138,0)</f>
        <v>0</v>
      </c>
      <c r="BJ138" s="18" t="s">
        <v>92</v>
      </c>
      <c r="BK138" s="213">
        <f>ROUND(P138*H138,2)</f>
        <v>0</v>
      </c>
      <c r="BL138" s="18" t="s">
        <v>169</v>
      </c>
      <c r="BM138" s="212" t="s">
        <v>365</v>
      </c>
    </row>
    <row r="139" spans="1:65" s="2" customFormat="1" ht="19.5">
      <c r="A139" s="35"/>
      <c r="B139" s="36"/>
      <c r="C139" s="37"/>
      <c r="D139" s="214" t="s">
        <v>171</v>
      </c>
      <c r="E139" s="37"/>
      <c r="F139" s="215" t="s">
        <v>366</v>
      </c>
      <c r="G139" s="37"/>
      <c r="H139" s="37"/>
      <c r="I139" s="216"/>
      <c r="J139" s="216"/>
      <c r="K139" s="37"/>
      <c r="L139" s="37"/>
      <c r="M139" s="40"/>
      <c r="N139" s="217"/>
      <c r="O139" s="218"/>
      <c r="P139" s="72"/>
      <c r="Q139" s="72"/>
      <c r="R139" s="72"/>
      <c r="S139" s="72"/>
      <c r="T139" s="72"/>
      <c r="U139" s="72"/>
      <c r="V139" s="72"/>
      <c r="W139" s="72"/>
      <c r="X139" s="73"/>
      <c r="Y139" s="35"/>
      <c r="Z139" s="35"/>
      <c r="AA139" s="35"/>
      <c r="AB139" s="35"/>
      <c r="AC139" s="35"/>
      <c r="AD139" s="35"/>
      <c r="AE139" s="35"/>
      <c r="AT139" s="18" t="s">
        <v>171</v>
      </c>
      <c r="AU139" s="18" t="s">
        <v>94</v>
      </c>
    </row>
    <row r="140" spans="1:65" s="13" customFormat="1">
      <c r="B140" s="219"/>
      <c r="C140" s="220"/>
      <c r="D140" s="214" t="s">
        <v>173</v>
      </c>
      <c r="E140" s="221" t="s">
        <v>1</v>
      </c>
      <c r="F140" s="222" t="s">
        <v>174</v>
      </c>
      <c r="G140" s="220"/>
      <c r="H140" s="221" t="s">
        <v>1</v>
      </c>
      <c r="I140" s="223"/>
      <c r="J140" s="223"/>
      <c r="K140" s="220"/>
      <c r="L140" s="220"/>
      <c r="M140" s="224"/>
      <c r="N140" s="225"/>
      <c r="O140" s="226"/>
      <c r="P140" s="226"/>
      <c r="Q140" s="226"/>
      <c r="R140" s="226"/>
      <c r="S140" s="226"/>
      <c r="T140" s="226"/>
      <c r="U140" s="226"/>
      <c r="V140" s="226"/>
      <c r="W140" s="226"/>
      <c r="X140" s="227"/>
      <c r="AT140" s="228" t="s">
        <v>173</v>
      </c>
      <c r="AU140" s="228" t="s">
        <v>94</v>
      </c>
      <c r="AV140" s="13" t="s">
        <v>92</v>
      </c>
      <c r="AW140" s="13" t="s">
        <v>5</v>
      </c>
      <c r="AX140" s="13" t="s">
        <v>85</v>
      </c>
      <c r="AY140" s="228" t="s">
        <v>163</v>
      </c>
    </row>
    <row r="141" spans="1:65" s="14" customFormat="1">
      <c r="B141" s="229"/>
      <c r="C141" s="230"/>
      <c r="D141" s="214" t="s">
        <v>173</v>
      </c>
      <c r="E141" s="231" t="s">
        <v>1</v>
      </c>
      <c r="F141" s="232" t="s">
        <v>367</v>
      </c>
      <c r="G141" s="230"/>
      <c r="H141" s="233">
        <v>0.04</v>
      </c>
      <c r="I141" s="234"/>
      <c r="J141" s="234"/>
      <c r="K141" s="230"/>
      <c r="L141" s="230"/>
      <c r="M141" s="235"/>
      <c r="N141" s="236"/>
      <c r="O141" s="237"/>
      <c r="P141" s="237"/>
      <c r="Q141" s="237"/>
      <c r="R141" s="237"/>
      <c r="S141" s="237"/>
      <c r="T141" s="237"/>
      <c r="U141" s="237"/>
      <c r="V141" s="237"/>
      <c r="W141" s="237"/>
      <c r="X141" s="238"/>
      <c r="AT141" s="239" t="s">
        <v>173</v>
      </c>
      <c r="AU141" s="239" t="s">
        <v>94</v>
      </c>
      <c r="AV141" s="14" t="s">
        <v>94</v>
      </c>
      <c r="AW141" s="14" t="s">
        <v>5</v>
      </c>
      <c r="AX141" s="14" t="s">
        <v>85</v>
      </c>
      <c r="AY141" s="239" t="s">
        <v>163</v>
      </c>
    </row>
    <row r="142" spans="1:65" s="14" customFormat="1">
      <c r="B142" s="229"/>
      <c r="C142" s="230"/>
      <c r="D142" s="214" t="s">
        <v>173</v>
      </c>
      <c r="E142" s="231" t="s">
        <v>1</v>
      </c>
      <c r="F142" s="232" t="s">
        <v>368</v>
      </c>
      <c r="G142" s="230"/>
      <c r="H142" s="233">
        <v>0.12</v>
      </c>
      <c r="I142" s="234"/>
      <c r="J142" s="234"/>
      <c r="K142" s="230"/>
      <c r="L142" s="230"/>
      <c r="M142" s="235"/>
      <c r="N142" s="236"/>
      <c r="O142" s="237"/>
      <c r="P142" s="237"/>
      <c r="Q142" s="237"/>
      <c r="R142" s="237"/>
      <c r="S142" s="237"/>
      <c r="T142" s="237"/>
      <c r="U142" s="237"/>
      <c r="V142" s="237"/>
      <c r="W142" s="237"/>
      <c r="X142" s="238"/>
      <c r="AT142" s="239" t="s">
        <v>173</v>
      </c>
      <c r="AU142" s="239" t="s">
        <v>94</v>
      </c>
      <c r="AV142" s="14" t="s">
        <v>94</v>
      </c>
      <c r="AW142" s="14" t="s">
        <v>5</v>
      </c>
      <c r="AX142" s="14" t="s">
        <v>85</v>
      </c>
      <c r="AY142" s="239" t="s">
        <v>163</v>
      </c>
    </row>
    <row r="143" spans="1:65" s="14" customFormat="1">
      <c r="B143" s="229"/>
      <c r="C143" s="230"/>
      <c r="D143" s="214" t="s">
        <v>173</v>
      </c>
      <c r="E143" s="231" t="s">
        <v>1</v>
      </c>
      <c r="F143" s="232" t="s">
        <v>367</v>
      </c>
      <c r="G143" s="230"/>
      <c r="H143" s="233">
        <v>0.04</v>
      </c>
      <c r="I143" s="234"/>
      <c r="J143" s="234"/>
      <c r="K143" s="230"/>
      <c r="L143" s="230"/>
      <c r="M143" s="235"/>
      <c r="N143" s="236"/>
      <c r="O143" s="237"/>
      <c r="P143" s="237"/>
      <c r="Q143" s="237"/>
      <c r="R143" s="237"/>
      <c r="S143" s="237"/>
      <c r="T143" s="237"/>
      <c r="U143" s="237"/>
      <c r="V143" s="237"/>
      <c r="W143" s="237"/>
      <c r="X143" s="238"/>
      <c r="AT143" s="239" t="s">
        <v>173</v>
      </c>
      <c r="AU143" s="239" t="s">
        <v>94</v>
      </c>
      <c r="AV143" s="14" t="s">
        <v>94</v>
      </c>
      <c r="AW143" s="14" t="s">
        <v>5</v>
      </c>
      <c r="AX143" s="14" t="s">
        <v>85</v>
      </c>
      <c r="AY143" s="239" t="s">
        <v>163</v>
      </c>
    </row>
    <row r="144" spans="1:65" s="14" customFormat="1">
      <c r="B144" s="229"/>
      <c r="C144" s="230"/>
      <c r="D144" s="214" t="s">
        <v>173</v>
      </c>
      <c r="E144" s="231" t="s">
        <v>1</v>
      </c>
      <c r="F144" s="232" t="s">
        <v>367</v>
      </c>
      <c r="G144" s="230"/>
      <c r="H144" s="233">
        <v>0.04</v>
      </c>
      <c r="I144" s="234"/>
      <c r="J144" s="234"/>
      <c r="K144" s="230"/>
      <c r="L144" s="230"/>
      <c r="M144" s="235"/>
      <c r="N144" s="236"/>
      <c r="O144" s="237"/>
      <c r="P144" s="237"/>
      <c r="Q144" s="237"/>
      <c r="R144" s="237"/>
      <c r="S144" s="237"/>
      <c r="T144" s="237"/>
      <c r="U144" s="237"/>
      <c r="V144" s="237"/>
      <c r="W144" s="237"/>
      <c r="X144" s="238"/>
      <c r="AT144" s="239" t="s">
        <v>173</v>
      </c>
      <c r="AU144" s="239" t="s">
        <v>94</v>
      </c>
      <c r="AV144" s="14" t="s">
        <v>94</v>
      </c>
      <c r="AW144" s="14" t="s">
        <v>5</v>
      </c>
      <c r="AX144" s="14" t="s">
        <v>85</v>
      </c>
      <c r="AY144" s="239" t="s">
        <v>163</v>
      </c>
    </row>
    <row r="145" spans="1:65" s="15" customFormat="1">
      <c r="B145" s="240"/>
      <c r="C145" s="241"/>
      <c r="D145" s="214" t="s">
        <v>173</v>
      </c>
      <c r="E145" s="242" t="s">
        <v>1</v>
      </c>
      <c r="F145" s="243" t="s">
        <v>177</v>
      </c>
      <c r="G145" s="241"/>
      <c r="H145" s="244">
        <v>0.24000000000000002</v>
      </c>
      <c r="I145" s="245"/>
      <c r="J145" s="245"/>
      <c r="K145" s="241"/>
      <c r="L145" s="241"/>
      <c r="M145" s="246"/>
      <c r="N145" s="247"/>
      <c r="O145" s="248"/>
      <c r="P145" s="248"/>
      <c r="Q145" s="248"/>
      <c r="R145" s="248"/>
      <c r="S145" s="248"/>
      <c r="T145" s="248"/>
      <c r="U145" s="248"/>
      <c r="V145" s="248"/>
      <c r="W145" s="248"/>
      <c r="X145" s="249"/>
      <c r="AT145" s="250" t="s">
        <v>173</v>
      </c>
      <c r="AU145" s="250" t="s">
        <v>94</v>
      </c>
      <c r="AV145" s="15" t="s">
        <v>169</v>
      </c>
      <c r="AW145" s="15" t="s">
        <v>5</v>
      </c>
      <c r="AX145" s="15" t="s">
        <v>92</v>
      </c>
      <c r="AY145" s="250" t="s">
        <v>163</v>
      </c>
    </row>
    <row r="146" spans="1:65" s="2" customFormat="1" ht="16.5" customHeight="1">
      <c r="A146" s="35"/>
      <c r="B146" s="36"/>
      <c r="C146" s="199" t="s">
        <v>94</v>
      </c>
      <c r="D146" s="199" t="s">
        <v>165</v>
      </c>
      <c r="E146" s="200" t="s">
        <v>369</v>
      </c>
      <c r="F146" s="201" t="s">
        <v>370</v>
      </c>
      <c r="G146" s="202" t="s">
        <v>180</v>
      </c>
      <c r="H146" s="203">
        <v>1.66</v>
      </c>
      <c r="I146" s="204"/>
      <c r="J146" s="204"/>
      <c r="K146" s="205">
        <f>ROUND(P146*H146,2)</f>
        <v>0</v>
      </c>
      <c r="L146" s="206"/>
      <c r="M146" s="40"/>
      <c r="N146" s="207" t="s">
        <v>1</v>
      </c>
      <c r="O146" s="208" t="s">
        <v>48</v>
      </c>
      <c r="P146" s="209">
        <f>I146+J146</f>
        <v>0</v>
      </c>
      <c r="Q146" s="209">
        <f>ROUND(I146*H146,2)</f>
        <v>0</v>
      </c>
      <c r="R146" s="209">
        <f>ROUND(J146*H146,2)</f>
        <v>0</v>
      </c>
      <c r="S146" s="72"/>
      <c r="T146" s="210">
        <f>S146*H146</f>
        <v>0</v>
      </c>
      <c r="U146" s="210">
        <v>2.64E-3</v>
      </c>
      <c r="V146" s="210">
        <f>U146*H146</f>
        <v>4.3823999999999998E-3</v>
      </c>
      <c r="W146" s="210">
        <v>0</v>
      </c>
      <c r="X146" s="211">
        <f>W146*H146</f>
        <v>0</v>
      </c>
      <c r="Y146" s="35"/>
      <c r="Z146" s="35"/>
      <c r="AA146" s="35"/>
      <c r="AB146" s="35"/>
      <c r="AC146" s="35"/>
      <c r="AD146" s="35"/>
      <c r="AE146" s="35"/>
      <c r="AR146" s="212" t="s">
        <v>169</v>
      </c>
      <c r="AT146" s="212" t="s">
        <v>165</v>
      </c>
      <c r="AU146" s="212" t="s">
        <v>94</v>
      </c>
      <c r="AY146" s="18" t="s">
        <v>163</v>
      </c>
      <c r="BE146" s="213">
        <f>IF(O146="základní",K146,0)</f>
        <v>0</v>
      </c>
      <c r="BF146" s="213">
        <f>IF(O146="snížená",K146,0)</f>
        <v>0</v>
      </c>
      <c r="BG146" s="213">
        <f>IF(O146="zákl. přenesená",K146,0)</f>
        <v>0</v>
      </c>
      <c r="BH146" s="213">
        <f>IF(O146="sníž. přenesená",K146,0)</f>
        <v>0</v>
      </c>
      <c r="BI146" s="213">
        <f>IF(O146="nulová",K146,0)</f>
        <v>0</v>
      </c>
      <c r="BJ146" s="18" t="s">
        <v>92</v>
      </c>
      <c r="BK146" s="213">
        <f>ROUND(P146*H146,2)</f>
        <v>0</v>
      </c>
      <c r="BL146" s="18" t="s">
        <v>169</v>
      </c>
      <c r="BM146" s="212" t="s">
        <v>371</v>
      </c>
    </row>
    <row r="147" spans="1:65" s="2" customFormat="1">
      <c r="A147" s="35"/>
      <c r="B147" s="36"/>
      <c r="C147" s="37"/>
      <c r="D147" s="214" t="s">
        <v>171</v>
      </c>
      <c r="E147" s="37"/>
      <c r="F147" s="215" t="s">
        <v>372</v>
      </c>
      <c r="G147" s="37"/>
      <c r="H147" s="37"/>
      <c r="I147" s="216"/>
      <c r="J147" s="216"/>
      <c r="K147" s="37"/>
      <c r="L147" s="37"/>
      <c r="M147" s="40"/>
      <c r="N147" s="217"/>
      <c r="O147" s="218"/>
      <c r="P147" s="72"/>
      <c r="Q147" s="72"/>
      <c r="R147" s="72"/>
      <c r="S147" s="72"/>
      <c r="T147" s="72"/>
      <c r="U147" s="72"/>
      <c r="V147" s="72"/>
      <c r="W147" s="72"/>
      <c r="X147" s="73"/>
      <c r="Y147" s="35"/>
      <c r="Z147" s="35"/>
      <c r="AA147" s="35"/>
      <c r="AB147" s="35"/>
      <c r="AC147" s="35"/>
      <c r="AD147" s="35"/>
      <c r="AE147" s="35"/>
      <c r="AT147" s="18" t="s">
        <v>171</v>
      </c>
      <c r="AU147" s="18" t="s">
        <v>94</v>
      </c>
    </row>
    <row r="148" spans="1:65" s="13" customFormat="1">
      <c r="B148" s="219"/>
      <c r="C148" s="220"/>
      <c r="D148" s="214" t="s">
        <v>173</v>
      </c>
      <c r="E148" s="221" t="s">
        <v>1</v>
      </c>
      <c r="F148" s="222" t="s">
        <v>174</v>
      </c>
      <c r="G148" s="220"/>
      <c r="H148" s="221" t="s">
        <v>1</v>
      </c>
      <c r="I148" s="223"/>
      <c r="J148" s="223"/>
      <c r="K148" s="220"/>
      <c r="L148" s="220"/>
      <c r="M148" s="224"/>
      <c r="N148" s="225"/>
      <c r="O148" s="226"/>
      <c r="P148" s="226"/>
      <c r="Q148" s="226"/>
      <c r="R148" s="226"/>
      <c r="S148" s="226"/>
      <c r="T148" s="226"/>
      <c r="U148" s="226"/>
      <c r="V148" s="226"/>
      <c r="W148" s="226"/>
      <c r="X148" s="227"/>
      <c r="AT148" s="228" t="s">
        <v>173</v>
      </c>
      <c r="AU148" s="228" t="s">
        <v>94</v>
      </c>
      <c r="AV148" s="13" t="s">
        <v>92</v>
      </c>
      <c r="AW148" s="13" t="s">
        <v>5</v>
      </c>
      <c r="AX148" s="13" t="s">
        <v>85</v>
      </c>
      <c r="AY148" s="228" t="s">
        <v>163</v>
      </c>
    </row>
    <row r="149" spans="1:65" s="14" customFormat="1">
      <c r="B149" s="229"/>
      <c r="C149" s="230"/>
      <c r="D149" s="214" t="s">
        <v>173</v>
      </c>
      <c r="E149" s="231" t="s">
        <v>1</v>
      </c>
      <c r="F149" s="232" t="s">
        <v>373</v>
      </c>
      <c r="G149" s="230"/>
      <c r="H149" s="233">
        <v>0.36</v>
      </c>
      <c r="I149" s="234"/>
      <c r="J149" s="234"/>
      <c r="K149" s="230"/>
      <c r="L149" s="230"/>
      <c r="M149" s="235"/>
      <c r="N149" s="236"/>
      <c r="O149" s="237"/>
      <c r="P149" s="237"/>
      <c r="Q149" s="237"/>
      <c r="R149" s="237"/>
      <c r="S149" s="237"/>
      <c r="T149" s="237"/>
      <c r="U149" s="237"/>
      <c r="V149" s="237"/>
      <c r="W149" s="237"/>
      <c r="X149" s="238"/>
      <c r="AT149" s="239" t="s">
        <v>173</v>
      </c>
      <c r="AU149" s="239" t="s">
        <v>94</v>
      </c>
      <c r="AV149" s="14" t="s">
        <v>94</v>
      </c>
      <c r="AW149" s="14" t="s">
        <v>5</v>
      </c>
      <c r="AX149" s="14" t="s">
        <v>85</v>
      </c>
      <c r="AY149" s="239" t="s">
        <v>163</v>
      </c>
    </row>
    <row r="150" spans="1:65" s="14" customFormat="1">
      <c r="B150" s="229"/>
      <c r="C150" s="230"/>
      <c r="D150" s="214" t="s">
        <v>173</v>
      </c>
      <c r="E150" s="231" t="s">
        <v>1</v>
      </c>
      <c r="F150" s="232" t="s">
        <v>374</v>
      </c>
      <c r="G150" s="230"/>
      <c r="H150" s="233">
        <v>0.57999999999999996</v>
      </c>
      <c r="I150" s="234"/>
      <c r="J150" s="234"/>
      <c r="K150" s="230"/>
      <c r="L150" s="230"/>
      <c r="M150" s="235"/>
      <c r="N150" s="236"/>
      <c r="O150" s="237"/>
      <c r="P150" s="237"/>
      <c r="Q150" s="237"/>
      <c r="R150" s="237"/>
      <c r="S150" s="237"/>
      <c r="T150" s="237"/>
      <c r="U150" s="237"/>
      <c r="V150" s="237"/>
      <c r="W150" s="237"/>
      <c r="X150" s="238"/>
      <c r="AT150" s="239" t="s">
        <v>173</v>
      </c>
      <c r="AU150" s="239" t="s">
        <v>94</v>
      </c>
      <c r="AV150" s="14" t="s">
        <v>94</v>
      </c>
      <c r="AW150" s="14" t="s">
        <v>5</v>
      </c>
      <c r="AX150" s="14" t="s">
        <v>85</v>
      </c>
      <c r="AY150" s="239" t="s">
        <v>163</v>
      </c>
    </row>
    <row r="151" spans="1:65" s="14" customFormat="1">
      <c r="B151" s="229"/>
      <c r="C151" s="230"/>
      <c r="D151" s="214" t="s">
        <v>173</v>
      </c>
      <c r="E151" s="231" t="s">
        <v>1</v>
      </c>
      <c r="F151" s="232" t="s">
        <v>373</v>
      </c>
      <c r="G151" s="230"/>
      <c r="H151" s="233">
        <v>0.36</v>
      </c>
      <c r="I151" s="234"/>
      <c r="J151" s="234"/>
      <c r="K151" s="230"/>
      <c r="L151" s="230"/>
      <c r="M151" s="235"/>
      <c r="N151" s="236"/>
      <c r="O151" s="237"/>
      <c r="P151" s="237"/>
      <c r="Q151" s="237"/>
      <c r="R151" s="237"/>
      <c r="S151" s="237"/>
      <c r="T151" s="237"/>
      <c r="U151" s="237"/>
      <c r="V151" s="237"/>
      <c r="W151" s="237"/>
      <c r="X151" s="238"/>
      <c r="AT151" s="239" t="s">
        <v>173</v>
      </c>
      <c r="AU151" s="239" t="s">
        <v>94</v>
      </c>
      <c r="AV151" s="14" t="s">
        <v>94</v>
      </c>
      <c r="AW151" s="14" t="s">
        <v>5</v>
      </c>
      <c r="AX151" s="14" t="s">
        <v>85</v>
      </c>
      <c r="AY151" s="239" t="s">
        <v>163</v>
      </c>
    </row>
    <row r="152" spans="1:65" s="14" customFormat="1">
      <c r="B152" s="229"/>
      <c r="C152" s="230"/>
      <c r="D152" s="214" t="s">
        <v>173</v>
      </c>
      <c r="E152" s="231" t="s">
        <v>1</v>
      </c>
      <c r="F152" s="232" t="s">
        <v>373</v>
      </c>
      <c r="G152" s="230"/>
      <c r="H152" s="233">
        <v>0.36</v>
      </c>
      <c r="I152" s="234"/>
      <c r="J152" s="234"/>
      <c r="K152" s="230"/>
      <c r="L152" s="230"/>
      <c r="M152" s="235"/>
      <c r="N152" s="236"/>
      <c r="O152" s="237"/>
      <c r="P152" s="237"/>
      <c r="Q152" s="237"/>
      <c r="R152" s="237"/>
      <c r="S152" s="237"/>
      <c r="T152" s="237"/>
      <c r="U152" s="237"/>
      <c r="V152" s="237"/>
      <c r="W152" s="237"/>
      <c r="X152" s="238"/>
      <c r="AT152" s="239" t="s">
        <v>173</v>
      </c>
      <c r="AU152" s="239" t="s">
        <v>94</v>
      </c>
      <c r="AV152" s="14" t="s">
        <v>94</v>
      </c>
      <c r="AW152" s="14" t="s">
        <v>5</v>
      </c>
      <c r="AX152" s="14" t="s">
        <v>85</v>
      </c>
      <c r="AY152" s="239" t="s">
        <v>163</v>
      </c>
    </row>
    <row r="153" spans="1:65" s="15" customFormat="1">
      <c r="B153" s="240"/>
      <c r="C153" s="241"/>
      <c r="D153" s="214" t="s">
        <v>173</v>
      </c>
      <c r="E153" s="242" t="s">
        <v>1</v>
      </c>
      <c r="F153" s="243" t="s">
        <v>177</v>
      </c>
      <c r="G153" s="241"/>
      <c r="H153" s="244">
        <v>1.6599999999999997</v>
      </c>
      <c r="I153" s="245"/>
      <c r="J153" s="245"/>
      <c r="K153" s="241"/>
      <c r="L153" s="241"/>
      <c r="M153" s="246"/>
      <c r="N153" s="247"/>
      <c r="O153" s="248"/>
      <c r="P153" s="248"/>
      <c r="Q153" s="248"/>
      <c r="R153" s="248"/>
      <c r="S153" s="248"/>
      <c r="T153" s="248"/>
      <c r="U153" s="248"/>
      <c r="V153" s="248"/>
      <c r="W153" s="248"/>
      <c r="X153" s="249"/>
      <c r="AT153" s="250" t="s">
        <v>173</v>
      </c>
      <c r="AU153" s="250" t="s">
        <v>94</v>
      </c>
      <c r="AV153" s="15" t="s">
        <v>169</v>
      </c>
      <c r="AW153" s="15" t="s">
        <v>5</v>
      </c>
      <c r="AX153" s="15" t="s">
        <v>92</v>
      </c>
      <c r="AY153" s="250" t="s">
        <v>163</v>
      </c>
    </row>
    <row r="154" spans="1:65" s="2" customFormat="1" ht="16.5" customHeight="1">
      <c r="A154" s="35"/>
      <c r="B154" s="36"/>
      <c r="C154" s="199" t="s">
        <v>102</v>
      </c>
      <c r="D154" s="199" t="s">
        <v>165</v>
      </c>
      <c r="E154" s="200" t="s">
        <v>375</v>
      </c>
      <c r="F154" s="201" t="s">
        <v>376</v>
      </c>
      <c r="G154" s="202" t="s">
        <v>180</v>
      </c>
      <c r="H154" s="203">
        <v>1.66</v>
      </c>
      <c r="I154" s="204"/>
      <c r="J154" s="204"/>
      <c r="K154" s="205">
        <f>ROUND(P154*H154,2)</f>
        <v>0</v>
      </c>
      <c r="L154" s="206"/>
      <c r="M154" s="40"/>
      <c r="N154" s="207" t="s">
        <v>1</v>
      </c>
      <c r="O154" s="208" t="s">
        <v>48</v>
      </c>
      <c r="P154" s="209">
        <f>I154+J154</f>
        <v>0</v>
      </c>
      <c r="Q154" s="209">
        <f>ROUND(I154*H154,2)</f>
        <v>0</v>
      </c>
      <c r="R154" s="209">
        <f>ROUND(J154*H154,2)</f>
        <v>0</v>
      </c>
      <c r="S154" s="72"/>
      <c r="T154" s="210">
        <f>S154*H154</f>
        <v>0</v>
      </c>
      <c r="U154" s="210">
        <v>0</v>
      </c>
      <c r="V154" s="210">
        <f>U154*H154</f>
        <v>0</v>
      </c>
      <c r="W154" s="210">
        <v>0</v>
      </c>
      <c r="X154" s="211">
        <f>W154*H154</f>
        <v>0</v>
      </c>
      <c r="Y154" s="35"/>
      <c r="Z154" s="35"/>
      <c r="AA154" s="35"/>
      <c r="AB154" s="35"/>
      <c r="AC154" s="35"/>
      <c r="AD154" s="35"/>
      <c r="AE154" s="35"/>
      <c r="AR154" s="212" t="s">
        <v>169</v>
      </c>
      <c r="AT154" s="212" t="s">
        <v>165</v>
      </c>
      <c r="AU154" s="212" t="s">
        <v>94</v>
      </c>
      <c r="AY154" s="18" t="s">
        <v>163</v>
      </c>
      <c r="BE154" s="213">
        <f>IF(O154="základní",K154,0)</f>
        <v>0</v>
      </c>
      <c r="BF154" s="213">
        <f>IF(O154="snížená",K154,0)</f>
        <v>0</v>
      </c>
      <c r="BG154" s="213">
        <f>IF(O154="zákl. přenesená",K154,0)</f>
        <v>0</v>
      </c>
      <c r="BH154" s="213">
        <f>IF(O154="sníž. přenesená",K154,0)</f>
        <v>0</v>
      </c>
      <c r="BI154" s="213">
        <f>IF(O154="nulová",K154,0)</f>
        <v>0</v>
      </c>
      <c r="BJ154" s="18" t="s">
        <v>92</v>
      </c>
      <c r="BK154" s="213">
        <f>ROUND(P154*H154,2)</f>
        <v>0</v>
      </c>
      <c r="BL154" s="18" t="s">
        <v>169</v>
      </c>
      <c r="BM154" s="212" t="s">
        <v>377</v>
      </c>
    </row>
    <row r="155" spans="1:65" s="2" customFormat="1">
      <c r="A155" s="35"/>
      <c r="B155" s="36"/>
      <c r="C155" s="37"/>
      <c r="D155" s="214" t="s">
        <v>171</v>
      </c>
      <c r="E155" s="37"/>
      <c r="F155" s="215" t="s">
        <v>378</v>
      </c>
      <c r="G155" s="37"/>
      <c r="H155" s="37"/>
      <c r="I155" s="216"/>
      <c r="J155" s="216"/>
      <c r="K155" s="37"/>
      <c r="L155" s="37"/>
      <c r="M155" s="40"/>
      <c r="N155" s="217"/>
      <c r="O155" s="218"/>
      <c r="P155" s="72"/>
      <c r="Q155" s="72"/>
      <c r="R155" s="72"/>
      <c r="S155" s="72"/>
      <c r="T155" s="72"/>
      <c r="U155" s="72"/>
      <c r="V155" s="72"/>
      <c r="W155" s="72"/>
      <c r="X155" s="73"/>
      <c r="Y155" s="35"/>
      <c r="Z155" s="35"/>
      <c r="AA155" s="35"/>
      <c r="AB155" s="35"/>
      <c r="AC155" s="35"/>
      <c r="AD155" s="35"/>
      <c r="AE155" s="35"/>
      <c r="AT155" s="18" t="s">
        <v>171</v>
      </c>
      <c r="AU155" s="18" t="s">
        <v>94</v>
      </c>
    </row>
    <row r="156" spans="1:65" s="2" customFormat="1" ht="16.5" customHeight="1">
      <c r="A156" s="35"/>
      <c r="B156" s="36"/>
      <c r="C156" s="199" t="s">
        <v>169</v>
      </c>
      <c r="D156" s="199" t="s">
        <v>165</v>
      </c>
      <c r="E156" s="200" t="s">
        <v>379</v>
      </c>
      <c r="F156" s="201" t="s">
        <v>380</v>
      </c>
      <c r="G156" s="202" t="s">
        <v>168</v>
      </c>
      <c r="H156" s="203">
        <v>1.0999999999999999E-2</v>
      </c>
      <c r="I156" s="204"/>
      <c r="J156" s="204"/>
      <c r="K156" s="205">
        <f>ROUND(P156*H156,2)</f>
        <v>0</v>
      </c>
      <c r="L156" s="206"/>
      <c r="M156" s="40"/>
      <c r="N156" s="207" t="s">
        <v>1</v>
      </c>
      <c r="O156" s="208" t="s">
        <v>48</v>
      </c>
      <c r="P156" s="209">
        <f>I156+J156</f>
        <v>0</v>
      </c>
      <c r="Q156" s="209">
        <f>ROUND(I156*H156,2)</f>
        <v>0</v>
      </c>
      <c r="R156" s="209">
        <f>ROUND(J156*H156,2)</f>
        <v>0</v>
      </c>
      <c r="S156" s="72"/>
      <c r="T156" s="210">
        <f>S156*H156</f>
        <v>0</v>
      </c>
      <c r="U156" s="210">
        <v>1.06277</v>
      </c>
      <c r="V156" s="210">
        <f>U156*H156</f>
        <v>1.169047E-2</v>
      </c>
      <c r="W156" s="210">
        <v>0</v>
      </c>
      <c r="X156" s="211">
        <f>W156*H156</f>
        <v>0</v>
      </c>
      <c r="Y156" s="35"/>
      <c r="Z156" s="35"/>
      <c r="AA156" s="35"/>
      <c r="AB156" s="35"/>
      <c r="AC156" s="35"/>
      <c r="AD156" s="35"/>
      <c r="AE156" s="35"/>
      <c r="AR156" s="212" t="s">
        <v>169</v>
      </c>
      <c r="AT156" s="212" t="s">
        <v>165</v>
      </c>
      <c r="AU156" s="212" t="s">
        <v>94</v>
      </c>
      <c r="AY156" s="18" t="s">
        <v>163</v>
      </c>
      <c r="BE156" s="213">
        <f>IF(O156="základní",K156,0)</f>
        <v>0</v>
      </c>
      <c r="BF156" s="213">
        <f>IF(O156="snížená",K156,0)</f>
        <v>0</v>
      </c>
      <c r="BG156" s="213">
        <f>IF(O156="zákl. přenesená",K156,0)</f>
        <v>0</v>
      </c>
      <c r="BH156" s="213">
        <f>IF(O156="sníž. přenesená",K156,0)</f>
        <v>0</v>
      </c>
      <c r="BI156" s="213">
        <f>IF(O156="nulová",K156,0)</f>
        <v>0</v>
      </c>
      <c r="BJ156" s="18" t="s">
        <v>92</v>
      </c>
      <c r="BK156" s="213">
        <f>ROUND(P156*H156,2)</f>
        <v>0</v>
      </c>
      <c r="BL156" s="18" t="s">
        <v>169</v>
      </c>
      <c r="BM156" s="212" t="s">
        <v>381</v>
      </c>
    </row>
    <row r="157" spans="1:65" s="2" customFormat="1">
      <c r="A157" s="35"/>
      <c r="B157" s="36"/>
      <c r="C157" s="37"/>
      <c r="D157" s="214" t="s">
        <v>171</v>
      </c>
      <c r="E157" s="37"/>
      <c r="F157" s="215" t="s">
        <v>382</v>
      </c>
      <c r="G157" s="37"/>
      <c r="H157" s="37"/>
      <c r="I157" s="216"/>
      <c r="J157" s="216"/>
      <c r="K157" s="37"/>
      <c r="L157" s="37"/>
      <c r="M157" s="40"/>
      <c r="N157" s="217"/>
      <c r="O157" s="218"/>
      <c r="P157" s="72"/>
      <c r="Q157" s="72"/>
      <c r="R157" s="72"/>
      <c r="S157" s="72"/>
      <c r="T157" s="72"/>
      <c r="U157" s="72"/>
      <c r="V157" s="72"/>
      <c r="W157" s="72"/>
      <c r="X157" s="73"/>
      <c r="Y157" s="35"/>
      <c r="Z157" s="35"/>
      <c r="AA157" s="35"/>
      <c r="AB157" s="35"/>
      <c r="AC157" s="35"/>
      <c r="AD157" s="35"/>
      <c r="AE157" s="35"/>
      <c r="AT157" s="18" t="s">
        <v>171</v>
      </c>
      <c r="AU157" s="18" t="s">
        <v>94</v>
      </c>
    </row>
    <row r="158" spans="1:65" s="13" customFormat="1">
      <c r="B158" s="219"/>
      <c r="C158" s="220"/>
      <c r="D158" s="214" t="s">
        <v>173</v>
      </c>
      <c r="E158" s="221" t="s">
        <v>1</v>
      </c>
      <c r="F158" s="222" t="s">
        <v>174</v>
      </c>
      <c r="G158" s="220"/>
      <c r="H158" s="221" t="s">
        <v>1</v>
      </c>
      <c r="I158" s="223"/>
      <c r="J158" s="223"/>
      <c r="K158" s="220"/>
      <c r="L158" s="220"/>
      <c r="M158" s="224"/>
      <c r="N158" s="225"/>
      <c r="O158" s="226"/>
      <c r="P158" s="226"/>
      <c r="Q158" s="226"/>
      <c r="R158" s="226"/>
      <c r="S158" s="226"/>
      <c r="T158" s="226"/>
      <c r="U158" s="226"/>
      <c r="V158" s="226"/>
      <c r="W158" s="226"/>
      <c r="X158" s="227"/>
      <c r="AT158" s="228" t="s">
        <v>173</v>
      </c>
      <c r="AU158" s="228" t="s">
        <v>94</v>
      </c>
      <c r="AV158" s="13" t="s">
        <v>92</v>
      </c>
      <c r="AW158" s="13" t="s">
        <v>5</v>
      </c>
      <c r="AX158" s="13" t="s">
        <v>85</v>
      </c>
      <c r="AY158" s="228" t="s">
        <v>163</v>
      </c>
    </row>
    <row r="159" spans="1:65" s="14" customFormat="1">
      <c r="B159" s="229"/>
      <c r="C159" s="230"/>
      <c r="D159" s="214" t="s">
        <v>173</v>
      </c>
      <c r="E159" s="231" t="s">
        <v>1</v>
      </c>
      <c r="F159" s="232" t="s">
        <v>383</v>
      </c>
      <c r="G159" s="230"/>
      <c r="H159" s="233">
        <v>2E-3</v>
      </c>
      <c r="I159" s="234"/>
      <c r="J159" s="234"/>
      <c r="K159" s="230"/>
      <c r="L159" s="230"/>
      <c r="M159" s="235"/>
      <c r="N159" s="236"/>
      <c r="O159" s="237"/>
      <c r="P159" s="237"/>
      <c r="Q159" s="237"/>
      <c r="R159" s="237"/>
      <c r="S159" s="237"/>
      <c r="T159" s="237"/>
      <c r="U159" s="237"/>
      <c r="V159" s="237"/>
      <c r="W159" s="237"/>
      <c r="X159" s="238"/>
      <c r="AT159" s="239" t="s">
        <v>173</v>
      </c>
      <c r="AU159" s="239" t="s">
        <v>94</v>
      </c>
      <c r="AV159" s="14" t="s">
        <v>94</v>
      </c>
      <c r="AW159" s="14" t="s">
        <v>5</v>
      </c>
      <c r="AX159" s="14" t="s">
        <v>85</v>
      </c>
      <c r="AY159" s="239" t="s">
        <v>163</v>
      </c>
    </row>
    <row r="160" spans="1:65" s="14" customFormat="1">
      <c r="B160" s="229"/>
      <c r="C160" s="230"/>
      <c r="D160" s="214" t="s">
        <v>173</v>
      </c>
      <c r="E160" s="231" t="s">
        <v>1</v>
      </c>
      <c r="F160" s="232" t="s">
        <v>384</v>
      </c>
      <c r="G160" s="230"/>
      <c r="H160" s="233">
        <v>5.0000000000000001E-3</v>
      </c>
      <c r="I160" s="234"/>
      <c r="J160" s="234"/>
      <c r="K160" s="230"/>
      <c r="L160" s="230"/>
      <c r="M160" s="235"/>
      <c r="N160" s="236"/>
      <c r="O160" s="237"/>
      <c r="P160" s="237"/>
      <c r="Q160" s="237"/>
      <c r="R160" s="237"/>
      <c r="S160" s="237"/>
      <c r="T160" s="237"/>
      <c r="U160" s="237"/>
      <c r="V160" s="237"/>
      <c r="W160" s="237"/>
      <c r="X160" s="238"/>
      <c r="AT160" s="239" t="s">
        <v>173</v>
      </c>
      <c r="AU160" s="239" t="s">
        <v>94</v>
      </c>
      <c r="AV160" s="14" t="s">
        <v>94</v>
      </c>
      <c r="AW160" s="14" t="s">
        <v>5</v>
      </c>
      <c r="AX160" s="14" t="s">
        <v>85</v>
      </c>
      <c r="AY160" s="239" t="s">
        <v>163</v>
      </c>
    </row>
    <row r="161" spans="1:65" s="14" customFormat="1">
      <c r="B161" s="229"/>
      <c r="C161" s="230"/>
      <c r="D161" s="214" t="s">
        <v>173</v>
      </c>
      <c r="E161" s="231" t="s">
        <v>1</v>
      </c>
      <c r="F161" s="232" t="s">
        <v>383</v>
      </c>
      <c r="G161" s="230"/>
      <c r="H161" s="233">
        <v>2E-3</v>
      </c>
      <c r="I161" s="234"/>
      <c r="J161" s="234"/>
      <c r="K161" s="230"/>
      <c r="L161" s="230"/>
      <c r="M161" s="235"/>
      <c r="N161" s="236"/>
      <c r="O161" s="237"/>
      <c r="P161" s="237"/>
      <c r="Q161" s="237"/>
      <c r="R161" s="237"/>
      <c r="S161" s="237"/>
      <c r="T161" s="237"/>
      <c r="U161" s="237"/>
      <c r="V161" s="237"/>
      <c r="W161" s="237"/>
      <c r="X161" s="238"/>
      <c r="AT161" s="239" t="s">
        <v>173</v>
      </c>
      <c r="AU161" s="239" t="s">
        <v>94</v>
      </c>
      <c r="AV161" s="14" t="s">
        <v>94</v>
      </c>
      <c r="AW161" s="14" t="s">
        <v>5</v>
      </c>
      <c r="AX161" s="14" t="s">
        <v>85</v>
      </c>
      <c r="AY161" s="239" t="s">
        <v>163</v>
      </c>
    </row>
    <row r="162" spans="1:65" s="14" customFormat="1">
      <c r="B162" s="229"/>
      <c r="C162" s="230"/>
      <c r="D162" s="214" t="s">
        <v>173</v>
      </c>
      <c r="E162" s="231" t="s">
        <v>1</v>
      </c>
      <c r="F162" s="232" t="s">
        <v>383</v>
      </c>
      <c r="G162" s="230"/>
      <c r="H162" s="233">
        <v>2E-3</v>
      </c>
      <c r="I162" s="234"/>
      <c r="J162" s="234"/>
      <c r="K162" s="230"/>
      <c r="L162" s="230"/>
      <c r="M162" s="235"/>
      <c r="N162" s="236"/>
      <c r="O162" s="237"/>
      <c r="P162" s="237"/>
      <c r="Q162" s="237"/>
      <c r="R162" s="237"/>
      <c r="S162" s="237"/>
      <c r="T162" s="237"/>
      <c r="U162" s="237"/>
      <c r="V162" s="237"/>
      <c r="W162" s="237"/>
      <c r="X162" s="238"/>
      <c r="AT162" s="239" t="s">
        <v>173</v>
      </c>
      <c r="AU162" s="239" t="s">
        <v>94</v>
      </c>
      <c r="AV162" s="14" t="s">
        <v>94</v>
      </c>
      <c r="AW162" s="14" t="s">
        <v>5</v>
      </c>
      <c r="AX162" s="14" t="s">
        <v>85</v>
      </c>
      <c r="AY162" s="239" t="s">
        <v>163</v>
      </c>
    </row>
    <row r="163" spans="1:65" s="15" customFormat="1">
      <c r="B163" s="240"/>
      <c r="C163" s="241"/>
      <c r="D163" s="214" t="s">
        <v>173</v>
      </c>
      <c r="E163" s="242" t="s">
        <v>1</v>
      </c>
      <c r="F163" s="243" t="s">
        <v>177</v>
      </c>
      <c r="G163" s="241"/>
      <c r="H163" s="244">
        <v>1.1000000000000001E-2</v>
      </c>
      <c r="I163" s="245"/>
      <c r="J163" s="245"/>
      <c r="K163" s="241"/>
      <c r="L163" s="241"/>
      <c r="M163" s="246"/>
      <c r="N163" s="247"/>
      <c r="O163" s="248"/>
      <c r="P163" s="248"/>
      <c r="Q163" s="248"/>
      <c r="R163" s="248"/>
      <c r="S163" s="248"/>
      <c r="T163" s="248"/>
      <c r="U163" s="248"/>
      <c r="V163" s="248"/>
      <c r="W163" s="248"/>
      <c r="X163" s="249"/>
      <c r="AT163" s="250" t="s">
        <v>173</v>
      </c>
      <c r="AU163" s="250" t="s">
        <v>94</v>
      </c>
      <c r="AV163" s="15" t="s">
        <v>169</v>
      </c>
      <c r="AW163" s="15" t="s">
        <v>5</v>
      </c>
      <c r="AX163" s="15" t="s">
        <v>92</v>
      </c>
      <c r="AY163" s="250" t="s">
        <v>163</v>
      </c>
    </row>
    <row r="164" spans="1:65" s="12" customFormat="1" ht="22.9" customHeight="1">
      <c r="B164" s="182"/>
      <c r="C164" s="183"/>
      <c r="D164" s="184" t="s">
        <v>84</v>
      </c>
      <c r="E164" s="197" t="s">
        <v>102</v>
      </c>
      <c r="F164" s="197" t="s">
        <v>164</v>
      </c>
      <c r="G164" s="183"/>
      <c r="H164" s="183"/>
      <c r="I164" s="186"/>
      <c r="J164" s="186"/>
      <c r="K164" s="198">
        <f>BK164</f>
        <v>0</v>
      </c>
      <c r="L164" s="183"/>
      <c r="M164" s="188"/>
      <c r="N164" s="189"/>
      <c r="O164" s="190"/>
      <c r="P164" s="190"/>
      <c r="Q164" s="191">
        <f>SUM(Q165:Q219)</f>
        <v>0</v>
      </c>
      <c r="R164" s="191">
        <f>SUM(R165:R219)</f>
        <v>0</v>
      </c>
      <c r="S164" s="190"/>
      <c r="T164" s="192">
        <f>SUM(T165:T219)</f>
        <v>0</v>
      </c>
      <c r="U164" s="190"/>
      <c r="V164" s="192">
        <f>SUM(V165:V219)</f>
        <v>35.162514010000002</v>
      </c>
      <c r="W164" s="190"/>
      <c r="X164" s="193">
        <f>SUM(X165:X219)</f>
        <v>0</v>
      </c>
      <c r="AR164" s="194" t="s">
        <v>92</v>
      </c>
      <c r="AT164" s="195" t="s">
        <v>84</v>
      </c>
      <c r="AU164" s="195" t="s">
        <v>92</v>
      </c>
      <c r="AY164" s="194" t="s">
        <v>163</v>
      </c>
      <c r="BK164" s="196">
        <f>SUM(BK165:BK219)</f>
        <v>0</v>
      </c>
    </row>
    <row r="165" spans="1:65" s="2" customFormat="1" ht="33" customHeight="1">
      <c r="A165" s="35"/>
      <c r="B165" s="36"/>
      <c r="C165" s="199" t="s">
        <v>203</v>
      </c>
      <c r="D165" s="199" t="s">
        <v>165</v>
      </c>
      <c r="E165" s="200" t="s">
        <v>385</v>
      </c>
      <c r="F165" s="201" t="s">
        <v>386</v>
      </c>
      <c r="G165" s="202" t="s">
        <v>180</v>
      </c>
      <c r="H165" s="203">
        <v>14.063000000000001</v>
      </c>
      <c r="I165" s="204"/>
      <c r="J165" s="204"/>
      <c r="K165" s="205">
        <f>ROUND(P165*H165,2)</f>
        <v>0</v>
      </c>
      <c r="L165" s="206"/>
      <c r="M165" s="40"/>
      <c r="N165" s="207" t="s">
        <v>1</v>
      </c>
      <c r="O165" s="208" t="s">
        <v>48</v>
      </c>
      <c r="P165" s="209">
        <f>I165+J165</f>
        <v>0</v>
      </c>
      <c r="Q165" s="209">
        <f>ROUND(I165*H165,2)</f>
        <v>0</v>
      </c>
      <c r="R165" s="209">
        <f>ROUND(J165*H165,2)</f>
        <v>0</v>
      </c>
      <c r="S165" s="72"/>
      <c r="T165" s="210">
        <f>S165*H165</f>
        <v>0</v>
      </c>
      <c r="U165" s="210">
        <v>0.54605000000000004</v>
      </c>
      <c r="V165" s="210">
        <f>U165*H165</f>
        <v>7.679101150000001</v>
      </c>
      <c r="W165" s="210">
        <v>0</v>
      </c>
      <c r="X165" s="211">
        <f>W165*H165</f>
        <v>0</v>
      </c>
      <c r="Y165" s="35"/>
      <c r="Z165" s="35"/>
      <c r="AA165" s="35"/>
      <c r="AB165" s="35"/>
      <c r="AC165" s="35"/>
      <c r="AD165" s="35"/>
      <c r="AE165" s="35"/>
      <c r="AR165" s="212" t="s">
        <v>169</v>
      </c>
      <c r="AT165" s="212" t="s">
        <v>165</v>
      </c>
      <c r="AU165" s="212" t="s">
        <v>94</v>
      </c>
      <c r="AY165" s="18" t="s">
        <v>163</v>
      </c>
      <c r="BE165" s="213">
        <f>IF(O165="základní",K165,0)</f>
        <v>0</v>
      </c>
      <c r="BF165" s="213">
        <f>IF(O165="snížená",K165,0)</f>
        <v>0</v>
      </c>
      <c r="BG165" s="213">
        <f>IF(O165="zákl. přenesená",K165,0)</f>
        <v>0</v>
      </c>
      <c r="BH165" s="213">
        <f>IF(O165="sníž. přenesená",K165,0)</f>
        <v>0</v>
      </c>
      <c r="BI165" s="213">
        <f>IF(O165="nulová",K165,0)</f>
        <v>0</v>
      </c>
      <c r="BJ165" s="18" t="s">
        <v>92</v>
      </c>
      <c r="BK165" s="213">
        <f>ROUND(P165*H165,2)</f>
        <v>0</v>
      </c>
      <c r="BL165" s="18" t="s">
        <v>169</v>
      </c>
      <c r="BM165" s="212" t="s">
        <v>387</v>
      </c>
    </row>
    <row r="166" spans="1:65" s="2" customFormat="1" ht="19.5">
      <c r="A166" s="35"/>
      <c r="B166" s="36"/>
      <c r="C166" s="37"/>
      <c r="D166" s="214" t="s">
        <v>171</v>
      </c>
      <c r="E166" s="37"/>
      <c r="F166" s="215" t="s">
        <v>388</v>
      </c>
      <c r="G166" s="37"/>
      <c r="H166" s="37"/>
      <c r="I166" s="216"/>
      <c r="J166" s="216"/>
      <c r="K166" s="37"/>
      <c r="L166" s="37"/>
      <c r="M166" s="40"/>
      <c r="N166" s="217"/>
      <c r="O166" s="218"/>
      <c r="P166" s="72"/>
      <c r="Q166" s="72"/>
      <c r="R166" s="72"/>
      <c r="S166" s="72"/>
      <c r="T166" s="72"/>
      <c r="U166" s="72"/>
      <c r="V166" s="72"/>
      <c r="W166" s="72"/>
      <c r="X166" s="73"/>
      <c r="Y166" s="35"/>
      <c r="Z166" s="35"/>
      <c r="AA166" s="35"/>
      <c r="AB166" s="35"/>
      <c r="AC166" s="35"/>
      <c r="AD166" s="35"/>
      <c r="AE166" s="35"/>
      <c r="AT166" s="18" t="s">
        <v>171</v>
      </c>
      <c r="AU166" s="18" t="s">
        <v>94</v>
      </c>
    </row>
    <row r="167" spans="1:65" s="13" customFormat="1">
      <c r="B167" s="219"/>
      <c r="C167" s="220"/>
      <c r="D167" s="214" t="s">
        <v>173</v>
      </c>
      <c r="E167" s="221" t="s">
        <v>1</v>
      </c>
      <c r="F167" s="222" t="s">
        <v>174</v>
      </c>
      <c r="G167" s="220"/>
      <c r="H167" s="221" t="s">
        <v>1</v>
      </c>
      <c r="I167" s="223"/>
      <c r="J167" s="223"/>
      <c r="K167" s="220"/>
      <c r="L167" s="220"/>
      <c r="M167" s="224"/>
      <c r="N167" s="225"/>
      <c r="O167" s="226"/>
      <c r="P167" s="226"/>
      <c r="Q167" s="226"/>
      <c r="R167" s="226"/>
      <c r="S167" s="226"/>
      <c r="T167" s="226"/>
      <c r="U167" s="226"/>
      <c r="V167" s="226"/>
      <c r="W167" s="226"/>
      <c r="X167" s="227"/>
      <c r="AT167" s="228" t="s">
        <v>173</v>
      </c>
      <c r="AU167" s="228" t="s">
        <v>94</v>
      </c>
      <c r="AV167" s="13" t="s">
        <v>92</v>
      </c>
      <c r="AW167" s="13" t="s">
        <v>5</v>
      </c>
      <c r="AX167" s="13" t="s">
        <v>85</v>
      </c>
      <c r="AY167" s="228" t="s">
        <v>163</v>
      </c>
    </row>
    <row r="168" spans="1:65" s="13" customFormat="1">
      <c r="B168" s="219"/>
      <c r="C168" s="220"/>
      <c r="D168" s="214" t="s">
        <v>173</v>
      </c>
      <c r="E168" s="221" t="s">
        <v>1</v>
      </c>
      <c r="F168" s="222" t="s">
        <v>389</v>
      </c>
      <c r="G168" s="220"/>
      <c r="H168" s="221" t="s">
        <v>1</v>
      </c>
      <c r="I168" s="223"/>
      <c r="J168" s="223"/>
      <c r="K168" s="220"/>
      <c r="L168" s="220"/>
      <c r="M168" s="224"/>
      <c r="N168" s="225"/>
      <c r="O168" s="226"/>
      <c r="P168" s="226"/>
      <c r="Q168" s="226"/>
      <c r="R168" s="226"/>
      <c r="S168" s="226"/>
      <c r="T168" s="226"/>
      <c r="U168" s="226"/>
      <c r="V168" s="226"/>
      <c r="W168" s="226"/>
      <c r="X168" s="227"/>
      <c r="AT168" s="228" t="s">
        <v>173</v>
      </c>
      <c r="AU168" s="228" t="s">
        <v>94</v>
      </c>
      <c r="AV168" s="13" t="s">
        <v>92</v>
      </c>
      <c r="AW168" s="13" t="s">
        <v>5</v>
      </c>
      <c r="AX168" s="13" t="s">
        <v>85</v>
      </c>
      <c r="AY168" s="228" t="s">
        <v>163</v>
      </c>
    </row>
    <row r="169" spans="1:65" s="14" customFormat="1">
      <c r="B169" s="229"/>
      <c r="C169" s="230"/>
      <c r="D169" s="214" t="s">
        <v>173</v>
      </c>
      <c r="E169" s="231" t="s">
        <v>1</v>
      </c>
      <c r="F169" s="232" t="s">
        <v>390</v>
      </c>
      <c r="G169" s="230"/>
      <c r="H169" s="233">
        <v>2.25</v>
      </c>
      <c r="I169" s="234"/>
      <c r="J169" s="234"/>
      <c r="K169" s="230"/>
      <c r="L169" s="230"/>
      <c r="M169" s="235"/>
      <c r="N169" s="236"/>
      <c r="O169" s="237"/>
      <c r="P169" s="237"/>
      <c r="Q169" s="237"/>
      <c r="R169" s="237"/>
      <c r="S169" s="237"/>
      <c r="T169" s="237"/>
      <c r="U169" s="237"/>
      <c r="V169" s="237"/>
      <c r="W169" s="237"/>
      <c r="X169" s="238"/>
      <c r="AT169" s="239" t="s">
        <v>173</v>
      </c>
      <c r="AU169" s="239" t="s">
        <v>94</v>
      </c>
      <c r="AV169" s="14" t="s">
        <v>94</v>
      </c>
      <c r="AW169" s="14" t="s">
        <v>5</v>
      </c>
      <c r="AX169" s="14" t="s">
        <v>85</v>
      </c>
      <c r="AY169" s="239" t="s">
        <v>163</v>
      </c>
    </row>
    <row r="170" spans="1:65" s="14" customFormat="1">
      <c r="B170" s="229"/>
      <c r="C170" s="230"/>
      <c r="D170" s="214" t="s">
        <v>173</v>
      </c>
      <c r="E170" s="231" t="s">
        <v>1</v>
      </c>
      <c r="F170" s="232" t="s">
        <v>391</v>
      </c>
      <c r="G170" s="230"/>
      <c r="H170" s="233">
        <v>4.5</v>
      </c>
      <c r="I170" s="234"/>
      <c r="J170" s="234"/>
      <c r="K170" s="230"/>
      <c r="L170" s="230"/>
      <c r="M170" s="235"/>
      <c r="N170" s="236"/>
      <c r="O170" s="237"/>
      <c r="P170" s="237"/>
      <c r="Q170" s="237"/>
      <c r="R170" s="237"/>
      <c r="S170" s="237"/>
      <c r="T170" s="237"/>
      <c r="U170" s="237"/>
      <c r="V170" s="237"/>
      <c r="W170" s="237"/>
      <c r="X170" s="238"/>
      <c r="AT170" s="239" t="s">
        <v>173</v>
      </c>
      <c r="AU170" s="239" t="s">
        <v>94</v>
      </c>
      <c r="AV170" s="14" t="s">
        <v>94</v>
      </c>
      <c r="AW170" s="14" t="s">
        <v>5</v>
      </c>
      <c r="AX170" s="14" t="s">
        <v>85</v>
      </c>
      <c r="AY170" s="239" t="s">
        <v>163</v>
      </c>
    </row>
    <row r="171" spans="1:65" s="14" customFormat="1">
      <c r="B171" s="229"/>
      <c r="C171" s="230"/>
      <c r="D171" s="214" t="s">
        <v>173</v>
      </c>
      <c r="E171" s="231" t="s">
        <v>1</v>
      </c>
      <c r="F171" s="232" t="s">
        <v>390</v>
      </c>
      <c r="G171" s="230"/>
      <c r="H171" s="233">
        <v>2.25</v>
      </c>
      <c r="I171" s="234"/>
      <c r="J171" s="234"/>
      <c r="K171" s="230"/>
      <c r="L171" s="230"/>
      <c r="M171" s="235"/>
      <c r="N171" s="236"/>
      <c r="O171" s="237"/>
      <c r="P171" s="237"/>
      <c r="Q171" s="237"/>
      <c r="R171" s="237"/>
      <c r="S171" s="237"/>
      <c r="T171" s="237"/>
      <c r="U171" s="237"/>
      <c r="V171" s="237"/>
      <c r="W171" s="237"/>
      <c r="X171" s="238"/>
      <c r="AT171" s="239" t="s">
        <v>173</v>
      </c>
      <c r="AU171" s="239" t="s">
        <v>94</v>
      </c>
      <c r="AV171" s="14" t="s">
        <v>94</v>
      </c>
      <c r="AW171" s="14" t="s">
        <v>5</v>
      </c>
      <c r="AX171" s="14" t="s">
        <v>85</v>
      </c>
      <c r="AY171" s="239" t="s">
        <v>163</v>
      </c>
    </row>
    <row r="172" spans="1:65" s="16" customFormat="1">
      <c r="B172" s="255"/>
      <c r="C172" s="256"/>
      <c r="D172" s="214" t="s">
        <v>173</v>
      </c>
      <c r="E172" s="257" t="s">
        <v>1</v>
      </c>
      <c r="F172" s="258" t="s">
        <v>392</v>
      </c>
      <c r="G172" s="256"/>
      <c r="H172" s="259">
        <v>9</v>
      </c>
      <c r="I172" s="260"/>
      <c r="J172" s="260"/>
      <c r="K172" s="256"/>
      <c r="L172" s="256"/>
      <c r="M172" s="261"/>
      <c r="N172" s="262"/>
      <c r="O172" s="263"/>
      <c r="P172" s="263"/>
      <c r="Q172" s="263"/>
      <c r="R172" s="263"/>
      <c r="S172" s="263"/>
      <c r="T172" s="263"/>
      <c r="U172" s="263"/>
      <c r="V172" s="263"/>
      <c r="W172" s="263"/>
      <c r="X172" s="264"/>
      <c r="AT172" s="265" t="s">
        <v>173</v>
      </c>
      <c r="AU172" s="265" t="s">
        <v>94</v>
      </c>
      <c r="AV172" s="16" t="s">
        <v>102</v>
      </c>
      <c r="AW172" s="16" t="s">
        <v>5</v>
      </c>
      <c r="AX172" s="16" t="s">
        <v>85</v>
      </c>
      <c r="AY172" s="265" t="s">
        <v>163</v>
      </c>
    </row>
    <row r="173" spans="1:65" s="13" customFormat="1">
      <c r="B173" s="219"/>
      <c r="C173" s="220"/>
      <c r="D173" s="214" t="s">
        <v>173</v>
      </c>
      <c r="E173" s="221" t="s">
        <v>1</v>
      </c>
      <c r="F173" s="222" t="s">
        <v>393</v>
      </c>
      <c r="G173" s="220"/>
      <c r="H173" s="221" t="s">
        <v>1</v>
      </c>
      <c r="I173" s="223"/>
      <c r="J173" s="223"/>
      <c r="K173" s="220"/>
      <c r="L173" s="220"/>
      <c r="M173" s="224"/>
      <c r="N173" s="225"/>
      <c r="O173" s="226"/>
      <c r="P173" s="226"/>
      <c r="Q173" s="226"/>
      <c r="R173" s="226"/>
      <c r="S173" s="226"/>
      <c r="T173" s="226"/>
      <c r="U173" s="226"/>
      <c r="V173" s="226"/>
      <c r="W173" s="226"/>
      <c r="X173" s="227"/>
      <c r="AT173" s="228" t="s">
        <v>173</v>
      </c>
      <c r="AU173" s="228" t="s">
        <v>94</v>
      </c>
      <c r="AV173" s="13" t="s">
        <v>92</v>
      </c>
      <c r="AW173" s="13" t="s">
        <v>5</v>
      </c>
      <c r="AX173" s="13" t="s">
        <v>85</v>
      </c>
      <c r="AY173" s="228" t="s">
        <v>163</v>
      </c>
    </row>
    <row r="174" spans="1:65" s="14" customFormat="1">
      <c r="B174" s="229"/>
      <c r="C174" s="230"/>
      <c r="D174" s="214" t="s">
        <v>173</v>
      </c>
      <c r="E174" s="231" t="s">
        <v>1</v>
      </c>
      <c r="F174" s="232" t="s">
        <v>394</v>
      </c>
      <c r="G174" s="230"/>
      <c r="H174" s="233">
        <v>5.0629999999999997</v>
      </c>
      <c r="I174" s="234"/>
      <c r="J174" s="234"/>
      <c r="K174" s="230"/>
      <c r="L174" s="230"/>
      <c r="M174" s="235"/>
      <c r="N174" s="236"/>
      <c r="O174" s="237"/>
      <c r="P174" s="237"/>
      <c r="Q174" s="237"/>
      <c r="R174" s="237"/>
      <c r="S174" s="237"/>
      <c r="T174" s="237"/>
      <c r="U174" s="237"/>
      <c r="V174" s="237"/>
      <c r="W174" s="237"/>
      <c r="X174" s="238"/>
      <c r="AT174" s="239" t="s">
        <v>173</v>
      </c>
      <c r="AU174" s="239" t="s">
        <v>94</v>
      </c>
      <c r="AV174" s="14" t="s">
        <v>94</v>
      </c>
      <c r="AW174" s="14" t="s">
        <v>5</v>
      </c>
      <c r="AX174" s="14" t="s">
        <v>85</v>
      </c>
      <c r="AY174" s="239" t="s">
        <v>163</v>
      </c>
    </row>
    <row r="175" spans="1:65" s="16" customFormat="1">
      <c r="B175" s="255"/>
      <c r="C175" s="256"/>
      <c r="D175" s="214" t="s">
        <v>173</v>
      </c>
      <c r="E175" s="257" t="s">
        <v>1</v>
      </c>
      <c r="F175" s="258" t="s">
        <v>392</v>
      </c>
      <c r="G175" s="256"/>
      <c r="H175" s="259">
        <v>5.0629999999999997</v>
      </c>
      <c r="I175" s="260"/>
      <c r="J175" s="260"/>
      <c r="K175" s="256"/>
      <c r="L175" s="256"/>
      <c r="M175" s="261"/>
      <c r="N175" s="262"/>
      <c r="O175" s="263"/>
      <c r="P175" s="263"/>
      <c r="Q175" s="263"/>
      <c r="R175" s="263"/>
      <c r="S175" s="263"/>
      <c r="T175" s="263"/>
      <c r="U175" s="263"/>
      <c r="V175" s="263"/>
      <c r="W175" s="263"/>
      <c r="X175" s="264"/>
      <c r="AT175" s="265" t="s">
        <v>173</v>
      </c>
      <c r="AU175" s="265" t="s">
        <v>94</v>
      </c>
      <c r="AV175" s="16" t="s">
        <v>102</v>
      </c>
      <c r="AW175" s="16" t="s">
        <v>5</v>
      </c>
      <c r="AX175" s="16" t="s">
        <v>85</v>
      </c>
      <c r="AY175" s="265" t="s">
        <v>163</v>
      </c>
    </row>
    <row r="176" spans="1:65" s="15" customFormat="1">
      <c r="B176" s="240"/>
      <c r="C176" s="241"/>
      <c r="D176" s="214" t="s">
        <v>173</v>
      </c>
      <c r="E176" s="242" t="s">
        <v>1</v>
      </c>
      <c r="F176" s="243" t="s">
        <v>177</v>
      </c>
      <c r="G176" s="241"/>
      <c r="H176" s="244">
        <v>14.062999999999999</v>
      </c>
      <c r="I176" s="245"/>
      <c r="J176" s="245"/>
      <c r="K176" s="241"/>
      <c r="L176" s="241"/>
      <c r="M176" s="246"/>
      <c r="N176" s="247"/>
      <c r="O176" s="248"/>
      <c r="P176" s="248"/>
      <c r="Q176" s="248"/>
      <c r="R176" s="248"/>
      <c r="S176" s="248"/>
      <c r="T176" s="248"/>
      <c r="U176" s="248"/>
      <c r="V176" s="248"/>
      <c r="W176" s="248"/>
      <c r="X176" s="249"/>
      <c r="AT176" s="250" t="s">
        <v>173</v>
      </c>
      <c r="AU176" s="250" t="s">
        <v>94</v>
      </c>
      <c r="AV176" s="15" t="s">
        <v>169</v>
      </c>
      <c r="AW176" s="15" t="s">
        <v>5</v>
      </c>
      <c r="AX176" s="15" t="s">
        <v>92</v>
      </c>
      <c r="AY176" s="250" t="s">
        <v>163</v>
      </c>
    </row>
    <row r="177" spans="1:65" s="2" customFormat="1" ht="24.2" customHeight="1">
      <c r="A177" s="35"/>
      <c r="B177" s="36"/>
      <c r="C177" s="199" t="s">
        <v>208</v>
      </c>
      <c r="D177" s="199" t="s">
        <v>165</v>
      </c>
      <c r="E177" s="200" t="s">
        <v>395</v>
      </c>
      <c r="F177" s="201" t="s">
        <v>396</v>
      </c>
      <c r="G177" s="202" t="s">
        <v>196</v>
      </c>
      <c r="H177" s="203">
        <v>11.016</v>
      </c>
      <c r="I177" s="204"/>
      <c r="J177" s="204"/>
      <c r="K177" s="205">
        <f>ROUND(P177*H177,2)</f>
        <v>0</v>
      </c>
      <c r="L177" s="206"/>
      <c r="M177" s="40"/>
      <c r="N177" s="207" t="s">
        <v>1</v>
      </c>
      <c r="O177" s="208" t="s">
        <v>48</v>
      </c>
      <c r="P177" s="209">
        <f>I177+J177</f>
        <v>0</v>
      </c>
      <c r="Q177" s="209">
        <f>ROUND(I177*H177,2)</f>
        <v>0</v>
      </c>
      <c r="R177" s="209">
        <f>ROUND(J177*H177,2)</f>
        <v>0</v>
      </c>
      <c r="S177" s="72"/>
      <c r="T177" s="210">
        <f>S177*H177</f>
        <v>0</v>
      </c>
      <c r="U177" s="210">
        <v>2.2618</v>
      </c>
      <c r="V177" s="210">
        <f>U177*H177</f>
        <v>24.915988800000001</v>
      </c>
      <c r="W177" s="210">
        <v>0</v>
      </c>
      <c r="X177" s="211">
        <f>W177*H177</f>
        <v>0</v>
      </c>
      <c r="Y177" s="35"/>
      <c r="Z177" s="35"/>
      <c r="AA177" s="35"/>
      <c r="AB177" s="35"/>
      <c r="AC177" s="35"/>
      <c r="AD177" s="35"/>
      <c r="AE177" s="35"/>
      <c r="AR177" s="212" t="s">
        <v>169</v>
      </c>
      <c r="AT177" s="212" t="s">
        <v>165</v>
      </c>
      <c r="AU177" s="212" t="s">
        <v>94</v>
      </c>
      <c r="AY177" s="18" t="s">
        <v>163</v>
      </c>
      <c r="BE177" s="213">
        <f>IF(O177="základní",K177,0)</f>
        <v>0</v>
      </c>
      <c r="BF177" s="213">
        <f>IF(O177="snížená",K177,0)</f>
        <v>0</v>
      </c>
      <c r="BG177" s="213">
        <f>IF(O177="zákl. přenesená",K177,0)</f>
        <v>0</v>
      </c>
      <c r="BH177" s="213">
        <f>IF(O177="sníž. přenesená",K177,0)</f>
        <v>0</v>
      </c>
      <c r="BI177" s="213">
        <f>IF(O177="nulová",K177,0)</f>
        <v>0</v>
      </c>
      <c r="BJ177" s="18" t="s">
        <v>92</v>
      </c>
      <c r="BK177" s="213">
        <f>ROUND(P177*H177,2)</f>
        <v>0</v>
      </c>
      <c r="BL177" s="18" t="s">
        <v>169</v>
      </c>
      <c r="BM177" s="212" t="s">
        <v>397</v>
      </c>
    </row>
    <row r="178" spans="1:65" s="2" customFormat="1" ht="19.5">
      <c r="A178" s="35"/>
      <c r="B178" s="36"/>
      <c r="C178" s="37"/>
      <c r="D178" s="214" t="s">
        <v>171</v>
      </c>
      <c r="E178" s="37"/>
      <c r="F178" s="215" t="s">
        <v>398</v>
      </c>
      <c r="G178" s="37"/>
      <c r="H178" s="37"/>
      <c r="I178" s="216"/>
      <c r="J178" s="216"/>
      <c r="K178" s="37"/>
      <c r="L178" s="37"/>
      <c r="M178" s="40"/>
      <c r="N178" s="217"/>
      <c r="O178" s="218"/>
      <c r="P178" s="72"/>
      <c r="Q178" s="72"/>
      <c r="R178" s="72"/>
      <c r="S178" s="72"/>
      <c r="T178" s="72"/>
      <c r="U178" s="72"/>
      <c r="V178" s="72"/>
      <c r="W178" s="72"/>
      <c r="X178" s="73"/>
      <c r="Y178" s="35"/>
      <c r="Z178" s="35"/>
      <c r="AA178" s="35"/>
      <c r="AB178" s="35"/>
      <c r="AC178" s="35"/>
      <c r="AD178" s="35"/>
      <c r="AE178" s="35"/>
      <c r="AT178" s="18" t="s">
        <v>171</v>
      </c>
      <c r="AU178" s="18" t="s">
        <v>94</v>
      </c>
    </row>
    <row r="179" spans="1:65" s="13" customFormat="1">
      <c r="B179" s="219"/>
      <c r="C179" s="220"/>
      <c r="D179" s="214" t="s">
        <v>173</v>
      </c>
      <c r="E179" s="221" t="s">
        <v>1</v>
      </c>
      <c r="F179" s="222" t="s">
        <v>174</v>
      </c>
      <c r="G179" s="220"/>
      <c r="H179" s="221" t="s">
        <v>1</v>
      </c>
      <c r="I179" s="223"/>
      <c r="J179" s="223"/>
      <c r="K179" s="220"/>
      <c r="L179" s="220"/>
      <c r="M179" s="224"/>
      <c r="N179" s="225"/>
      <c r="O179" s="226"/>
      <c r="P179" s="226"/>
      <c r="Q179" s="226"/>
      <c r="R179" s="226"/>
      <c r="S179" s="226"/>
      <c r="T179" s="226"/>
      <c r="U179" s="226"/>
      <c r="V179" s="226"/>
      <c r="W179" s="226"/>
      <c r="X179" s="227"/>
      <c r="AT179" s="228" t="s">
        <v>173</v>
      </c>
      <c r="AU179" s="228" t="s">
        <v>94</v>
      </c>
      <c r="AV179" s="13" t="s">
        <v>92</v>
      </c>
      <c r="AW179" s="13" t="s">
        <v>5</v>
      </c>
      <c r="AX179" s="13" t="s">
        <v>85</v>
      </c>
      <c r="AY179" s="228" t="s">
        <v>163</v>
      </c>
    </row>
    <row r="180" spans="1:65" s="13" customFormat="1">
      <c r="B180" s="219"/>
      <c r="C180" s="220"/>
      <c r="D180" s="214" t="s">
        <v>173</v>
      </c>
      <c r="E180" s="221" t="s">
        <v>1</v>
      </c>
      <c r="F180" s="222" t="s">
        <v>399</v>
      </c>
      <c r="G180" s="220"/>
      <c r="H180" s="221" t="s">
        <v>1</v>
      </c>
      <c r="I180" s="223"/>
      <c r="J180" s="223"/>
      <c r="K180" s="220"/>
      <c r="L180" s="220"/>
      <c r="M180" s="224"/>
      <c r="N180" s="225"/>
      <c r="O180" s="226"/>
      <c r="P180" s="226"/>
      <c r="Q180" s="226"/>
      <c r="R180" s="226"/>
      <c r="S180" s="226"/>
      <c r="T180" s="226"/>
      <c r="U180" s="226"/>
      <c r="V180" s="226"/>
      <c r="W180" s="226"/>
      <c r="X180" s="227"/>
      <c r="AT180" s="228" t="s">
        <v>173</v>
      </c>
      <c r="AU180" s="228" t="s">
        <v>94</v>
      </c>
      <c r="AV180" s="13" t="s">
        <v>92</v>
      </c>
      <c r="AW180" s="13" t="s">
        <v>5</v>
      </c>
      <c r="AX180" s="13" t="s">
        <v>85</v>
      </c>
      <c r="AY180" s="228" t="s">
        <v>163</v>
      </c>
    </row>
    <row r="181" spans="1:65" s="14" customFormat="1">
      <c r="B181" s="229"/>
      <c r="C181" s="230"/>
      <c r="D181" s="214" t="s">
        <v>173</v>
      </c>
      <c r="E181" s="231" t="s">
        <v>1</v>
      </c>
      <c r="F181" s="232" t="s">
        <v>400</v>
      </c>
      <c r="G181" s="230"/>
      <c r="H181" s="233">
        <v>0.84899999999999998</v>
      </c>
      <c r="I181" s="234"/>
      <c r="J181" s="234"/>
      <c r="K181" s="230"/>
      <c r="L181" s="230"/>
      <c r="M181" s="235"/>
      <c r="N181" s="236"/>
      <c r="O181" s="237"/>
      <c r="P181" s="237"/>
      <c r="Q181" s="237"/>
      <c r="R181" s="237"/>
      <c r="S181" s="237"/>
      <c r="T181" s="237"/>
      <c r="U181" s="237"/>
      <c r="V181" s="237"/>
      <c r="W181" s="237"/>
      <c r="X181" s="238"/>
      <c r="AT181" s="239" t="s">
        <v>173</v>
      </c>
      <c r="AU181" s="239" t="s">
        <v>94</v>
      </c>
      <c r="AV181" s="14" t="s">
        <v>94</v>
      </c>
      <c r="AW181" s="14" t="s">
        <v>5</v>
      </c>
      <c r="AX181" s="14" t="s">
        <v>85</v>
      </c>
      <c r="AY181" s="239" t="s">
        <v>163</v>
      </c>
    </row>
    <row r="182" spans="1:65" s="14" customFormat="1">
      <c r="B182" s="229"/>
      <c r="C182" s="230"/>
      <c r="D182" s="214" t="s">
        <v>173</v>
      </c>
      <c r="E182" s="231" t="s">
        <v>1</v>
      </c>
      <c r="F182" s="232" t="s">
        <v>401</v>
      </c>
      <c r="G182" s="230"/>
      <c r="H182" s="233">
        <v>1.4470000000000001</v>
      </c>
      <c r="I182" s="234"/>
      <c r="J182" s="234"/>
      <c r="K182" s="230"/>
      <c r="L182" s="230"/>
      <c r="M182" s="235"/>
      <c r="N182" s="236"/>
      <c r="O182" s="237"/>
      <c r="P182" s="237"/>
      <c r="Q182" s="237"/>
      <c r="R182" s="237"/>
      <c r="S182" s="237"/>
      <c r="T182" s="237"/>
      <c r="U182" s="237"/>
      <c r="V182" s="237"/>
      <c r="W182" s="237"/>
      <c r="X182" s="238"/>
      <c r="AT182" s="239" t="s">
        <v>173</v>
      </c>
      <c r="AU182" s="239" t="s">
        <v>94</v>
      </c>
      <c r="AV182" s="14" t="s">
        <v>94</v>
      </c>
      <c r="AW182" s="14" t="s">
        <v>5</v>
      </c>
      <c r="AX182" s="14" t="s">
        <v>85</v>
      </c>
      <c r="AY182" s="239" t="s">
        <v>163</v>
      </c>
    </row>
    <row r="183" spans="1:65" s="14" customFormat="1">
      <c r="B183" s="229"/>
      <c r="C183" s="230"/>
      <c r="D183" s="214" t="s">
        <v>173</v>
      </c>
      <c r="E183" s="231" t="s">
        <v>1</v>
      </c>
      <c r="F183" s="232" t="s">
        <v>402</v>
      </c>
      <c r="G183" s="230"/>
      <c r="H183" s="233">
        <v>1.72</v>
      </c>
      <c r="I183" s="234"/>
      <c r="J183" s="234"/>
      <c r="K183" s="230"/>
      <c r="L183" s="230"/>
      <c r="M183" s="235"/>
      <c r="N183" s="236"/>
      <c r="O183" s="237"/>
      <c r="P183" s="237"/>
      <c r="Q183" s="237"/>
      <c r="R183" s="237"/>
      <c r="S183" s="237"/>
      <c r="T183" s="237"/>
      <c r="U183" s="237"/>
      <c r="V183" s="237"/>
      <c r="W183" s="237"/>
      <c r="X183" s="238"/>
      <c r="AT183" s="239" t="s">
        <v>173</v>
      </c>
      <c r="AU183" s="239" t="s">
        <v>94</v>
      </c>
      <c r="AV183" s="14" t="s">
        <v>94</v>
      </c>
      <c r="AW183" s="14" t="s">
        <v>5</v>
      </c>
      <c r="AX183" s="14" t="s">
        <v>85</v>
      </c>
      <c r="AY183" s="239" t="s">
        <v>163</v>
      </c>
    </row>
    <row r="184" spans="1:65" s="14" customFormat="1">
      <c r="B184" s="229"/>
      <c r="C184" s="230"/>
      <c r="D184" s="214" t="s">
        <v>173</v>
      </c>
      <c r="E184" s="231" t="s">
        <v>1</v>
      </c>
      <c r="F184" s="232" t="s">
        <v>403</v>
      </c>
      <c r="G184" s="230"/>
      <c r="H184" s="233">
        <v>1.728</v>
      </c>
      <c r="I184" s="234"/>
      <c r="J184" s="234"/>
      <c r="K184" s="230"/>
      <c r="L184" s="230"/>
      <c r="M184" s="235"/>
      <c r="N184" s="236"/>
      <c r="O184" s="237"/>
      <c r="P184" s="237"/>
      <c r="Q184" s="237"/>
      <c r="R184" s="237"/>
      <c r="S184" s="237"/>
      <c r="T184" s="237"/>
      <c r="U184" s="237"/>
      <c r="V184" s="237"/>
      <c r="W184" s="237"/>
      <c r="X184" s="238"/>
      <c r="AT184" s="239" t="s">
        <v>173</v>
      </c>
      <c r="AU184" s="239" t="s">
        <v>94</v>
      </c>
      <c r="AV184" s="14" t="s">
        <v>94</v>
      </c>
      <c r="AW184" s="14" t="s">
        <v>5</v>
      </c>
      <c r="AX184" s="14" t="s">
        <v>85</v>
      </c>
      <c r="AY184" s="239" t="s">
        <v>163</v>
      </c>
    </row>
    <row r="185" spans="1:65" s="14" customFormat="1">
      <c r="B185" s="229"/>
      <c r="C185" s="230"/>
      <c r="D185" s="214" t="s">
        <v>173</v>
      </c>
      <c r="E185" s="231" t="s">
        <v>1</v>
      </c>
      <c r="F185" s="232" t="s">
        <v>404</v>
      </c>
      <c r="G185" s="230"/>
      <c r="H185" s="233">
        <v>0.67400000000000004</v>
      </c>
      <c r="I185" s="234"/>
      <c r="J185" s="234"/>
      <c r="K185" s="230"/>
      <c r="L185" s="230"/>
      <c r="M185" s="235"/>
      <c r="N185" s="236"/>
      <c r="O185" s="237"/>
      <c r="P185" s="237"/>
      <c r="Q185" s="237"/>
      <c r="R185" s="237"/>
      <c r="S185" s="237"/>
      <c r="T185" s="237"/>
      <c r="U185" s="237"/>
      <c r="V185" s="237"/>
      <c r="W185" s="237"/>
      <c r="X185" s="238"/>
      <c r="AT185" s="239" t="s">
        <v>173</v>
      </c>
      <c r="AU185" s="239" t="s">
        <v>94</v>
      </c>
      <c r="AV185" s="14" t="s">
        <v>94</v>
      </c>
      <c r="AW185" s="14" t="s">
        <v>5</v>
      </c>
      <c r="AX185" s="14" t="s">
        <v>85</v>
      </c>
      <c r="AY185" s="239" t="s">
        <v>163</v>
      </c>
    </row>
    <row r="186" spans="1:65" s="14" customFormat="1">
      <c r="B186" s="229"/>
      <c r="C186" s="230"/>
      <c r="D186" s="214" t="s">
        <v>173</v>
      </c>
      <c r="E186" s="231" t="s">
        <v>1</v>
      </c>
      <c r="F186" s="232" t="s">
        <v>404</v>
      </c>
      <c r="G186" s="230"/>
      <c r="H186" s="233">
        <v>0.67400000000000004</v>
      </c>
      <c r="I186" s="234"/>
      <c r="J186" s="234"/>
      <c r="K186" s="230"/>
      <c r="L186" s="230"/>
      <c r="M186" s="235"/>
      <c r="N186" s="236"/>
      <c r="O186" s="237"/>
      <c r="P186" s="237"/>
      <c r="Q186" s="237"/>
      <c r="R186" s="237"/>
      <c r="S186" s="237"/>
      <c r="T186" s="237"/>
      <c r="U186" s="237"/>
      <c r="V186" s="237"/>
      <c r="W186" s="237"/>
      <c r="X186" s="238"/>
      <c r="AT186" s="239" t="s">
        <v>173</v>
      </c>
      <c r="AU186" s="239" t="s">
        <v>94</v>
      </c>
      <c r="AV186" s="14" t="s">
        <v>94</v>
      </c>
      <c r="AW186" s="14" t="s">
        <v>5</v>
      </c>
      <c r="AX186" s="14" t="s">
        <v>85</v>
      </c>
      <c r="AY186" s="239" t="s">
        <v>163</v>
      </c>
    </row>
    <row r="187" spans="1:65" s="16" customFormat="1">
      <c r="B187" s="255"/>
      <c r="C187" s="256"/>
      <c r="D187" s="214" t="s">
        <v>173</v>
      </c>
      <c r="E187" s="257" t="s">
        <v>1</v>
      </c>
      <c r="F187" s="258" t="s">
        <v>392</v>
      </c>
      <c r="G187" s="256"/>
      <c r="H187" s="259">
        <v>7.0920000000000005</v>
      </c>
      <c r="I187" s="260"/>
      <c r="J187" s="260"/>
      <c r="K187" s="256"/>
      <c r="L187" s="256"/>
      <c r="M187" s="261"/>
      <c r="N187" s="262"/>
      <c r="O187" s="263"/>
      <c r="P187" s="263"/>
      <c r="Q187" s="263"/>
      <c r="R187" s="263"/>
      <c r="S187" s="263"/>
      <c r="T187" s="263"/>
      <c r="U187" s="263"/>
      <c r="V187" s="263"/>
      <c r="W187" s="263"/>
      <c r="X187" s="264"/>
      <c r="AT187" s="265" t="s">
        <v>173</v>
      </c>
      <c r="AU187" s="265" t="s">
        <v>94</v>
      </c>
      <c r="AV187" s="16" t="s">
        <v>102</v>
      </c>
      <c r="AW187" s="16" t="s">
        <v>5</v>
      </c>
      <c r="AX187" s="16" t="s">
        <v>85</v>
      </c>
      <c r="AY187" s="265" t="s">
        <v>163</v>
      </c>
    </row>
    <row r="188" spans="1:65" s="13" customFormat="1">
      <c r="B188" s="219"/>
      <c r="C188" s="220"/>
      <c r="D188" s="214" t="s">
        <v>173</v>
      </c>
      <c r="E188" s="221" t="s">
        <v>1</v>
      </c>
      <c r="F188" s="222" t="s">
        <v>405</v>
      </c>
      <c r="G188" s="220"/>
      <c r="H188" s="221" t="s">
        <v>1</v>
      </c>
      <c r="I188" s="223"/>
      <c r="J188" s="223"/>
      <c r="K188" s="220"/>
      <c r="L188" s="220"/>
      <c r="M188" s="224"/>
      <c r="N188" s="225"/>
      <c r="O188" s="226"/>
      <c r="P188" s="226"/>
      <c r="Q188" s="226"/>
      <c r="R188" s="226"/>
      <c r="S188" s="226"/>
      <c r="T188" s="226"/>
      <c r="U188" s="226"/>
      <c r="V188" s="226"/>
      <c r="W188" s="226"/>
      <c r="X188" s="227"/>
      <c r="AT188" s="228" t="s">
        <v>173</v>
      </c>
      <c r="AU188" s="228" t="s">
        <v>94</v>
      </c>
      <c r="AV188" s="13" t="s">
        <v>92</v>
      </c>
      <c r="AW188" s="13" t="s">
        <v>5</v>
      </c>
      <c r="AX188" s="13" t="s">
        <v>85</v>
      </c>
      <c r="AY188" s="228" t="s">
        <v>163</v>
      </c>
    </row>
    <row r="189" spans="1:65" s="14" customFormat="1">
      <c r="B189" s="229"/>
      <c r="C189" s="230"/>
      <c r="D189" s="214" t="s">
        <v>173</v>
      </c>
      <c r="E189" s="231" t="s">
        <v>1</v>
      </c>
      <c r="F189" s="232" t="s">
        <v>406</v>
      </c>
      <c r="G189" s="230"/>
      <c r="H189" s="233">
        <v>6.4000000000000001E-2</v>
      </c>
      <c r="I189" s="234"/>
      <c r="J189" s="234"/>
      <c r="K189" s="230"/>
      <c r="L189" s="230"/>
      <c r="M189" s="235"/>
      <c r="N189" s="236"/>
      <c r="O189" s="237"/>
      <c r="P189" s="237"/>
      <c r="Q189" s="237"/>
      <c r="R189" s="237"/>
      <c r="S189" s="237"/>
      <c r="T189" s="237"/>
      <c r="U189" s="237"/>
      <c r="V189" s="237"/>
      <c r="W189" s="237"/>
      <c r="X189" s="238"/>
      <c r="AT189" s="239" t="s">
        <v>173</v>
      </c>
      <c r="AU189" s="239" t="s">
        <v>94</v>
      </c>
      <c r="AV189" s="14" t="s">
        <v>94</v>
      </c>
      <c r="AW189" s="14" t="s">
        <v>5</v>
      </c>
      <c r="AX189" s="14" t="s">
        <v>85</v>
      </c>
      <c r="AY189" s="239" t="s">
        <v>163</v>
      </c>
    </row>
    <row r="190" spans="1:65" s="14" customFormat="1">
      <c r="B190" s="229"/>
      <c r="C190" s="230"/>
      <c r="D190" s="214" t="s">
        <v>173</v>
      </c>
      <c r="E190" s="231" t="s">
        <v>1</v>
      </c>
      <c r="F190" s="232" t="s">
        <v>407</v>
      </c>
      <c r="G190" s="230"/>
      <c r="H190" s="233">
        <v>5.2999999999999999E-2</v>
      </c>
      <c r="I190" s="234"/>
      <c r="J190" s="234"/>
      <c r="K190" s="230"/>
      <c r="L190" s="230"/>
      <c r="M190" s="235"/>
      <c r="N190" s="236"/>
      <c r="O190" s="237"/>
      <c r="P190" s="237"/>
      <c r="Q190" s="237"/>
      <c r="R190" s="237"/>
      <c r="S190" s="237"/>
      <c r="T190" s="237"/>
      <c r="U190" s="237"/>
      <c r="V190" s="237"/>
      <c r="W190" s="237"/>
      <c r="X190" s="238"/>
      <c r="AT190" s="239" t="s">
        <v>173</v>
      </c>
      <c r="AU190" s="239" t="s">
        <v>94</v>
      </c>
      <c r="AV190" s="14" t="s">
        <v>94</v>
      </c>
      <c r="AW190" s="14" t="s">
        <v>5</v>
      </c>
      <c r="AX190" s="14" t="s">
        <v>85</v>
      </c>
      <c r="AY190" s="239" t="s">
        <v>163</v>
      </c>
    </row>
    <row r="191" spans="1:65" s="16" customFormat="1">
      <c r="B191" s="255"/>
      <c r="C191" s="256"/>
      <c r="D191" s="214" t="s">
        <v>173</v>
      </c>
      <c r="E191" s="257" t="s">
        <v>1</v>
      </c>
      <c r="F191" s="258" t="s">
        <v>392</v>
      </c>
      <c r="G191" s="256"/>
      <c r="H191" s="259">
        <v>0.11699999999999999</v>
      </c>
      <c r="I191" s="260"/>
      <c r="J191" s="260"/>
      <c r="K191" s="256"/>
      <c r="L191" s="256"/>
      <c r="M191" s="261"/>
      <c r="N191" s="262"/>
      <c r="O191" s="263"/>
      <c r="P191" s="263"/>
      <c r="Q191" s="263"/>
      <c r="R191" s="263"/>
      <c r="S191" s="263"/>
      <c r="T191" s="263"/>
      <c r="U191" s="263"/>
      <c r="V191" s="263"/>
      <c r="W191" s="263"/>
      <c r="X191" s="264"/>
      <c r="AT191" s="265" t="s">
        <v>173</v>
      </c>
      <c r="AU191" s="265" t="s">
        <v>94</v>
      </c>
      <c r="AV191" s="16" t="s">
        <v>102</v>
      </c>
      <c r="AW191" s="16" t="s">
        <v>5</v>
      </c>
      <c r="AX191" s="16" t="s">
        <v>85</v>
      </c>
      <c r="AY191" s="265" t="s">
        <v>163</v>
      </c>
    </row>
    <row r="192" spans="1:65" s="13" customFormat="1">
      <c r="B192" s="219"/>
      <c r="C192" s="220"/>
      <c r="D192" s="214" t="s">
        <v>173</v>
      </c>
      <c r="E192" s="221" t="s">
        <v>1</v>
      </c>
      <c r="F192" s="222" t="s">
        <v>389</v>
      </c>
      <c r="G192" s="220"/>
      <c r="H192" s="221" t="s">
        <v>1</v>
      </c>
      <c r="I192" s="223"/>
      <c r="J192" s="223"/>
      <c r="K192" s="220"/>
      <c r="L192" s="220"/>
      <c r="M192" s="224"/>
      <c r="N192" s="225"/>
      <c r="O192" s="226"/>
      <c r="P192" s="226"/>
      <c r="Q192" s="226"/>
      <c r="R192" s="226"/>
      <c r="S192" s="226"/>
      <c r="T192" s="226"/>
      <c r="U192" s="226"/>
      <c r="V192" s="226"/>
      <c r="W192" s="226"/>
      <c r="X192" s="227"/>
      <c r="AT192" s="228" t="s">
        <v>173</v>
      </c>
      <c r="AU192" s="228" t="s">
        <v>94</v>
      </c>
      <c r="AV192" s="13" t="s">
        <v>92</v>
      </c>
      <c r="AW192" s="13" t="s">
        <v>5</v>
      </c>
      <c r="AX192" s="13" t="s">
        <v>85</v>
      </c>
      <c r="AY192" s="228" t="s">
        <v>163</v>
      </c>
    </row>
    <row r="193" spans="1:65" s="14" customFormat="1">
      <c r="B193" s="229"/>
      <c r="C193" s="230"/>
      <c r="D193" s="214" t="s">
        <v>173</v>
      </c>
      <c r="E193" s="231" t="s">
        <v>1</v>
      </c>
      <c r="F193" s="232" t="s">
        <v>408</v>
      </c>
      <c r="G193" s="230"/>
      <c r="H193" s="233">
        <v>0.84599999999999997</v>
      </c>
      <c r="I193" s="234"/>
      <c r="J193" s="234"/>
      <c r="K193" s="230"/>
      <c r="L193" s="230"/>
      <c r="M193" s="235"/>
      <c r="N193" s="236"/>
      <c r="O193" s="237"/>
      <c r="P193" s="237"/>
      <c r="Q193" s="237"/>
      <c r="R193" s="237"/>
      <c r="S193" s="237"/>
      <c r="T193" s="237"/>
      <c r="U193" s="237"/>
      <c r="V193" s="237"/>
      <c r="W193" s="237"/>
      <c r="X193" s="238"/>
      <c r="AT193" s="239" t="s">
        <v>173</v>
      </c>
      <c r="AU193" s="239" t="s">
        <v>94</v>
      </c>
      <c r="AV193" s="14" t="s">
        <v>94</v>
      </c>
      <c r="AW193" s="14" t="s">
        <v>5</v>
      </c>
      <c r="AX193" s="14" t="s">
        <v>85</v>
      </c>
      <c r="AY193" s="239" t="s">
        <v>163</v>
      </c>
    </row>
    <row r="194" spans="1:65" s="14" customFormat="1">
      <c r="B194" s="229"/>
      <c r="C194" s="230"/>
      <c r="D194" s="214" t="s">
        <v>173</v>
      </c>
      <c r="E194" s="231" t="s">
        <v>1</v>
      </c>
      <c r="F194" s="232" t="s">
        <v>409</v>
      </c>
      <c r="G194" s="230"/>
      <c r="H194" s="233">
        <v>1.6919999999999999</v>
      </c>
      <c r="I194" s="234"/>
      <c r="J194" s="234"/>
      <c r="K194" s="230"/>
      <c r="L194" s="230"/>
      <c r="M194" s="235"/>
      <c r="N194" s="236"/>
      <c r="O194" s="237"/>
      <c r="P194" s="237"/>
      <c r="Q194" s="237"/>
      <c r="R194" s="237"/>
      <c r="S194" s="237"/>
      <c r="T194" s="237"/>
      <c r="U194" s="237"/>
      <c r="V194" s="237"/>
      <c r="W194" s="237"/>
      <c r="X194" s="238"/>
      <c r="AT194" s="239" t="s">
        <v>173</v>
      </c>
      <c r="AU194" s="239" t="s">
        <v>94</v>
      </c>
      <c r="AV194" s="14" t="s">
        <v>94</v>
      </c>
      <c r="AW194" s="14" t="s">
        <v>5</v>
      </c>
      <c r="AX194" s="14" t="s">
        <v>85</v>
      </c>
      <c r="AY194" s="239" t="s">
        <v>163</v>
      </c>
    </row>
    <row r="195" spans="1:65" s="14" customFormat="1">
      <c r="B195" s="229"/>
      <c r="C195" s="230"/>
      <c r="D195" s="214" t="s">
        <v>173</v>
      </c>
      <c r="E195" s="231" t="s">
        <v>1</v>
      </c>
      <c r="F195" s="232" t="s">
        <v>410</v>
      </c>
      <c r="G195" s="230"/>
      <c r="H195" s="233">
        <v>0.42299999999999999</v>
      </c>
      <c r="I195" s="234"/>
      <c r="J195" s="234"/>
      <c r="K195" s="230"/>
      <c r="L195" s="230"/>
      <c r="M195" s="235"/>
      <c r="N195" s="236"/>
      <c r="O195" s="237"/>
      <c r="P195" s="237"/>
      <c r="Q195" s="237"/>
      <c r="R195" s="237"/>
      <c r="S195" s="237"/>
      <c r="T195" s="237"/>
      <c r="U195" s="237"/>
      <c r="V195" s="237"/>
      <c r="W195" s="237"/>
      <c r="X195" s="238"/>
      <c r="AT195" s="239" t="s">
        <v>173</v>
      </c>
      <c r="AU195" s="239" t="s">
        <v>94</v>
      </c>
      <c r="AV195" s="14" t="s">
        <v>94</v>
      </c>
      <c r="AW195" s="14" t="s">
        <v>5</v>
      </c>
      <c r="AX195" s="14" t="s">
        <v>85</v>
      </c>
      <c r="AY195" s="239" t="s">
        <v>163</v>
      </c>
    </row>
    <row r="196" spans="1:65" s="14" customFormat="1">
      <c r="B196" s="229"/>
      <c r="C196" s="230"/>
      <c r="D196" s="214" t="s">
        <v>173</v>
      </c>
      <c r="E196" s="231" t="s">
        <v>1</v>
      </c>
      <c r="F196" s="232" t="s">
        <v>408</v>
      </c>
      <c r="G196" s="230"/>
      <c r="H196" s="233">
        <v>0.84599999999999997</v>
      </c>
      <c r="I196" s="234"/>
      <c r="J196" s="234"/>
      <c r="K196" s="230"/>
      <c r="L196" s="230"/>
      <c r="M196" s="235"/>
      <c r="N196" s="236"/>
      <c r="O196" s="237"/>
      <c r="P196" s="237"/>
      <c r="Q196" s="237"/>
      <c r="R196" s="237"/>
      <c r="S196" s="237"/>
      <c r="T196" s="237"/>
      <c r="U196" s="237"/>
      <c r="V196" s="237"/>
      <c r="W196" s="237"/>
      <c r="X196" s="238"/>
      <c r="AT196" s="239" t="s">
        <v>173</v>
      </c>
      <c r="AU196" s="239" t="s">
        <v>94</v>
      </c>
      <c r="AV196" s="14" t="s">
        <v>94</v>
      </c>
      <c r="AW196" s="14" t="s">
        <v>5</v>
      </c>
      <c r="AX196" s="14" t="s">
        <v>85</v>
      </c>
      <c r="AY196" s="239" t="s">
        <v>163</v>
      </c>
    </row>
    <row r="197" spans="1:65" s="16" customFormat="1">
      <c r="B197" s="255"/>
      <c r="C197" s="256"/>
      <c r="D197" s="214" t="s">
        <v>173</v>
      </c>
      <c r="E197" s="257" t="s">
        <v>1</v>
      </c>
      <c r="F197" s="258" t="s">
        <v>392</v>
      </c>
      <c r="G197" s="256"/>
      <c r="H197" s="259">
        <v>3.8069999999999999</v>
      </c>
      <c r="I197" s="260"/>
      <c r="J197" s="260"/>
      <c r="K197" s="256"/>
      <c r="L197" s="256"/>
      <c r="M197" s="261"/>
      <c r="N197" s="262"/>
      <c r="O197" s="263"/>
      <c r="P197" s="263"/>
      <c r="Q197" s="263"/>
      <c r="R197" s="263"/>
      <c r="S197" s="263"/>
      <c r="T197" s="263"/>
      <c r="U197" s="263"/>
      <c r="V197" s="263"/>
      <c r="W197" s="263"/>
      <c r="X197" s="264"/>
      <c r="AT197" s="265" t="s">
        <v>173</v>
      </c>
      <c r="AU197" s="265" t="s">
        <v>94</v>
      </c>
      <c r="AV197" s="16" t="s">
        <v>102</v>
      </c>
      <c r="AW197" s="16" t="s">
        <v>5</v>
      </c>
      <c r="AX197" s="16" t="s">
        <v>85</v>
      </c>
      <c r="AY197" s="265" t="s">
        <v>163</v>
      </c>
    </row>
    <row r="198" spans="1:65" s="15" customFormat="1">
      <c r="B198" s="240"/>
      <c r="C198" s="241"/>
      <c r="D198" s="214" t="s">
        <v>173</v>
      </c>
      <c r="E198" s="242" t="s">
        <v>1</v>
      </c>
      <c r="F198" s="243" t="s">
        <v>177</v>
      </c>
      <c r="G198" s="241"/>
      <c r="H198" s="244">
        <v>11.016</v>
      </c>
      <c r="I198" s="245"/>
      <c r="J198" s="245"/>
      <c r="K198" s="241"/>
      <c r="L198" s="241"/>
      <c r="M198" s="246"/>
      <c r="N198" s="247"/>
      <c r="O198" s="248"/>
      <c r="P198" s="248"/>
      <c r="Q198" s="248"/>
      <c r="R198" s="248"/>
      <c r="S198" s="248"/>
      <c r="T198" s="248"/>
      <c r="U198" s="248"/>
      <c r="V198" s="248"/>
      <c r="W198" s="248"/>
      <c r="X198" s="249"/>
      <c r="AT198" s="250" t="s">
        <v>173</v>
      </c>
      <c r="AU198" s="250" t="s">
        <v>94</v>
      </c>
      <c r="AV198" s="15" t="s">
        <v>169</v>
      </c>
      <c r="AW198" s="15" t="s">
        <v>5</v>
      </c>
      <c r="AX198" s="15" t="s">
        <v>92</v>
      </c>
      <c r="AY198" s="250" t="s">
        <v>163</v>
      </c>
    </row>
    <row r="199" spans="1:65" s="2" customFormat="1" ht="16.5" customHeight="1">
      <c r="A199" s="35"/>
      <c r="B199" s="36"/>
      <c r="C199" s="199" t="s">
        <v>213</v>
      </c>
      <c r="D199" s="199" t="s">
        <v>165</v>
      </c>
      <c r="E199" s="200" t="s">
        <v>411</v>
      </c>
      <c r="F199" s="201" t="s">
        <v>412</v>
      </c>
      <c r="G199" s="202" t="s">
        <v>168</v>
      </c>
      <c r="H199" s="203">
        <v>5.8000000000000003E-2</v>
      </c>
      <c r="I199" s="204"/>
      <c r="J199" s="204"/>
      <c r="K199" s="205">
        <f>ROUND(P199*H199,2)</f>
        <v>0</v>
      </c>
      <c r="L199" s="206"/>
      <c r="M199" s="40"/>
      <c r="N199" s="207" t="s">
        <v>1</v>
      </c>
      <c r="O199" s="208" t="s">
        <v>48</v>
      </c>
      <c r="P199" s="209">
        <f>I199+J199</f>
        <v>0</v>
      </c>
      <c r="Q199" s="209">
        <f>ROUND(I199*H199,2)</f>
        <v>0</v>
      </c>
      <c r="R199" s="209">
        <f>ROUND(J199*H199,2)</f>
        <v>0</v>
      </c>
      <c r="S199" s="72"/>
      <c r="T199" s="210">
        <f>S199*H199</f>
        <v>0</v>
      </c>
      <c r="U199" s="210">
        <v>1.04922</v>
      </c>
      <c r="V199" s="210">
        <f>U199*H199</f>
        <v>6.0854760000000008E-2</v>
      </c>
      <c r="W199" s="210">
        <v>0</v>
      </c>
      <c r="X199" s="211">
        <f>W199*H199</f>
        <v>0</v>
      </c>
      <c r="Y199" s="35"/>
      <c r="Z199" s="35"/>
      <c r="AA199" s="35"/>
      <c r="AB199" s="35"/>
      <c r="AC199" s="35"/>
      <c r="AD199" s="35"/>
      <c r="AE199" s="35"/>
      <c r="AR199" s="212" t="s">
        <v>169</v>
      </c>
      <c r="AT199" s="212" t="s">
        <v>165</v>
      </c>
      <c r="AU199" s="212" t="s">
        <v>94</v>
      </c>
      <c r="AY199" s="18" t="s">
        <v>163</v>
      </c>
      <c r="BE199" s="213">
        <f>IF(O199="základní",K199,0)</f>
        <v>0</v>
      </c>
      <c r="BF199" s="213">
        <f>IF(O199="snížená",K199,0)</f>
        <v>0</v>
      </c>
      <c r="BG199" s="213">
        <f>IF(O199="zákl. přenesená",K199,0)</f>
        <v>0</v>
      </c>
      <c r="BH199" s="213">
        <f>IF(O199="sníž. přenesená",K199,0)</f>
        <v>0</v>
      </c>
      <c r="BI199" s="213">
        <f>IF(O199="nulová",K199,0)</f>
        <v>0</v>
      </c>
      <c r="BJ199" s="18" t="s">
        <v>92</v>
      </c>
      <c r="BK199" s="213">
        <f>ROUND(P199*H199,2)</f>
        <v>0</v>
      </c>
      <c r="BL199" s="18" t="s">
        <v>169</v>
      </c>
      <c r="BM199" s="212" t="s">
        <v>413</v>
      </c>
    </row>
    <row r="200" spans="1:65" s="2" customFormat="1" ht="29.25">
      <c r="A200" s="35"/>
      <c r="B200" s="36"/>
      <c r="C200" s="37"/>
      <c r="D200" s="214" t="s">
        <v>171</v>
      </c>
      <c r="E200" s="37"/>
      <c r="F200" s="215" t="s">
        <v>414</v>
      </c>
      <c r="G200" s="37"/>
      <c r="H200" s="37"/>
      <c r="I200" s="216"/>
      <c r="J200" s="216"/>
      <c r="K200" s="37"/>
      <c r="L200" s="37"/>
      <c r="M200" s="40"/>
      <c r="N200" s="217"/>
      <c r="O200" s="218"/>
      <c r="P200" s="72"/>
      <c r="Q200" s="72"/>
      <c r="R200" s="72"/>
      <c r="S200" s="72"/>
      <c r="T200" s="72"/>
      <c r="U200" s="72"/>
      <c r="V200" s="72"/>
      <c r="W200" s="72"/>
      <c r="X200" s="73"/>
      <c r="Y200" s="35"/>
      <c r="Z200" s="35"/>
      <c r="AA200" s="35"/>
      <c r="AB200" s="35"/>
      <c r="AC200" s="35"/>
      <c r="AD200" s="35"/>
      <c r="AE200" s="35"/>
      <c r="AT200" s="18" t="s">
        <v>171</v>
      </c>
      <c r="AU200" s="18" t="s">
        <v>94</v>
      </c>
    </row>
    <row r="201" spans="1:65" s="13" customFormat="1">
      <c r="B201" s="219"/>
      <c r="C201" s="220"/>
      <c r="D201" s="214" t="s">
        <v>173</v>
      </c>
      <c r="E201" s="221" t="s">
        <v>1</v>
      </c>
      <c r="F201" s="222" t="s">
        <v>174</v>
      </c>
      <c r="G201" s="220"/>
      <c r="H201" s="221" t="s">
        <v>1</v>
      </c>
      <c r="I201" s="223"/>
      <c r="J201" s="223"/>
      <c r="K201" s="220"/>
      <c r="L201" s="220"/>
      <c r="M201" s="224"/>
      <c r="N201" s="225"/>
      <c r="O201" s="226"/>
      <c r="P201" s="226"/>
      <c r="Q201" s="226"/>
      <c r="R201" s="226"/>
      <c r="S201" s="226"/>
      <c r="T201" s="226"/>
      <c r="U201" s="226"/>
      <c r="V201" s="226"/>
      <c r="W201" s="226"/>
      <c r="X201" s="227"/>
      <c r="AT201" s="228" t="s">
        <v>173</v>
      </c>
      <c r="AU201" s="228" t="s">
        <v>94</v>
      </c>
      <c r="AV201" s="13" t="s">
        <v>92</v>
      </c>
      <c r="AW201" s="13" t="s">
        <v>5</v>
      </c>
      <c r="AX201" s="13" t="s">
        <v>85</v>
      </c>
      <c r="AY201" s="228" t="s">
        <v>163</v>
      </c>
    </row>
    <row r="202" spans="1:65" s="13" customFormat="1">
      <c r="B202" s="219"/>
      <c r="C202" s="220"/>
      <c r="D202" s="214" t="s">
        <v>173</v>
      </c>
      <c r="E202" s="221" t="s">
        <v>1</v>
      </c>
      <c r="F202" s="222" t="s">
        <v>389</v>
      </c>
      <c r="G202" s="220"/>
      <c r="H202" s="221" t="s">
        <v>1</v>
      </c>
      <c r="I202" s="223"/>
      <c r="J202" s="223"/>
      <c r="K202" s="220"/>
      <c r="L202" s="220"/>
      <c r="M202" s="224"/>
      <c r="N202" s="225"/>
      <c r="O202" s="226"/>
      <c r="P202" s="226"/>
      <c r="Q202" s="226"/>
      <c r="R202" s="226"/>
      <c r="S202" s="226"/>
      <c r="T202" s="226"/>
      <c r="U202" s="226"/>
      <c r="V202" s="226"/>
      <c r="W202" s="226"/>
      <c r="X202" s="227"/>
      <c r="AT202" s="228" t="s">
        <v>173</v>
      </c>
      <c r="AU202" s="228" t="s">
        <v>94</v>
      </c>
      <c r="AV202" s="13" t="s">
        <v>92</v>
      </c>
      <c r="AW202" s="13" t="s">
        <v>5</v>
      </c>
      <c r="AX202" s="13" t="s">
        <v>85</v>
      </c>
      <c r="AY202" s="228" t="s">
        <v>163</v>
      </c>
    </row>
    <row r="203" spans="1:65" s="14" customFormat="1">
      <c r="B203" s="229"/>
      <c r="C203" s="230"/>
      <c r="D203" s="214" t="s">
        <v>173</v>
      </c>
      <c r="E203" s="231" t="s">
        <v>1</v>
      </c>
      <c r="F203" s="232" t="s">
        <v>415</v>
      </c>
      <c r="G203" s="230"/>
      <c r="H203" s="233">
        <v>8.9999999999999993E-3</v>
      </c>
      <c r="I203" s="234"/>
      <c r="J203" s="234"/>
      <c r="K203" s="230"/>
      <c r="L203" s="230"/>
      <c r="M203" s="235"/>
      <c r="N203" s="236"/>
      <c r="O203" s="237"/>
      <c r="P203" s="237"/>
      <c r="Q203" s="237"/>
      <c r="R203" s="237"/>
      <c r="S203" s="237"/>
      <c r="T203" s="237"/>
      <c r="U203" s="237"/>
      <c r="V203" s="237"/>
      <c r="W203" s="237"/>
      <c r="X203" s="238"/>
      <c r="AT203" s="239" t="s">
        <v>173</v>
      </c>
      <c r="AU203" s="239" t="s">
        <v>94</v>
      </c>
      <c r="AV203" s="14" t="s">
        <v>94</v>
      </c>
      <c r="AW203" s="14" t="s">
        <v>5</v>
      </c>
      <c r="AX203" s="14" t="s">
        <v>85</v>
      </c>
      <c r="AY203" s="239" t="s">
        <v>163</v>
      </c>
    </row>
    <row r="204" spans="1:65" s="14" customFormat="1">
      <c r="B204" s="229"/>
      <c r="C204" s="230"/>
      <c r="D204" s="214" t="s">
        <v>173</v>
      </c>
      <c r="E204" s="231" t="s">
        <v>1</v>
      </c>
      <c r="F204" s="232" t="s">
        <v>416</v>
      </c>
      <c r="G204" s="230"/>
      <c r="H204" s="233">
        <v>1.7999999999999999E-2</v>
      </c>
      <c r="I204" s="234"/>
      <c r="J204" s="234"/>
      <c r="K204" s="230"/>
      <c r="L204" s="230"/>
      <c r="M204" s="235"/>
      <c r="N204" s="236"/>
      <c r="O204" s="237"/>
      <c r="P204" s="237"/>
      <c r="Q204" s="237"/>
      <c r="R204" s="237"/>
      <c r="S204" s="237"/>
      <c r="T204" s="237"/>
      <c r="U204" s="237"/>
      <c r="V204" s="237"/>
      <c r="W204" s="237"/>
      <c r="X204" s="238"/>
      <c r="AT204" s="239" t="s">
        <v>173</v>
      </c>
      <c r="AU204" s="239" t="s">
        <v>94</v>
      </c>
      <c r="AV204" s="14" t="s">
        <v>94</v>
      </c>
      <c r="AW204" s="14" t="s">
        <v>5</v>
      </c>
      <c r="AX204" s="14" t="s">
        <v>85</v>
      </c>
      <c r="AY204" s="239" t="s">
        <v>163</v>
      </c>
    </row>
    <row r="205" spans="1:65" s="14" customFormat="1">
      <c r="B205" s="229"/>
      <c r="C205" s="230"/>
      <c r="D205" s="214" t="s">
        <v>173</v>
      </c>
      <c r="E205" s="231" t="s">
        <v>1</v>
      </c>
      <c r="F205" s="232" t="s">
        <v>415</v>
      </c>
      <c r="G205" s="230"/>
      <c r="H205" s="233">
        <v>8.9999999999999993E-3</v>
      </c>
      <c r="I205" s="234"/>
      <c r="J205" s="234"/>
      <c r="K205" s="230"/>
      <c r="L205" s="230"/>
      <c r="M205" s="235"/>
      <c r="N205" s="236"/>
      <c r="O205" s="237"/>
      <c r="P205" s="237"/>
      <c r="Q205" s="237"/>
      <c r="R205" s="237"/>
      <c r="S205" s="237"/>
      <c r="T205" s="237"/>
      <c r="U205" s="237"/>
      <c r="V205" s="237"/>
      <c r="W205" s="237"/>
      <c r="X205" s="238"/>
      <c r="AT205" s="239" t="s">
        <v>173</v>
      </c>
      <c r="AU205" s="239" t="s">
        <v>94</v>
      </c>
      <c r="AV205" s="14" t="s">
        <v>94</v>
      </c>
      <c r="AW205" s="14" t="s">
        <v>5</v>
      </c>
      <c r="AX205" s="14" t="s">
        <v>85</v>
      </c>
      <c r="AY205" s="239" t="s">
        <v>163</v>
      </c>
    </row>
    <row r="206" spans="1:65" s="16" customFormat="1">
      <c r="B206" s="255"/>
      <c r="C206" s="256"/>
      <c r="D206" s="214" t="s">
        <v>173</v>
      </c>
      <c r="E206" s="257" t="s">
        <v>1</v>
      </c>
      <c r="F206" s="258" t="s">
        <v>392</v>
      </c>
      <c r="G206" s="256"/>
      <c r="H206" s="259">
        <v>3.5999999999999997E-2</v>
      </c>
      <c r="I206" s="260"/>
      <c r="J206" s="260"/>
      <c r="K206" s="256"/>
      <c r="L206" s="256"/>
      <c r="M206" s="261"/>
      <c r="N206" s="262"/>
      <c r="O206" s="263"/>
      <c r="P206" s="263"/>
      <c r="Q206" s="263"/>
      <c r="R206" s="263"/>
      <c r="S206" s="263"/>
      <c r="T206" s="263"/>
      <c r="U206" s="263"/>
      <c r="V206" s="263"/>
      <c r="W206" s="263"/>
      <c r="X206" s="264"/>
      <c r="AT206" s="265" t="s">
        <v>173</v>
      </c>
      <c r="AU206" s="265" t="s">
        <v>94</v>
      </c>
      <c r="AV206" s="16" t="s">
        <v>102</v>
      </c>
      <c r="AW206" s="16" t="s">
        <v>5</v>
      </c>
      <c r="AX206" s="16" t="s">
        <v>85</v>
      </c>
      <c r="AY206" s="265" t="s">
        <v>163</v>
      </c>
    </row>
    <row r="207" spans="1:65" s="13" customFormat="1">
      <c r="B207" s="219"/>
      <c r="C207" s="220"/>
      <c r="D207" s="214" t="s">
        <v>173</v>
      </c>
      <c r="E207" s="221" t="s">
        <v>1</v>
      </c>
      <c r="F207" s="222" t="s">
        <v>393</v>
      </c>
      <c r="G207" s="220"/>
      <c r="H207" s="221" t="s">
        <v>1</v>
      </c>
      <c r="I207" s="223"/>
      <c r="J207" s="223"/>
      <c r="K207" s="220"/>
      <c r="L207" s="220"/>
      <c r="M207" s="224"/>
      <c r="N207" s="225"/>
      <c r="O207" s="226"/>
      <c r="P207" s="226"/>
      <c r="Q207" s="226"/>
      <c r="R207" s="226"/>
      <c r="S207" s="226"/>
      <c r="T207" s="226"/>
      <c r="U207" s="226"/>
      <c r="V207" s="226"/>
      <c r="W207" s="226"/>
      <c r="X207" s="227"/>
      <c r="AT207" s="228" t="s">
        <v>173</v>
      </c>
      <c r="AU207" s="228" t="s">
        <v>94</v>
      </c>
      <c r="AV207" s="13" t="s">
        <v>92</v>
      </c>
      <c r="AW207" s="13" t="s">
        <v>5</v>
      </c>
      <c r="AX207" s="13" t="s">
        <v>85</v>
      </c>
      <c r="AY207" s="228" t="s">
        <v>163</v>
      </c>
    </row>
    <row r="208" spans="1:65" s="14" customFormat="1">
      <c r="B208" s="229"/>
      <c r="C208" s="230"/>
      <c r="D208" s="214" t="s">
        <v>173</v>
      </c>
      <c r="E208" s="231" t="s">
        <v>1</v>
      </c>
      <c r="F208" s="232" t="s">
        <v>417</v>
      </c>
      <c r="G208" s="230"/>
      <c r="H208" s="233">
        <v>2.1999999999999999E-2</v>
      </c>
      <c r="I208" s="234"/>
      <c r="J208" s="234"/>
      <c r="K208" s="230"/>
      <c r="L208" s="230"/>
      <c r="M208" s="235"/>
      <c r="N208" s="236"/>
      <c r="O208" s="237"/>
      <c r="P208" s="237"/>
      <c r="Q208" s="237"/>
      <c r="R208" s="237"/>
      <c r="S208" s="237"/>
      <c r="T208" s="237"/>
      <c r="U208" s="237"/>
      <c r="V208" s="237"/>
      <c r="W208" s="237"/>
      <c r="X208" s="238"/>
      <c r="AT208" s="239" t="s">
        <v>173</v>
      </c>
      <c r="AU208" s="239" t="s">
        <v>94</v>
      </c>
      <c r="AV208" s="14" t="s">
        <v>94</v>
      </c>
      <c r="AW208" s="14" t="s">
        <v>5</v>
      </c>
      <c r="AX208" s="14" t="s">
        <v>85</v>
      </c>
      <c r="AY208" s="239" t="s">
        <v>163</v>
      </c>
    </row>
    <row r="209" spans="1:65" s="16" customFormat="1">
      <c r="B209" s="255"/>
      <c r="C209" s="256"/>
      <c r="D209" s="214" t="s">
        <v>173</v>
      </c>
      <c r="E209" s="257" t="s">
        <v>1</v>
      </c>
      <c r="F209" s="258" t="s">
        <v>392</v>
      </c>
      <c r="G209" s="256"/>
      <c r="H209" s="259">
        <v>2.1999999999999999E-2</v>
      </c>
      <c r="I209" s="260"/>
      <c r="J209" s="260"/>
      <c r="K209" s="256"/>
      <c r="L209" s="256"/>
      <c r="M209" s="261"/>
      <c r="N209" s="262"/>
      <c r="O209" s="263"/>
      <c r="P209" s="263"/>
      <c r="Q209" s="263"/>
      <c r="R209" s="263"/>
      <c r="S209" s="263"/>
      <c r="T209" s="263"/>
      <c r="U209" s="263"/>
      <c r="V209" s="263"/>
      <c r="W209" s="263"/>
      <c r="X209" s="264"/>
      <c r="AT209" s="265" t="s">
        <v>173</v>
      </c>
      <c r="AU209" s="265" t="s">
        <v>94</v>
      </c>
      <c r="AV209" s="16" t="s">
        <v>102</v>
      </c>
      <c r="AW209" s="16" t="s">
        <v>5</v>
      </c>
      <c r="AX209" s="16" t="s">
        <v>85</v>
      </c>
      <c r="AY209" s="265" t="s">
        <v>163</v>
      </c>
    </row>
    <row r="210" spans="1:65" s="15" customFormat="1">
      <c r="B210" s="240"/>
      <c r="C210" s="241"/>
      <c r="D210" s="214" t="s">
        <v>173</v>
      </c>
      <c r="E210" s="242" t="s">
        <v>1</v>
      </c>
      <c r="F210" s="243" t="s">
        <v>177</v>
      </c>
      <c r="G210" s="241"/>
      <c r="H210" s="244">
        <v>5.7999999999999996E-2</v>
      </c>
      <c r="I210" s="245"/>
      <c r="J210" s="245"/>
      <c r="K210" s="241"/>
      <c r="L210" s="241"/>
      <c r="M210" s="246"/>
      <c r="N210" s="247"/>
      <c r="O210" s="248"/>
      <c r="P210" s="248"/>
      <c r="Q210" s="248"/>
      <c r="R210" s="248"/>
      <c r="S210" s="248"/>
      <c r="T210" s="248"/>
      <c r="U210" s="248"/>
      <c r="V210" s="248"/>
      <c r="W210" s="248"/>
      <c r="X210" s="249"/>
      <c r="AT210" s="250" t="s">
        <v>173</v>
      </c>
      <c r="AU210" s="250" t="s">
        <v>94</v>
      </c>
      <c r="AV210" s="15" t="s">
        <v>169</v>
      </c>
      <c r="AW210" s="15" t="s">
        <v>5</v>
      </c>
      <c r="AX210" s="15" t="s">
        <v>92</v>
      </c>
      <c r="AY210" s="250" t="s">
        <v>163</v>
      </c>
    </row>
    <row r="211" spans="1:65" s="2" customFormat="1" ht="24.2" customHeight="1">
      <c r="A211" s="35"/>
      <c r="B211" s="36"/>
      <c r="C211" s="199" t="s">
        <v>219</v>
      </c>
      <c r="D211" s="199" t="s">
        <v>165</v>
      </c>
      <c r="E211" s="200" t="s">
        <v>418</v>
      </c>
      <c r="F211" s="201" t="s">
        <v>419</v>
      </c>
      <c r="G211" s="202" t="s">
        <v>180</v>
      </c>
      <c r="H211" s="203">
        <v>9.8819999999999997</v>
      </c>
      <c r="I211" s="204"/>
      <c r="J211" s="204"/>
      <c r="K211" s="205">
        <f>ROUND(P211*H211,2)</f>
        <v>0</v>
      </c>
      <c r="L211" s="206"/>
      <c r="M211" s="40"/>
      <c r="N211" s="207" t="s">
        <v>1</v>
      </c>
      <c r="O211" s="208" t="s">
        <v>48</v>
      </c>
      <c r="P211" s="209">
        <f>I211+J211</f>
        <v>0</v>
      </c>
      <c r="Q211" s="209">
        <f>ROUND(I211*H211,2)</f>
        <v>0</v>
      </c>
      <c r="R211" s="209">
        <f>ROUND(J211*H211,2)</f>
        <v>0</v>
      </c>
      <c r="S211" s="72"/>
      <c r="T211" s="210">
        <f>S211*H211</f>
        <v>0</v>
      </c>
      <c r="U211" s="210">
        <v>0.25364999999999999</v>
      </c>
      <c r="V211" s="210">
        <f>U211*H211</f>
        <v>2.5065692999999998</v>
      </c>
      <c r="W211" s="210">
        <v>0</v>
      </c>
      <c r="X211" s="211">
        <f>W211*H211</f>
        <v>0</v>
      </c>
      <c r="Y211" s="35"/>
      <c r="Z211" s="35"/>
      <c r="AA211" s="35"/>
      <c r="AB211" s="35"/>
      <c r="AC211" s="35"/>
      <c r="AD211" s="35"/>
      <c r="AE211" s="35"/>
      <c r="AR211" s="212" t="s">
        <v>169</v>
      </c>
      <c r="AT211" s="212" t="s">
        <v>165</v>
      </c>
      <c r="AU211" s="212" t="s">
        <v>94</v>
      </c>
      <c r="AY211" s="18" t="s">
        <v>163</v>
      </c>
      <c r="BE211" s="213">
        <f>IF(O211="základní",K211,0)</f>
        <v>0</v>
      </c>
      <c r="BF211" s="213">
        <f>IF(O211="snížená",K211,0)</f>
        <v>0</v>
      </c>
      <c r="BG211" s="213">
        <f>IF(O211="zákl. přenesená",K211,0)</f>
        <v>0</v>
      </c>
      <c r="BH211" s="213">
        <f>IF(O211="sníž. přenesená",K211,0)</f>
        <v>0</v>
      </c>
      <c r="BI211" s="213">
        <f>IF(O211="nulová",K211,0)</f>
        <v>0</v>
      </c>
      <c r="BJ211" s="18" t="s">
        <v>92</v>
      </c>
      <c r="BK211" s="213">
        <f>ROUND(P211*H211,2)</f>
        <v>0</v>
      </c>
      <c r="BL211" s="18" t="s">
        <v>169</v>
      </c>
      <c r="BM211" s="212" t="s">
        <v>420</v>
      </c>
    </row>
    <row r="212" spans="1:65" s="2" customFormat="1" ht="19.5">
      <c r="A212" s="35"/>
      <c r="B212" s="36"/>
      <c r="C212" s="37"/>
      <c r="D212" s="214" t="s">
        <v>171</v>
      </c>
      <c r="E212" s="37"/>
      <c r="F212" s="215" t="s">
        <v>421</v>
      </c>
      <c r="G212" s="37"/>
      <c r="H212" s="37"/>
      <c r="I212" s="216"/>
      <c r="J212" s="216"/>
      <c r="K212" s="37"/>
      <c r="L212" s="37"/>
      <c r="M212" s="40"/>
      <c r="N212" s="217"/>
      <c r="O212" s="218"/>
      <c r="P212" s="72"/>
      <c r="Q212" s="72"/>
      <c r="R212" s="72"/>
      <c r="S212" s="72"/>
      <c r="T212" s="72"/>
      <c r="U212" s="72"/>
      <c r="V212" s="72"/>
      <c r="W212" s="72"/>
      <c r="X212" s="73"/>
      <c r="Y212" s="35"/>
      <c r="Z212" s="35"/>
      <c r="AA212" s="35"/>
      <c r="AB212" s="35"/>
      <c r="AC212" s="35"/>
      <c r="AD212" s="35"/>
      <c r="AE212" s="35"/>
      <c r="AT212" s="18" t="s">
        <v>171</v>
      </c>
      <c r="AU212" s="18" t="s">
        <v>94</v>
      </c>
    </row>
    <row r="213" spans="1:65" s="13" customFormat="1">
      <c r="B213" s="219"/>
      <c r="C213" s="220"/>
      <c r="D213" s="214" t="s">
        <v>173</v>
      </c>
      <c r="E213" s="221" t="s">
        <v>1</v>
      </c>
      <c r="F213" s="222" t="s">
        <v>174</v>
      </c>
      <c r="G213" s="220"/>
      <c r="H213" s="221" t="s">
        <v>1</v>
      </c>
      <c r="I213" s="223"/>
      <c r="J213" s="223"/>
      <c r="K213" s="220"/>
      <c r="L213" s="220"/>
      <c r="M213" s="224"/>
      <c r="N213" s="225"/>
      <c r="O213" s="226"/>
      <c r="P213" s="226"/>
      <c r="Q213" s="226"/>
      <c r="R213" s="226"/>
      <c r="S213" s="226"/>
      <c r="T213" s="226"/>
      <c r="U213" s="226"/>
      <c r="V213" s="226"/>
      <c r="W213" s="226"/>
      <c r="X213" s="227"/>
      <c r="AT213" s="228" t="s">
        <v>173</v>
      </c>
      <c r="AU213" s="228" t="s">
        <v>94</v>
      </c>
      <c r="AV213" s="13" t="s">
        <v>92</v>
      </c>
      <c r="AW213" s="13" t="s">
        <v>5</v>
      </c>
      <c r="AX213" s="13" t="s">
        <v>85</v>
      </c>
      <c r="AY213" s="228" t="s">
        <v>163</v>
      </c>
    </row>
    <row r="214" spans="1:65" s="14" customFormat="1">
      <c r="B214" s="229"/>
      <c r="C214" s="230"/>
      <c r="D214" s="214" t="s">
        <v>173</v>
      </c>
      <c r="E214" s="231" t="s">
        <v>1</v>
      </c>
      <c r="F214" s="232" t="s">
        <v>422</v>
      </c>
      <c r="G214" s="230"/>
      <c r="H214" s="233">
        <v>1.3819999999999999</v>
      </c>
      <c r="I214" s="234"/>
      <c r="J214" s="234"/>
      <c r="K214" s="230"/>
      <c r="L214" s="230"/>
      <c r="M214" s="235"/>
      <c r="N214" s="236"/>
      <c r="O214" s="237"/>
      <c r="P214" s="237"/>
      <c r="Q214" s="237"/>
      <c r="R214" s="237"/>
      <c r="S214" s="237"/>
      <c r="T214" s="237"/>
      <c r="U214" s="237"/>
      <c r="V214" s="237"/>
      <c r="W214" s="237"/>
      <c r="X214" s="238"/>
      <c r="AT214" s="239" t="s">
        <v>173</v>
      </c>
      <c r="AU214" s="239" t="s">
        <v>94</v>
      </c>
      <c r="AV214" s="14" t="s">
        <v>94</v>
      </c>
      <c r="AW214" s="14" t="s">
        <v>5</v>
      </c>
      <c r="AX214" s="14" t="s">
        <v>85</v>
      </c>
      <c r="AY214" s="239" t="s">
        <v>163</v>
      </c>
    </row>
    <row r="215" spans="1:65" s="16" customFormat="1">
      <c r="B215" s="255"/>
      <c r="C215" s="256"/>
      <c r="D215" s="214" t="s">
        <v>173</v>
      </c>
      <c r="E215" s="257" t="s">
        <v>1</v>
      </c>
      <c r="F215" s="258" t="s">
        <v>392</v>
      </c>
      <c r="G215" s="256"/>
      <c r="H215" s="259">
        <v>1.3819999999999999</v>
      </c>
      <c r="I215" s="260"/>
      <c r="J215" s="260"/>
      <c r="K215" s="256"/>
      <c r="L215" s="256"/>
      <c r="M215" s="261"/>
      <c r="N215" s="262"/>
      <c r="O215" s="263"/>
      <c r="P215" s="263"/>
      <c r="Q215" s="263"/>
      <c r="R215" s="263"/>
      <c r="S215" s="263"/>
      <c r="T215" s="263"/>
      <c r="U215" s="263"/>
      <c r="V215" s="263"/>
      <c r="W215" s="263"/>
      <c r="X215" s="264"/>
      <c r="AT215" s="265" t="s">
        <v>173</v>
      </c>
      <c r="AU215" s="265" t="s">
        <v>94</v>
      </c>
      <c r="AV215" s="16" t="s">
        <v>102</v>
      </c>
      <c r="AW215" s="16" t="s">
        <v>5</v>
      </c>
      <c r="AX215" s="16" t="s">
        <v>85</v>
      </c>
      <c r="AY215" s="265" t="s">
        <v>163</v>
      </c>
    </row>
    <row r="216" spans="1:65" s="13" customFormat="1">
      <c r="B216" s="219"/>
      <c r="C216" s="220"/>
      <c r="D216" s="214" t="s">
        <v>173</v>
      </c>
      <c r="E216" s="221" t="s">
        <v>1</v>
      </c>
      <c r="F216" s="222" t="s">
        <v>423</v>
      </c>
      <c r="G216" s="220"/>
      <c r="H216" s="221" t="s">
        <v>1</v>
      </c>
      <c r="I216" s="223"/>
      <c r="J216" s="223"/>
      <c r="K216" s="220"/>
      <c r="L216" s="220"/>
      <c r="M216" s="224"/>
      <c r="N216" s="225"/>
      <c r="O216" s="226"/>
      <c r="P216" s="226"/>
      <c r="Q216" s="226"/>
      <c r="R216" s="226"/>
      <c r="S216" s="226"/>
      <c r="T216" s="226"/>
      <c r="U216" s="226"/>
      <c r="V216" s="226"/>
      <c r="W216" s="226"/>
      <c r="X216" s="227"/>
      <c r="AT216" s="228" t="s">
        <v>173</v>
      </c>
      <c r="AU216" s="228" t="s">
        <v>94</v>
      </c>
      <c r="AV216" s="13" t="s">
        <v>92</v>
      </c>
      <c r="AW216" s="13" t="s">
        <v>5</v>
      </c>
      <c r="AX216" s="13" t="s">
        <v>85</v>
      </c>
      <c r="AY216" s="228" t="s">
        <v>163</v>
      </c>
    </row>
    <row r="217" spans="1:65" s="14" customFormat="1">
      <c r="B217" s="229"/>
      <c r="C217" s="230"/>
      <c r="D217" s="214" t="s">
        <v>173</v>
      </c>
      <c r="E217" s="231" t="s">
        <v>1</v>
      </c>
      <c r="F217" s="232" t="s">
        <v>424</v>
      </c>
      <c r="G217" s="230"/>
      <c r="H217" s="233">
        <v>8.5</v>
      </c>
      <c r="I217" s="234"/>
      <c r="J217" s="234"/>
      <c r="K217" s="230"/>
      <c r="L217" s="230"/>
      <c r="M217" s="235"/>
      <c r="N217" s="236"/>
      <c r="O217" s="237"/>
      <c r="P217" s="237"/>
      <c r="Q217" s="237"/>
      <c r="R217" s="237"/>
      <c r="S217" s="237"/>
      <c r="T217" s="237"/>
      <c r="U217" s="237"/>
      <c r="V217" s="237"/>
      <c r="W217" s="237"/>
      <c r="X217" s="238"/>
      <c r="AT217" s="239" t="s">
        <v>173</v>
      </c>
      <c r="AU217" s="239" t="s">
        <v>94</v>
      </c>
      <c r="AV217" s="14" t="s">
        <v>94</v>
      </c>
      <c r="AW217" s="14" t="s">
        <v>5</v>
      </c>
      <c r="AX217" s="14" t="s">
        <v>85</v>
      </c>
      <c r="AY217" s="239" t="s">
        <v>163</v>
      </c>
    </row>
    <row r="218" spans="1:65" s="16" customFormat="1">
      <c r="B218" s="255"/>
      <c r="C218" s="256"/>
      <c r="D218" s="214" t="s">
        <v>173</v>
      </c>
      <c r="E218" s="257" t="s">
        <v>1</v>
      </c>
      <c r="F218" s="258" t="s">
        <v>392</v>
      </c>
      <c r="G218" s="256"/>
      <c r="H218" s="259">
        <v>8.5</v>
      </c>
      <c r="I218" s="260"/>
      <c r="J218" s="260"/>
      <c r="K218" s="256"/>
      <c r="L218" s="256"/>
      <c r="M218" s="261"/>
      <c r="N218" s="262"/>
      <c r="O218" s="263"/>
      <c r="P218" s="263"/>
      <c r="Q218" s="263"/>
      <c r="R218" s="263"/>
      <c r="S218" s="263"/>
      <c r="T218" s="263"/>
      <c r="U218" s="263"/>
      <c r="V218" s="263"/>
      <c r="W218" s="263"/>
      <c r="X218" s="264"/>
      <c r="AT218" s="265" t="s">
        <v>173</v>
      </c>
      <c r="AU218" s="265" t="s">
        <v>94</v>
      </c>
      <c r="AV218" s="16" t="s">
        <v>102</v>
      </c>
      <c r="AW218" s="16" t="s">
        <v>5</v>
      </c>
      <c r="AX218" s="16" t="s">
        <v>85</v>
      </c>
      <c r="AY218" s="265" t="s">
        <v>163</v>
      </c>
    </row>
    <row r="219" spans="1:65" s="15" customFormat="1">
      <c r="B219" s="240"/>
      <c r="C219" s="241"/>
      <c r="D219" s="214" t="s">
        <v>173</v>
      </c>
      <c r="E219" s="242" t="s">
        <v>1</v>
      </c>
      <c r="F219" s="243" t="s">
        <v>177</v>
      </c>
      <c r="G219" s="241"/>
      <c r="H219" s="244">
        <v>9.8819999999999997</v>
      </c>
      <c r="I219" s="245"/>
      <c r="J219" s="245"/>
      <c r="K219" s="241"/>
      <c r="L219" s="241"/>
      <c r="M219" s="246"/>
      <c r="N219" s="247"/>
      <c r="O219" s="248"/>
      <c r="P219" s="248"/>
      <c r="Q219" s="248"/>
      <c r="R219" s="248"/>
      <c r="S219" s="248"/>
      <c r="T219" s="248"/>
      <c r="U219" s="248"/>
      <c r="V219" s="248"/>
      <c r="W219" s="248"/>
      <c r="X219" s="249"/>
      <c r="AT219" s="250" t="s">
        <v>173</v>
      </c>
      <c r="AU219" s="250" t="s">
        <v>94</v>
      </c>
      <c r="AV219" s="15" t="s">
        <v>169</v>
      </c>
      <c r="AW219" s="15" t="s">
        <v>5</v>
      </c>
      <c r="AX219" s="15" t="s">
        <v>92</v>
      </c>
      <c r="AY219" s="250" t="s">
        <v>163</v>
      </c>
    </row>
    <row r="220" spans="1:65" s="12" customFormat="1" ht="22.9" customHeight="1">
      <c r="B220" s="182"/>
      <c r="C220" s="183"/>
      <c r="D220" s="184" t="s">
        <v>84</v>
      </c>
      <c r="E220" s="197" t="s">
        <v>169</v>
      </c>
      <c r="F220" s="197" t="s">
        <v>184</v>
      </c>
      <c r="G220" s="183"/>
      <c r="H220" s="183"/>
      <c r="I220" s="186"/>
      <c r="J220" s="186"/>
      <c r="K220" s="198">
        <f>BK220</f>
        <v>0</v>
      </c>
      <c r="L220" s="183"/>
      <c r="M220" s="188"/>
      <c r="N220" s="189"/>
      <c r="O220" s="190"/>
      <c r="P220" s="190"/>
      <c r="Q220" s="191">
        <f>SUM(Q221:Q259)</f>
        <v>0</v>
      </c>
      <c r="R220" s="191">
        <f>SUM(R221:R259)</f>
        <v>0</v>
      </c>
      <c r="S220" s="190"/>
      <c r="T220" s="192">
        <f>SUM(T221:T259)</f>
        <v>0</v>
      </c>
      <c r="U220" s="190"/>
      <c r="V220" s="192">
        <f>SUM(V221:V259)</f>
        <v>1.3210160499999999</v>
      </c>
      <c r="W220" s="190"/>
      <c r="X220" s="193">
        <f>SUM(X221:X259)</f>
        <v>0</v>
      </c>
      <c r="AR220" s="194" t="s">
        <v>92</v>
      </c>
      <c r="AT220" s="195" t="s">
        <v>84</v>
      </c>
      <c r="AU220" s="195" t="s">
        <v>92</v>
      </c>
      <c r="AY220" s="194" t="s">
        <v>163</v>
      </c>
      <c r="BK220" s="196">
        <f>SUM(BK221:BK259)</f>
        <v>0</v>
      </c>
    </row>
    <row r="221" spans="1:65" s="2" customFormat="1" ht="37.9" customHeight="1">
      <c r="A221" s="35"/>
      <c r="B221" s="36"/>
      <c r="C221" s="199" t="s">
        <v>192</v>
      </c>
      <c r="D221" s="199" t="s">
        <v>165</v>
      </c>
      <c r="E221" s="200" t="s">
        <v>425</v>
      </c>
      <c r="F221" s="201" t="s">
        <v>426</v>
      </c>
      <c r="G221" s="202" t="s">
        <v>168</v>
      </c>
      <c r="H221" s="203">
        <v>0.93</v>
      </c>
      <c r="I221" s="204"/>
      <c r="J221" s="204"/>
      <c r="K221" s="205">
        <f>ROUND(P221*H221,2)</f>
        <v>0</v>
      </c>
      <c r="L221" s="206"/>
      <c r="M221" s="40"/>
      <c r="N221" s="207" t="s">
        <v>1</v>
      </c>
      <c r="O221" s="208" t="s">
        <v>48</v>
      </c>
      <c r="P221" s="209">
        <f>I221+J221</f>
        <v>0</v>
      </c>
      <c r="Q221" s="209">
        <f>ROUND(I221*H221,2)</f>
        <v>0</v>
      </c>
      <c r="R221" s="209">
        <f>ROUND(J221*H221,2)</f>
        <v>0</v>
      </c>
      <c r="S221" s="72"/>
      <c r="T221" s="210">
        <f>S221*H221</f>
        <v>0</v>
      </c>
      <c r="U221" s="210">
        <v>1.7090000000000001E-2</v>
      </c>
      <c r="V221" s="210">
        <f>U221*H221</f>
        <v>1.58937E-2</v>
      </c>
      <c r="W221" s="210">
        <v>0</v>
      </c>
      <c r="X221" s="211">
        <f>W221*H221</f>
        <v>0</v>
      </c>
      <c r="Y221" s="35"/>
      <c r="Z221" s="35"/>
      <c r="AA221" s="35"/>
      <c r="AB221" s="35"/>
      <c r="AC221" s="35"/>
      <c r="AD221" s="35"/>
      <c r="AE221" s="35"/>
      <c r="AR221" s="212" t="s">
        <v>169</v>
      </c>
      <c r="AT221" s="212" t="s">
        <v>165</v>
      </c>
      <c r="AU221" s="212" t="s">
        <v>94</v>
      </c>
      <c r="AY221" s="18" t="s">
        <v>163</v>
      </c>
      <c r="BE221" s="213">
        <f>IF(O221="základní",K221,0)</f>
        <v>0</v>
      </c>
      <c r="BF221" s="213">
        <f>IF(O221="snížená",K221,0)</f>
        <v>0</v>
      </c>
      <c r="BG221" s="213">
        <f>IF(O221="zákl. přenesená",K221,0)</f>
        <v>0</v>
      </c>
      <c r="BH221" s="213">
        <f>IF(O221="sníž. přenesená",K221,0)</f>
        <v>0</v>
      </c>
      <c r="BI221" s="213">
        <f>IF(O221="nulová",K221,0)</f>
        <v>0</v>
      </c>
      <c r="BJ221" s="18" t="s">
        <v>92</v>
      </c>
      <c r="BK221" s="213">
        <f>ROUND(P221*H221,2)</f>
        <v>0</v>
      </c>
      <c r="BL221" s="18" t="s">
        <v>169</v>
      </c>
      <c r="BM221" s="212" t="s">
        <v>427</v>
      </c>
    </row>
    <row r="222" spans="1:65" s="2" customFormat="1" ht="19.5">
      <c r="A222" s="35"/>
      <c r="B222" s="36"/>
      <c r="C222" s="37"/>
      <c r="D222" s="214" t="s">
        <v>171</v>
      </c>
      <c r="E222" s="37"/>
      <c r="F222" s="215" t="s">
        <v>428</v>
      </c>
      <c r="G222" s="37"/>
      <c r="H222" s="37"/>
      <c r="I222" s="216"/>
      <c r="J222" s="216"/>
      <c r="K222" s="37"/>
      <c r="L222" s="37"/>
      <c r="M222" s="40"/>
      <c r="N222" s="217"/>
      <c r="O222" s="218"/>
      <c r="P222" s="72"/>
      <c r="Q222" s="72"/>
      <c r="R222" s="72"/>
      <c r="S222" s="72"/>
      <c r="T222" s="72"/>
      <c r="U222" s="72"/>
      <c r="V222" s="72"/>
      <c r="W222" s="72"/>
      <c r="X222" s="73"/>
      <c r="Y222" s="35"/>
      <c r="Z222" s="35"/>
      <c r="AA222" s="35"/>
      <c r="AB222" s="35"/>
      <c r="AC222" s="35"/>
      <c r="AD222" s="35"/>
      <c r="AE222" s="35"/>
      <c r="AT222" s="18" t="s">
        <v>171</v>
      </c>
      <c r="AU222" s="18" t="s">
        <v>94</v>
      </c>
    </row>
    <row r="223" spans="1:65" s="2" customFormat="1" ht="19.5">
      <c r="A223" s="35"/>
      <c r="B223" s="36"/>
      <c r="C223" s="37"/>
      <c r="D223" s="214" t="s">
        <v>429</v>
      </c>
      <c r="E223" s="37"/>
      <c r="F223" s="266" t="s">
        <v>430</v>
      </c>
      <c r="G223" s="37"/>
      <c r="H223" s="37"/>
      <c r="I223" s="216"/>
      <c r="J223" s="216"/>
      <c r="K223" s="37"/>
      <c r="L223" s="37"/>
      <c r="M223" s="40"/>
      <c r="N223" s="217"/>
      <c r="O223" s="218"/>
      <c r="P223" s="72"/>
      <c r="Q223" s="72"/>
      <c r="R223" s="72"/>
      <c r="S223" s="72"/>
      <c r="T223" s="72"/>
      <c r="U223" s="72"/>
      <c r="V223" s="72"/>
      <c r="W223" s="72"/>
      <c r="X223" s="73"/>
      <c r="Y223" s="35"/>
      <c r="Z223" s="35"/>
      <c r="AA223" s="35"/>
      <c r="AB223" s="35"/>
      <c r="AC223" s="35"/>
      <c r="AD223" s="35"/>
      <c r="AE223" s="35"/>
      <c r="AT223" s="18" t="s">
        <v>429</v>
      </c>
      <c r="AU223" s="18" t="s">
        <v>94</v>
      </c>
    </row>
    <row r="224" spans="1:65" s="13" customFormat="1">
      <c r="B224" s="219"/>
      <c r="C224" s="220"/>
      <c r="D224" s="214" t="s">
        <v>173</v>
      </c>
      <c r="E224" s="221" t="s">
        <v>1</v>
      </c>
      <c r="F224" s="222" t="s">
        <v>174</v>
      </c>
      <c r="G224" s="220"/>
      <c r="H224" s="221" t="s">
        <v>1</v>
      </c>
      <c r="I224" s="223"/>
      <c r="J224" s="223"/>
      <c r="K224" s="220"/>
      <c r="L224" s="220"/>
      <c r="M224" s="224"/>
      <c r="N224" s="225"/>
      <c r="O224" s="226"/>
      <c r="P224" s="226"/>
      <c r="Q224" s="226"/>
      <c r="R224" s="226"/>
      <c r="S224" s="226"/>
      <c r="T224" s="226"/>
      <c r="U224" s="226"/>
      <c r="V224" s="226"/>
      <c r="W224" s="226"/>
      <c r="X224" s="227"/>
      <c r="AT224" s="228" t="s">
        <v>173</v>
      </c>
      <c r="AU224" s="228" t="s">
        <v>94</v>
      </c>
      <c r="AV224" s="13" t="s">
        <v>92</v>
      </c>
      <c r="AW224" s="13" t="s">
        <v>5</v>
      </c>
      <c r="AX224" s="13" t="s">
        <v>85</v>
      </c>
      <c r="AY224" s="228" t="s">
        <v>163</v>
      </c>
    </row>
    <row r="225" spans="1:65" s="14" customFormat="1">
      <c r="B225" s="229"/>
      <c r="C225" s="230"/>
      <c r="D225" s="214" t="s">
        <v>173</v>
      </c>
      <c r="E225" s="231" t="s">
        <v>1</v>
      </c>
      <c r="F225" s="232" t="s">
        <v>431</v>
      </c>
      <c r="G225" s="230"/>
      <c r="H225" s="233">
        <v>0.17299999999999999</v>
      </c>
      <c r="I225" s="234"/>
      <c r="J225" s="234"/>
      <c r="K225" s="230"/>
      <c r="L225" s="230"/>
      <c r="M225" s="235"/>
      <c r="N225" s="236"/>
      <c r="O225" s="237"/>
      <c r="P225" s="237"/>
      <c r="Q225" s="237"/>
      <c r="R225" s="237"/>
      <c r="S225" s="237"/>
      <c r="T225" s="237"/>
      <c r="U225" s="237"/>
      <c r="V225" s="237"/>
      <c r="W225" s="237"/>
      <c r="X225" s="238"/>
      <c r="AT225" s="239" t="s">
        <v>173</v>
      </c>
      <c r="AU225" s="239" t="s">
        <v>94</v>
      </c>
      <c r="AV225" s="14" t="s">
        <v>94</v>
      </c>
      <c r="AW225" s="14" t="s">
        <v>5</v>
      </c>
      <c r="AX225" s="14" t="s">
        <v>85</v>
      </c>
      <c r="AY225" s="239" t="s">
        <v>163</v>
      </c>
    </row>
    <row r="226" spans="1:65" s="14" customFormat="1">
      <c r="B226" s="229"/>
      <c r="C226" s="230"/>
      <c r="D226" s="214" t="s">
        <v>173</v>
      </c>
      <c r="E226" s="231" t="s">
        <v>1</v>
      </c>
      <c r="F226" s="232" t="s">
        <v>432</v>
      </c>
      <c r="G226" s="230"/>
      <c r="H226" s="233">
        <v>0.32900000000000001</v>
      </c>
      <c r="I226" s="234"/>
      <c r="J226" s="234"/>
      <c r="K226" s="230"/>
      <c r="L226" s="230"/>
      <c r="M226" s="235"/>
      <c r="N226" s="236"/>
      <c r="O226" s="237"/>
      <c r="P226" s="237"/>
      <c r="Q226" s="237"/>
      <c r="R226" s="237"/>
      <c r="S226" s="237"/>
      <c r="T226" s="237"/>
      <c r="U226" s="237"/>
      <c r="V226" s="237"/>
      <c r="W226" s="237"/>
      <c r="X226" s="238"/>
      <c r="AT226" s="239" t="s">
        <v>173</v>
      </c>
      <c r="AU226" s="239" t="s">
        <v>94</v>
      </c>
      <c r="AV226" s="14" t="s">
        <v>94</v>
      </c>
      <c r="AW226" s="14" t="s">
        <v>5</v>
      </c>
      <c r="AX226" s="14" t="s">
        <v>85</v>
      </c>
      <c r="AY226" s="239" t="s">
        <v>163</v>
      </c>
    </row>
    <row r="227" spans="1:65" s="14" customFormat="1">
      <c r="B227" s="229"/>
      <c r="C227" s="230"/>
      <c r="D227" s="214" t="s">
        <v>173</v>
      </c>
      <c r="E227" s="231" t="s">
        <v>1</v>
      </c>
      <c r="F227" s="232" t="s">
        <v>433</v>
      </c>
      <c r="G227" s="230"/>
      <c r="H227" s="233">
        <v>0.25700000000000001</v>
      </c>
      <c r="I227" s="234"/>
      <c r="J227" s="234"/>
      <c r="K227" s="230"/>
      <c r="L227" s="230"/>
      <c r="M227" s="235"/>
      <c r="N227" s="236"/>
      <c r="O227" s="237"/>
      <c r="P227" s="237"/>
      <c r="Q227" s="237"/>
      <c r="R227" s="237"/>
      <c r="S227" s="237"/>
      <c r="T227" s="237"/>
      <c r="U227" s="237"/>
      <c r="V227" s="237"/>
      <c r="W227" s="237"/>
      <c r="X227" s="238"/>
      <c r="AT227" s="239" t="s">
        <v>173</v>
      </c>
      <c r="AU227" s="239" t="s">
        <v>94</v>
      </c>
      <c r="AV227" s="14" t="s">
        <v>94</v>
      </c>
      <c r="AW227" s="14" t="s">
        <v>5</v>
      </c>
      <c r="AX227" s="14" t="s">
        <v>85</v>
      </c>
      <c r="AY227" s="239" t="s">
        <v>163</v>
      </c>
    </row>
    <row r="228" spans="1:65" s="14" customFormat="1">
      <c r="B228" s="229"/>
      <c r="C228" s="230"/>
      <c r="D228" s="214" t="s">
        <v>173</v>
      </c>
      <c r="E228" s="231" t="s">
        <v>1</v>
      </c>
      <c r="F228" s="232" t="s">
        <v>434</v>
      </c>
      <c r="G228" s="230"/>
      <c r="H228" s="233">
        <v>0.17100000000000001</v>
      </c>
      <c r="I228" s="234"/>
      <c r="J228" s="234"/>
      <c r="K228" s="230"/>
      <c r="L228" s="230"/>
      <c r="M228" s="235"/>
      <c r="N228" s="236"/>
      <c r="O228" s="237"/>
      <c r="P228" s="237"/>
      <c r="Q228" s="237"/>
      <c r="R228" s="237"/>
      <c r="S228" s="237"/>
      <c r="T228" s="237"/>
      <c r="U228" s="237"/>
      <c r="V228" s="237"/>
      <c r="W228" s="237"/>
      <c r="X228" s="238"/>
      <c r="AT228" s="239" t="s">
        <v>173</v>
      </c>
      <c r="AU228" s="239" t="s">
        <v>94</v>
      </c>
      <c r="AV228" s="14" t="s">
        <v>94</v>
      </c>
      <c r="AW228" s="14" t="s">
        <v>5</v>
      </c>
      <c r="AX228" s="14" t="s">
        <v>85</v>
      </c>
      <c r="AY228" s="239" t="s">
        <v>163</v>
      </c>
    </row>
    <row r="229" spans="1:65" s="15" customFormat="1">
      <c r="B229" s="240"/>
      <c r="C229" s="241"/>
      <c r="D229" s="214" t="s">
        <v>173</v>
      </c>
      <c r="E229" s="242" t="s">
        <v>1</v>
      </c>
      <c r="F229" s="243" t="s">
        <v>177</v>
      </c>
      <c r="G229" s="241"/>
      <c r="H229" s="244">
        <v>0.93</v>
      </c>
      <c r="I229" s="245"/>
      <c r="J229" s="245"/>
      <c r="K229" s="241"/>
      <c r="L229" s="241"/>
      <c r="M229" s="246"/>
      <c r="N229" s="247"/>
      <c r="O229" s="248"/>
      <c r="P229" s="248"/>
      <c r="Q229" s="248"/>
      <c r="R229" s="248"/>
      <c r="S229" s="248"/>
      <c r="T229" s="248"/>
      <c r="U229" s="248"/>
      <c r="V229" s="248"/>
      <c r="W229" s="248"/>
      <c r="X229" s="249"/>
      <c r="AT229" s="250" t="s">
        <v>173</v>
      </c>
      <c r="AU229" s="250" t="s">
        <v>94</v>
      </c>
      <c r="AV229" s="15" t="s">
        <v>169</v>
      </c>
      <c r="AW229" s="15" t="s">
        <v>5</v>
      </c>
      <c r="AX229" s="15" t="s">
        <v>92</v>
      </c>
      <c r="AY229" s="250" t="s">
        <v>163</v>
      </c>
    </row>
    <row r="230" spans="1:65" s="2" customFormat="1" ht="24.2" customHeight="1">
      <c r="A230" s="35"/>
      <c r="B230" s="36"/>
      <c r="C230" s="267" t="s">
        <v>231</v>
      </c>
      <c r="D230" s="267" t="s">
        <v>435</v>
      </c>
      <c r="E230" s="268" t="s">
        <v>436</v>
      </c>
      <c r="F230" s="269" t="s">
        <v>437</v>
      </c>
      <c r="G230" s="270" t="s">
        <v>168</v>
      </c>
      <c r="H230" s="271">
        <v>0.35599999999999998</v>
      </c>
      <c r="I230" s="272"/>
      <c r="J230" s="273"/>
      <c r="K230" s="274">
        <f>ROUND(P230*H230,2)</f>
        <v>0</v>
      </c>
      <c r="L230" s="273"/>
      <c r="M230" s="275"/>
      <c r="N230" s="276" t="s">
        <v>1</v>
      </c>
      <c r="O230" s="208" t="s">
        <v>48</v>
      </c>
      <c r="P230" s="209">
        <f>I230+J230</f>
        <v>0</v>
      </c>
      <c r="Q230" s="209">
        <f>ROUND(I230*H230,2)</f>
        <v>0</v>
      </c>
      <c r="R230" s="209">
        <f>ROUND(J230*H230,2)</f>
        <v>0</v>
      </c>
      <c r="S230" s="72"/>
      <c r="T230" s="210">
        <f>S230*H230</f>
        <v>0</v>
      </c>
      <c r="U230" s="210">
        <v>1</v>
      </c>
      <c r="V230" s="210">
        <f>U230*H230</f>
        <v>0.35599999999999998</v>
      </c>
      <c r="W230" s="210">
        <v>0</v>
      </c>
      <c r="X230" s="211">
        <f>W230*H230</f>
        <v>0</v>
      </c>
      <c r="Y230" s="35"/>
      <c r="Z230" s="35"/>
      <c r="AA230" s="35"/>
      <c r="AB230" s="35"/>
      <c r="AC230" s="35"/>
      <c r="AD230" s="35"/>
      <c r="AE230" s="35"/>
      <c r="AR230" s="212" t="s">
        <v>219</v>
      </c>
      <c r="AT230" s="212" t="s">
        <v>435</v>
      </c>
      <c r="AU230" s="212" t="s">
        <v>94</v>
      </c>
      <c r="AY230" s="18" t="s">
        <v>163</v>
      </c>
      <c r="BE230" s="213">
        <f>IF(O230="základní",K230,0)</f>
        <v>0</v>
      </c>
      <c r="BF230" s="213">
        <f>IF(O230="snížená",K230,0)</f>
        <v>0</v>
      </c>
      <c r="BG230" s="213">
        <f>IF(O230="zákl. přenesená",K230,0)</f>
        <v>0</v>
      </c>
      <c r="BH230" s="213">
        <f>IF(O230="sníž. přenesená",K230,0)</f>
        <v>0</v>
      </c>
      <c r="BI230" s="213">
        <f>IF(O230="nulová",K230,0)</f>
        <v>0</v>
      </c>
      <c r="BJ230" s="18" t="s">
        <v>92</v>
      </c>
      <c r="BK230" s="213">
        <f>ROUND(P230*H230,2)</f>
        <v>0</v>
      </c>
      <c r="BL230" s="18" t="s">
        <v>169</v>
      </c>
      <c r="BM230" s="212" t="s">
        <v>438</v>
      </c>
    </row>
    <row r="231" spans="1:65" s="2" customFormat="1">
      <c r="A231" s="35"/>
      <c r="B231" s="36"/>
      <c r="C231" s="37"/>
      <c r="D231" s="214" t="s">
        <v>171</v>
      </c>
      <c r="E231" s="37"/>
      <c r="F231" s="215" t="s">
        <v>437</v>
      </c>
      <c r="G231" s="37"/>
      <c r="H231" s="37"/>
      <c r="I231" s="216"/>
      <c r="J231" s="216"/>
      <c r="K231" s="37"/>
      <c r="L231" s="37"/>
      <c r="M231" s="40"/>
      <c r="N231" s="217"/>
      <c r="O231" s="218"/>
      <c r="P231" s="72"/>
      <c r="Q231" s="72"/>
      <c r="R231" s="72"/>
      <c r="S231" s="72"/>
      <c r="T231" s="72"/>
      <c r="U231" s="72"/>
      <c r="V231" s="72"/>
      <c r="W231" s="72"/>
      <c r="X231" s="73"/>
      <c r="Y231" s="35"/>
      <c r="Z231" s="35"/>
      <c r="AA231" s="35"/>
      <c r="AB231" s="35"/>
      <c r="AC231" s="35"/>
      <c r="AD231" s="35"/>
      <c r="AE231" s="35"/>
      <c r="AT231" s="18" t="s">
        <v>171</v>
      </c>
      <c r="AU231" s="18" t="s">
        <v>94</v>
      </c>
    </row>
    <row r="232" spans="1:65" s="13" customFormat="1">
      <c r="B232" s="219"/>
      <c r="C232" s="220"/>
      <c r="D232" s="214" t="s">
        <v>173</v>
      </c>
      <c r="E232" s="221" t="s">
        <v>1</v>
      </c>
      <c r="F232" s="222" t="s">
        <v>174</v>
      </c>
      <c r="G232" s="220"/>
      <c r="H232" s="221" t="s">
        <v>1</v>
      </c>
      <c r="I232" s="223"/>
      <c r="J232" s="223"/>
      <c r="K232" s="220"/>
      <c r="L232" s="220"/>
      <c r="M232" s="224"/>
      <c r="N232" s="225"/>
      <c r="O232" s="226"/>
      <c r="P232" s="226"/>
      <c r="Q232" s="226"/>
      <c r="R232" s="226"/>
      <c r="S232" s="226"/>
      <c r="T232" s="226"/>
      <c r="U232" s="226"/>
      <c r="V232" s="226"/>
      <c r="W232" s="226"/>
      <c r="X232" s="227"/>
      <c r="AT232" s="228" t="s">
        <v>173</v>
      </c>
      <c r="AU232" s="228" t="s">
        <v>94</v>
      </c>
      <c r="AV232" s="13" t="s">
        <v>92</v>
      </c>
      <c r="AW232" s="13" t="s">
        <v>5</v>
      </c>
      <c r="AX232" s="13" t="s">
        <v>85</v>
      </c>
      <c r="AY232" s="228" t="s">
        <v>163</v>
      </c>
    </row>
    <row r="233" spans="1:65" s="14" customFormat="1">
      <c r="B233" s="229"/>
      <c r="C233" s="230"/>
      <c r="D233" s="214" t="s">
        <v>173</v>
      </c>
      <c r="E233" s="231" t="s">
        <v>1</v>
      </c>
      <c r="F233" s="232" t="s">
        <v>439</v>
      </c>
      <c r="G233" s="230"/>
      <c r="H233" s="233">
        <v>0.35599999999999998</v>
      </c>
      <c r="I233" s="234"/>
      <c r="J233" s="234"/>
      <c r="K233" s="230"/>
      <c r="L233" s="230"/>
      <c r="M233" s="235"/>
      <c r="N233" s="236"/>
      <c r="O233" s="237"/>
      <c r="P233" s="237"/>
      <c r="Q233" s="237"/>
      <c r="R233" s="237"/>
      <c r="S233" s="237"/>
      <c r="T233" s="237"/>
      <c r="U233" s="237"/>
      <c r="V233" s="237"/>
      <c r="W233" s="237"/>
      <c r="X233" s="238"/>
      <c r="AT233" s="239" t="s">
        <v>173</v>
      </c>
      <c r="AU233" s="239" t="s">
        <v>94</v>
      </c>
      <c r="AV233" s="14" t="s">
        <v>94</v>
      </c>
      <c r="AW233" s="14" t="s">
        <v>5</v>
      </c>
      <c r="AX233" s="14" t="s">
        <v>85</v>
      </c>
      <c r="AY233" s="239" t="s">
        <v>163</v>
      </c>
    </row>
    <row r="234" spans="1:65" s="15" customFormat="1">
      <c r="B234" s="240"/>
      <c r="C234" s="241"/>
      <c r="D234" s="214" t="s">
        <v>173</v>
      </c>
      <c r="E234" s="242" t="s">
        <v>1</v>
      </c>
      <c r="F234" s="243" t="s">
        <v>177</v>
      </c>
      <c r="G234" s="241"/>
      <c r="H234" s="244">
        <v>0.35599999999999998</v>
      </c>
      <c r="I234" s="245"/>
      <c r="J234" s="245"/>
      <c r="K234" s="241"/>
      <c r="L234" s="241"/>
      <c r="M234" s="246"/>
      <c r="N234" s="247"/>
      <c r="O234" s="248"/>
      <c r="P234" s="248"/>
      <c r="Q234" s="248"/>
      <c r="R234" s="248"/>
      <c r="S234" s="248"/>
      <c r="T234" s="248"/>
      <c r="U234" s="248"/>
      <c r="V234" s="248"/>
      <c r="W234" s="248"/>
      <c r="X234" s="249"/>
      <c r="AT234" s="250" t="s">
        <v>173</v>
      </c>
      <c r="AU234" s="250" t="s">
        <v>94</v>
      </c>
      <c r="AV234" s="15" t="s">
        <v>169</v>
      </c>
      <c r="AW234" s="15" t="s">
        <v>5</v>
      </c>
      <c r="AX234" s="15" t="s">
        <v>92</v>
      </c>
      <c r="AY234" s="250" t="s">
        <v>163</v>
      </c>
    </row>
    <row r="235" spans="1:65" s="2" customFormat="1" ht="24.2" customHeight="1">
      <c r="A235" s="35"/>
      <c r="B235" s="36"/>
      <c r="C235" s="267" t="s">
        <v>241</v>
      </c>
      <c r="D235" s="267" t="s">
        <v>435</v>
      </c>
      <c r="E235" s="268" t="s">
        <v>440</v>
      </c>
      <c r="F235" s="269" t="s">
        <v>441</v>
      </c>
      <c r="G235" s="270" t="s">
        <v>168</v>
      </c>
      <c r="H235" s="271">
        <v>0.64900000000000002</v>
      </c>
      <c r="I235" s="272"/>
      <c r="J235" s="273"/>
      <c r="K235" s="274">
        <f>ROUND(P235*H235,2)</f>
        <v>0</v>
      </c>
      <c r="L235" s="273"/>
      <c r="M235" s="275"/>
      <c r="N235" s="276" t="s">
        <v>1</v>
      </c>
      <c r="O235" s="208" t="s">
        <v>48</v>
      </c>
      <c r="P235" s="209">
        <f>I235+J235</f>
        <v>0</v>
      </c>
      <c r="Q235" s="209">
        <f>ROUND(I235*H235,2)</f>
        <v>0</v>
      </c>
      <c r="R235" s="209">
        <f>ROUND(J235*H235,2)</f>
        <v>0</v>
      </c>
      <c r="S235" s="72"/>
      <c r="T235" s="210">
        <f>S235*H235</f>
        <v>0</v>
      </c>
      <c r="U235" s="210">
        <v>1</v>
      </c>
      <c r="V235" s="210">
        <f>U235*H235</f>
        <v>0.64900000000000002</v>
      </c>
      <c r="W235" s="210">
        <v>0</v>
      </c>
      <c r="X235" s="211">
        <f>W235*H235</f>
        <v>0</v>
      </c>
      <c r="Y235" s="35"/>
      <c r="Z235" s="35"/>
      <c r="AA235" s="35"/>
      <c r="AB235" s="35"/>
      <c r="AC235" s="35"/>
      <c r="AD235" s="35"/>
      <c r="AE235" s="35"/>
      <c r="AR235" s="212" t="s">
        <v>219</v>
      </c>
      <c r="AT235" s="212" t="s">
        <v>435</v>
      </c>
      <c r="AU235" s="212" t="s">
        <v>94</v>
      </c>
      <c r="AY235" s="18" t="s">
        <v>163</v>
      </c>
      <c r="BE235" s="213">
        <f>IF(O235="základní",K235,0)</f>
        <v>0</v>
      </c>
      <c r="BF235" s="213">
        <f>IF(O235="snížená",K235,0)</f>
        <v>0</v>
      </c>
      <c r="BG235" s="213">
        <f>IF(O235="zákl. přenesená",K235,0)</f>
        <v>0</v>
      </c>
      <c r="BH235" s="213">
        <f>IF(O235="sníž. přenesená",K235,0)</f>
        <v>0</v>
      </c>
      <c r="BI235" s="213">
        <f>IF(O235="nulová",K235,0)</f>
        <v>0</v>
      </c>
      <c r="BJ235" s="18" t="s">
        <v>92</v>
      </c>
      <c r="BK235" s="213">
        <f>ROUND(P235*H235,2)</f>
        <v>0</v>
      </c>
      <c r="BL235" s="18" t="s">
        <v>169</v>
      </c>
      <c r="BM235" s="212" t="s">
        <v>442</v>
      </c>
    </row>
    <row r="236" spans="1:65" s="2" customFormat="1">
      <c r="A236" s="35"/>
      <c r="B236" s="36"/>
      <c r="C236" s="37"/>
      <c r="D236" s="214" t="s">
        <v>171</v>
      </c>
      <c r="E236" s="37"/>
      <c r="F236" s="215" t="s">
        <v>441</v>
      </c>
      <c r="G236" s="37"/>
      <c r="H236" s="37"/>
      <c r="I236" s="216"/>
      <c r="J236" s="216"/>
      <c r="K236" s="37"/>
      <c r="L236" s="37"/>
      <c r="M236" s="40"/>
      <c r="N236" s="217"/>
      <c r="O236" s="218"/>
      <c r="P236" s="72"/>
      <c r="Q236" s="72"/>
      <c r="R236" s="72"/>
      <c r="S236" s="72"/>
      <c r="T236" s="72"/>
      <c r="U236" s="72"/>
      <c r="V236" s="72"/>
      <c r="W236" s="72"/>
      <c r="X236" s="73"/>
      <c r="Y236" s="35"/>
      <c r="Z236" s="35"/>
      <c r="AA236" s="35"/>
      <c r="AB236" s="35"/>
      <c r="AC236" s="35"/>
      <c r="AD236" s="35"/>
      <c r="AE236" s="35"/>
      <c r="AT236" s="18" t="s">
        <v>171</v>
      </c>
      <c r="AU236" s="18" t="s">
        <v>94</v>
      </c>
    </row>
    <row r="237" spans="1:65" s="13" customFormat="1">
      <c r="B237" s="219"/>
      <c r="C237" s="220"/>
      <c r="D237" s="214" t="s">
        <v>173</v>
      </c>
      <c r="E237" s="221" t="s">
        <v>1</v>
      </c>
      <c r="F237" s="222" t="s">
        <v>174</v>
      </c>
      <c r="G237" s="220"/>
      <c r="H237" s="221" t="s">
        <v>1</v>
      </c>
      <c r="I237" s="223"/>
      <c r="J237" s="223"/>
      <c r="K237" s="220"/>
      <c r="L237" s="220"/>
      <c r="M237" s="224"/>
      <c r="N237" s="225"/>
      <c r="O237" s="226"/>
      <c r="P237" s="226"/>
      <c r="Q237" s="226"/>
      <c r="R237" s="226"/>
      <c r="S237" s="226"/>
      <c r="T237" s="226"/>
      <c r="U237" s="226"/>
      <c r="V237" s="226"/>
      <c r="W237" s="226"/>
      <c r="X237" s="227"/>
      <c r="AT237" s="228" t="s">
        <v>173</v>
      </c>
      <c r="AU237" s="228" t="s">
        <v>94</v>
      </c>
      <c r="AV237" s="13" t="s">
        <v>92</v>
      </c>
      <c r="AW237" s="13" t="s">
        <v>5</v>
      </c>
      <c r="AX237" s="13" t="s">
        <v>85</v>
      </c>
      <c r="AY237" s="228" t="s">
        <v>163</v>
      </c>
    </row>
    <row r="238" spans="1:65" s="14" customFormat="1">
      <c r="B238" s="229"/>
      <c r="C238" s="230"/>
      <c r="D238" s="214" t="s">
        <v>173</v>
      </c>
      <c r="E238" s="231" t="s">
        <v>1</v>
      </c>
      <c r="F238" s="232" t="s">
        <v>443</v>
      </c>
      <c r="G238" s="230"/>
      <c r="H238" s="233">
        <v>0.187</v>
      </c>
      <c r="I238" s="234"/>
      <c r="J238" s="234"/>
      <c r="K238" s="230"/>
      <c r="L238" s="230"/>
      <c r="M238" s="235"/>
      <c r="N238" s="236"/>
      <c r="O238" s="237"/>
      <c r="P238" s="237"/>
      <c r="Q238" s="237"/>
      <c r="R238" s="237"/>
      <c r="S238" s="237"/>
      <c r="T238" s="237"/>
      <c r="U238" s="237"/>
      <c r="V238" s="237"/>
      <c r="W238" s="237"/>
      <c r="X238" s="238"/>
      <c r="AT238" s="239" t="s">
        <v>173</v>
      </c>
      <c r="AU238" s="239" t="s">
        <v>94</v>
      </c>
      <c r="AV238" s="14" t="s">
        <v>94</v>
      </c>
      <c r="AW238" s="14" t="s">
        <v>5</v>
      </c>
      <c r="AX238" s="14" t="s">
        <v>85</v>
      </c>
      <c r="AY238" s="239" t="s">
        <v>163</v>
      </c>
    </row>
    <row r="239" spans="1:65" s="14" customFormat="1">
      <c r="B239" s="229"/>
      <c r="C239" s="230"/>
      <c r="D239" s="214" t="s">
        <v>173</v>
      </c>
      <c r="E239" s="231" t="s">
        <v>1</v>
      </c>
      <c r="F239" s="232" t="s">
        <v>444</v>
      </c>
      <c r="G239" s="230"/>
      <c r="H239" s="233">
        <v>0.27700000000000002</v>
      </c>
      <c r="I239" s="234"/>
      <c r="J239" s="234"/>
      <c r="K239" s="230"/>
      <c r="L239" s="230"/>
      <c r="M239" s="235"/>
      <c r="N239" s="236"/>
      <c r="O239" s="237"/>
      <c r="P239" s="237"/>
      <c r="Q239" s="237"/>
      <c r="R239" s="237"/>
      <c r="S239" s="237"/>
      <c r="T239" s="237"/>
      <c r="U239" s="237"/>
      <c r="V239" s="237"/>
      <c r="W239" s="237"/>
      <c r="X239" s="238"/>
      <c r="AT239" s="239" t="s">
        <v>173</v>
      </c>
      <c r="AU239" s="239" t="s">
        <v>94</v>
      </c>
      <c r="AV239" s="14" t="s">
        <v>94</v>
      </c>
      <c r="AW239" s="14" t="s">
        <v>5</v>
      </c>
      <c r="AX239" s="14" t="s">
        <v>85</v>
      </c>
      <c r="AY239" s="239" t="s">
        <v>163</v>
      </c>
    </row>
    <row r="240" spans="1:65" s="14" customFormat="1">
      <c r="B240" s="229"/>
      <c r="C240" s="230"/>
      <c r="D240" s="214" t="s">
        <v>173</v>
      </c>
      <c r="E240" s="231" t="s">
        <v>1</v>
      </c>
      <c r="F240" s="232" t="s">
        <v>445</v>
      </c>
      <c r="G240" s="230"/>
      <c r="H240" s="233">
        <v>0.185</v>
      </c>
      <c r="I240" s="234"/>
      <c r="J240" s="234"/>
      <c r="K240" s="230"/>
      <c r="L240" s="230"/>
      <c r="M240" s="235"/>
      <c r="N240" s="236"/>
      <c r="O240" s="237"/>
      <c r="P240" s="237"/>
      <c r="Q240" s="237"/>
      <c r="R240" s="237"/>
      <c r="S240" s="237"/>
      <c r="T240" s="237"/>
      <c r="U240" s="237"/>
      <c r="V240" s="237"/>
      <c r="W240" s="237"/>
      <c r="X240" s="238"/>
      <c r="AT240" s="239" t="s">
        <v>173</v>
      </c>
      <c r="AU240" s="239" t="s">
        <v>94</v>
      </c>
      <c r="AV240" s="14" t="s">
        <v>94</v>
      </c>
      <c r="AW240" s="14" t="s">
        <v>5</v>
      </c>
      <c r="AX240" s="14" t="s">
        <v>85</v>
      </c>
      <c r="AY240" s="239" t="s">
        <v>163</v>
      </c>
    </row>
    <row r="241" spans="1:65" s="15" customFormat="1">
      <c r="B241" s="240"/>
      <c r="C241" s="241"/>
      <c r="D241" s="214" t="s">
        <v>173</v>
      </c>
      <c r="E241" s="242" t="s">
        <v>1</v>
      </c>
      <c r="F241" s="243" t="s">
        <v>177</v>
      </c>
      <c r="G241" s="241"/>
      <c r="H241" s="244">
        <v>0.64900000000000002</v>
      </c>
      <c r="I241" s="245"/>
      <c r="J241" s="245"/>
      <c r="K241" s="241"/>
      <c r="L241" s="241"/>
      <c r="M241" s="246"/>
      <c r="N241" s="247"/>
      <c r="O241" s="248"/>
      <c r="P241" s="248"/>
      <c r="Q241" s="248"/>
      <c r="R241" s="248"/>
      <c r="S241" s="248"/>
      <c r="T241" s="248"/>
      <c r="U241" s="248"/>
      <c r="V241" s="248"/>
      <c r="W241" s="248"/>
      <c r="X241" s="249"/>
      <c r="AT241" s="250" t="s">
        <v>173</v>
      </c>
      <c r="AU241" s="250" t="s">
        <v>94</v>
      </c>
      <c r="AV241" s="15" t="s">
        <v>169</v>
      </c>
      <c r="AW241" s="15" t="s">
        <v>5</v>
      </c>
      <c r="AX241" s="15" t="s">
        <v>92</v>
      </c>
      <c r="AY241" s="250" t="s">
        <v>163</v>
      </c>
    </row>
    <row r="242" spans="1:65" s="2" customFormat="1" ht="16.5" customHeight="1">
      <c r="A242" s="35"/>
      <c r="B242" s="36"/>
      <c r="C242" s="199" t="s">
        <v>248</v>
      </c>
      <c r="D242" s="199" t="s">
        <v>165</v>
      </c>
      <c r="E242" s="200" t="s">
        <v>446</v>
      </c>
      <c r="F242" s="201" t="s">
        <v>447</v>
      </c>
      <c r="G242" s="202" t="s">
        <v>196</v>
      </c>
      <c r="H242" s="203">
        <v>0.113</v>
      </c>
      <c r="I242" s="204"/>
      <c r="J242" s="204"/>
      <c r="K242" s="205">
        <f>ROUND(P242*H242,2)</f>
        <v>0</v>
      </c>
      <c r="L242" s="206"/>
      <c r="M242" s="40"/>
      <c r="N242" s="207" t="s">
        <v>1</v>
      </c>
      <c r="O242" s="208" t="s">
        <v>48</v>
      </c>
      <c r="P242" s="209">
        <f>I242+J242</f>
        <v>0</v>
      </c>
      <c r="Q242" s="209">
        <f>ROUND(I242*H242,2)</f>
        <v>0</v>
      </c>
      <c r="R242" s="209">
        <f>ROUND(J242*H242,2)</f>
        <v>0</v>
      </c>
      <c r="S242" s="72"/>
      <c r="T242" s="210">
        <f>S242*H242</f>
        <v>0</v>
      </c>
      <c r="U242" s="210">
        <v>2.6559499999999998</v>
      </c>
      <c r="V242" s="210">
        <f>U242*H242</f>
        <v>0.30012234999999998</v>
      </c>
      <c r="W242" s="210">
        <v>0</v>
      </c>
      <c r="X242" s="211">
        <f>W242*H242</f>
        <v>0</v>
      </c>
      <c r="Y242" s="35"/>
      <c r="Z242" s="35"/>
      <c r="AA242" s="35"/>
      <c r="AB242" s="35"/>
      <c r="AC242" s="35"/>
      <c r="AD242" s="35"/>
      <c r="AE242" s="35"/>
      <c r="AR242" s="212" t="s">
        <v>169</v>
      </c>
      <c r="AT242" s="212" t="s">
        <v>165</v>
      </c>
      <c r="AU242" s="212" t="s">
        <v>94</v>
      </c>
      <c r="AY242" s="18" t="s">
        <v>163</v>
      </c>
      <c r="BE242" s="213">
        <f>IF(O242="základní",K242,0)</f>
        <v>0</v>
      </c>
      <c r="BF242" s="213">
        <f>IF(O242="snížená",K242,0)</f>
        <v>0</v>
      </c>
      <c r="BG242" s="213">
        <f>IF(O242="zákl. přenesená",K242,0)</f>
        <v>0</v>
      </c>
      <c r="BH242" s="213">
        <f>IF(O242="sníž. přenesená",K242,0)</f>
        <v>0</v>
      </c>
      <c r="BI242" s="213">
        <f>IF(O242="nulová",K242,0)</f>
        <v>0</v>
      </c>
      <c r="BJ242" s="18" t="s">
        <v>92</v>
      </c>
      <c r="BK242" s="213">
        <f>ROUND(P242*H242,2)</f>
        <v>0</v>
      </c>
      <c r="BL242" s="18" t="s">
        <v>169</v>
      </c>
      <c r="BM242" s="212" t="s">
        <v>448</v>
      </c>
    </row>
    <row r="243" spans="1:65" s="2" customFormat="1" ht="19.5">
      <c r="A243" s="35"/>
      <c r="B243" s="36"/>
      <c r="C243" s="37"/>
      <c r="D243" s="214" t="s">
        <v>171</v>
      </c>
      <c r="E243" s="37"/>
      <c r="F243" s="215" t="s">
        <v>449</v>
      </c>
      <c r="G243" s="37"/>
      <c r="H243" s="37"/>
      <c r="I243" s="216"/>
      <c r="J243" s="216"/>
      <c r="K243" s="37"/>
      <c r="L243" s="37"/>
      <c r="M243" s="40"/>
      <c r="N243" s="217"/>
      <c r="O243" s="218"/>
      <c r="P243" s="72"/>
      <c r="Q243" s="72"/>
      <c r="R243" s="72"/>
      <c r="S243" s="72"/>
      <c r="T243" s="72"/>
      <c r="U243" s="72"/>
      <c r="V243" s="72"/>
      <c r="W243" s="72"/>
      <c r="X243" s="73"/>
      <c r="Y243" s="35"/>
      <c r="Z243" s="35"/>
      <c r="AA243" s="35"/>
      <c r="AB243" s="35"/>
      <c r="AC243" s="35"/>
      <c r="AD243" s="35"/>
      <c r="AE243" s="35"/>
      <c r="AT243" s="18" t="s">
        <v>171</v>
      </c>
      <c r="AU243" s="18" t="s">
        <v>94</v>
      </c>
    </row>
    <row r="244" spans="1:65" s="13" customFormat="1">
      <c r="B244" s="219"/>
      <c r="C244" s="220"/>
      <c r="D244" s="214" t="s">
        <v>173</v>
      </c>
      <c r="E244" s="221" t="s">
        <v>1</v>
      </c>
      <c r="F244" s="222" t="s">
        <v>174</v>
      </c>
      <c r="G244" s="220"/>
      <c r="H244" s="221" t="s">
        <v>1</v>
      </c>
      <c r="I244" s="223"/>
      <c r="J244" s="223"/>
      <c r="K244" s="220"/>
      <c r="L244" s="220"/>
      <c r="M244" s="224"/>
      <c r="N244" s="225"/>
      <c r="O244" s="226"/>
      <c r="P244" s="226"/>
      <c r="Q244" s="226"/>
      <c r="R244" s="226"/>
      <c r="S244" s="226"/>
      <c r="T244" s="226"/>
      <c r="U244" s="226"/>
      <c r="V244" s="226"/>
      <c r="W244" s="226"/>
      <c r="X244" s="227"/>
      <c r="AT244" s="228" t="s">
        <v>173</v>
      </c>
      <c r="AU244" s="228" t="s">
        <v>94</v>
      </c>
      <c r="AV244" s="13" t="s">
        <v>92</v>
      </c>
      <c r="AW244" s="13" t="s">
        <v>5</v>
      </c>
      <c r="AX244" s="13" t="s">
        <v>85</v>
      </c>
      <c r="AY244" s="228" t="s">
        <v>163</v>
      </c>
    </row>
    <row r="245" spans="1:65" s="13" customFormat="1">
      <c r="B245" s="219"/>
      <c r="C245" s="220"/>
      <c r="D245" s="214" t="s">
        <v>173</v>
      </c>
      <c r="E245" s="221" t="s">
        <v>1</v>
      </c>
      <c r="F245" s="222" t="s">
        <v>450</v>
      </c>
      <c r="G245" s="220"/>
      <c r="H245" s="221" t="s">
        <v>1</v>
      </c>
      <c r="I245" s="223"/>
      <c r="J245" s="223"/>
      <c r="K245" s="220"/>
      <c r="L245" s="220"/>
      <c r="M245" s="224"/>
      <c r="N245" s="225"/>
      <c r="O245" s="226"/>
      <c r="P245" s="226"/>
      <c r="Q245" s="226"/>
      <c r="R245" s="226"/>
      <c r="S245" s="226"/>
      <c r="T245" s="226"/>
      <c r="U245" s="226"/>
      <c r="V245" s="226"/>
      <c r="W245" s="226"/>
      <c r="X245" s="227"/>
      <c r="AT245" s="228" t="s">
        <v>173</v>
      </c>
      <c r="AU245" s="228" t="s">
        <v>94</v>
      </c>
      <c r="AV245" s="13" t="s">
        <v>92</v>
      </c>
      <c r="AW245" s="13" t="s">
        <v>5</v>
      </c>
      <c r="AX245" s="13" t="s">
        <v>85</v>
      </c>
      <c r="AY245" s="228" t="s">
        <v>163</v>
      </c>
    </row>
    <row r="246" spans="1:65" s="14" customFormat="1">
      <c r="B246" s="229"/>
      <c r="C246" s="230"/>
      <c r="D246" s="214" t="s">
        <v>173</v>
      </c>
      <c r="E246" s="231" t="s">
        <v>1</v>
      </c>
      <c r="F246" s="232" t="s">
        <v>451</v>
      </c>
      <c r="G246" s="230"/>
      <c r="H246" s="233">
        <v>1.2999999999999999E-2</v>
      </c>
      <c r="I246" s="234"/>
      <c r="J246" s="234"/>
      <c r="K246" s="230"/>
      <c r="L246" s="230"/>
      <c r="M246" s="235"/>
      <c r="N246" s="236"/>
      <c r="O246" s="237"/>
      <c r="P246" s="237"/>
      <c r="Q246" s="237"/>
      <c r="R246" s="237"/>
      <c r="S246" s="237"/>
      <c r="T246" s="237"/>
      <c r="U246" s="237"/>
      <c r="V246" s="237"/>
      <c r="W246" s="237"/>
      <c r="X246" s="238"/>
      <c r="AT246" s="239" t="s">
        <v>173</v>
      </c>
      <c r="AU246" s="239" t="s">
        <v>94</v>
      </c>
      <c r="AV246" s="14" t="s">
        <v>94</v>
      </c>
      <c r="AW246" s="14" t="s">
        <v>5</v>
      </c>
      <c r="AX246" s="14" t="s">
        <v>85</v>
      </c>
      <c r="AY246" s="239" t="s">
        <v>163</v>
      </c>
    </row>
    <row r="247" spans="1:65" s="14" customFormat="1">
      <c r="B247" s="229"/>
      <c r="C247" s="230"/>
      <c r="D247" s="214" t="s">
        <v>173</v>
      </c>
      <c r="E247" s="231" t="s">
        <v>1</v>
      </c>
      <c r="F247" s="232" t="s">
        <v>452</v>
      </c>
      <c r="G247" s="230"/>
      <c r="H247" s="233">
        <v>2.5000000000000001E-2</v>
      </c>
      <c r="I247" s="234"/>
      <c r="J247" s="234"/>
      <c r="K247" s="230"/>
      <c r="L247" s="230"/>
      <c r="M247" s="235"/>
      <c r="N247" s="236"/>
      <c r="O247" s="237"/>
      <c r="P247" s="237"/>
      <c r="Q247" s="237"/>
      <c r="R247" s="237"/>
      <c r="S247" s="237"/>
      <c r="T247" s="237"/>
      <c r="U247" s="237"/>
      <c r="V247" s="237"/>
      <c r="W247" s="237"/>
      <c r="X247" s="238"/>
      <c r="AT247" s="239" t="s">
        <v>173</v>
      </c>
      <c r="AU247" s="239" t="s">
        <v>94</v>
      </c>
      <c r="AV247" s="14" t="s">
        <v>94</v>
      </c>
      <c r="AW247" s="14" t="s">
        <v>5</v>
      </c>
      <c r="AX247" s="14" t="s">
        <v>85</v>
      </c>
      <c r="AY247" s="239" t="s">
        <v>163</v>
      </c>
    </row>
    <row r="248" spans="1:65" s="14" customFormat="1">
      <c r="B248" s="229"/>
      <c r="C248" s="230"/>
      <c r="D248" s="214" t="s">
        <v>173</v>
      </c>
      <c r="E248" s="231" t="s">
        <v>1</v>
      </c>
      <c r="F248" s="232" t="s">
        <v>453</v>
      </c>
      <c r="G248" s="230"/>
      <c r="H248" s="233">
        <v>6.0000000000000001E-3</v>
      </c>
      <c r="I248" s="234"/>
      <c r="J248" s="234"/>
      <c r="K248" s="230"/>
      <c r="L248" s="230"/>
      <c r="M248" s="235"/>
      <c r="N248" s="236"/>
      <c r="O248" s="237"/>
      <c r="P248" s="237"/>
      <c r="Q248" s="237"/>
      <c r="R248" s="237"/>
      <c r="S248" s="237"/>
      <c r="T248" s="237"/>
      <c r="U248" s="237"/>
      <c r="V248" s="237"/>
      <c r="W248" s="237"/>
      <c r="X248" s="238"/>
      <c r="AT248" s="239" t="s">
        <v>173</v>
      </c>
      <c r="AU248" s="239" t="s">
        <v>94</v>
      </c>
      <c r="AV248" s="14" t="s">
        <v>94</v>
      </c>
      <c r="AW248" s="14" t="s">
        <v>5</v>
      </c>
      <c r="AX248" s="14" t="s">
        <v>85</v>
      </c>
      <c r="AY248" s="239" t="s">
        <v>163</v>
      </c>
    </row>
    <row r="249" spans="1:65" s="14" customFormat="1">
      <c r="B249" s="229"/>
      <c r="C249" s="230"/>
      <c r="D249" s="214" t="s">
        <v>173</v>
      </c>
      <c r="E249" s="231" t="s">
        <v>1</v>
      </c>
      <c r="F249" s="232" t="s">
        <v>454</v>
      </c>
      <c r="G249" s="230"/>
      <c r="H249" s="233">
        <v>1.2999999999999999E-2</v>
      </c>
      <c r="I249" s="234"/>
      <c r="J249" s="234"/>
      <c r="K249" s="230"/>
      <c r="L249" s="230"/>
      <c r="M249" s="235"/>
      <c r="N249" s="236"/>
      <c r="O249" s="237"/>
      <c r="P249" s="237"/>
      <c r="Q249" s="237"/>
      <c r="R249" s="237"/>
      <c r="S249" s="237"/>
      <c r="T249" s="237"/>
      <c r="U249" s="237"/>
      <c r="V249" s="237"/>
      <c r="W249" s="237"/>
      <c r="X249" s="238"/>
      <c r="AT249" s="239" t="s">
        <v>173</v>
      </c>
      <c r="AU249" s="239" t="s">
        <v>94</v>
      </c>
      <c r="AV249" s="14" t="s">
        <v>94</v>
      </c>
      <c r="AW249" s="14" t="s">
        <v>5</v>
      </c>
      <c r="AX249" s="14" t="s">
        <v>85</v>
      </c>
      <c r="AY249" s="239" t="s">
        <v>163</v>
      </c>
    </row>
    <row r="250" spans="1:65" s="16" customFormat="1">
      <c r="B250" s="255"/>
      <c r="C250" s="256"/>
      <c r="D250" s="214" t="s">
        <v>173</v>
      </c>
      <c r="E250" s="257" t="s">
        <v>1</v>
      </c>
      <c r="F250" s="258" t="s">
        <v>392</v>
      </c>
      <c r="G250" s="256"/>
      <c r="H250" s="259">
        <v>5.6999999999999995E-2</v>
      </c>
      <c r="I250" s="260"/>
      <c r="J250" s="260"/>
      <c r="K250" s="256"/>
      <c r="L250" s="256"/>
      <c r="M250" s="261"/>
      <c r="N250" s="262"/>
      <c r="O250" s="263"/>
      <c r="P250" s="263"/>
      <c r="Q250" s="263"/>
      <c r="R250" s="263"/>
      <c r="S250" s="263"/>
      <c r="T250" s="263"/>
      <c r="U250" s="263"/>
      <c r="V250" s="263"/>
      <c r="W250" s="263"/>
      <c r="X250" s="264"/>
      <c r="AT250" s="265" t="s">
        <v>173</v>
      </c>
      <c r="AU250" s="265" t="s">
        <v>94</v>
      </c>
      <c r="AV250" s="16" t="s">
        <v>102</v>
      </c>
      <c r="AW250" s="16" t="s">
        <v>5</v>
      </c>
      <c r="AX250" s="16" t="s">
        <v>85</v>
      </c>
      <c r="AY250" s="265" t="s">
        <v>163</v>
      </c>
    </row>
    <row r="251" spans="1:65" s="13" customFormat="1">
      <c r="B251" s="219"/>
      <c r="C251" s="220"/>
      <c r="D251" s="214" t="s">
        <v>173</v>
      </c>
      <c r="E251" s="221" t="s">
        <v>1</v>
      </c>
      <c r="F251" s="222" t="s">
        <v>455</v>
      </c>
      <c r="G251" s="220"/>
      <c r="H251" s="221" t="s">
        <v>1</v>
      </c>
      <c r="I251" s="223"/>
      <c r="J251" s="223"/>
      <c r="K251" s="220"/>
      <c r="L251" s="220"/>
      <c r="M251" s="224"/>
      <c r="N251" s="225"/>
      <c r="O251" s="226"/>
      <c r="P251" s="226"/>
      <c r="Q251" s="226"/>
      <c r="R251" s="226"/>
      <c r="S251" s="226"/>
      <c r="T251" s="226"/>
      <c r="U251" s="226"/>
      <c r="V251" s="226"/>
      <c r="W251" s="226"/>
      <c r="X251" s="227"/>
      <c r="AT251" s="228" t="s">
        <v>173</v>
      </c>
      <c r="AU251" s="228" t="s">
        <v>94</v>
      </c>
      <c r="AV251" s="13" t="s">
        <v>92</v>
      </c>
      <c r="AW251" s="13" t="s">
        <v>5</v>
      </c>
      <c r="AX251" s="13" t="s">
        <v>85</v>
      </c>
      <c r="AY251" s="228" t="s">
        <v>163</v>
      </c>
    </row>
    <row r="252" spans="1:65" s="14" customFormat="1">
      <c r="B252" s="229"/>
      <c r="C252" s="230"/>
      <c r="D252" s="214" t="s">
        <v>173</v>
      </c>
      <c r="E252" s="231" t="s">
        <v>1</v>
      </c>
      <c r="F252" s="232" t="s">
        <v>456</v>
      </c>
      <c r="G252" s="230"/>
      <c r="H252" s="233">
        <v>0.02</v>
      </c>
      <c r="I252" s="234"/>
      <c r="J252" s="234"/>
      <c r="K252" s="230"/>
      <c r="L252" s="230"/>
      <c r="M252" s="235"/>
      <c r="N252" s="236"/>
      <c r="O252" s="237"/>
      <c r="P252" s="237"/>
      <c r="Q252" s="237"/>
      <c r="R252" s="237"/>
      <c r="S252" s="237"/>
      <c r="T252" s="237"/>
      <c r="U252" s="237"/>
      <c r="V252" s="237"/>
      <c r="W252" s="237"/>
      <c r="X252" s="238"/>
      <c r="AT252" s="239" t="s">
        <v>173</v>
      </c>
      <c r="AU252" s="239" t="s">
        <v>94</v>
      </c>
      <c r="AV252" s="14" t="s">
        <v>94</v>
      </c>
      <c r="AW252" s="14" t="s">
        <v>5</v>
      </c>
      <c r="AX252" s="14" t="s">
        <v>85</v>
      </c>
      <c r="AY252" s="239" t="s">
        <v>163</v>
      </c>
    </row>
    <row r="253" spans="1:65" s="16" customFormat="1">
      <c r="B253" s="255"/>
      <c r="C253" s="256"/>
      <c r="D253" s="214" t="s">
        <v>173</v>
      </c>
      <c r="E253" s="257" t="s">
        <v>1</v>
      </c>
      <c r="F253" s="258" t="s">
        <v>392</v>
      </c>
      <c r="G253" s="256"/>
      <c r="H253" s="259">
        <v>0.02</v>
      </c>
      <c r="I253" s="260"/>
      <c r="J253" s="260"/>
      <c r="K253" s="256"/>
      <c r="L253" s="256"/>
      <c r="M253" s="261"/>
      <c r="N253" s="262"/>
      <c r="O253" s="263"/>
      <c r="P253" s="263"/>
      <c r="Q253" s="263"/>
      <c r="R253" s="263"/>
      <c r="S253" s="263"/>
      <c r="T253" s="263"/>
      <c r="U253" s="263"/>
      <c r="V253" s="263"/>
      <c r="W253" s="263"/>
      <c r="X253" s="264"/>
      <c r="AT253" s="265" t="s">
        <v>173</v>
      </c>
      <c r="AU253" s="265" t="s">
        <v>94</v>
      </c>
      <c r="AV253" s="16" t="s">
        <v>102</v>
      </c>
      <c r="AW253" s="16" t="s">
        <v>5</v>
      </c>
      <c r="AX253" s="16" t="s">
        <v>85</v>
      </c>
      <c r="AY253" s="265" t="s">
        <v>163</v>
      </c>
    </row>
    <row r="254" spans="1:65" s="13" customFormat="1">
      <c r="B254" s="219"/>
      <c r="C254" s="220"/>
      <c r="D254" s="214" t="s">
        <v>173</v>
      </c>
      <c r="E254" s="221" t="s">
        <v>1</v>
      </c>
      <c r="F254" s="222" t="s">
        <v>457</v>
      </c>
      <c r="G254" s="220"/>
      <c r="H254" s="221" t="s">
        <v>1</v>
      </c>
      <c r="I254" s="223"/>
      <c r="J254" s="223"/>
      <c r="K254" s="220"/>
      <c r="L254" s="220"/>
      <c r="M254" s="224"/>
      <c r="N254" s="225"/>
      <c r="O254" s="226"/>
      <c r="P254" s="226"/>
      <c r="Q254" s="226"/>
      <c r="R254" s="226"/>
      <c r="S254" s="226"/>
      <c r="T254" s="226"/>
      <c r="U254" s="226"/>
      <c r="V254" s="226"/>
      <c r="W254" s="226"/>
      <c r="X254" s="227"/>
      <c r="AT254" s="228" t="s">
        <v>173</v>
      </c>
      <c r="AU254" s="228" t="s">
        <v>94</v>
      </c>
      <c r="AV254" s="13" t="s">
        <v>92</v>
      </c>
      <c r="AW254" s="13" t="s">
        <v>5</v>
      </c>
      <c r="AX254" s="13" t="s">
        <v>85</v>
      </c>
      <c r="AY254" s="228" t="s">
        <v>163</v>
      </c>
    </row>
    <row r="255" spans="1:65" s="14" customFormat="1">
      <c r="B255" s="229"/>
      <c r="C255" s="230"/>
      <c r="D255" s="214" t="s">
        <v>173</v>
      </c>
      <c r="E255" s="231" t="s">
        <v>1</v>
      </c>
      <c r="F255" s="232" t="s">
        <v>458</v>
      </c>
      <c r="G255" s="230"/>
      <c r="H255" s="233">
        <v>8.9999999999999993E-3</v>
      </c>
      <c r="I255" s="234"/>
      <c r="J255" s="234"/>
      <c r="K255" s="230"/>
      <c r="L255" s="230"/>
      <c r="M255" s="235"/>
      <c r="N255" s="236"/>
      <c r="O255" s="237"/>
      <c r="P255" s="237"/>
      <c r="Q255" s="237"/>
      <c r="R255" s="237"/>
      <c r="S255" s="237"/>
      <c r="T255" s="237"/>
      <c r="U255" s="237"/>
      <c r="V255" s="237"/>
      <c r="W255" s="237"/>
      <c r="X255" s="238"/>
      <c r="AT255" s="239" t="s">
        <v>173</v>
      </c>
      <c r="AU255" s="239" t="s">
        <v>94</v>
      </c>
      <c r="AV255" s="14" t="s">
        <v>94</v>
      </c>
      <c r="AW255" s="14" t="s">
        <v>5</v>
      </c>
      <c r="AX255" s="14" t="s">
        <v>85</v>
      </c>
      <c r="AY255" s="239" t="s">
        <v>163</v>
      </c>
    </row>
    <row r="256" spans="1:65" s="14" customFormat="1">
      <c r="B256" s="229"/>
      <c r="C256" s="230"/>
      <c r="D256" s="214" t="s">
        <v>173</v>
      </c>
      <c r="E256" s="231" t="s">
        <v>1</v>
      </c>
      <c r="F256" s="232" t="s">
        <v>459</v>
      </c>
      <c r="G256" s="230"/>
      <c r="H256" s="233">
        <v>1.7999999999999999E-2</v>
      </c>
      <c r="I256" s="234"/>
      <c r="J256" s="234"/>
      <c r="K256" s="230"/>
      <c r="L256" s="230"/>
      <c r="M256" s="235"/>
      <c r="N256" s="236"/>
      <c r="O256" s="237"/>
      <c r="P256" s="237"/>
      <c r="Q256" s="237"/>
      <c r="R256" s="237"/>
      <c r="S256" s="237"/>
      <c r="T256" s="237"/>
      <c r="U256" s="237"/>
      <c r="V256" s="237"/>
      <c r="W256" s="237"/>
      <c r="X256" s="238"/>
      <c r="AT256" s="239" t="s">
        <v>173</v>
      </c>
      <c r="AU256" s="239" t="s">
        <v>94</v>
      </c>
      <c r="AV256" s="14" t="s">
        <v>94</v>
      </c>
      <c r="AW256" s="14" t="s">
        <v>5</v>
      </c>
      <c r="AX256" s="14" t="s">
        <v>85</v>
      </c>
      <c r="AY256" s="239" t="s">
        <v>163</v>
      </c>
    </row>
    <row r="257" spans="1:65" s="14" customFormat="1">
      <c r="B257" s="229"/>
      <c r="C257" s="230"/>
      <c r="D257" s="214" t="s">
        <v>173</v>
      </c>
      <c r="E257" s="231" t="s">
        <v>1</v>
      </c>
      <c r="F257" s="232" t="s">
        <v>458</v>
      </c>
      <c r="G257" s="230"/>
      <c r="H257" s="233">
        <v>8.9999999999999993E-3</v>
      </c>
      <c r="I257" s="234"/>
      <c r="J257" s="234"/>
      <c r="K257" s="230"/>
      <c r="L257" s="230"/>
      <c r="M257" s="235"/>
      <c r="N257" s="236"/>
      <c r="O257" s="237"/>
      <c r="P257" s="237"/>
      <c r="Q257" s="237"/>
      <c r="R257" s="237"/>
      <c r="S257" s="237"/>
      <c r="T257" s="237"/>
      <c r="U257" s="237"/>
      <c r="V257" s="237"/>
      <c r="W257" s="237"/>
      <c r="X257" s="238"/>
      <c r="AT257" s="239" t="s">
        <v>173</v>
      </c>
      <c r="AU257" s="239" t="s">
        <v>94</v>
      </c>
      <c r="AV257" s="14" t="s">
        <v>94</v>
      </c>
      <c r="AW257" s="14" t="s">
        <v>5</v>
      </c>
      <c r="AX257" s="14" t="s">
        <v>85</v>
      </c>
      <c r="AY257" s="239" t="s">
        <v>163</v>
      </c>
    </row>
    <row r="258" spans="1:65" s="16" customFormat="1">
      <c r="B258" s="255"/>
      <c r="C258" s="256"/>
      <c r="D258" s="214" t="s">
        <v>173</v>
      </c>
      <c r="E258" s="257" t="s">
        <v>1</v>
      </c>
      <c r="F258" s="258" t="s">
        <v>392</v>
      </c>
      <c r="G258" s="256"/>
      <c r="H258" s="259">
        <v>3.5999999999999997E-2</v>
      </c>
      <c r="I258" s="260"/>
      <c r="J258" s="260"/>
      <c r="K258" s="256"/>
      <c r="L258" s="256"/>
      <c r="M258" s="261"/>
      <c r="N258" s="262"/>
      <c r="O258" s="263"/>
      <c r="P258" s="263"/>
      <c r="Q258" s="263"/>
      <c r="R258" s="263"/>
      <c r="S258" s="263"/>
      <c r="T258" s="263"/>
      <c r="U258" s="263"/>
      <c r="V258" s="263"/>
      <c r="W258" s="263"/>
      <c r="X258" s="264"/>
      <c r="AT258" s="265" t="s">
        <v>173</v>
      </c>
      <c r="AU258" s="265" t="s">
        <v>94</v>
      </c>
      <c r="AV258" s="16" t="s">
        <v>102</v>
      </c>
      <c r="AW258" s="16" t="s">
        <v>5</v>
      </c>
      <c r="AX258" s="16" t="s">
        <v>85</v>
      </c>
      <c r="AY258" s="265" t="s">
        <v>163</v>
      </c>
    </row>
    <row r="259" spans="1:65" s="15" customFormat="1">
      <c r="B259" s="240"/>
      <c r="C259" s="241"/>
      <c r="D259" s="214" t="s">
        <v>173</v>
      </c>
      <c r="E259" s="242" t="s">
        <v>1</v>
      </c>
      <c r="F259" s="243" t="s">
        <v>177</v>
      </c>
      <c r="G259" s="241"/>
      <c r="H259" s="244">
        <v>0.11299999999999999</v>
      </c>
      <c r="I259" s="245"/>
      <c r="J259" s="245"/>
      <c r="K259" s="241"/>
      <c r="L259" s="241"/>
      <c r="M259" s="246"/>
      <c r="N259" s="247"/>
      <c r="O259" s="248"/>
      <c r="P259" s="248"/>
      <c r="Q259" s="248"/>
      <c r="R259" s="248"/>
      <c r="S259" s="248"/>
      <c r="T259" s="248"/>
      <c r="U259" s="248"/>
      <c r="V259" s="248"/>
      <c r="W259" s="248"/>
      <c r="X259" s="249"/>
      <c r="AT259" s="250" t="s">
        <v>173</v>
      </c>
      <c r="AU259" s="250" t="s">
        <v>94</v>
      </c>
      <c r="AV259" s="15" t="s">
        <v>169</v>
      </c>
      <c r="AW259" s="15" t="s">
        <v>5</v>
      </c>
      <c r="AX259" s="15" t="s">
        <v>92</v>
      </c>
      <c r="AY259" s="250" t="s">
        <v>163</v>
      </c>
    </row>
    <row r="260" spans="1:65" s="12" customFormat="1" ht="22.9" customHeight="1">
      <c r="B260" s="182"/>
      <c r="C260" s="183"/>
      <c r="D260" s="184" t="s">
        <v>84</v>
      </c>
      <c r="E260" s="197" t="s">
        <v>208</v>
      </c>
      <c r="F260" s="197" t="s">
        <v>460</v>
      </c>
      <c r="G260" s="183"/>
      <c r="H260" s="183"/>
      <c r="I260" s="186"/>
      <c r="J260" s="186"/>
      <c r="K260" s="198">
        <f>BK260</f>
        <v>0</v>
      </c>
      <c r="L260" s="183"/>
      <c r="M260" s="188"/>
      <c r="N260" s="189"/>
      <c r="O260" s="190"/>
      <c r="P260" s="190"/>
      <c r="Q260" s="191">
        <f>SUM(Q261:Q306)</f>
        <v>0</v>
      </c>
      <c r="R260" s="191">
        <f>SUM(R261:R306)</f>
        <v>0</v>
      </c>
      <c r="S260" s="190"/>
      <c r="T260" s="192">
        <f>SUM(T261:T306)</f>
        <v>0</v>
      </c>
      <c r="U260" s="190"/>
      <c r="V260" s="192">
        <f>SUM(V261:V306)</f>
        <v>8.611427299999999</v>
      </c>
      <c r="W260" s="190"/>
      <c r="X260" s="193">
        <f>SUM(X261:X306)</f>
        <v>0</v>
      </c>
      <c r="AR260" s="194" t="s">
        <v>92</v>
      </c>
      <c r="AT260" s="195" t="s">
        <v>84</v>
      </c>
      <c r="AU260" s="195" t="s">
        <v>92</v>
      </c>
      <c r="AY260" s="194" t="s">
        <v>163</v>
      </c>
      <c r="BK260" s="196">
        <f>SUM(BK261:BK306)</f>
        <v>0</v>
      </c>
    </row>
    <row r="261" spans="1:65" s="2" customFormat="1" ht="21.75" customHeight="1">
      <c r="A261" s="35"/>
      <c r="B261" s="36"/>
      <c r="C261" s="199" t="s">
        <v>254</v>
      </c>
      <c r="D261" s="199" t="s">
        <v>165</v>
      </c>
      <c r="E261" s="200" t="s">
        <v>461</v>
      </c>
      <c r="F261" s="201" t="s">
        <v>462</v>
      </c>
      <c r="G261" s="202" t="s">
        <v>180</v>
      </c>
      <c r="H261" s="203">
        <v>110.36499999999999</v>
      </c>
      <c r="I261" s="204"/>
      <c r="J261" s="204"/>
      <c r="K261" s="205">
        <f>ROUND(P261*H261,2)</f>
        <v>0</v>
      </c>
      <c r="L261" s="206"/>
      <c r="M261" s="40"/>
      <c r="N261" s="207" t="s">
        <v>1</v>
      </c>
      <c r="O261" s="208" t="s">
        <v>48</v>
      </c>
      <c r="P261" s="209">
        <f>I261+J261</f>
        <v>0</v>
      </c>
      <c r="Q261" s="209">
        <f>ROUND(I261*H261,2)</f>
        <v>0</v>
      </c>
      <c r="R261" s="209">
        <f>ROUND(J261*H261,2)</f>
        <v>0</v>
      </c>
      <c r="S261" s="72"/>
      <c r="T261" s="210">
        <f>S261*H261</f>
        <v>0</v>
      </c>
      <c r="U261" s="210">
        <v>5.7099999999999998E-3</v>
      </c>
      <c r="V261" s="210">
        <f>U261*H261</f>
        <v>0.63018414999999994</v>
      </c>
      <c r="W261" s="210">
        <v>0</v>
      </c>
      <c r="X261" s="211">
        <f>W261*H261</f>
        <v>0</v>
      </c>
      <c r="Y261" s="35"/>
      <c r="Z261" s="35"/>
      <c r="AA261" s="35"/>
      <c r="AB261" s="35"/>
      <c r="AC261" s="35"/>
      <c r="AD261" s="35"/>
      <c r="AE261" s="35"/>
      <c r="AR261" s="212" t="s">
        <v>169</v>
      </c>
      <c r="AT261" s="212" t="s">
        <v>165</v>
      </c>
      <c r="AU261" s="212" t="s">
        <v>94</v>
      </c>
      <c r="AY261" s="18" t="s">
        <v>163</v>
      </c>
      <c r="BE261" s="213">
        <f>IF(O261="základní",K261,0)</f>
        <v>0</v>
      </c>
      <c r="BF261" s="213">
        <f>IF(O261="snížená",K261,0)</f>
        <v>0</v>
      </c>
      <c r="BG261" s="213">
        <f>IF(O261="zákl. přenesená",K261,0)</f>
        <v>0</v>
      </c>
      <c r="BH261" s="213">
        <f>IF(O261="sníž. přenesená",K261,0)</f>
        <v>0</v>
      </c>
      <c r="BI261" s="213">
        <f>IF(O261="nulová",K261,0)</f>
        <v>0</v>
      </c>
      <c r="BJ261" s="18" t="s">
        <v>92</v>
      </c>
      <c r="BK261" s="213">
        <f>ROUND(P261*H261,2)</f>
        <v>0</v>
      </c>
      <c r="BL261" s="18" t="s">
        <v>169</v>
      </c>
      <c r="BM261" s="212" t="s">
        <v>463</v>
      </c>
    </row>
    <row r="262" spans="1:65" s="2" customFormat="1" ht="19.5">
      <c r="A262" s="35"/>
      <c r="B262" s="36"/>
      <c r="C262" s="37"/>
      <c r="D262" s="214" t="s">
        <v>171</v>
      </c>
      <c r="E262" s="37"/>
      <c r="F262" s="215" t="s">
        <v>464</v>
      </c>
      <c r="G262" s="37"/>
      <c r="H262" s="37"/>
      <c r="I262" s="216"/>
      <c r="J262" s="216"/>
      <c r="K262" s="37"/>
      <c r="L262" s="37"/>
      <c r="M262" s="40"/>
      <c r="N262" s="217"/>
      <c r="O262" s="218"/>
      <c r="P262" s="72"/>
      <c r="Q262" s="72"/>
      <c r="R262" s="72"/>
      <c r="S262" s="72"/>
      <c r="T262" s="72"/>
      <c r="U262" s="72"/>
      <c r="V262" s="72"/>
      <c r="W262" s="72"/>
      <c r="X262" s="73"/>
      <c r="Y262" s="35"/>
      <c r="Z262" s="35"/>
      <c r="AA262" s="35"/>
      <c r="AB262" s="35"/>
      <c r="AC262" s="35"/>
      <c r="AD262" s="35"/>
      <c r="AE262" s="35"/>
      <c r="AT262" s="18" t="s">
        <v>171</v>
      </c>
      <c r="AU262" s="18" t="s">
        <v>94</v>
      </c>
    </row>
    <row r="263" spans="1:65" s="13" customFormat="1">
      <c r="B263" s="219"/>
      <c r="C263" s="220"/>
      <c r="D263" s="214" t="s">
        <v>173</v>
      </c>
      <c r="E263" s="221" t="s">
        <v>1</v>
      </c>
      <c r="F263" s="222" t="s">
        <v>259</v>
      </c>
      <c r="G263" s="220"/>
      <c r="H263" s="221" t="s">
        <v>1</v>
      </c>
      <c r="I263" s="223"/>
      <c r="J263" s="223"/>
      <c r="K263" s="220"/>
      <c r="L263" s="220"/>
      <c r="M263" s="224"/>
      <c r="N263" s="225"/>
      <c r="O263" s="226"/>
      <c r="P263" s="226"/>
      <c r="Q263" s="226"/>
      <c r="R263" s="226"/>
      <c r="S263" s="226"/>
      <c r="T263" s="226"/>
      <c r="U263" s="226"/>
      <c r="V263" s="226"/>
      <c r="W263" s="226"/>
      <c r="X263" s="227"/>
      <c r="AT263" s="228" t="s">
        <v>173</v>
      </c>
      <c r="AU263" s="228" t="s">
        <v>94</v>
      </c>
      <c r="AV263" s="13" t="s">
        <v>92</v>
      </c>
      <c r="AW263" s="13" t="s">
        <v>5</v>
      </c>
      <c r="AX263" s="13" t="s">
        <v>85</v>
      </c>
      <c r="AY263" s="228" t="s">
        <v>163</v>
      </c>
    </row>
    <row r="264" spans="1:65" s="14" customFormat="1">
      <c r="B264" s="229"/>
      <c r="C264" s="230"/>
      <c r="D264" s="214" t="s">
        <v>173</v>
      </c>
      <c r="E264" s="231" t="s">
        <v>1</v>
      </c>
      <c r="F264" s="232" t="s">
        <v>260</v>
      </c>
      <c r="G264" s="230"/>
      <c r="H264" s="233">
        <v>2.5470000000000002</v>
      </c>
      <c r="I264" s="234"/>
      <c r="J264" s="234"/>
      <c r="K264" s="230"/>
      <c r="L264" s="230"/>
      <c r="M264" s="235"/>
      <c r="N264" s="236"/>
      <c r="O264" s="237"/>
      <c r="P264" s="237"/>
      <c r="Q264" s="237"/>
      <c r="R264" s="237"/>
      <c r="S264" s="237"/>
      <c r="T264" s="237"/>
      <c r="U264" s="237"/>
      <c r="V264" s="237"/>
      <c r="W264" s="237"/>
      <c r="X264" s="238"/>
      <c r="AT264" s="239" t="s">
        <v>173</v>
      </c>
      <c r="AU264" s="239" t="s">
        <v>94</v>
      </c>
      <c r="AV264" s="14" t="s">
        <v>94</v>
      </c>
      <c r="AW264" s="14" t="s">
        <v>5</v>
      </c>
      <c r="AX264" s="14" t="s">
        <v>85</v>
      </c>
      <c r="AY264" s="239" t="s">
        <v>163</v>
      </c>
    </row>
    <row r="265" spans="1:65" s="14" customFormat="1">
      <c r="B265" s="229"/>
      <c r="C265" s="230"/>
      <c r="D265" s="214" t="s">
        <v>173</v>
      </c>
      <c r="E265" s="231" t="s">
        <v>1</v>
      </c>
      <c r="F265" s="232" t="s">
        <v>261</v>
      </c>
      <c r="G265" s="230"/>
      <c r="H265" s="233">
        <v>7.6449999999999996</v>
      </c>
      <c r="I265" s="234"/>
      <c r="J265" s="234"/>
      <c r="K265" s="230"/>
      <c r="L265" s="230"/>
      <c r="M265" s="235"/>
      <c r="N265" s="236"/>
      <c r="O265" s="237"/>
      <c r="P265" s="237"/>
      <c r="Q265" s="237"/>
      <c r="R265" s="237"/>
      <c r="S265" s="237"/>
      <c r="T265" s="237"/>
      <c r="U265" s="237"/>
      <c r="V265" s="237"/>
      <c r="W265" s="237"/>
      <c r="X265" s="238"/>
      <c r="AT265" s="239" t="s">
        <v>173</v>
      </c>
      <c r="AU265" s="239" t="s">
        <v>94</v>
      </c>
      <c r="AV265" s="14" t="s">
        <v>94</v>
      </c>
      <c r="AW265" s="14" t="s">
        <v>5</v>
      </c>
      <c r="AX265" s="14" t="s">
        <v>85</v>
      </c>
      <c r="AY265" s="239" t="s">
        <v>163</v>
      </c>
    </row>
    <row r="266" spans="1:65" s="14" customFormat="1">
      <c r="B266" s="229"/>
      <c r="C266" s="230"/>
      <c r="D266" s="214" t="s">
        <v>173</v>
      </c>
      <c r="E266" s="231" t="s">
        <v>1</v>
      </c>
      <c r="F266" s="232" t="s">
        <v>262</v>
      </c>
      <c r="G266" s="230"/>
      <c r="H266" s="233">
        <v>4.6040000000000001</v>
      </c>
      <c r="I266" s="234"/>
      <c r="J266" s="234"/>
      <c r="K266" s="230"/>
      <c r="L266" s="230"/>
      <c r="M266" s="235"/>
      <c r="N266" s="236"/>
      <c r="O266" s="237"/>
      <c r="P266" s="237"/>
      <c r="Q266" s="237"/>
      <c r="R266" s="237"/>
      <c r="S266" s="237"/>
      <c r="T266" s="237"/>
      <c r="U266" s="237"/>
      <c r="V266" s="237"/>
      <c r="W266" s="237"/>
      <c r="X266" s="238"/>
      <c r="AT266" s="239" t="s">
        <v>173</v>
      </c>
      <c r="AU266" s="239" t="s">
        <v>94</v>
      </c>
      <c r="AV266" s="14" t="s">
        <v>94</v>
      </c>
      <c r="AW266" s="14" t="s">
        <v>5</v>
      </c>
      <c r="AX266" s="14" t="s">
        <v>85</v>
      </c>
      <c r="AY266" s="239" t="s">
        <v>163</v>
      </c>
    </row>
    <row r="267" spans="1:65" s="14" customFormat="1">
      <c r="B267" s="229"/>
      <c r="C267" s="230"/>
      <c r="D267" s="214" t="s">
        <v>173</v>
      </c>
      <c r="E267" s="231" t="s">
        <v>1</v>
      </c>
      <c r="F267" s="232" t="s">
        <v>263</v>
      </c>
      <c r="G267" s="230"/>
      <c r="H267" s="233">
        <v>17.577999999999999</v>
      </c>
      <c r="I267" s="234"/>
      <c r="J267" s="234"/>
      <c r="K267" s="230"/>
      <c r="L267" s="230"/>
      <c r="M267" s="235"/>
      <c r="N267" s="236"/>
      <c r="O267" s="237"/>
      <c r="P267" s="237"/>
      <c r="Q267" s="237"/>
      <c r="R267" s="237"/>
      <c r="S267" s="237"/>
      <c r="T267" s="237"/>
      <c r="U267" s="237"/>
      <c r="V267" s="237"/>
      <c r="W267" s="237"/>
      <c r="X267" s="238"/>
      <c r="AT267" s="239" t="s">
        <v>173</v>
      </c>
      <c r="AU267" s="239" t="s">
        <v>94</v>
      </c>
      <c r="AV267" s="14" t="s">
        <v>94</v>
      </c>
      <c r="AW267" s="14" t="s">
        <v>5</v>
      </c>
      <c r="AX267" s="14" t="s">
        <v>85</v>
      </c>
      <c r="AY267" s="239" t="s">
        <v>163</v>
      </c>
    </row>
    <row r="268" spans="1:65" s="14" customFormat="1">
      <c r="B268" s="229"/>
      <c r="C268" s="230"/>
      <c r="D268" s="214" t="s">
        <v>173</v>
      </c>
      <c r="E268" s="231" t="s">
        <v>1</v>
      </c>
      <c r="F268" s="232" t="s">
        <v>264</v>
      </c>
      <c r="G268" s="230"/>
      <c r="H268" s="233">
        <v>17.86</v>
      </c>
      <c r="I268" s="234"/>
      <c r="J268" s="234"/>
      <c r="K268" s="230"/>
      <c r="L268" s="230"/>
      <c r="M268" s="235"/>
      <c r="N268" s="236"/>
      <c r="O268" s="237"/>
      <c r="P268" s="237"/>
      <c r="Q268" s="237"/>
      <c r="R268" s="237"/>
      <c r="S268" s="237"/>
      <c r="T268" s="237"/>
      <c r="U268" s="237"/>
      <c r="V268" s="237"/>
      <c r="W268" s="237"/>
      <c r="X268" s="238"/>
      <c r="AT268" s="239" t="s">
        <v>173</v>
      </c>
      <c r="AU268" s="239" t="s">
        <v>94</v>
      </c>
      <c r="AV268" s="14" t="s">
        <v>94</v>
      </c>
      <c r="AW268" s="14" t="s">
        <v>5</v>
      </c>
      <c r="AX268" s="14" t="s">
        <v>85</v>
      </c>
      <c r="AY268" s="239" t="s">
        <v>163</v>
      </c>
    </row>
    <row r="269" spans="1:65" s="14" customFormat="1">
      <c r="B269" s="229"/>
      <c r="C269" s="230"/>
      <c r="D269" s="214" t="s">
        <v>173</v>
      </c>
      <c r="E269" s="231" t="s">
        <v>1</v>
      </c>
      <c r="F269" s="232" t="s">
        <v>265</v>
      </c>
      <c r="G269" s="230"/>
      <c r="H269" s="233">
        <v>7.5439999999999996</v>
      </c>
      <c r="I269" s="234"/>
      <c r="J269" s="234"/>
      <c r="K269" s="230"/>
      <c r="L269" s="230"/>
      <c r="M269" s="235"/>
      <c r="N269" s="236"/>
      <c r="O269" s="237"/>
      <c r="P269" s="237"/>
      <c r="Q269" s="237"/>
      <c r="R269" s="237"/>
      <c r="S269" s="237"/>
      <c r="T269" s="237"/>
      <c r="U269" s="237"/>
      <c r="V269" s="237"/>
      <c r="W269" s="237"/>
      <c r="X269" s="238"/>
      <c r="AT269" s="239" t="s">
        <v>173</v>
      </c>
      <c r="AU269" s="239" t="s">
        <v>94</v>
      </c>
      <c r="AV269" s="14" t="s">
        <v>94</v>
      </c>
      <c r="AW269" s="14" t="s">
        <v>5</v>
      </c>
      <c r="AX269" s="14" t="s">
        <v>85</v>
      </c>
      <c r="AY269" s="239" t="s">
        <v>163</v>
      </c>
    </row>
    <row r="270" spans="1:65" s="14" customFormat="1">
      <c r="B270" s="229"/>
      <c r="C270" s="230"/>
      <c r="D270" s="214" t="s">
        <v>173</v>
      </c>
      <c r="E270" s="231" t="s">
        <v>1</v>
      </c>
      <c r="F270" s="232" t="s">
        <v>266</v>
      </c>
      <c r="G270" s="230"/>
      <c r="H270" s="233">
        <v>7.2839999999999998</v>
      </c>
      <c r="I270" s="234"/>
      <c r="J270" s="234"/>
      <c r="K270" s="230"/>
      <c r="L270" s="230"/>
      <c r="M270" s="235"/>
      <c r="N270" s="236"/>
      <c r="O270" s="237"/>
      <c r="P270" s="237"/>
      <c r="Q270" s="237"/>
      <c r="R270" s="237"/>
      <c r="S270" s="237"/>
      <c r="T270" s="237"/>
      <c r="U270" s="237"/>
      <c r="V270" s="237"/>
      <c r="W270" s="237"/>
      <c r="X270" s="238"/>
      <c r="AT270" s="239" t="s">
        <v>173</v>
      </c>
      <c r="AU270" s="239" t="s">
        <v>94</v>
      </c>
      <c r="AV270" s="14" t="s">
        <v>94</v>
      </c>
      <c r="AW270" s="14" t="s">
        <v>5</v>
      </c>
      <c r="AX270" s="14" t="s">
        <v>85</v>
      </c>
      <c r="AY270" s="239" t="s">
        <v>163</v>
      </c>
    </row>
    <row r="271" spans="1:65" s="14" customFormat="1">
      <c r="B271" s="229"/>
      <c r="C271" s="230"/>
      <c r="D271" s="214" t="s">
        <v>173</v>
      </c>
      <c r="E271" s="231" t="s">
        <v>1</v>
      </c>
      <c r="F271" s="232" t="s">
        <v>267</v>
      </c>
      <c r="G271" s="230"/>
      <c r="H271" s="233">
        <v>6.5339999999999998</v>
      </c>
      <c r="I271" s="234"/>
      <c r="J271" s="234"/>
      <c r="K271" s="230"/>
      <c r="L271" s="230"/>
      <c r="M271" s="235"/>
      <c r="N271" s="236"/>
      <c r="O271" s="237"/>
      <c r="P271" s="237"/>
      <c r="Q271" s="237"/>
      <c r="R271" s="237"/>
      <c r="S271" s="237"/>
      <c r="T271" s="237"/>
      <c r="U271" s="237"/>
      <c r="V271" s="237"/>
      <c r="W271" s="237"/>
      <c r="X271" s="238"/>
      <c r="AT271" s="239" t="s">
        <v>173</v>
      </c>
      <c r="AU271" s="239" t="s">
        <v>94</v>
      </c>
      <c r="AV271" s="14" t="s">
        <v>94</v>
      </c>
      <c r="AW271" s="14" t="s">
        <v>5</v>
      </c>
      <c r="AX271" s="14" t="s">
        <v>85</v>
      </c>
      <c r="AY271" s="239" t="s">
        <v>163</v>
      </c>
    </row>
    <row r="272" spans="1:65" s="14" customFormat="1">
      <c r="B272" s="229"/>
      <c r="C272" s="230"/>
      <c r="D272" s="214" t="s">
        <v>173</v>
      </c>
      <c r="E272" s="231" t="s">
        <v>1</v>
      </c>
      <c r="F272" s="232" t="s">
        <v>268</v>
      </c>
      <c r="G272" s="230"/>
      <c r="H272" s="233">
        <v>6.2949999999999999</v>
      </c>
      <c r="I272" s="234"/>
      <c r="J272" s="234"/>
      <c r="K272" s="230"/>
      <c r="L272" s="230"/>
      <c r="M272" s="235"/>
      <c r="N272" s="236"/>
      <c r="O272" s="237"/>
      <c r="P272" s="237"/>
      <c r="Q272" s="237"/>
      <c r="R272" s="237"/>
      <c r="S272" s="237"/>
      <c r="T272" s="237"/>
      <c r="U272" s="237"/>
      <c r="V272" s="237"/>
      <c r="W272" s="237"/>
      <c r="X272" s="238"/>
      <c r="AT272" s="239" t="s">
        <v>173</v>
      </c>
      <c r="AU272" s="239" t="s">
        <v>94</v>
      </c>
      <c r="AV272" s="14" t="s">
        <v>94</v>
      </c>
      <c r="AW272" s="14" t="s">
        <v>5</v>
      </c>
      <c r="AX272" s="14" t="s">
        <v>85</v>
      </c>
      <c r="AY272" s="239" t="s">
        <v>163</v>
      </c>
    </row>
    <row r="273" spans="1:65" s="14" customFormat="1">
      <c r="B273" s="229"/>
      <c r="C273" s="230"/>
      <c r="D273" s="214" t="s">
        <v>173</v>
      </c>
      <c r="E273" s="231" t="s">
        <v>1</v>
      </c>
      <c r="F273" s="232" t="s">
        <v>269</v>
      </c>
      <c r="G273" s="230"/>
      <c r="H273" s="233">
        <v>4.431</v>
      </c>
      <c r="I273" s="234"/>
      <c r="J273" s="234"/>
      <c r="K273" s="230"/>
      <c r="L273" s="230"/>
      <c r="M273" s="235"/>
      <c r="N273" s="236"/>
      <c r="O273" s="237"/>
      <c r="P273" s="237"/>
      <c r="Q273" s="237"/>
      <c r="R273" s="237"/>
      <c r="S273" s="237"/>
      <c r="T273" s="237"/>
      <c r="U273" s="237"/>
      <c r="V273" s="237"/>
      <c r="W273" s="237"/>
      <c r="X273" s="238"/>
      <c r="AT273" s="239" t="s">
        <v>173</v>
      </c>
      <c r="AU273" s="239" t="s">
        <v>94</v>
      </c>
      <c r="AV273" s="14" t="s">
        <v>94</v>
      </c>
      <c r="AW273" s="14" t="s">
        <v>5</v>
      </c>
      <c r="AX273" s="14" t="s">
        <v>85</v>
      </c>
      <c r="AY273" s="239" t="s">
        <v>163</v>
      </c>
    </row>
    <row r="274" spans="1:65" s="14" customFormat="1">
      <c r="B274" s="229"/>
      <c r="C274" s="230"/>
      <c r="D274" s="214" t="s">
        <v>173</v>
      </c>
      <c r="E274" s="231" t="s">
        <v>1</v>
      </c>
      <c r="F274" s="232" t="s">
        <v>270</v>
      </c>
      <c r="G274" s="230"/>
      <c r="H274" s="233">
        <v>4.3380000000000001</v>
      </c>
      <c r="I274" s="234"/>
      <c r="J274" s="234"/>
      <c r="K274" s="230"/>
      <c r="L274" s="230"/>
      <c r="M274" s="235"/>
      <c r="N274" s="236"/>
      <c r="O274" s="237"/>
      <c r="P274" s="237"/>
      <c r="Q274" s="237"/>
      <c r="R274" s="237"/>
      <c r="S274" s="237"/>
      <c r="T274" s="237"/>
      <c r="U274" s="237"/>
      <c r="V274" s="237"/>
      <c r="W274" s="237"/>
      <c r="X274" s="238"/>
      <c r="AT274" s="239" t="s">
        <v>173</v>
      </c>
      <c r="AU274" s="239" t="s">
        <v>94</v>
      </c>
      <c r="AV274" s="14" t="s">
        <v>94</v>
      </c>
      <c r="AW274" s="14" t="s">
        <v>5</v>
      </c>
      <c r="AX274" s="14" t="s">
        <v>85</v>
      </c>
      <c r="AY274" s="239" t="s">
        <v>163</v>
      </c>
    </row>
    <row r="275" spans="1:65" s="14" customFormat="1">
      <c r="B275" s="229"/>
      <c r="C275" s="230"/>
      <c r="D275" s="214" t="s">
        <v>173</v>
      </c>
      <c r="E275" s="231" t="s">
        <v>1</v>
      </c>
      <c r="F275" s="232" t="s">
        <v>271</v>
      </c>
      <c r="G275" s="230"/>
      <c r="H275" s="233">
        <v>5.8360000000000003</v>
      </c>
      <c r="I275" s="234"/>
      <c r="J275" s="234"/>
      <c r="K275" s="230"/>
      <c r="L275" s="230"/>
      <c r="M275" s="235"/>
      <c r="N275" s="236"/>
      <c r="O275" s="237"/>
      <c r="P275" s="237"/>
      <c r="Q275" s="237"/>
      <c r="R275" s="237"/>
      <c r="S275" s="237"/>
      <c r="T275" s="237"/>
      <c r="U275" s="237"/>
      <c r="V275" s="237"/>
      <c r="W275" s="237"/>
      <c r="X275" s="238"/>
      <c r="AT275" s="239" t="s">
        <v>173</v>
      </c>
      <c r="AU275" s="239" t="s">
        <v>94</v>
      </c>
      <c r="AV275" s="14" t="s">
        <v>94</v>
      </c>
      <c r="AW275" s="14" t="s">
        <v>5</v>
      </c>
      <c r="AX275" s="14" t="s">
        <v>85</v>
      </c>
      <c r="AY275" s="239" t="s">
        <v>163</v>
      </c>
    </row>
    <row r="276" spans="1:65" s="14" customFormat="1">
      <c r="B276" s="229"/>
      <c r="C276" s="230"/>
      <c r="D276" s="214" t="s">
        <v>173</v>
      </c>
      <c r="E276" s="231" t="s">
        <v>1</v>
      </c>
      <c r="F276" s="232" t="s">
        <v>272</v>
      </c>
      <c r="G276" s="230"/>
      <c r="H276" s="233">
        <v>5.7510000000000003</v>
      </c>
      <c r="I276" s="234"/>
      <c r="J276" s="234"/>
      <c r="K276" s="230"/>
      <c r="L276" s="230"/>
      <c r="M276" s="235"/>
      <c r="N276" s="236"/>
      <c r="O276" s="237"/>
      <c r="P276" s="237"/>
      <c r="Q276" s="237"/>
      <c r="R276" s="237"/>
      <c r="S276" s="237"/>
      <c r="T276" s="237"/>
      <c r="U276" s="237"/>
      <c r="V276" s="237"/>
      <c r="W276" s="237"/>
      <c r="X276" s="238"/>
      <c r="AT276" s="239" t="s">
        <v>173</v>
      </c>
      <c r="AU276" s="239" t="s">
        <v>94</v>
      </c>
      <c r="AV276" s="14" t="s">
        <v>94</v>
      </c>
      <c r="AW276" s="14" t="s">
        <v>5</v>
      </c>
      <c r="AX276" s="14" t="s">
        <v>85</v>
      </c>
      <c r="AY276" s="239" t="s">
        <v>163</v>
      </c>
    </row>
    <row r="277" spans="1:65" s="14" customFormat="1">
      <c r="B277" s="229"/>
      <c r="C277" s="230"/>
      <c r="D277" s="214" t="s">
        <v>173</v>
      </c>
      <c r="E277" s="231" t="s">
        <v>1</v>
      </c>
      <c r="F277" s="232" t="s">
        <v>273</v>
      </c>
      <c r="G277" s="230"/>
      <c r="H277" s="233">
        <v>7.6130000000000004</v>
      </c>
      <c r="I277" s="234"/>
      <c r="J277" s="234"/>
      <c r="K277" s="230"/>
      <c r="L277" s="230"/>
      <c r="M277" s="235"/>
      <c r="N277" s="236"/>
      <c r="O277" s="237"/>
      <c r="P277" s="237"/>
      <c r="Q277" s="237"/>
      <c r="R277" s="237"/>
      <c r="S277" s="237"/>
      <c r="T277" s="237"/>
      <c r="U277" s="237"/>
      <c r="V277" s="237"/>
      <c r="W277" s="237"/>
      <c r="X277" s="238"/>
      <c r="AT277" s="239" t="s">
        <v>173</v>
      </c>
      <c r="AU277" s="239" t="s">
        <v>94</v>
      </c>
      <c r="AV277" s="14" t="s">
        <v>94</v>
      </c>
      <c r="AW277" s="14" t="s">
        <v>5</v>
      </c>
      <c r="AX277" s="14" t="s">
        <v>85</v>
      </c>
      <c r="AY277" s="239" t="s">
        <v>163</v>
      </c>
    </row>
    <row r="278" spans="1:65" s="14" customFormat="1">
      <c r="B278" s="229"/>
      <c r="C278" s="230"/>
      <c r="D278" s="214" t="s">
        <v>173</v>
      </c>
      <c r="E278" s="231" t="s">
        <v>1</v>
      </c>
      <c r="F278" s="232" t="s">
        <v>274</v>
      </c>
      <c r="G278" s="230"/>
      <c r="H278" s="233">
        <v>4.5049999999999999</v>
      </c>
      <c r="I278" s="234"/>
      <c r="J278" s="234"/>
      <c r="K278" s="230"/>
      <c r="L278" s="230"/>
      <c r="M278" s="235"/>
      <c r="N278" s="236"/>
      <c r="O278" s="237"/>
      <c r="P278" s="237"/>
      <c r="Q278" s="237"/>
      <c r="R278" s="237"/>
      <c r="S278" s="237"/>
      <c r="T278" s="237"/>
      <c r="U278" s="237"/>
      <c r="V278" s="237"/>
      <c r="W278" s="237"/>
      <c r="X278" s="238"/>
      <c r="AT278" s="239" t="s">
        <v>173</v>
      </c>
      <c r="AU278" s="239" t="s">
        <v>94</v>
      </c>
      <c r="AV278" s="14" t="s">
        <v>94</v>
      </c>
      <c r="AW278" s="14" t="s">
        <v>5</v>
      </c>
      <c r="AX278" s="14" t="s">
        <v>85</v>
      </c>
      <c r="AY278" s="239" t="s">
        <v>163</v>
      </c>
    </row>
    <row r="279" spans="1:65" s="15" customFormat="1">
      <c r="B279" s="240"/>
      <c r="C279" s="241"/>
      <c r="D279" s="214" t="s">
        <v>173</v>
      </c>
      <c r="E279" s="242" t="s">
        <v>1</v>
      </c>
      <c r="F279" s="243" t="s">
        <v>177</v>
      </c>
      <c r="G279" s="241"/>
      <c r="H279" s="244">
        <v>110.36499999999999</v>
      </c>
      <c r="I279" s="245"/>
      <c r="J279" s="245"/>
      <c r="K279" s="241"/>
      <c r="L279" s="241"/>
      <c r="M279" s="246"/>
      <c r="N279" s="247"/>
      <c r="O279" s="248"/>
      <c r="P279" s="248"/>
      <c r="Q279" s="248"/>
      <c r="R279" s="248"/>
      <c r="S279" s="248"/>
      <c r="T279" s="248"/>
      <c r="U279" s="248"/>
      <c r="V279" s="248"/>
      <c r="W279" s="248"/>
      <c r="X279" s="249"/>
      <c r="AT279" s="250" t="s">
        <v>173</v>
      </c>
      <c r="AU279" s="250" t="s">
        <v>94</v>
      </c>
      <c r="AV279" s="15" t="s">
        <v>169</v>
      </c>
      <c r="AW279" s="15" t="s">
        <v>5</v>
      </c>
      <c r="AX279" s="15" t="s">
        <v>92</v>
      </c>
      <c r="AY279" s="250" t="s">
        <v>163</v>
      </c>
    </row>
    <row r="280" spans="1:65" s="2" customFormat="1" ht="21.75" customHeight="1">
      <c r="A280" s="35"/>
      <c r="B280" s="36"/>
      <c r="C280" s="199" t="s">
        <v>275</v>
      </c>
      <c r="D280" s="199" t="s">
        <v>165</v>
      </c>
      <c r="E280" s="200" t="s">
        <v>465</v>
      </c>
      <c r="F280" s="201" t="s">
        <v>466</v>
      </c>
      <c r="G280" s="202" t="s">
        <v>180</v>
      </c>
      <c r="H280" s="203">
        <v>440.78500000000003</v>
      </c>
      <c r="I280" s="204"/>
      <c r="J280" s="204"/>
      <c r="K280" s="205">
        <f>ROUND(P280*H280,2)</f>
        <v>0</v>
      </c>
      <c r="L280" s="206"/>
      <c r="M280" s="40"/>
      <c r="N280" s="207" t="s">
        <v>1</v>
      </c>
      <c r="O280" s="208" t="s">
        <v>48</v>
      </c>
      <c r="P280" s="209">
        <f>I280+J280</f>
        <v>0</v>
      </c>
      <c r="Q280" s="209">
        <f>ROUND(I280*H280,2)</f>
        <v>0</v>
      </c>
      <c r="R280" s="209">
        <f>ROUND(J280*H280,2)</f>
        <v>0</v>
      </c>
      <c r="S280" s="72"/>
      <c r="T280" s="210">
        <f>S280*H280</f>
        <v>0</v>
      </c>
      <c r="U280" s="210">
        <v>5.7099999999999998E-3</v>
      </c>
      <c r="V280" s="210">
        <f>U280*H280</f>
        <v>2.5168823499999999</v>
      </c>
      <c r="W280" s="210">
        <v>0</v>
      </c>
      <c r="X280" s="211">
        <f>W280*H280</f>
        <v>0</v>
      </c>
      <c r="Y280" s="35"/>
      <c r="Z280" s="35"/>
      <c r="AA280" s="35"/>
      <c r="AB280" s="35"/>
      <c r="AC280" s="35"/>
      <c r="AD280" s="35"/>
      <c r="AE280" s="35"/>
      <c r="AR280" s="212" t="s">
        <v>169</v>
      </c>
      <c r="AT280" s="212" t="s">
        <v>165</v>
      </c>
      <c r="AU280" s="212" t="s">
        <v>94</v>
      </c>
      <c r="AY280" s="18" t="s">
        <v>163</v>
      </c>
      <c r="BE280" s="213">
        <f>IF(O280="základní",K280,0)</f>
        <v>0</v>
      </c>
      <c r="BF280" s="213">
        <f>IF(O280="snížená",K280,0)</f>
        <v>0</v>
      </c>
      <c r="BG280" s="213">
        <f>IF(O280="zákl. přenesená",K280,0)</f>
        <v>0</v>
      </c>
      <c r="BH280" s="213">
        <f>IF(O280="sníž. přenesená",K280,0)</f>
        <v>0</v>
      </c>
      <c r="BI280" s="213">
        <f>IF(O280="nulová",K280,0)</f>
        <v>0</v>
      </c>
      <c r="BJ280" s="18" t="s">
        <v>92</v>
      </c>
      <c r="BK280" s="213">
        <f>ROUND(P280*H280,2)</f>
        <v>0</v>
      </c>
      <c r="BL280" s="18" t="s">
        <v>169</v>
      </c>
      <c r="BM280" s="212" t="s">
        <v>467</v>
      </c>
    </row>
    <row r="281" spans="1:65" s="2" customFormat="1" ht="19.5">
      <c r="A281" s="35"/>
      <c r="B281" s="36"/>
      <c r="C281" s="37"/>
      <c r="D281" s="214" t="s">
        <v>171</v>
      </c>
      <c r="E281" s="37"/>
      <c r="F281" s="215" t="s">
        <v>468</v>
      </c>
      <c r="G281" s="37"/>
      <c r="H281" s="37"/>
      <c r="I281" s="216"/>
      <c r="J281" s="216"/>
      <c r="K281" s="37"/>
      <c r="L281" s="37"/>
      <c r="M281" s="40"/>
      <c r="N281" s="217"/>
      <c r="O281" s="218"/>
      <c r="P281" s="72"/>
      <c r="Q281" s="72"/>
      <c r="R281" s="72"/>
      <c r="S281" s="72"/>
      <c r="T281" s="72"/>
      <c r="U281" s="72"/>
      <c r="V281" s="72"/>
      <c r="W281" s="72"/>
      <c r="X281" s="73"/>
      <c r="Y281" s="35"/>
      <c r="Z281" s="35"/>
      <c r="AA281" s="35"/>
      <c r="AB281" s="35"/>
      <c r="AC281" s="35"/>
      <c r="AD281" s="35"/>
      <c r="AE281" s="35"/>
      <c r="AT281" s="18" t="s">
        <v>171</v>
      </c>
      <c r="AU281" s="18" t="s">
        <v>94</v>
      </c>
    </row>
    <row r="282" spans="1:65" s="13" customFormat="1">
      <c r="B282" s="219"/>
      <c r="C282" s="220"/>
      <c r="D282" s="214" t="s">
        <v>173</v>
      </c>
      <c r="E282" s="221" t="s">
        <v>1</v>
      </c>
      <c r="F282" s="222" t="s">
        <v>280</v>
      </c>
      <c r="G282" s="220"/>
      <c r="H282" s="221" t="s">
        <v>1</v>
      </c>
      <c r="I282" s="223"/>
      <c r="J282" s="223"/>
      <c r="K282" s="220"/>
      <c r="L282" s="220"/>
      <c r="M282" s="224"/>
      <c r="N282" s="225"/>
      <c r="O282" s="226"/>
      <c r="P282" s="226"/>
      <c r="Q282" s="226"/>
      <c r="R282" s="226"/>
      <c r="S282" s="226"/>
      <c r="T282" s="226"/>
      <c r="U282" s="226"/>
      <c r="V282" s="226"/>
      <c r="W282" s="226"/>
      <c r="X282" s="227"/>
      <c r="AT282" s="228" t="s">
        <v>173</v>
      </c>
      <c r="AU282" s="228" t="s">
        <v>94</v>
      </c>
      <c r="AV282" s="13" t="s">
        <v>92</v>
      </c>
      <c r="AW282" s="13" t="s">
        <v>5</v>
      </c>
      <c r="AX282" s="13" t="s">
        <v>85</v>
      </c>
      <c r="AY282" s="228" t="s">
        <v>163</v>
      </c>
    </row>
    <row r="283" spans="1:65" s="14" customFormat="1">
      <c r="B283" s="229"/>
      <c r="C283" s="230"/>
      <c r="D283" s="214" t="s">
        <v>173</v>
      </c>
      <c r="E283" s="231" t="s">
        <v>1</v>
      </c>
      <c r="F283" s="232" t="s">
        <v>281</v>
      </c>
      <c r="G283" s="230"/>
      <c r="H283" s="233">
        <v>15.923999999999999</v>
      </c>
      <c r="I283" s="234"/>
      <c r="J283" s="234"/>
      <c r="K283" s="230"/>
      <c r="L283" s="230"/>
      <c r="M283" s="235"/>
      <c r="N283" s="236"/>
      <c r="O283" s="237"/>
      <c r="P283" s="237"/>
      <c r="Q283" s="237"/>
      <c r="R283" s="237"/>
      <c r="S283" s="237"/>
      <c r="T283" s="237"/>
      <c r="U283" s="237"/>
      <c r="V283" s="237"/>
      <c r="W283" s="237"/>
      <c r="X283" s="238"/>
      <c r="AT283" s="239" t="s">
        <v>173</v>
      </c>
      <c r="AU283" s="239" t="s">
        <v>94</v>
      </c>
      <c r="AV283" s="14" t="s">
        <v>94</v>
      </c>
      <c r="AW283" s="14" t="s">
        <v>5</v>
      </c>
      <c r="AX283" s="14" t="s">
        <v>85</v>
      </c>
      <c r="AY283" s="239" t="s">
        <v>163</v>
      </c>
    </row>
    <row r="284" spans="1:65" s="14" customFormat="1">
      <c r="B284" s="229"/>
      <c r="C284" s="230"/>
      <c r="D284" s="214" t="s">
        <v>173</v>
      </c>
      <c r="E284" s="231" t="s">
        <v>1</v>
      </c>
      <c r="F284" s="232" t="s">
        <v>282</v>
      </c>
      <c r="G284" s="230"/>
      <c r="H284" s="233">
        <v>25.652000000000001</v>
      </c>
      <c r="I284" s="234"/>
      <c r="J284" s="234"/>
      <c r="K284" s="230"/>
      <c r="L284" s="230"/>
      <c r="M284" s="235"/>
      <c r="N284" s="236"/>
      <c r="O284" s="237"/>
      <c r="P284" s="237"/>
      <c r="Q284" s="237"/>
      <c r="R284" s="237"/>
      <c r="S284" s="237"/>
      <c r="T284" s="237"/>
      <c r="U284" s="237"/>
      <c r="V284" s="237"/>
      <c r="W284" s="237"/>
      <c r="X284" s="238"/>
      <c r="AT284" s="239" t="s">
        <v>173</v>
      </c>
      <c r="AU284" s="239" t="s">
        <v>94</v>
      </c>
      <c r="AV284" s="14" t="s">
        <v>94</v>
      </c>
      <c r="AW284" s="14" t="s">
        <v>5</v>
      </c>
      <c r="AX284" s="14" t="s">
        <v>85</v>
      </c>
      <c r="AY284" s="239" t="s">
        <v>163</v>
      </c>
    </row>
    <row r="285" spans="1:65" s="14" customFormat="1">
      <c r="B285" s="229"/>
      <c r="C285" s="230"/>
      <c r="D285" s="214" t="s">
        <v>173</v>
      </c>
      <c r="E285" s="231" t="s">
        <v>1</v>
      </c>
      <c r="F285" s="232" t="s">
        <v>283</v>
      </c>
      <c r="G285" s="230"/>
      <c r="H285" s="233">
        <v>39.64</v>
      </c>
      <c r="I285" s="234"/>
      <c r="J285" s="234"/>
      <c r="K285" s="230"/>
      <c r="L285" s="230"/>
      <c r="M285" s="235"/>
      <c r="N285" s="236"/>
      <c r="O285" s="237"/>
      <c r="P285" s="237"/>
      <c r="Q285" s="237"/>
      <c r="R285" s="237"/>
      <c r="S285" s="237"/>
      <c r="T285" s="237"/>
      <c r="U285" s="237"/>
      <c r="V285" s="237"/>
      <c r="W285" s="237"/>
      <c r="X285" s="238"/>
      <c r="AT285" s="239" t="s">
        <v>173</v>
      </c>
      <c r="AU285" s="239" t="s">
        <v>94</v>
      </c>
      <c r="AV285" s="14" t="s">
        <v>94</v>
      </c>
      <c r="AW285" s="14" t="s">
        <v>5</v>
      </c>
      <c r="AX285" s="14" t="s">
        <v>85</v>
      </c>
      <c r="AY285" s="239" t="s">
        <v>163</v>
      </c>
    </row>
    <row r="286" spans="1:65" s="14" customFormat="1">
      <c r="B286" s="229"/>
      <c r="C286" s="230"/>
      <c r="D286" s="214" t="s">
        <v>173</v>
      </c>
      <c r="E286" s="231" t="s">
        <v>1</v>
      </c>
      <c r="F286" s="232" t="s">
        <v>284</v>
      </c>
      <c r="G286" s="230"/>
      <c r="H286" s="233">
        <v>18.63</v>
      </c>
      <c r="I286" s="234"/>
      <c r="J286" s="234"/>
      <c r="K286" s="230"/>
      <c r="L286" s="230"/>
      <c r="M286" s="235"/>
      <c r="N286" s="236"/>
      <c r="O286" s="237"/>
      <c r="P286" s="237"/>
      <c r="Q286" s="237"/>
      <c r="R286" s="237"/>
      <c r="S286" s="237"/>
      <c r="T286" s="237"/>
      <c r="U286" s="237"/>
      <c r="V286" s="237"/>
      <c r="W286" s="237"/>
      <c r="X286" s="238"/>
      <c r="AT286" s="239" t="s">
        <v>173</v>
      </c>
      <c r="AU286" s="239" t="s">
        <v>94</v>
      </c>
      <c r="AV286" s="14" t="s">
        <v>94</v>
      </c>
      <c r="AW286" s="14" t="s">
        <v>5</v>
      </c>
      <c r="AX286" s="14" t="s">
        <v>85</v>
      </c>
      <c r="AY286" s="239" t="s">
        <v>163</v>
      </c>
    </row>
    <row r="287" spans="1:65" s="14" customFormat="1">
      <c r="B287" s="229"/>
      <c r="C287" s="230"/>
      <c r="D287" s="214" t="s">
        <v>173</v>
      </c>
      <c r="E287" s="231" t="s">
        <v>1</v>
      </c>
      <c r="F287" s="232" t="s">
        <v>285</v>
      </c>
      <c r="G287" s="230"/>
      <c r="H287" s="233">
        <v>39.204000000000001</v>
      </c>
      <c r="I287" s="234"/>
      <c r="J287" s="234"/>
      <c r="K287" s="230"/>
      <c r="L287" s="230"/>
      <c r="M287" s="235"/>
      <c r="N287" s="236"/>
      <c r="O287" s="237"/>
      <c r="P287" s="237"/>
      <c r="Q287" s="237"/>
      <c r="R287" s="237"/>
      <c r="S287" s="237"/>
      <c r="T287" s="237"/>
      <c r="U287" s="237"/>
      <c r="V287" s="237"/>
      <c r="W287" s="237"/>
      <c r="X287" s="238"/>
      <c r="AT287" s="239" t="s">
        <v>173</v>
      </c>
      <c r="AU287" s="239" t="s">
        <v>94</v>
      </c>
      <c r="AV287" s="14" t="s">
        <v>94</v>
      </c>
      <c r="AW287" s="14" t="s">
        <v>5</v>
      </c>
      <c r="AX287" s="14" t="s">
        <v>85</v>
      </c>
      <c r="AY287" s="239" t="s">
        <v>163</v>
      </c>
    </row>
    <row r="288" spans="1:65" s="14" customFormat="1">
      <c r="B288" s="229"/>
      <c r="C288" s="230"/>
      <c r="D288" s="214" t="s">
        <v>173</v>
      </c>
      <c r="E288" s="231" t="s">
        <v>1</v>
      </c>
      <c r="F288" s="232" t="s">
        <v>286</v>
      </c>
      <c r="G288" s="230"/>
      <c r="H288" s="233">
        <v>39.494</v>
      </c>
      <c r="I288" s="234"/>
      <c r="J288" s="234"/>
      <c r="K288" s="230"/>
      <c r="L288" s="230"/>
      <c r="M288" s="235"/>
      <c r="N288" s="236"/>
      <c r="O288" s="237"/>
      <c r="P288" s="237"/>
      <c r="Q288" s="237"/>
      <c r="R288" s="237"/>
      <c r="S288" s="237"/>
      <c r="T288" s="237"/>
      <c r="U288" s="237"/>
      <c r="V288" s="237"/>
      <c r="W288" s="237"/>
      <c r="X288" s="238"/>
      <c r="AT288" s="239" t="s">
        <v>173</v>
      </c>
      <c r="AU288" s="239" t="s">
        <v>94</v>
      </c>
      <c r="AV288" s="14" t="s">
        <v>94</v>
      </c>
      <c r="AW288" s="14" t="s">
        <v>5</v>
      </c>
      <c r="AX288" s="14" t="s">
        <v>85</v>
      </c>
      <c r="AY288" s="239" t="s">
        <v>163</v>
      </c>
    </row>
    <row r="289" spans="1:65" s="14" customFormat="1">
      <c r="B289" s="229"/>
      <c r="C289" s="230"/>
      <c r="D289" s="214" t="s">
        <v>173</v>
      </c>
      <c r="E289" s="231" t="s">
        <v>1</v>
      </c>
      <c r="F289" s="232" t="s">
        <v>287</v>
      </c>
      <c r="G289" s="230"/>
      <c r="H289" s="233">
        <v>32.283000000000001</v>
      </c>
      <c r="I289" s="234"/>
      <c r="J289" s="234"/>
      <c r="K289" s="230"/>
      <c r="L289" s="230"/>
      <c r="M289" s="235"/>
      <c r="N289" s="236"/>
      <c r="O289" s="237"/>
      <c r="P289" s="237"/>
      <c r="Q289" s="237"/>
      <c r="R289" s="237"/>
      <c r="S289" s="237"/>
      <c r="T289" s="237"/>
      <c r="U289" s="237"/>
      <c r="V289" s="237"/>
      <c r="W289" s="237"/>
      <c r="X289" s="238"/>
      <c r="AT289" s="239" t="s">
        <v>173</v>
      </c>
      <c r="AU289" s="239" t="s">
        <v>94</v>
      </c>
      <c r="AV289" s="14" t="s">
        <v>94</v>
      </c>
      <c r="AW289" s="14" t="s">
        <v>5</v>
      </c>
      <c r="AX289" s="14" t="s">
        <v>85</v>
      </c>
      <c r="AY289" s="239" t="s">
        <v>163</v>
      </c>
    </row>
    <row r="290" spans="1:65" s="14" customFormat="1">
      <c r="B290" s="229"/>
      <c r="C290" s="230"/>
      <c r="D290" s="214" t="s">
        <v>173</v>
      </c>
      <c r="E290" s="231" t="s">
        <v>1</v>
      </c>
      <c r="F290" s="232" t="s">
        <v>288</v>
      </c>
      <c r="G290" s="230"/>
      <c r="H290" s="233">
        <v>31.693999999999999</v>
      </c>
      <c r="I290" s="234"/>
      <c r="J290" s="234"/>
      <c r="K290" s="230"/>
      <c r="L290" s="230"/>
      <c r="M290" s="235"/>
      <c r="N290" s="236"/>
      <c r="O290" s="237"/>
      <c r="P290" s="237"/>
      <c r="Q290" s="237"/>
      <c r="R290" s="237"/>
      <c r="S290" s="237"/>
      <c r="T290" s="237"/>
      <c r="U290" s="237"/>
      <c r="V290" s="237"/>
      <c r="W290" s="237"/>
      <c r="X290" s="238"/>
      <c r="AT290" s="239" t="s">
        <v>173</v>
      </c>
      <c r="AU290" s="239" t="s">
        <v>94</v>
      </c>
      <c r="AV290" s="14" t="s">
        <v>94</v>
      </c>
      <c r="AW290" s="14" t="s">
        <v>5</v>
      </c>
      <c r="AX290" s="14" t="s">
        <v>85</v>
      </c>
      <c r="AY290" s="239" t="s">
        <v>163</v>
      </c>
    </row>
    <row r="291" spans="1:65" s="14" customFormat="1">
      <c r="B291" s="229"/>
      <c r="C291" s="230"/>
      <c r="D291" s="214" t="s">
        <v>173</v>
      </c>
      <c r="E291" s="231" t="s">
        <v>1</v>
      </c>
      <c r="F291" s="232" t="s">
        <v>289</v>
      </c>
      <c r="G291" s="230"/>
      <c r="H291" s="233">
        <v>27.241</v>
      </c>
      <c r="I291" s="234"/>
      <c r="J291" s="234"/>
      <c r="K291" s="230"/>
      <c r="L291" s="230"/>
      <c r="M291" s="235"/>
      <c r="N291" s="236"/>
      <c r="O291" s="237"/>
      <c r="P291" s="237"/>
      <c r="Q291" s="237"/>
      <c r="R291" s="237"/>
      <c r="S291" s="237"/>
      <c r="T291" s="237"/>
      <c r="U291" s="237"/>
      <c r="V291" s="237"/>
      <c r="W291" s="237"/>
      <c r="X291" s="238"/>
      <c r="AT291" s="239" t="s">
        <v>173</v>
      </c>
      <c r="AU291" s="239" t="s">
        <v>94</v>
      </c>
      <c r="AV291" s="14" t="s">
        <v>94</v>
      </c>
      <c r="AW291" s="14" t="s">
        <v>5</v>
      </c>
      <c r="AX291" s="14" t="s">
        <v>85</v>
      </c>
      <c r="AY291" s="239" t="s">
        <v>163</v>
      </c>
    </row>
    <row r="292" spans="1:65" s="14" customFormat="1">
      <c r="B292" s="229"/>
      <c r="C292" s="230"/>
      <c r="D292" s="214" t="s">
        <v>173</v>
      </c>
      <c r="E292" s="231" t="s">
        <v>1</v>
      </c>
      <c r="F292" s="232" t="s">
        <v>290</v>
      </c>
      <c r="G292" s="230"/>
      <c r="H292" s="233">
        <v>24.963999999999999</v>
      </c>
      <c r="I292" s="234"/>
      <c r="J292" s="234"/>
      <c r="K292" s="230"/>
      <c r="L292" s="230"/>
      <c r="M292" s="235"/>
      <c r="N292" s="236"/>
      <c r="O292" s="237"/>
      <c r="P292" s="237"/>
      <c r="Q292" s="237"/>
      <c r="R292" s="237"/>
      <c r="S292" s="237"/>
      <c r="T292" s="237"/>
      <c r="U292" s="237"/>
      <c r="V292" s="237"/>
      <c r="W292" s="237"/>
      <c r="X292" s="238"/>
      <c r="AT292" s="239" t="s">
        <v>173</v>
      </c>
      <c r="AU292" s="239" t="s">
        <v>94</v>
      </c>
      <c r="AV292" s="14" t="s">
        <v>94</v>
      </c>
      <c r="AW292" s="14" t="s">
        <v>5</v>
      </c>
      <c r="AX292" s="14" t="s">
        <v>85</v>
      </c>
      <c r="AY292" s="239" t="s">
        <v>163</v>
      </c>
    </row>
    <row r="293" spans="1:65" s="14" customFormat="1">
      <c r="B293" s="229"/>
      <c r="C293" s="230"/>
      <c r="D293" s="214" t="s">
        <v>173</v>
      </c>
      <c r="E293" s="231" t="s">
        <v>1</v>
      </c>
      <c r="F293" s="232" t="s">
        <v>291</v>
      </c>
      <c r="G293" s="230"/>
      <c r="H293" s="233">
        <v>24.24</v>
      </c>
      <c r="I293" s="234"/>
      <c r="J293" s="234"/>
      <c r="K293" s="230"/>
      <c r="L293" s="230"/>
      <c r="M293" s="235"/>
      <c r="N293" s="236"/>
      <c r="O293" s="237"/>
      <c r="P293" s="237"/>
      <c r="Q293" s="237"/>
      <c r="R293" s="237"/>
      <c r="S293" s="237"/>
      <c r="T293" s="237"/>
      <c r="U293" s="237"/>
      <c r="V293" s="237"/>
      <c r="W293" s="237"/>
      <c r="X293" s="238"/>
      <c r="AT293" s="239" t="s">
        <v>173</v>
      </c>
      <c r="AU293" s="239" t="s">
        <v>94</v>
      </c>
      <c r="AV293" s="14" t="s">
        <v>94</v>
      </c>
      <c r="AW293" s="14" t="s">
        <v>5</v>
      </c>
      <c r="AX293" s="14" t="s">
        <v>85</v>
      </c>
      <c r="AY293" s="239" t="s">
        <v>163</v>
      </c>
    </row>
    <row r="294" spans="1:65" s="14" customFormat="1">
      <c r="B294" s="229"/>
      <c r="C294" s="230"/>
      <c r="D294" s="214" t="s">
        <v>173</v>
      </c>
      <c r="E294" s="231" t="s">
        <v>1</v>
      </c>
      <c r="F294" s="232" t="s">
        <v>292</v>
      </c>
      <c r="G294" s="230"/>
      <c r="H294" s="233">
        <v>16.643000000000001</v>
      </c>
      <c r="I294" s="234"/>
      <c r="J294" s="234"/>
      <c r="K294" s="230"/>
      <c r="L294" s="230"/>
      <c r="M294" s="235"/>
      <c r="N294" s="236"/>
      <c r="O294" s="237"/>
      <c r="P294" s="237"/>
      <c r="Q294" s="237"/>
      <c r="R294" s="237"/>
      <c r="S294" s="237"/>
      <c r="T294" s="237"/>
      <c r="U294" s="237"/>
      <c r="V294" s="237"/>
      <c r="W294" s="237"/>
      <c r="X294" s="238"/>
      <c r="AT294" s="239" t="s">
        <v>173</v>
      </c>
      <c r="AU294" s="239" t="s">
        <v>94</v>
      </c>
      <c r="AV294" s="14" t="s">
        <v>94</v>
      </c>
      <c r="AW294" s="14" t="s">
        <v>5</v>
      </c>
      <c r="AX294" s="14" t="s">
        <v>85</v>
      </c>
      <c r="AY294" s="239" t="s">
        <v>163</v>
      </c>
    </row>
    <row r="295" spans="1:65" s="14" customFormat="1">
      <c r="B295" s="229"/>
      <c r="C295" s="230"/>
      <c r="D295" s="214" t="s">
        <v>173</v>
      </c>
      <c r="E295" s="231" t="s">
        <v>1</v>
      </c>
      <c r="F295" s="232" t="s">
        <v>293</v>
      </c>
      <c r="G295" s="230"/>
      <c r="H295" s="233">
        <v>16.477</v>
      </c>
      <c r="I295" s="234"/>
      <c r="J295" s="234"/>
      <c r="K295" s="230"/>
      <c r="L295" s="230"/>
      <c r="M295" s="235"/>
      <c r="N295" s="236"/>
      <c r="O295" s="237"/>
      <c r="P295" s="237"/>
      <c r="Q295" s="237"/>
      <c r="R295" s="237"/>
      <c r="S295" s="237"/>
      <c r="T295" s="237"/>
      <c r="U295" s="237"/>
      <c r="V295" s="237"/>
      <c r="W295" s="237"/>
      <c r="X295" s="238"/>
      <c r="AT295" s="239" t="s">
        <v>173</v>
      </c>
      <c r="AU295" s="239" t="s">
        <v>94</v>
      </c>
      <c r="AV295" s="14" t="s">
        <v>94</v>
      </c>
      <c r="AW295" s="14" t="s">
        <v>5</v>
      </c>
      <c r="AX295" s="14" t="s">
        <v>85</v>
      </c>
      <c r="AY295" s="239" t="s">
        <v>163</v>
      </c>
    </row>
    <row r="296" spans="1:65" s="14" customFormat="1">
      <c r="B296" s="229"/>
      <c r="C296" s="230"/>
      <c r="D296" s="214" t="s">
        <v>173</v>
      </c>
      <c r="E296" s="231" t="s">
        <v>1</v>
      </c>
      <c r="F296" s="232" t="s">
        <v>294</v>
      </c>
      <c r="G296" s="230"/>
      <c r="H296" s="233">
        <v>24.385000000000002</v>
      </c>
      <c r="I296" s="234"/>
      <c r="J296" s="234"/>
      <c r="K296" s="230"/>
      <c r="L296" s="230"/>
      <c r="M296" s="235"/>
      <c r="N296" s="236"/>
      <c r="O296" s="237"/>
      <c r="P296" s="237"/>
      <c r="Q296" s="237"/>
      <c r="R296" s="237"/>
      <c r="S296" s="237"/>
      <c r="T296" s="237"/>
      <c r="U296" s="237"/>
      <c r="V296" s="237"/>
      <c r="W296" s="237"/>
      <c r="X296" s="238"/>
      <c r="AT296" s="239" t="s">
        <v>173</v>
      </c>
      <c r="AU296" s="239" t="s">
        <v>94</v>
      </c>
      <c r="AV296" s="14" t="s">
        <v>94</v>
      </c>
      <c r="AW296" s="14" t="s">
        <v>5</v>
      </c>
      <c r="AX296" s="14" t="s">
        <v>85</v>
      </c>
      <c r="AY296" s="239" t="s">
        <v>163</v>
      </c>
    </row>
    <row r="297" spans="1:65" s="14" customFormat="1">
      <c r="B297" s="229"/>
      <c r="C297" s="230"/>
      <c r="D297" s="214" t="s">
        <v>173</v>
      </c>
      <c r="E297" s="231" t="s">
        <v>1</v>
      </c>
      <c r="F297" s="232" t="s">
        <v>295</v>
      </c>
      <c r="G297" s="230"/>
      <c r="H297" s="233">
        <v>24.094999999999999</v>
      </c>
      <c r="I297" s="234"/>
      <c r="J297" s="234"/>
      <c r="K297" s="230"/>
      <c r="L297" s="230"/>
      <c r="M297" s="235"/>
      <c r="N297" s="236"/>
      <c r="O297" s="237"/>
      <c r="P297" s="237"/>
      <c r="Q297" s="237"/>
      <c r="R297" s="237"/>
      <c r="S297" s="237"/>
      <c r="T297" s="237"/>
      <c r="U297" s="237"/>
      <c r="V297" s="237"/>
      <c r="W297" s="237"/>
      <c r="X297" s="238"/>
      <c r="AT297" s="239" t="s">
        <v>173</v>
      </c>
      <c r="AU297" s="239" t="s">
        <v>94</v>
      </c>
      <c r="AV297" s="14" t="s">
        <v>94</v>
      </c>
      <c r="AW297" s="14" t="s">
        <v>5</v>
      </c>
      <c r="AX297" s="14" t="s">
        <v>85</v>
      </c>
      <c r="AY297" s="239" t="s">
        <v>163</v>
      </c>
    </row>
    <row r="298" spans="1:65" s="14" customFormat="1">
      <c r="B298" s="229"/>
      <c r="C298" s="230"/>
      <c r="D298" s="214" t="s">
        <v>173</v>
      </c>
      <c r="E298" s="231" t="s">
        <v>1</v>
      </c>
      <c r="F298" s="232" t="s">
        <v>296</v>
      </c>
      <c r="G298" s="230"/>
      <c r="H298" s="233">
        <v>21.859000000000002</v>
      </c>
      <c r="I298" s="234"/>
      <c r="J298" s="234"/>
      <c r="K298" s="230"/>
      <c r="L298" s="230"/>
      <c r="M298" s="235"/>
      <c r="N298" s="236"/>
      <c r="O298" s="237"/>
      <c r="P298" s="237"/>
      <c r="Q298" s="237"/>
      <c r="R298" s="237"/>
      <c r="S298" s="237"/>
      <c r="T298" s="237"/>
      <c r="U298" s="237"/>
      <c r="V298" s="237"/>
      <c r="W298" s="237"/>
      <c r="X298" s="238"/>
      <c r="AT298" s="239" t="s">
        <v>173</v>
      </c>
      <c r="AU298" s="239" t="s">
        <v>94</v>
      </c>
      <c r="AV298" s="14" t="s">
        <v>94</v>
      </c>
      <c r="AW298" s="14" t="s">
        <v>5</v>
      </c>
      <c r="AX298" s="14" t="s">
        <v>85</v>
      </c>
      <c r="AY298" s="239" t="s">
        <v>163</v>
      </c>
    </row>
    <row r="299" spans="1:65" s="14" customFormat="1">
      <c r="B299" s="229"/>
      <c r="C299" s="230"/>
      <c r="D299" s="214" t="s">
        <v>173</v>
      </c>
      <c r="E299" s="231" t="s">
        <v>1</v>
      </c>
      <c r="F299" s="232" t="s">
        <v>297</v>
      </c>
      <c r="G299" s="230"/>
      <c r="H299" s="233">
        <v>18.36</v>
      </c>
      <c r="I299" s="234"/>
      <c r="J299" s="234"/>
      <c r="K299" s="230"/>
      <c r="L299" s="230"/>
      <c r="M299" s="235"/>
      <c r="N299" s="236"/>
      <c r="O299" s="237"/>
      <c r="P299" s="237"/>
      <c r="Q299" s="237"/>
      <c r="R299" s="237"/>
      <c r="S299" s="237"/>
      <c r="T299" s="237"/>
      <c r="U299" s="237"/>
      <c r="V299" s="237"/>
      <c r="W299" s="237"/>
      <c r="X299" s="238"/>
      <c r="AT299" s="239" t="s">
        <v>173</v>
      </c>
      <c r="AU299" s="239" t="s">
        <v>94</v>
      </c>
      <c r="AV299" s="14" t="s">
        <v>94</v>
      </c>
      <c r="AW299" s="14" t="s">
        <v>5</v>
      </c>
      <c r="AX299" s="14" t="s">
        <v>85</v>
      </c>
      <c r="AY299" s="239" t="s">
        <v>163</v>
      </c>
    </row>
    <row r="300" spans="1:65" s="15" customFormat="1">
      <c r="B300" s="240"/>
      <c r="C300" s="241"/>
      <c r="D300" s="214" t="s">
        <v>173</v>
      </c>
      <c r="E300" s="242" t="s">
        <v>1</v>
      </c>
      <c r="F300" s="243" t="s">
        <v>177</v>
      </c>
      <c r="G300" s="241"/>
      <c r="H300" s="244">
        <v>440.78500000000003</v>
      </c>
      <c r="I300" s="245"/>
      <c r="J300" s="245"/>
      <c r="K300" s="241"/>
      <c r="L300" s="241"/>
      <c r="M300" s="246"/>
      <c r="N300" s="247"/>
      <c r="O300" s="248"/>
      <c r="P300" s="248"/>
      <c r="Q300" s="248"/>
      <c r="R300" s="248"/>
      <c r="S300" s="248"/>
      <c r="T300" s="248"/>
      <c r="U300" s="248"/>
      <c r="V300" s="248"/>
      <c r="W300" s="248"/>
      <c r="X300" s="249"/>
      <c r="AT300" s="250" t="s">
        <v>173</v>
      </c>
      <c r="AU300" s="250" t="s">
        <v>94</v>
      </c>
      <c r="AV300" s="15" t="s">
        <v>169</v>
      </c>
      <c r="AW300" s="15" t="s">
        <v>5</v>
      </c>
      <c r="AX300" s="15" t="s">
        <v>92</v>
      </c>
      <c r="AY300" s="250" t="s">
        <v>163</v>
      </c>
    </row>
    <row r="301" spans="1:65" s="2" customFormat="1" ht="24.2" customHeight="1">
      <c r="A301" s="35"/>
      <c r="B301" s="36"/>
      <c r="C301" s="199" t="s">
        <v>9</v>
      </c>
      <c r="D301" s="199" t="s">
        <v>165</v>
      </c>
      <c r="E301" s="200" t="s">
        <v>469</v>
      </c>
      <c r="F301" s="201" t="s">
        <v>470</v>
      </c>
      <c r="G301" s="202" t="s">
        <v>180</v>
      </c>
      <c r="H301" s="203">
        <v>58.53</v>
      </c>
      <c r="I301" s="204"/>
      <c r="J301" s="204"/>
      <c r="K301" s="205">
        <f>ROUND(P301*H301,2)</f>
        <v>0</v>
      </c>
      <c r="L301" s="206"/>
      <c r="M301" s="40"/>
      <c r="N301" s="207" t="s">
        <v>1</v>
      </c>
      <c r="O301" s="208" t="s">
        <v>48</v>
      </c>
      <c r="P301" s="209">
        <f>I301+J301</f>
        <v>0</v>
      </c>
      <c r="Q301" s="209">
        <f>ROUND(I301*H301,2)</f>
        <v>0</v>
      </c>
      <c r="R301" s="209">
        <f>ROUND(J301*H301,2)</f>
        <v>0</v>
      </c>
      <c r="S301" s="72"/>
      <c r="T301" s="210">
        <f>S301*H301</f>
        <v>0</v>
      </c>
      <c r="U301" s="210">
        <v>9.3359999999999999E-2</v>
      </c>
      <c r="V301" s="210">
        <f>U301*H301</f>
        <v>5.4643607999999997</v>
      </c>
      <c r="W301" s="210">
        <v>0</v>
      </c>
      <c r="X301" s="211">
        <f>W301*H301</f>
        <v>0</v>
      </c>
      <c r="Y301" s="35"/>
      <c r="Z301" s="35"/>
      <c r="AA301" s="35"/>
      <c r="AB301" s="35"/>
      <c r="AC301" s="35"/>
      <c r="AD301" s="35"/>
      <c r="AE301" s="35"/>
      <c r="AR301" s="212" t="s">
        <v>169</v>
      </c>
      <c r="AT301" s="212" t="s">
        <v>165</v>
      </c>
      <c r="AU301" s="212" t="s">
        <v>94</v>
      </c>
      <c r="AY301" s="18" t="s">
        <v>163</v>
      </c>
      <c r="BE301" s="213">
        <f>IF(O301="základní",K301,0)</f>
        <v>0</v>
      </c>
      <c r="BF301" s="213">
        <f>IF(O301="snížená",K301,0)</f>
        <v>0</v>
      </c>
      <c r="BG301" s="213">
        <f>IF(O301="zákl. přenesená",K301,0)</f>
        <v>0</v>
      </c>
      <c r="BH301" s="213">
        <f>IF(O301="sníž. přenesená",K301,0)</f>
        <v>0</v>
      </c>
      <c r="BI301" s="213">
        <f>IF(O301="nulová",K301,0)</f>
        <v>0</v>
      </c>
      <c r="BJ301" s="18" t="s">
        <v>92</v>
      </c>
      <c r="BK301" s="213">
        <f>ROUND(P301*H301,2)</f>
        <v>0</v>
      </c>
      <c r="BL301" s="18" t="s">
        <v>169</v>
      </c>
      <c r="BM301" s="212" t="s">
        <v>471</v>
      </c>
    </row>
    <row r="302" spans="1:65" s="2" customFormat="1" ht="29.25">
      <c r="A302" s="35"/>
      <c r="B302" s="36"/>
      <c r="C302" s="37"/>
      <c r="D302" s="214" t="s">
        <v>171</v>
      </c>
      <c r="E302" s="37"/>
      <c r="F302" s="215" t="s">
        <v>472</v>
      </c>
      <c r="G302" s="37"/>
      <c r="H302" s="37"/>
      <c r="I302" s="216"/>
      <c r="J302" s="216"/>
      <c r="K302" s="37"/>
      <c r="L302" s="37"/>
      <c r="M302" s="40"/>
      <c r="N302" s="217"/>
      <c r="O302" s="218"/>
      <c r="P302" s="72"/>
      <c r="Q302" s="72"/>
      <c r="R302" s="72"/>
      <c r="S302" s="72"/>
      <c r="T302" s="72"/>
      <c r="U302" s="72"/>
      <c r="V302" s="72"/>
      <c r="W302" s="72"/>
      <c r="X302" s="73"/>
      <c r="Y302" s="35"/>
      <c r="Z302" s="35"/>
      <c r="AA302" s="35"/>
      <c r="AB302" s="35"/>
      <c r="AC302" s="35"/>
      <c r="AD302" s="35"/>
      <c r="AE302" s="35"/>
      <c r="AT302" s="18" t="s">
        <v>171</v>
      </c>
      <c r="AU302" s="18" t="s">
        <v>94</v>
      </c>
    </row>
    <row r="303" spans="1:65" s="2" customFormat="1" ht="29.25">
      <c r="A303" s="35"/>
      <c r="B303" s="36"/>
      <c r="C303" s="37"/>
      <c r="D303" s="214" t="s">
        <v>429</v>
      </c>
      <c r="E303" s="37"/>
      <c r="F303" s="266" t="s">
        <v>473</v>
      </c>
      <c r="G303" s="37"/>
      <c r="H303" s="37"/>
      <c r="I303" s="216"/>
      <c r="J303" s="216"/>
      <c r="K303" s="37"/>
      <c r="L303" s="37"/>
      <c r="M303" s="40"/>
      <c r="N303" s="217"/>
      <c r="O303" s="218"/>
      <c r="P303" s="72"/>
      <c r="Q303" s="72"/>
      <c r="R303" s="72"/>
      <c r="S303" s="72"/>
      <c r="T303" s="72"/>
      <c r="U303" s="72"/>
      <c r="V303" s="72"/>
      <c r="W303" s="72"/>
      <c r="X303" s="73"/>
      <c r="Y303" s="35"/>
      <c r="Z303" s="35"/>
      <c r="AA303" s="35"/>
      <c r="AB303" s="35"/>
      <c r="AC303" s="35"/>
      <c r="AD303" s="35"/>
      <c r="AE303" s="35"/>
      <c r="AT303" s="18" t="s">
        <v>429</v>
      </c>
      <c r="AU303" s="18" t="s">
        <v>94</v>
      </c>
    </row>
    <row r="304" spans="1:65" s="13" customFormat="1">
      <c r="B304" s="219"/>
      <c r="C304" s="220"/>
      <c r="D304" s="214" t="s">
        <v>173</v>
      </c>
      <c r="E304" s="221" t="s">
        <v>1</v>
      </c>
      <c r="F304" s="222" t="s">
        <v>474</v>
      </c>
      <c r="G304" s="220"/>
      <c r="H304" s="221" t="s">
        <v>1</v>
      </c>
      <c r="I304" s="223"/>
      <c r="J304" s="223"/>
      <c r="K304" s="220"/>
      <c r="L304" s="220"/>
      <c r="M304" s="224"/>
      <c r="N304" s="225"/>
      <c r="O304" s="226"/>
      <c r="P304" s="226"/>
      <c r="Q304" s="226"/>
      <c r="R304" s="226"/>
      <c r="S304" s="226"/>
      <c r="T304" s="226"/>
      <c r="U304" s="226"/>
      <c r="V304" s="226"/>
      <c r="W304" s="226"/>
      <c r="X304" s="227"/>
      <c r="AT304" s="228" t="s">
        <v>173</v>
      </c>
      <c r="AU304" s="228" t="s">
        <v>94</v>
      </c>
      <c r="AV304" s="13" t="s">
        <v>92</v>
      </c>
      <c r="AW304" s="13" t="s">
        <v>5</v>
      </c>
      <c r="AX304" s="13" t="s">
        <v>85</v>
      </c>
      <c r="AY304" s="228" t="s">
        <v>163</v>
      </c>
    </row>
    <row r="305" spans="1:65" s="14" customFormat="1">
      <c r="B305" s="229"/>
      <c r="C305" s="230"/>
      <c r="D305" s="214" t="s">
        <v>173</v>
      </c>
      <c r="E305" s="231" t="s">
        <v>1</v>
      </c>
      <c r="F305" s="232" t="s">
        <v>475</v>
      </c>
      <c r="G305" s="230"/>
      <c r="H305" s="233">
        <v>58.53</v>
      </c>
      <c r="I305" s="234"/>
      <c r="J305" s="234"/>
      <c r="K305" s="230"/>
      <c r="L305" s="230"/>
      <c r="M305" s="235"/>
      <c r="N305" s="236"/>
      <c r="O305" s="237"/>
      <c r="P305" s="237"/>
      <c r="Q305" s="237"/>
      <c r="R305" s="237"/>
      <c r="S305" s="237"/>
      <c r="T305" s="237"/>
      <c r="U305" s="237"/>
      <c r="V305" s="237"/>
      <c r="W305" s="237"/>
      <c r="X305" s="238"/>
      <c r="AT305" s="239" t="s">
        <v>173</v>
      </c>
      <c r="AU305" s="239" t="s">
        <v>94</v>
      </c>
      <c r="AV305" s="14" t="s">
        <v>94</v>
      </c>
      <c r="AW305" s="14" t="s">
        <v>5</v>
      </c>
      <c r="AX305" s="14" t="s">
        <v>85</v>
      </c>
      <c r="AY305" s="239" t="s">
        <v>163</v>
      </c>
    </row>
    <row r="306" spans="1:65" s="15" customFormat="1">
      <c r="B306" s="240"/>
      <c r="C306" s="241"/>
      <c r="D306" s="214" t="s">
        <v>173</v>
      </c>
      <c r="E306" s="242" t="s">
        <v>1</v>
      </c>
      <c r="F306" s="243" t="s">
        <v>177</v>
      </c>
      <c r="G306" s="241"/>
      <c r="H306" s="244">
        <v>58.53</v>
      </c>
      <c r="I306" s="245"/>
      <c r="J306" s="245"/>
      <c r="K306" s="241"/>
      <c r="L306" s="241"/>
      <c r="M306" s="246"/>
      <c r="N306" s="247"/>
      <c r="O306" s="248"/>
      <c r="P306" s="248"/>
      <c r="Q306" s="248"/>
      <c r="R306" s="248"/>
      <c r="S306" s="248"/>
      <c r="T306" s="248"/>
      <c r="U306" s="248"/>
      <c r="V306" s="248"/>
      <c r="W306" s="248"/>
      <c r="X306" s="249"/>
      <c r="AT306" s="250" t="s">
        <v>173</v>
      </c>
      <c r="AU306" s="250" t="s">
        <v>94</v>
      </c>
      <c r="AV306" s="15" t="s">
        <v>169</v>
      </c>
      <c r="AW306" s="15" t="s">
        <v>5</v>
      </c>
      <c r="AX306" s="15" t="s">
        <v>92</v>
      </c>
      <c r="AY306" s="250" t="s">
        <v>163</v>
      </c>
    </row>
    <row r="307" spans="1:65" s="12" customFormat="1" ht="22.9" customHeight="1">
      <c r="B307" s="182"/>
      <c r="C307" s="183"/>
      <c r="D307" s="184" t="s">
        <v>84</v>
      </c>
      <c r="E307" s="197" t="s">
        <v>192</v>
      </c>
      <c r="F307" s="197" t="s">
        <v>193</v>
      </c>
      <c r="G307" s="183"/>
      <c r="H307" s="183"/>
      <c r="I307" s="186"/>
      <c r="J307" s="186"/>
      <c r="K307" s="198">
        <f>BK307</f>
        <v>0</v>
      </c>
      <c r="L307" s="183"/>
      <c r="M307" s="188"/>
      <c r="N307" s="189"/>
      <c r="O307" s="190"/>
      <c r="P307" s="190"/>
      <c r="Q307" s="191">
        <f>SUM(Q308:Q334)</f>
        <v>0</v>
      </c>
      <c r="R307" s="191">
        <f>SUM(R308:R334)</f>
        <v>0</v>
      </c>
      <c r="S307" s="190"/>
      <c r="T307" s="192">
        <f>SUM(T308:T334)</f>
        <v>0</v>
      </c>
      <c r="U307" s="190"/>
      <c r="V307" s="192">
        <f>SUM(V308:V334)</f>
        <v>8.7360000000000007E-2</v>
      </c>
      <c r="W307" s="190"/>
      <c r="X307" s="193">
        <f>SUM(X308:X334)</f>
        <v>0</v>
      </c>
      <c r="AR307" s="194" t="s">
        <v>92</v>
      </c>
      <c r="AT307" s="195" t="s">
        <v>84</v>
      </c>
      <c r="AU307" s="195" t="s">
        <v>92</v>
      </c>
      <c r="AY307" s="194" t="s">
        <v>163</v>
      </c>
      <c r="BK307" s="196">
        <f>SUM(BK308:BK334)</f>
        <v>0</v>
      </c>
    </row>
    <row r="308" spans="1:65" s="2" customFormat="1" ht="24.2" customHeight="1">
      <c r="A308" s="35"/>
      <c r="B308" s="36"/>
      <c r="C308" s="199" t="s">
        <v>317</v>
      </c>
      <c r="D308" s="199" t="s">
        <v>165</v>
      </c>
      <c r="E308" s="200" t="s">
        <v>476</v>
      </c>
      <c r="F308" s="201" t="s">
        <v>477</v>
      </c>
      <c r="G308" s="202" t="s">
        <v>187</v>
      </c>
      <c r="H308" s="203">
        <v>336</v>
      </c>
      <c r="I308" s="204"/>
      <c r="J308" s="204"/>
      <c r="K308" s="205">
        <f>ROUND(P308*H308,2)</f>
        <v>0</v>
      </c>
      <c r="L308" s="206"/>
      <c r="M308" s="40"/>
      <c r="N308" s="207" t="s">
        <v>1</v>
      </c>
      <c r="O308" s="208" t="s">
        <v>48</v>
      </c>
      <c r="P308" s="209">
        <f>I308+J308</f>
        <v>0</v>
      </c>
      <c r="Q308" s="209">
        <f>ROUND(I308*H308,2)</f>
        <v>0</v>
      </c>
      <c r="R308" s="209">
        <f>ROUND(J308*H308,2)</f>
        <v>0</v>
      </c>
      <c r="S308" s="72"/>
      <c r="T308" s="210">
        <f>S308*H308</f>
        <v>0</v>
      </c>
      <c r="U308" s="210">
        <v>2.0000000000000002E-5</v>
      </c>
      <c r="V308" s="210">
        <f>U308*H308</f>
        <v>6.7200000000000003E-3</v>
      </c>
      <c r="W308" s="210">
        <v>0</v>
      </c>
      <c r="X308" s="211">
        <f>W308*H308</f>
        <v>0</v>
      </c>
      <c r="Y308" s="35"/>
      <c r="Z308" s="35"/>
      <c r="AA308" s="35"/>
      <c r="AB308" s="35"/>
      <c r="AC308" s="35"/>
      <c r="AD308" s="35"/>
      <c r="AE308" s="35"/>
      <c r="AR308" s="212" t="s">
        <v>169</v>
      </c>
      <c r="AT308" s="212" t="s">
        <v>165</v>
      </c>
      <c r="AU308" s="212" t="s">
        <v>94</v>
      </c>
      <c r="AY308" s="18" t="s">
        <v>163</v>
      </c>
      <c r="BE308" s="213">
        <f>IF(O308="základní",K308,0)</f>
        <v>0</v>
      </c>
      <c r="BF308" s="213">
        <f>IF(O308="snížená",K308,0)</f>
        <v>0</v>
      </c>
      <c r="BG308" s="213">
        <f>IF(O308="zákl. přenesená",K308,0)</f>
        <v>0</v>
      </c>
      <c r="BH308" s="213">
        <f>IF(O308="sníž. přenesená",K308,0)</f>
        <v>0</v>
      </c>
      <c r="BI308" s="213">
        <f>IF(O308="nulová",K308,0)</f>
        <v>0</v>
      </c>
      <c r="BJ308" s="18" t="s">
        <v>92</v>
      </c>
      <c r="BK308" s="213">
        <f>ROUND(P308*H308,2)</f>
        <v>0</v>
      </c>
      <c r="BL308" s="18" t="s">
        <v>169</v>
      </c>
      <c r="BM308" s="212" t="s">
        <v>478</v>
      </c>
    </row>
    <row r="309" spans="1:65" s="2" customFormat="1" ht="19.5">
      <c r="A309" s="35"/>
      <c r="B309" s="36"/>
      <c r="C309" s="37"/>
      <c r="D309" s="214" t="s">
        <v>171</v>
      </c>
      <c r="E309" s="37"/>
      <c r="F309" s="215" t="s">
        <v>479</v>
      </c>
      <c r="G309" s="37"/>
      <c r="H309" s="37"/>
      <c r="I309" s="216"/>
      <c r="J309" s="216"/>
      <c r="K309" s="37"/>
      <c r="L309" s="37"/>
      <c r="M309" s="40"/>
      <c r="N309" s="217"/>
      <c r="O309" s="218"/>
      <c r="P309" s="72"/>
      <c r="Q309" s="72"/>
      <c r="R309" s="72"/>
      <c r="S309" s="72"/>
      <c r="T309" s="72"/>
      <c r="U309" s="72"/>
      <c r="V309" s="72"/>
      <c r="W309" s="72"/>
      <c r="X309" s="73"/>
      <c r="Y309" s="35"/>
      <c r="Z309" s="35"/>
      <c r="AA309" s="35"/>
      <c r="AB309" s="35"/>
      <c r="AC309" s="35"/>
      <c r="AD309" s="35"/>
      <c r="AE309" s="35"/>
      <c r="AT309" s="18" t="s">
        <v>171</v>
      </c>
      <c r="AU309" s="18" t="s">
        <v>94</v>
      </c>
    </row>
    <row r="310" spans="1:65" s="13" customFormat="1">
      <c r="B310" s="219"/>
      <c r="C310" s="220"/>
      <c r="D310" s="214" t="s">
        <v>173</v>
      </c>
      <c r="E310" s="221" t="s">
        <v>1</v>
      </c>
      <c r="F310" s="222" t="s">
        <v>174</v>
      </c>
      <c r="G310" s="220"/>
      <c r="H310" s="221" t="s">
        <v>1</v>
      </c>
      <c r="I310" s="223"/>
      <c r="J310" s="223"/>
      <c r="K310" s="220"/>
      <c r="L310" s="220"/>
      <c r="M310" s="224"/>
      <c r="N310" s="225"/>
      <c r="O310" s="226"/>
      <c r="P310" s="226"/>
      <c r="Q310" s="226"/>
      <c r="R310" s="226"/>
      <c r="S310" s="226"/>
      <c r="T310" s="226"/>
      <c r="U310" s="226"/>
      <c r="V310" s="226"/>
      <c r="W310" s="226"/>
      <c r="X310" s="227"/>
      <c r="AT310" s="228" t="s">
        <v>173</v>
      </c>
      <c r="AU310" s="228" t="s">
        <v>94</v>
      </c>
      <c r="AV310" s="13" t="s">
        <v>92</v>
      </c>
      <c r="AW310" s="13" t="s">
        <v>5</v>
      </c>
      <c r="AX310" s="13" t="s">
        <v>85</v>
      </c>
      <c r="AY310" s="228" t="s">
        <v>163</v>
      </c>
    </row>
    <row r="311" spans="1:65" s="13" customFormat="1">
      <c r="B311" s="219"/>
      <c r="C311" s="220"/>
      <c r="D311" s="214" t="s">
        <v>173</v>
      </c>
      <c r="E311" s="221" t="s">
        <v>1</v>
      </c>
      <c r="F311" s="222" t="s">
        <v>480</v>
      </c>
      <c r="G311" s="220"/>
      <c r="H311" s="221" t="s">
        <v>1</v>
      </c>
      <c r="I311" s="223"/>
      <c r="J311" s="223"/>
      <c r="K311" s="220"/>
      <c r="L311" s="220"/>
      <c r="M311" s="224"/>
      <c r="N311" s="225"/>
      <c r="O311" s="226"/>
      <c r="P311" s="226"/>
      <c r="Q311" s="226"/>
      <c r="R311" s="226"/>
      <c r="S311" s="226"/>
      <c r="T311" s="226"/>
      <c r="U311" s="226"/>
      <c r="V311" s="226"/>
      <c r="W311" s="226"/>
      <c r="X311" s="227"/>
      <c r="AT311" s="228" t="s">
        <v>173</v>
      </c>
      <c r="AU311" s="228" t="s">
        <v>94</v>
      </c>
      <c r="AV311" s="13" t="s">
        <v>92</v>
      </c>
      <c r="AW311" s="13" t="s">
        <v>5</v>
      </c>
      <c r="AX311" s="13" t="s">
        <v>85</v>
      </c>
      <c r="AY311" s="228" t="s">
        <v>163</v>
      </c>
    </row>
    <row r="312" spans="1:65" s="14" customFormat="1">
      <c r="B312" s="229"/>
      <c r="C312" s="230"/>
      <c r="D312" s="214" t="s">
        <v>173</v>
      </c>
      <c r="E312" s="231" t="s">
        <v>1</v>
      </c>
      <c r="F312" s="232" t="s">
        <v>481</v>
      </c>
      <c r="G312" s="230"/>
      <c r="H312" s="233">
        <v>23</v>
      </c>
      <c r="I312" s="234"/>
      <c r="J312" s="234"/>
      <c r="K312" s="230"/>
      <c r="L312" s="230"/>
      <c r="M312" s="235"/>
      <c r="N312" s="236"/>
      <c r="O312" s="237"/>
      <c r="P312" s="237"/>
      <c r="Q312" s="237"/>
      <c r="R312" s="237"/>
      <c r="S312" s="237"/>
      <c r="T312" s="237"/>
      <c r="U312" s="237"/>
      <c r="V312" s="237"/>
      <c r="W312" s="237"/>
      <c r="X312" s="238"/>
      <c r="AT312" s="239" t="s">
        <v>173</v>
      </c>
      <c r="AU312" s="239" t="s">
        <v>94</v>
      </c>
      <c r="AV312" s="14" t="s">
        <v>94</v>
      </c>
      <c r="AW312" s="14" t="s">
        <v>5</v>
      </c>
      <c r="AX312" s="14" t="s">
        <v>85</v>
      </c>
      <c r="AY312" s="239" t="s">
        <v>163</v>
      </c>
    </row>
    <row r="313" spans="1:65" s="14" customFormat="1">
      <c r="B313" s="229"/>
      <c r="C313" s="230"/>
      <c r="D313" s="214" t="s">
        <v>173</v>
      </c>
      <c r="E313" s="231" t="s">
        <v>1</v>
      </c>
      <c r="F313" s="232" t="s">
        <v>482</v>
      </c>
      <c r="G313" s="230"/>
      <c r="H313" s="233">
        <v>39</v>
      </c>
      <c r="I313" s="234"/>
      <c r="J313" s="234"/>
      <c r="K313" s="230"/>
      <c r="L313" s="230"/>
      <c r="M313" s="235"/>
      <c r="N313" s="236"/>
      <c r="O313" s="237"/>
      <c r="P313" s="237"/>
      <c r="Q313" s="237"/>
      <c r="R313" s="237"/>
      <c r="S313" s="237"/>
      <c r="T313" s="237"/>
      <c r="U313" s="237"/>
      <c r="V313" s="237"/>
      <c r="W313" s="237"/>
      <c r="X313" s="238"/>
      <c r="AT313" s="239" t="s">
        <v>173</v>
      </c>
      <c r="AU313" s="239" t="s">
        <v>94</v>
      </c>
      <c r="AV313" s="14" t="s">
        <v>94</v>
      </c>
      <c r="AW313" s="14" t="s">
        <v>5</v>
      </c>
      <c r="AX313" s="14" t="s">
        <v>85</v>
      </c>
      <c r="AY313" s="239" t="s">
        <v>163</v>
      </c>
    </row>
    <row r="314" spans="1:65" s="14" customFormat="1">
      <c r="B314" s="229"/>
      <c r="C314" s="230"/>
      <c r="D314" s="214" t="s">
        <v>173</v>
      </c>
      <c r="E314" s="231" t="s">
        <v>1</v>
      </c>
      <c r="F314" s="232" t="s">
        <v>483</v>
      </c>
      <c r="G314" s="230"/>
      <c r="H314" s="233">
        <v>46</v>
      </c>
      <c r="I314" s="234"/>
      <c r="J314" s="234"/>
      <c r="K314" s="230"/>
      <c r="L314" s="230"/>
      <c r="M314" s="235"/>
      <c r="N314" s="236"/>
      <c r="O314" s="237"/>
      <c r="P314" s="237"/>
      <c r="Q314" s="237"/>
      <c r="R314" s="237"/>
      <c r="S314" s="237"/>
      <c r="T314" s="237"/>
      <c r="U314" s="237"/>
      <c r="V314" s="237"/>
      <c r="W314" s="237"/>
      <c r="X314" s="238"/>
      <c r="AT314" s="239" t="s">
        <v>173</v>
      </c>
      <c r="AU314" s="239" t="s">
        <v>94</v>
      </c>
      <c r="AV314" s="14" t="s">
        <v>94</v>
      </c>
      <c r="AW314" s="14" t="s">
        <v>5</v>
      </c>
      <c r="AX314" s="14" t="s">
        <v>85</v>
      </c>
      <c r="AY314" s="239" t="s">
        <v>163</v>
      </c>
    </row>
    <row r="315" spans="1:65" s="14" customFormat="1">
      <c r="B315" s="229"/>
      <c r="C315" s="230"/>
      <c r="D315" s="214" t="s">
        <v>173</v>
      </c>
      <c r="E315" s="231" t="s">
        <v>1</v>
      </c>
      <c r="F315" s="232" t="s">
        <v>484</v>
      </c>
      <c r="G315" s="230"/>
      <c r="H315" s="233">
        <v>47</v>
      </c>
      <c r="I315" s="234"/>
      <c r="J315" s="234"/>
      <c r="K315" s="230"/>
      <c r="L315" s="230"/>
      <c r="M315" s="235"/>
      <c r="N315" s="236"/>
      <c r="O315" s="237"/>
      <c r="P315" s="237"/>
      <c r="Q315" s="237"/>
      <c r="R315" s="237"/>
      <c r="S315" s="237"/>
      <c r="T315" s="237"/>
      <c r="U315" s="237"/>
      <c r="V315" s="237"/>
      <c r="W315" s="237"/>
      <c r="X315" s="238"/>
      <c r="AT315" s="239" t="s">
        <v>173</v>
      </c>
      <c r="AU315" s="239" t="s">
        <v>94</v>
      </c>
      <c r="AV315" s="14" t="s">
        <v>94</v>
      </c>
      <c r="AW315" s="14" t="s">
        <v>5</v>
      </c>
      <c r="AX315" s="14" t="s">
        <v>85</v>
      </c>
      <c r="AY315" s="239" t="s">
        <v>163</v>
      </c>
    </row>
    <row r="316" spans="1:65" s="14" customFormat="1">
      <c r="B316" s="229"/>
      <c r="C316" s="230"/>
      <c r="D316" s="214" t="s">
        <v>173</v>
      </c>
      <c r="E316" s="231" t="s">
        <v>1</v>
      </c>
      <c r="F316" s="232" t="s">
        <v>485</v>
      </c>
      <c r="G316" s="230"/>
      <c r="H316" s="233">
        <v>18</v>
      </c>
      <c r="I316" s="234"/>
      <c r="J316" s="234"/>
      <c r="K316" s="230"/>
      <c r="L316" s="230"/>
      <c r="M316" s="235"/>
      <c r="N316" s="236"/>
      <c r="O316" s="237"/>
      <c r="P316" s="237"/>
      <c r="Q316" s="237"/>
      <c r="R316" s="237"/>
      <c r="S316" s="237"/>
      <c r="T316" s="237"/>
      <c r="U316" s="237"/>
      <c r="V316" s="237"/>
      <c r="W316" s="237"/>
      <c r="X316" s="238"/>
      <c r="AT316" s="239" t="s">
        <v>173</v>
      </c>
      <c r="AU316" s="239" t="s">
        <v>94</v>
      </c>
      <c r="AV316" s="14" t="s">
        <v>94</v>
      </c>
      <c r="AW316" s="14" t="s">
        <v>5</v>
      </c>
      <c r="AX316" s="14" t="s">
        <v>85</v>
      </c>
      <c r="AY316" s="239" t="s">
        <v>163</v>
      </c>
    </row>
    <row r="317" spans="1:65" s="14" customFormat="1">
      <c r="B317" s="229"/>
      <c r="C317" s="230"/>
      <c r="D317" s="214" t="s">
        <v>173</v>
      </c>
      <c r="E317" s="231" t="s">
        <v>1</v>
      </c>
      <c r="F317" s="232" t="s">
        <v>485</v>
      </c>
      <c r="G317" s="230"/>
      <c r="H317" s="233">
        <v>18</v>
      </c>
      <c r="I317" s="234"/>
      <c r="J317" s="234"/>
      <c r="K317" s="230"/>
      <c r="L317" s="230"/>
      <c r="M317" s="235"/>
      <c r="N317" s="236"/>
      <c r="O317" s="237"/>
      <c r="P317" s="237"/>
      <c r="Q317" s="237"/>
      <c r="R317" s="237"/>
      <c r="S317" s="237"/>
      <c r="T317" s="237"/>
      <c r="U317" s="237"/>
      <c r="V317" s="237"/>
      <c r="W317" s="237"/>
      <c r="X317" s="238"/>
      <c r="AT317" s="239" t="s">
        <v>173</v>
      </c>
      <c r="AU317" s="239" t="s">
        <v>94</v>
      </c>
      <c r="AV317" s="14" t="s">
        <v>94</v>
      </c>
      <c r="AW317" s="14" t="s">
        <v>5</v>
      </c>
      <c r="AX317" s="14" t="s">
        <v>85</v>
      </c>
      <c r="AY317" s="239" t="s">
        <v>163</v>
      </c>
    </row>
    <row r="318" spans="1:65" s="16" customFormat="1">
      <c r="B318" s="255"/>
      <c r="C318" s="256"/>
      <c r="D318" s="214" t="s">
        <v>173</v>
      </c>
      <c r="E318" s="257" t="s">
        <v>1</v>
      </c>
      <c r="F318" s="258" t="s">
        <v>392</v>
      </c>
      <c r="G318" s="256"/>
      <c r="H318" s="259">
        <v>191</v>
      </c>
      <c r="I318" s="260"/>
      <c r="J318" s="260"/>
      <c r="K318" s="256"/>
      <c r="L318" s="256"/>
      <c r="M318" s="261"/>
      <c r="N318" s="262"/>
      <c r="O318" s="263"/>
      <c r="P318" s="263"/>
      <c r="Q318" s="263"/>
      <c r="R318" s="263"/>
      <c r="S318" s="263"/>
      <c r="T318" s="263"/>
      <c r="U318" s="263"/>
      <c r="V318" s="263"/>
      <c r="W318" s="263"/>
      <c r="X318" s="264"/>
      <c r="AT318" s="265" t="s">
        <v>173</v>
      </c>
      <c r="AU318" s="265" t="s">
        <v>94</v>
      </c>
      <c r="AV318" s="16" t="s">
        <v>102</v>
      </c>
      <c r="AW318" s="16" t="s">
        <v>5</v>
      </c>
      <c r="AX318" s="16" t="s">
        <v>85</v>
      </c>
      <c r="AY318" s="265" t="s">
        <v>163</v>
      </c>
    </row>
    <row r="319" spans="1:65" s="13" customFormat="1">
      <c r="B319" s="219"/>
      <c r="C319" s="220"/>
      <c r="D319" s="214" t="s">
        <v>173</v>
      </c>
      <c r="E319" s="221" t="s">
        <v>1</v>
      </c>
      <c r="F319" s="222" t="s">
        <v>486</v>
      </c>
      <c r="G319" s="220"/>
      <c r="H319" s="221" t="s">
        <v>1</v>
      </c>
      <c r="I319" s="223"/>
      <c r="J319" s="223"/>
      <c r="K319" s="220"/>
      <c r="L319" s="220"/>
      <c r="M319" s="224"/>
      <c r="N319" s="225"/>
      <c r="O319" s="226"/>
      <c r="P319" s="226"/>
      <c r="Q319" s="226"/>
      <c r="R319" s="226"/>
      <c r="S319" s="226"/>
      <c r="T319" s="226"/>
      <c r="U319" s="226"/>
      <c r="V319" s="226"/>
      <c r="W319" s="226"/>
      <c r="X319" s="227"/>
      <c r="AT319" s="228" t="s">
        <v>173</v>
      </c>
      <c r="AU319" s="228" t="s">
        <v>94</v>
      </c>
      <c r="AV319" s="13" t="s">
        <v>92</v>
      </c>
      <c r="AW319" s="13" t="s">
        <v>5</v>
      </c>
      <c r="AX319" s="13" t="s">
        <v>85</v>
      </c>
      <c r="AY319" s="228" t="s">
        <v>163</v>
      </c>
    </row>
    <row r="320" spans="1:65" s="14" customFormat="1">
      <c r="B320" s="229"/>
      <c r="C320" s="230"/>
      <c r="D320" s="214" t="s">
        <v>173</v>
      </c>
      <c r="E320" s="231" t="s">
        <v>1</v>
      </c>
      <c r="F320" s="232" t="s">
        <v>487</v>
      </c>
      <c r="G320" s="230"/>
      <c r="H320" s="233">
        <v>4</v>
      </c>
      <c r="I320" s="234"/>
      <c r="J320" s="234"/>
      <c r="K320" s="230"/>
      <c r="L320" s="230"/>
      <c r="M320" s="235"/>
      <c r="N320" s="236"/>
      <c r="O320" s="237"/>
      <c r="P320" s="237"/>
      <c r="Q320" s="237"/>
      <c r="R320" s="237"/>
      <c r="S320" s="237"/>
      <c r="T320" s="237"/>
      <c r="U320" s="237"/>
      <c r="V320" s="237"/>
      <c r="W320" s="237"/>
      <c r="X320" s="238"/>
      <c r="AT320" s="239" t="s">
        <v>173</v>
      </c>
      <c r="AU320" s="239" t="s">
        <v>94</v>
      </c>
      <c r="AV320" s="14" t="s">
        <v>94</v>
      </c>
      <c r="AW320" s="14" t="s">
        <v>5</v>
      </c>
      <c r="AX320" s="14" t="s">
        <v>85</v>
      </c>
      <c r="AY320" s="239" t="s">
        <v>163</v>
      </c>
    </row>
    <row r="321" spans="1:65" s="14" customFormat="1">
      <c r="B321" s="229"/>
      <c r="C321" s="230"/>
      <c r="D321" s="214" t="s">
        <v>173</v>
      </c>
      <c r="E321" s="231" t="s">
        <v>1</v>
      </c>
      <c r="F321" s="232" t="s">
        <v>488</v>
      </c>
      <c r="G321" s="230"/>
      <c r="H321" s="233">
        <v>8</v>
      </c>
      <c r="I321" s="234"/>
      <c r="J321" s="234"/>
      <c r="K321" s="230"/>
      <c r="L321" s="230"/>
      <c r="M321" s="235"/>
      <c r="N321" s="236"/>
      <c r="O321" s="237"/>
      <c r="P321" s="237"/>
      <c r="Q321" s="237"/>
      <c r="R321" s="237"/>
      <c r="S321" s="237"/>
      <c r="T321" s="237"/>
      <c r="U321" s="237"/>
      <c r="V321" s="237"/>
      <c r="W321" s="237"/>
      <c r="X321" s="238"/>
      <c r="AT321" s="239" t="s">
        <v>173</v>
      </c>
      <c r="AU321" s="239" t="s">
        <v>94</v>
      </c>
      <c r="AV321" s="14" t="s">
        <v>94</v>
      </c>
      <c r="AW321" s="14" t="s">
        <v>5</v>
      </c>
      <c r="AX321" s="14" t="s">
        <v>85</v>
      </c>
      <c r="AY321" s="239" t="s">
        <v>163</v>
      </c>
    </row>
    <row r="322" spans="1:65" s="16" customFormat="1">
      <c r="B322" s="255"/>
      <c r="C322" s="256"/>
      <c r="D322" s="214" t="s">
        <v>173</v>
      </c>
      <c r="E322" s="257" t="s">
        <v>1</v>
      </c>
      <c r="F322" s="258" t="s">
        <v>392</v>
      </c>
      <c r="G322" s="256"/>
      <c r="H322" s="259">
        <v>12</v>
      </c>
      <c r="I322" s="260"/>
      <c r="J322" s="260"/>
      <c r="K322" s="256"/>
      <c r="L322" s="256"/>
      <c r="M322" s="261"/>
      <c r="N322" s="262"/>
      <c r="O322" s="263"/>
      <c r="P322" s="263"/>
      <c r="Q322" s="263"/>
      <c r="R322" s="263"/>
      <c r="S322" s="263"/>
      <c r="T322" s="263"/>
      <c r="U322" s="263"/>
      <c r="V322" s="263"/>
      <c r="W322" s="263"/>
      <c r="X322" s="264"/>
      <c r="AT322" s="265" t="s">
        <v>173</v>
      </c>
      <c r="AU322" s="265" t="s">
        <v>94</v>
      </c>
      <c r="AV322" s="16" t="s">
        <v>102</v>
      </c>
      <c r="AW322" s="16" t="s">
        <v>5</v>
      </c>
      <c r="AX322" s="16" t="s">
        <v>85</v>
      </c>
      <c r="AY322" s="265" t="s">
        <v>163</v>
      </c>
    </row>
    <row r="323" spans="1:65" s="13" customFormat="1">
      <c r="B323" s="219"/>
      <c r="C323" s="220"/>
      <c r="D323" s="214" t="s">
        <v>173</v>
      </c>
      <c r="E323" s="221" t="s">
        <v>1</v>
      </c>
      <c r="F323" s="222" t="s">
        <v>450</v>
      </c>
      <c r="G323" s="220"/>
      <c r="H323" s="221" t="s">
        <v>1</v>
      </c>
      <c r="I323" s="223"/>
      <c r="J323" s="223"/>
      <c r="K323" s="220"/>
      <c r="L323" s="220"/>
      <c r="M323" s="224"/>
      <c r="N323" s="225"/>
      <c r="O323" s="226"/>
      <c r="P323" s="226"/>
      <c r="Q323" s="226"/>
      <c r="R323" s="226"/>
      <c r="S323" s="226"/>
      <c r="T323" s="226"/>
      <c r="U323" s="226"/>
      <c r="V323" s="226"/>
      <c r="W323" s="226"/>
      <c r="X323" s="227"/>
      <c r="AT323" s="228" t="s">
        <v>173</v>
      </c>
      <c r="AU323" s="228" t="s">
        <v>94</v>
      </c>
      <c r="AV323" s="13" t="s">
        <v>92</v>
      </c>
      <c r="AW323" s="13" t="s">
        <v>5</v>
      </c>
      <c r="AX323" s="13" t="s">
        <v>85</v>
      </c>
      <c r="AY323" s="228" t="s">
        <v>163</v>
      </c>
    </row>
    <row r="324" spans="1:65" s="14" customFormat="1">
      <c r="B324" s="229"/>
      <c r="C324" s="230"/>
      <c r="D324" s="214" t="s">
        <v>173</v>
      </c>
      <c r="E324" s="231" t="s">
        <v>1</v>
      </c>
      <c r="F324" s="232" t="s">
        <v>489</v>
      </c>
      <c r="G324" s="230"/>
      <c r="H324" s="233">
        <v>28</v>
      </c>
      <c r="I324" s="234"/>
      <c r="J324" s="234"/>
      <c r="K324" s="230"/>
      <c r="L324" s="230"/>
      <c r="M324" s="235"/>
      <c r="N324" s="236"/>
      <c r="O324" s="237"/>
      <c r="P324" s="237"/>
      <c r="Q324" s="237"/>
      <c r="R324" s="237"/>
      <c r="S324" s="237"/>
      <c r="T324" s="237"/>
      <c r="U324" s="237"/>
      <c r="V324" s="237"/>
      <c r="W324" s="237"/>
      <c r="X324" s="238"/>
      <c r="AT324" s="239" t="s">
        <v>173</v>
      </c>
      <c r="AU324" s="239" t="s">
        <v>94</v>
      </c>
      <c r="AV324" s="14" t="s">
        <v>94</v>
      </c>
      <c r="AW324" s="14" t="s">
        <v>5</v>
      </c>
      <c r="AX324" s="14" t="s">
        <v>85</v>
      </c>
      <c r="AY324" s="239" t="s">
        <v>163</v>
      </c>
    </row>
    <row r="325" spans="1:65" s="14" customFormat="1">
      <c r="B325" s="229"/>
      <c r="C325" s="230"/>
      <c r="D325" s="214" t="s">
        <v>173</v>
      </c>
      <c r="E325" s="231" t="s">
        <v>1</v>
      </c>
      <c r="F325" s="232" t="s">
        <v>490</v>
      </c>
      <c r="G325" s="230"/>
      <c r="H325" s="233">
        <v>56</v>
      </c>
      <c r="I325" s="234"/>
      <c r="J325" s="234"/>
      <c r="K325" s="230"/>
      <c r="L325" s="230"/>
      <c r="M325" s="235"/>
      <c r="N325" s="236"/>
      <c r="O325" s="237"/>
      <c r="P325" s="237"/>
      <c r="Q325" s="237"/>
      <c r="R325" s="237"/>
      <c r="S325" s="237"/>
      <c r="T325" s="237"/>
      <c r="U325" s="237"/>
      <c r="V325" s="237"/>
      <c r="W325" s="237"/>
      <c r="X325" s="238"/>
      <c r="AT325" s="239" t="s">
        <v>173</v>
      </c>
      <c r="AU325" s="239" t="s">
        <v>94</v>
      </c>
      <c r="AV325" s="14" t="s">
        <v>94</v>
      </c>
      <c r="AW325" s="14" t="s">
        <v>5</v>
      </c>
      <c r="AX325" s="14" t="s">
        <v>85</v>
      </c>
      <c r="AY325" s="239" t="s">
        <v>163</v>
      </c>
    </row>
    <row r="326" spans="1:65" s="14" customFormat="1">
      <c r="B326" s="229"/>
      <c r="C326" s="230"/>
      <c r="D326" s="214" t="s">
        <v>173</v>
      </c>
      <c r="E326" s="231" t="s">
        <v>1</v>
      </c>
      <c r="F326" s="232" t="s">
        <v>491</v>
      </c>
      <c r="G326" s="230"/>
      <c r="H326" s="233">
        <v>14</v>
      </c>
      <c r="I326" s="234"/>
      <c r="J326" s="234"/>
      <c r="K326" s="230"/>
      <c r="L326" s="230"/>
      <c r="M326" s="235"/>
      <c r="N326" s="236"/>
      <c r="O326" s="237"/>
      <c r="P326" s="237"/>
      <c r="Q326" s="237"/>
      <c r="R326" s="237"/>
      <c r="S326" s="237"/>
      <c r="T326" s="237"/>
      <c r="U326" s="237"/>
      <c r="V326" s="237"/>
      <c r="W326" s="237"/>
      <c r="X326" s="238"/>
      <c r="AT326" s="239" t="s">
        <v>173</v>
      </c>
      <c r="AU326" s="239" t="s">
        <v>94</v>
      </c>
      <c r="AV326" s="14" t="s">
        <v>94</v>
      </c>
      <c r="AW326" s="14" t="s">
        <v>5</v>
      </c>
      <c r="AX326" s="14" t="s">
        <v>85</v>
      </c>
      <c r="AY326" s="239" t="s">
        <v>163</v>
      </c>
    </row>
    <row r="327" spans="1:65" s="14" customFormat="1">
      <c r="B327" s="229"/>
      <c r="C327" s="230"/>
      <c r="D327" s="214" t="s">
        <v>173</v>
      </c>
      <c r="E327" s="231" t="s">
        <v>1</v>
      </c>
      <c r="F327" s="232" t="s">
        <v>492</v>
      </c>
      <c r="G327" s="230"/>
      <c r="H327" s="233">
        <v>28</v>
      </c>
      <c r="I327" s="234"/>
      <c r="J327" s="234"/>
      <c r="K327" s="230"/>
      <c r="L327" s="230"/>
      <c r="M327" s="235"/>
      <c r="N327" s="236"/>
      <c r="O327" s="237"/>
      <c r="P327" s="237"/>
      <c r="Q327" s="237"/>
      <c r="R327" s="237"/>
      <c r="S327" s="237"/>
      <c r="T327" s="237"/>
      <c r="U327" s="237"/>
      <c r="V327" s="237"/>
      <c r="W327" s="237"/>
      <c r="X327" s="238"/>
      <c r="AT327" s="239" t="s">
        <v>173</v>
      </c>
      <c r="AU327" s="239" t="s">
        <v>94</v>
      </c>
      <c r="AV327" s="14" t="s">
        <v>94</v>
      </c>
      <c r="AW327" s="14" t="s">
        <v>5</v>
      </c>
      <c r="AX327" s="14" t="s">
        <v>85</v>
      </c>
      <c r="AY327" s="239" t="s">
        <v>163</v>
      </c>
    </row>
    <row r="328" spans="1:65" s="16" customFormat="1">
      <c r="B328" s="255"/>
      <c r="C328" s="256"/>
      <c r="D328" s="214" t="s">
        <v>173</v>
      </c>
      <c r="E328" s="257" t="s">
        <v>1</v>
      </c>
      <c r="F328" s="258" t="s">
        <v>392</v>
      </c>
      <c r="G328" s="256"/>
      <c r="H328" s="259">
        <v>126</v>
      </c>
      <c r="I328" s="260"/>
      <c r="J328" s="260"/>
      <c r="K328" s="256"/>
      <c r="L328" s="256"/>
      <c r="M328" s="261"/>
      <c r="N328" s="262"/>
      <c r="O328" s="263"/>
      <c r="P328" s="263"/>
      <c r="Q328" s="263"/>
      <c r="R328" s="263"/>
      <c r="S328" s="263"/>
      <c r="T328" s="263"/>
      <c r="U328" s="263"/>
      <c r="V328" s="263"/>
      <c r="W328" s="263"/>
      <c r="X328" s="264"/>
      <c r="AT328" s="265" t="s">
        <v>173</v>
      </c>
      <c r="AU328" s="265" t="s">
        <v>94</v>
      </c>
      <c r="AV328" s="16" t="s">
        <v>102</v>
      </c>
      <c r="AW328" s="16" t="s">
        <v>5</v>
      </c>
      <c r="AX328" s="16" t="s">
        <v>85</v>
      </c>
      <c r="AY328" s="265" t="s">
        <v>163</v>
      </c>
    </row>
    <row r="329" spans="1:65" s="13" customFormat="1">
      <c r="B329" s="219"/>
      <c r="C329" s="220"/>
      <c r="D329" s="214" t="s">
        <v>173</v>
      </c>
      <c r="E329" s="221" t="s">
        <v>1</v>
      </c>
      <c r="F329" s="222" t="s">
        <v>455</v>
      </c>
      <c r="G329" s="220"/>
      <c r="H329" s="221" t="s">
        <v>1</v>
      </c>
      <c r="I329" s="223"/>
      <c r="J329" s="223"/>
      <c r="K329" s="220"/>
      <c r="L329" s="220"/>
      <c r="M329" s="224"/>
      <c r="N329" s="225"/>
      <c r="O329" s="226"/>
      <c r="P329" s="226"/>
      <c r="Q329" s="226"/>
      <c r="R329" s="226"/>
      <c r="S329" s="226"/>
      <c r="T329" s="226"/>
      <c r="U329" s="226"/>
      <c r="V329" s="226"/>
      <c r="W329" s="226"/>
      <c r="X329" s="227"/>
      <c r="AT329" s="228" t="s">
        <v>173</v>
      </c>
      <c r="AU329" s="228" t="s">
        <v>94</v>
      </c>
      <c r="AV329" s="13" t="s">
        <v>92</v>
      </c>
      <c r="AW329" s="13" t="s">
        <v>5</v>
      </c>
      <c r="AX329" s="13" t="s">
        <v>85</v>
      </c>
      <c r="AY329" s="228" t="s">
        <v>163</v>
      </c>
    </row>
    <row r="330" spans="1:65" s="14" customFormat="1">
      <c r="B330" s="229"/>
      <c r="C330" s="230"/>
      <c r="D330" s="214" t="s">
        <v>173</v>
      </c>
      <c r="E330" s="231" t="s">
        <v>1</v>
      </c>
      <c r="F330" s="232" t="s">
        <v>493</v>
      </c>
      <c r="G330" s="230"/>
      <c r="H330" s="233">
        <v>7</v>
      </c>
      <c r="I330" s="234"/>
      <c r="J330" s="234"/>
      <c r="K330" s="230"/>
      <c r="L330" s="230"/>
      <c r="M330" s="235"/>
      <c r="N330" s="236"/>
      <c r="O330" s="237"/>
      <c r="P330" s="237"/>
      <c r="Q330" s="237"/>
      <c r="R330" s="237"/>
      <c r="S330" s="237"/>
      <c r="T330" s="237"/>
      <c r="U330" s="237"/>
      <c r="V330" s="237"/>
      <c r="W330" s="237"/>
      <c r="X330" s="238"/>
      <c r="AT330" s="239" t="s">
        <v>173</v>
      </c>
      <c r="AU330" s="239" t="s">
        <v>94</v>
      </c>
      <c r="AV330" s="14" t="s">
        <v>94</v>
      </c>
      <c r="AW330" s="14" t="s">
        <v>5</v>
      </c>
      <c r="AX330" s="14" t="s">
        <v>85</v>
      </c>
      <c r="AY330" s="239" t="s">
        <v>163</v>
      </c>
    </row>
    <row r="331" spans="1:65" s="16" customFormat="1">
      <c r="B331" s="255"/>
      <c r="C331" s="256"/>
      <c r="D331" s="214" t="s">
        <v>173</v>
      </c>
      <c r="E331" s="257" t="s">
        <v>1</v>
      </c>
      <c r="F331" s="258" t="s">
        <v>392</v>
      </c>
      <c r="G331" s="256"/>
      <c r="H331" s="259">
        <v>7</v>
      </c>
      <c r="I331" s="260"/>
      <c r="J331" s="260"/>
      <c r="K331" s="256"/>
      <c r="L331" s="256"/>
      <c r="M331" s="261"/>
      <c r="N331" s="262"/>
      <c r="O331" s="263"/>
      <c r="P331" s="263"/>
      <c r="Q331" s="263"/>
      <c r="R331" s="263"/>
      <c r="S331" s="263"/>
      <c r="T331" s="263"/>
      <c r="U331" s="263"/>
      <c r="V331" s="263"/>
      <c r="W331" s="263"/>
      <c r="X331" s="264"/>
      <c r="AT331" s="265" t="s">
        <v>173</v>
      </c>
      <c r="AU331" s="265" t="s">
        <v>94</v>
      </c>
      <c r="AV331" s="16" t="s">
        <v>102</v>
      </c>
      <c r="AW331" s="16" t="s">
        <v>5</v>
      </c>
      <c r="AX331" s="16" t="s">
        <v>85</v>
      </c>
      <c r="AY331" s="265" t="s">
        <v>163</v>
      </c>
    </row>
    <row r="332" spans="1:65" s="15" customFormat="1">
      <c r="B332" s="240"/>
      <c r="C332" s="241"/>
      <c r="D332" s="214" t="s">
        <v>173</v>
      </c>
      <c r="E332" s="242" t="s">
        <v>1</v>
      </c>
      <c r="F332" s="243" t="s">
        <v>177</v>
      </c>
      <c r="G332" s="241"/>
      <c r="H332" s="244">
        <v>336</v>
      </c>
      <c r="I332" s="245"/>
      <c r="J332" s="245"/>
      <c r="K332" s="241"/>
      <c r="L332" s="241"/>
      <c r="M332" s="246"/>
      <c r="N332" s="247"/>
      <c r="O332" s="248"/>
      <c r="P332" s="248"/>
      <c r="Q332" s="248"/>
      <c r="R332" s="248"/>
      <c r="S332" s="248"/>
      <c r="T332" s="248"/>
      <c r="U332" s="248"/>
      <c r="V332" s="248"/>
      <c r="W332" s="248"/>
      <c r="X332" s="249"/>
      <c r="AT332" s="250" t="s">
        <v>173</v>
      </c>
      <c r="AU332" s="250" t="s">
        <v>94</v>
      </c>
      <c r="AV332" s="15" t="s">
        <v>169</v>
      </c>
      <c r="AW332" s="15" t="s">
        <v>5</v>
      </c>
      <c r="AX332" s="15" t="s">
        <v>92</v>
      </c>
      <c r="AY332" s="250" t="s">
        <v>163</v>
      </c>
    </row>
    <row r="333" spans="1:65" s="2" customFormat="1" ht="21.75" customHeight="1">
      <c r="A333" s="35"/>
      <c r="B333" s="36"/>
      <c r="C333" s="199" t="s">
        <v>322</v>
      </c>
      <c r="D333" s="199" t="s">
        <v>165</v>
      </c>
      <c r="E333" s="200" t="s">
        <v>494</v>
      </c>
      <c r="F333" s="201" t="s">
        <v>495</v>
      </c>
      <c r="G333" s="202" t="s">
        <v>187</v>
      </c>
      <c r="H333" s="203">
        <v>336</v>
      </c>
      <c r="I333" s="204"/>
      <c r="J333" s="204"/>
      <c r="K333" s="205">
        <f>ROUND(P333*H333,2)</f>
        <v>0</v>
      </c>
      <c r="L333" s="206"/>
      <c r="M333" s="40"/>
      <c r="N333" s="207" t="s">
        <v>1</v>
      </c>
      <c r="O333" s="208" t="s">
        <v>48</v>
      </c>
      <c r="P333" s="209">
        <f>I333+J333</f>
        <v>0</v>
      </c>
      <c r="Q333" s="209">
        <f>ROUND(I333*H333,2)</f>
        <v>0</v>
      </c>
      <c r="R333" s="209">
        <f>ROUND(J333*H333,2)</f>
        <v>0</v>
      </c>
      <c r="S333" s="72"/>
      <c r="T333" s="210">
        <f>S333*H333</f>
        <v>0</v>
      </c>
      <c r="U333" s="210">
        <v>2.4000000000000001E-4</v>
      </c>
      <c r="V333" s="210">
        <f>U333*H333</f>
        <v>8.0640000000000003E-2</v>
      </c>
      <c r="W333" s="210">
        <v>0</v>
      </c>
      <c r="X333" s="211">
        <f>W333*H333</f>
        <v>0</v>
      </c>
      <c r="Y333" s="35"/>
      <c r="Z333" s="35"/>
      <c r="AA333" s="35"/>
      <c r="AB333" s="35"/>
      <c r="AC333" s="35"/>
      <c r="AD333" s="35"/>
      <c r="AE333" s="35"/>
      <c r="AR333" s="212" t="s">
        <v>169</v>
      </c>
      <c r="AT333" s="212" t="s">
        <v>165</v>
      </c>
      <c r="AU333" s="212" t="s">
        <v>94</v>
      </c>
      <c r="AY333" s="18" t="s">
        <v>163</v>
      </c>
      <c r="BE333" s="213">
        <f>IF(O333="základní",K333,0)</f>
        <v>0</v>
      </c>
      <c r="BF333" s="213">
        <f>IF(O333="snížená",K333,0)</f>
        <v>0</v>
      </c>
      <c r="BG333" s="213">
        <f>IF(O333="zákl. přenesená",K333,0)</f>
        <v>0</v>
      </c>
      <c r="BH333" s="213">
        <f>IF(O333="sníž. přenesená",K333,0)</f>
        <v>0</v>
      </c>
      <c r="BI333" s="213">
        <f>IF(O333="nulová",K333,0)</f>
        <v>0</v>
      </c>
      <c r="BJ333" s="18" t="s">
        <v>92</v>
      </c>
      <c r="BK333" s="213">
        <f>ROUND(P333*H333,2)</f>
        <v>0</v>
      </c>
      <c r="BL333" s="18" t="s">
        <v>169</v>
      </c>
      <c r="BM333" s="212" t="s">
        <v>496</v>
      </c>
    </row>
    <row r="334" spans="1:65" s="2" customFormat="1" ht="19.5">
      <c r="A334" s="35"/>
      <c r="B334" s="36"/>
      <c r="C334" s="37"/>
      <c r="D334" s="214" t="s">
        <v>171</v>
      </c>
      <c r="E334" s="37"/>
      <c r="F334" s="215" t="s">
        <v>497</v>
      </c>
      <c r="G334" s="37"/>
      <c r="H334" s="37"/>
      <c r="I334" s="216"/>
      <c r="J334" s="216"/>
      <c r="K334" s="37"/>
      <c r="L334" s="37"/>
      <c r="M334" s="40"/>
      <c r="N334" s="217"/>
      <c r="O334" s="218"/>
      <c r="P334" s="72"/>
      <c r="Q334" s="72"/>
      <c r="R334" s="72"/>
      <c r="S334" s="72"/>
      <c r="T334" s="72"/>
      <c r="U334" s="72"/>
      <c r="V334" s="72"/>
      <c r="W334" s="72"/>
      <c r="X334" s="73"/>
      <c r="Y334" s="35"/>
      <c r="Z334" s="35"/>
      <c r="AA334" s="35"/>
      <c r="AB334" s="35"/>
      <c r="AC334" s="35"/>
      <c r="AD334" s="35"/>
      <c r="AE334" s="35"/>
      <c r="AT334" s="18" t="s">
        <v>171</v>
      </c>
      <c r="AU334" s="18" t="s">
        <v>94</v>
      </c>
    </row>
    <row r="335" spans="1:65" s="12" customFormat="1" ht="22.9" customHeight="1">
      <c r="B335" s="182"/>
      <c r="C335" s="183"/>
      <c r="D335" s="184" t="s">
        <v>84</v>
      </c>
      <c r="E335" s="197" t="s">
        <v>344</v>
      </c>
      <c r="F335" s="197" t="s">
        <v>345</v>
      </c>
      <c r="G335" s="183"/>
      <c r="H335" s="183"/>
      <c r="I335" s="186"/>
      <c r="J335" s="186"/>
      <c r="K335" s="198">
        <f>BK335</f>
        <v>0</v>
      </c>
      <c r="L335" s="183"/>
      <c r="M335" s="188"/>
      <c r="N335" s="189"/>
      <c r="O335" s="190"/>
      <c r="P335" s="190"/>
      <c r="Q335" s="191">
        <f>SUM(Q336:Q339)</f>
        <v>0</v>
      </c>
      <c r="R335" s="191">
        <f>SUM(R336:R339)</f>
        <v>0</v>
      </c>
      <c r="S335" s="190"/>
      <c r="T335" s="192">
        <f>SUM(T336:T339)</f>
        <v>0</v>
      </c>
      <c r="U335" s="190"/>
      <c r="V335" s="192">
        <f>SUM(V336:V339)</f>
        <v>0</v>
      </c>
      <c r="W335" s="190"/>
      <c r="X335" s="193">
        <f>SUM(X336:X339)</f>
        <v>0</v>
      </c>
      <c r="AR335" s="194" t="s">
        <v>92</v>
      </c>
      <c r="AT335" s="195" t="s">
        <v>84</v>
      </c>
      <c r="AU335" s="195" t="s">
        <v>92</v>
      </c>
      <c r="AY335" s="194" t="s">
        <v>163</v>
      </c>
      <c r="BK335" s="196">
        <f>SUM(BK336:BK339)</f>
        <v>0</v>
      </c>
    </row>
    <row r="336" spans="1:65" s="2" customFormat="1" ht="21.75" customHeight="1">
      <c r="A336" s="35"/>
      <c r="B336" s="36"/>
      <c r="C336" s="199" t="s">
        <v>498</v>
      </c>
      <c r="D336" s="199" t="s">
        <v>165</v>
      </c>
      <c r="E336" s="200" t="s">
        <v>346</v>
      </c>
      <c r="F336" s="201" t="s">
        <v>347</v>
      </c>
      <c r="G336" s="202" t="s">
        <v>168</v>
      </c>
      <c r="H336" s="203">
        <v>45.786999999999999</v>
      </c>
      <c r="I336" s="204"/>
      <c r="J336" s="204"/>
      <c r="K336" s="205">
        <f>ROUND(P336*H336,2)</f>
        <v>0</v>
      </c>
      <c r="L336" s="206"/>
      <c r="M336" s="40"/>
      <c r="N336" s="207" t="s">
        <v>1</v>
      </c>
      <c r="O336" s="208" t="s">
        <v>48</v>
      </c>
      <c r="P336" s="209">
        <f>I336+J336</f>
        <v>0</v>
      </c>
      <c r="Q336" s="209">
        <f>ROUND(I336*H336,2)</f>
        <v>0</v>
      </c>
      <c r="R336" s="209">
        <f>ROUND(J336*H336,2)</f>
        <v>0</v>
      </c>
      <c r="S336" s="72"/>
      <c r="T336" s="210">
        <f>S336*H336</f>
        <v>0</v>
      </c>
      <c r="U336" s="210">
        <v>0</v>
      </c>
      <c r="V336" s="210">
        <f>U336*H336</f>
        <v>0</v>
      </c>
      <c r="W336" s="210">
        <v>0</v>
      </c>
      <c r="X336" s="211">
        <f>W336*H336</f>
        <v>0</v>
      </c>
      <c r="Y336" s="35"/>
      <c r="Z336" s="35"/>
      <c r="AA336" s="35"/>
      <c r="AB336" s="35"/>
      <c r="AC336" s="35"/>
      <c r="AD336" s="35"/>
      <c r="AE336" s="35"/>
      <c r="AR336" s="212" t="s">
        <v>169</v>
      </c>
      <c r="AT336" s="212" t="s">
        <v>165</v>
      </c>
      <c r="AU336" s="212" t="s">
        <v>94</v>
      </c>
      <c r="AY336" s="18" t="s">
        <v>163</v>
      </c>
      <c r="BE336" s="213">
        <f>IF(O336="základní",K336,0)</f>
        <v>0</v>
      </c>
      <c r="BF336" s="213">
        <f>IF(O336="snížená",K336,0)</f>
        <v>0</v>
      </c>
      <c r="BG336" s="213">
        <f>IF(O336="zákl. přenesená",K336,0)</f>
        <v>0</v>
      </c>
      <c r="BH336" s="213">
        <f>IF(O336="sníž. přenesená",K336,0)</f>
        <v>0</v>
      </c>
      <c r="BI336" s="213">
        <f>IF(O336="nulová",K336,0)</f>
        <v>0</v>
      </c>
      <c r="BJ336" s="18" t="s">
        <v>92</v>
      </c>
      <c r="BK336" s="213">
        <f>ROUND(P336*H336,2)</f>
        <v>0</v>
      </c>
      <c r="BL336" s="18" t="s">
        <v>169</v>
      </c>
      <c r="BM336" s="212" t="s">
        <v>499</v>
      </c>
    </row>
    <row r="337" spans="1:65" s="2" customFormat="1" ht="39">
      <c r="A337" s="35"/>
      <c r="B337" s="36"/>
      <c r="C337" s="37"/>
      <c r="D337" s="214" t="s">
        <v>171</v>
      </c>
      <c r="E337" s="37"/>
      <c r="F337" s="215" t="s">
        <v>349</v>
      </c>
      <c r="G337" s="37"/>
      <c r="H337" s="37"/>
      <c r="I337" s="216"/>
      <c r="J337" s="216"/>
      <c r="K337" s="37"/>
      <c r="L337" s="37"/>
      <c r="M337" s="40"/>
      <c r="N337" s="217"/>
      <c r="O337" s="218"/>
      <c r="P337" s="72"/>
      <c r="Q337" s="72"/>
      <c r="R337" s="72"/>
      <c r="S337" s="72"/>
      <c r="T337" s="72"/>
      <c r="U337" s="72"/>
      <c r="V337" s="72"/>
      <c r="W337" s="72"/>
      <c r="X337" s="73"/>
      <c r="Y337" s="35"/>
      <c r="Z337" s="35"/>
      <c r="AA337" s="35"/>
      <c r="AB337" s="35"/>
      <c r="AC337" s="35"/>
      <c r="AD337" s="35"/>
      <c r="AE337" s="35"/>
      <c r="AT337" s="18" t="s">
        <v>171</v>
      </c>
      <c r="AU337" s="18" t="s">
        <v>94</v>
      </c>
    </row>
    <row r="338" spans="1:65" s="2" customFormat="1" ht="24.2" customHeight="1">
      <c r="A338" s="35"/>
      <c r="B338" s="36"/>
      <c r="C338" s="199" t="s">
        <v>500</v>
      </c>
      <c r="D338" s="199" t="s">
        <v>165</v>
      </c>
      <c r="E338" s="200" t="s">
        <v>351</v>
      </c>
      <c r="F338" s="201" t="s">
        <v>352</v>
      </c>
      <c r="G338" s="202" t="s">
        <v>168</v>
      </c>
      <c r="H338" s="203">
        <v>45.786999999999999</v>
      </c>
      <c r="I338" s="204"/>
      <c r="J338" s="204"/>
      <c r="K338" s="205">
        <f>ROUND(P338*H338,2)</f>
        <v>0</v>
      </c>
      <c r="L338" s="206"/>
      <c r="M338" s="40"/>
      <c r="N338" s="207" t="s">
        <v>1</v>
      </c>
      <c r="O338" s="208" t="s">
        <v>48</v>
      </c>
      <c r="P338" s="209">
        <f>I338+J338</f>
        <v>0</v>
      </c>
      <c r="Q338" s="209">
        <f>ROUND(I338*H338,2)</f>
        <v>0</v>
      </c>
      <c r="R338" s="209">
        <f>ROUND(J338*H338,2)</f>
        <v>0</v>
      </c>
      <c r="S338" s="72"/>
      <c r="T338" s="210">
        <f>S338*H338</f>
        <v>0</v>
      </c>
      <c r="U338" s="210">
        <v>0</v>
      </c>
      <c r="V338" s="210">
        <f>U338*H338</f>
        <v>0</v>
      </c>
      <c r="W338" s="210">
        <v>0</v>
      </c>
      <c r="X338" s="211">
        <f>W338*H338</f>
        <v>0</v>
      </c>
      <c r="Y338" s="35"/>
      <c r="Z338" s="35"/>
      <c r="AA338" s="35"/>
      <c r="AB338" s="35"/>
      <c r="AC338" s="35"/>
      <c r="AD338" s="35"/>
      <c r="AE338" s="35"/>
      <c r="AR338" s="212" t="s">
        <v>169</v>
      </c>
      <c r="AT338" s="212" t="s">
        <v>165</v>
      </c>
      <c r="AU338" s="212" t="s">
        <v>94</v>
      </c>
      <c r="AY338" s="18" t="s">
        <v>163</v>
      </c>
      <c r="BE338" s="213">
        <f>IF(O338="základní",K338,0)</f>
        <v>0</v>
      </c>
      <c r="BF338" s="213">
        <f>IF(O338="snížená",K338,0)</f>
        <v>0</v>
      </c>
      <c r="BG338" s="213">
        <f>IF(O338="zákl. přenesená",K338,0)</f>
        <v>0</v>
      </c>
      <c r="BH338" s="213">
        <f>IF(O338="sníž. přenesená",K338,0)</f>
        <v>0</v>
      </c>
      <c r="BI338" s="213">
        <f>IF(O338="nulová",K338,0)</f>
        <v>0</v>
      </c>
      <c r="BJ338" s="18" t="s">
        <v>92</v>
      </c>
      <c r="BK338" s="213">
        <f>ROUND(P338*H338,2)</f>
        <v>0</v>
      </c>
      <c r="BL338" s="18" t="s">
        <v>169</v>
      </c>
      <c r="BM338" s="212" t="s">
        <v>501</v>
      </c>
    </row>
    <row r="339" spans="1:65" s="2" customFormat="1" ht="39">
      <c r="A339" s="35"/>
      <c r="B339" s="36"/>
      <c r="C339" s="37"/>
      <c r="D339" s="214" t="s">
        <v>171</v>
      </c>
      <c r="E339" s="37"/>
      <c r="F339" s="215" t="s">
        <v>354</v>
      </c>
      <c r="G339" s="37"/>
      <c r="H339" s="37"/>
      <c r="I339" s="216"/>
      <c r="J339" s="216"/>
      <c r="K339" s="37"/>
      <c r="L339" s="37"/>
      <c r="M339" s="40"/>
      <c r="N339" s="217"/>
      <c r="O339" s="218"/>
      <c r="P339" s="72"/>
      <c r="Q339" s="72"/>
      <c r="R339" s="72"/>
      <c r="S339" s="72"/>
      <c r="T339" s="72"/>
      <c r="U339" s="72"/>
      <c r="V339" s="72"/>
      <c r="W339" s="72"/>
      <c r="X339" s="73"/>
      <c r="Y339" s="35"/>
      <c r="Z339" s="35"/>
      <c r="AA339" s="35"/>
      <c r="AB339" s="35"/>
      <c r="AC339" s="35"/>
      <c r="AD339" s="35"/>
      <c r="AE339" s="35"/>
      <c r="AT339" s="18" t="s">
        <v>171</v>
      </c>
      <c r="AU339" s="18" t="s">
        <v>94</v>
      </c>
    </row>
    <row r="340" spans="1:65" s="12" customFormat="1" ht="25.9" customHeight="1">
      <c r="B340" s="182"/>
      <c r="C340" s="183"/>
      <c r="D340" s="184" t="s">
        <v>84</v>
      </c>
      <c r="E340" s="185" t="s">
        <v>502</v>
      </c>
      <c r="F340" s="185" t="s">
        <v>503</v>
      </c>
      <c r="G340" s="183"/>
      <c r="H340" s="183"/>
      <c r="I340" s="186"/>
      <c r="J340" s="186"/>
      <c r="K340" s="187">
        <f>BK340</f>
        <v>0</v>
      </c>
      <c r="L340" s="183"/>
      <c r="M340" s="188"/>
      <c r="N340" s="189"/>
      <c r="O340" s="190"/>
      <c r="P340" s="190"/>
      <c r="Q340" s="191">
        <f>Q341+Q357+Q382</f>
        <v>0</v>
      </c>
      <c r="R340" s="191">
        <f>R341+R357+R382</f>
        <v>0</v>
      </c>
      <c r="S340" s="190"/>
      <c r="T340" s="192">
        <f>T341+T357+T382</f>
        <v>0</v>
      </c>
      <c r="U340" s="190"/>
      <c r="V340" s="192">
        <f>V341+V357+V382</f>
        <v>2.0359559999999999E-2</v>
      </c>
      <c r="W340" s="190"/>
      <c r="X340" s="193">
        <f>X341+X357+X382</f>
        <v>0</v>
      </c>
      <c r="AR340" s="194" t="s">
        <v>94</v>
      </c>
      <c r="AT340" s="195" t="s">
        <v>84</v>
      </c>
      <c r="AU340" s="195" t="s">
        <v>85</v>
      </c>
      <c r="AY340" s="194" t="s">
        <v>163</v>
      </c>
      <c r="BK340" s="196">
        <f>BK341+BK357+BK382</f>
        <v>0</v>
      </c>
    </row>
    <row r="341" spans="1:65" s="12" customFormat="1" ht="22.9" customHeight="1">
      <c r="B341" s="182"/>
      <c r="C341" s="183"/>
      <c r="D341" s="184" t="s">
        <v>84</v>
      </c>
      <c r="E341" s="197" t="s">
        <v>504</v>
      </c>
      <c r="F341" s="197" t="s">
        <v>505</v>
      </c>
      <c r="G341" s="183"/>
      <c r="H341" s="183"/>
      <c r="I341" s="186"/>
      <c r="J341" s="186"/>
      <c r="K341" s="198">
        <f>BK341</f>
        <v>0</v>
      </c>
      <c r="L341" s="183"/>
      <c r="M341" s="188"/>
      <c r="N341" s="189"/>
      <c r="O341" s="190"/>
      <c r="P341" s="190"/>
      <c r="Q341" s="191">
        <f>SUM(Q342:Q356)</f>
        <v>0</v>
      </c>
      <c r="R341" s="191">
        <f>SUM(R342:R356)</f>
        <v>0</v>
      </c>
      <c r="S341" s="190"/>
      <c r="T341" s="192">
        <f>SUM(T342:T356)</f>
        <v>0</v>
      </c>
      <c r="U341" s="190"/>
      <c r="V341" s="192">
        <f>SUM(V342:V356)</f>
        <v>0</v>
      </c>
      <c r="W341" s="190"/>
      <c r="X341" s="193">
        <f>SUM(X342:X356)</f>
        <v>0</v>
      </c>
      <c r="AR341" s="194" t="s">
        <v>94</v>
      </c>
      <c r="AT341" s="195" t="s">
        <v>84</v>
      </c>
      <c r="AU341" s="195" t="s">
        <v>92</v>
      </c>
      <c r="AY341" s="194" t="s">
        <v>163</v>
      </c>
      <c r="BK341" s="196">
        <f>SUM(BK342:BK356)</f>
        <v>0</v>
      </c>
    </row>
    <row r="342" spans="1:65" s="2" customFormat="1" ht="21.75" customHeight="1">
      <c r="A342" s="35"/>
      <c r="B342" s="36"/>
      <c r="C342" s="199" t="s">
        <v>328</v>
      </c>
      <c r="D342" s="199" t="s">
        <v>165</v>
      </c>
      <c r="E342" s="200" t="s">
        <v>506</v>
      </c>
      <c r="F342" s="201" t="s">
        <v>507</v>
      </c>
      <c r="G342" s="202" t="s">
        <v>508</v>
      </c>
      <c r="H342" s="203">
        <v>172.60300000000001</v>
      </c>
      <c r="I342" s="204"/>
      <c r="J342" s="204"/>
      <c r="K342" s="205">
        <f>ROUND(P342*H342,2)</f>
        <v>0</v>
      </c>
      <c r="L342" s="206"/>
      <c r="M342" s="40"/>
      <c r="N342" s="207" t="s">
        <v>1</v>
      </c>
      <c r="O342" s="208" t="s">
        <v>48</v>
      </c>
      <c r="P342" s="209">
        <f>I342+J342</f>
        <v>0</v>
      </c>
      <c r="Q342" s="209">
        <f>ROUND(I342*H342,2)</f>
        <v>0</v>
      </c>
      <c r="R342" s="209">
        <f>ROUND(J342*H342,2)</f>
        <v>0</v>
      </c>
      <c r="S342" s="72"/>
      <c r="T342" s="210">
        <f>S342*H342</f>
        <v>0</v>
      </c>
      <c r="U342" s="210">
        <v>0</v>
      </c>
      <c r="V342" s="210">
        <f>U342*H342</f>
        <v>0</v>
      </c>
      <c r="W342" s="210">
        <v>0</v>
      </c>
      <c r="X342" s="211">
        <f>W342*H342</f>
        <v>0</v>
      </c>
      <c r="Y342" s="35"/>
      <c r="Z342" s="35"/>
      <c r="AA342" s="35"/>
      <c r="AB342" s="35"/>
      <c r="AC342" s="35"/>
      <c r="AD342" s="35"/>
      <c r="AE342" s="35"/>
      <c r="AR342" s="212" t="s">
        <v>317</v>
      </c>
      <c r="AT342" s="212" t="s">
        <v>165</v>
      </c>
      <c r="AU342" s="212" t="s">
        <v>94</v>
      </c>
      <c r="AY342" s="18" t="s">
        <v>163</v>
      </c>
      <c r="BE342" s="213">
        <f>IF(O342="základní",K342,0)</f>
        <v>0</v>
      </c>
      <c r="BF342" s="213">
        <f>IF(O342="snížená",K342,0)</f>
        <v>0</v>
      </c>
      <c r="BG342" s="213">
        <f>IF(O342="zákl. přenesená",K342,0)</f>
        <v>0</v>
      </c>
      <c r="BH342" s="213">
        <f>IF(O342="sníž. přenesená",K342,0)</f>
        <v>0</v>
      </c>
      <c r="BI342" s="213">
        <f>IF(O342="nulová",K342,0)</f>
        <v>0</v>
      </c>
      <c r="BJ342" s="18" t="s">
        <v>92</v>
      </c>
      <c r="BK342" s="213">
        <f>ROUND(P342*H342,2)</f>
        <v>0</v>
      </c>
      <c r="BL342" s="18" t="s">
        <v>317</v>
      </c>
      <c r="BM342" s="212" t="s">
        <v>509</v>
      </c>
    </row>
    <row r="343" spans="1:65" s="2" customFormat="1">
      <c r="A343" s="35"/>
      <c r="B343" s="36"/>
      <c r="C343" s="37"/>
      <c r="D343" s="214" t="s">
        <v>171</v>
      </c>
      <c r="E343" s="37"/>
      <c r="F343" s="215" t="s">
        <v>507</v>
      </c>
      <c r="G343" s="37"/>
      <c r="H343" s="37"/>
      <c r="I343" s="216"/>
      <c r="J343" s="216"/>
      <c r="K343" s="37"/>
      <c r="L343" s="37"/>
      <c r="M343" s="40"/>
      <c r="N343" s="217"/>
      <c r="O343" s="218"/>
      <c r="P343" s="72"/>
      <c r="Q343" s="72"/>
      <c r="R343" s="72"/>
      <c r="S343" s="72"/>
      <c r="T343" s="72"/>
      <c r="U343" s="72"/>
      <c r="V343" s="72"/>
      <c r="W343" s="72"/>
      <c r="X343" s="73"/>
      <c r="Y343" s="35"/>
      <c r="Z343" s="35"/>
      <c r="AA343" s="35"/>
      <c r="AB343" s="35"/>
      <c r="AC343" s="35"/>
      <c r="AD343" s="35"/>
      <c r="AE343" s="35"/>
      <c r="AT343" s="18" t="s">
        <v>171</v>
      </c>
      <c r="AU343" s="18" t="s">
        <v>94</v>
      </c>
    </row>
    <row r="344" spans="1:65" s="2" customFormat="1" ht="29.25">
      <c r="A344" s="35"/>
      <c r="B344" s="36"/>
      <c r="C344" s="37"/>
      <c r="D344" s="214" t="s">
        <v>429</v>
      </c>
      <c r="E344" s="37"/>
      <c r="F344" s="266" t="s">
        <v>510</v>
      </c>
      <c r="G344" s="37"/>
      <c r="H344" s="37"/>
      <c r="I344" s="216"/>
      <c r="J344" s="216"/>
      <c r="K344" s="37"/>
      <c r="L344" s="37"/>
      <c r="M344" s="40"/>
      <c r="N344" s="217"/>
      <c r="O344" s="218"/>
      <c r="P344" s="72"/>
      <c r="Q344" s="72"/>
      <c r="R344" s="72"/>
      <c r="S344" s="72"/>
      <c r="T344" s="72"/>
      <c r="U344" s="72"/>
      <c r="V344" s="72"/>
      <c r="W344" s="72"/>
      <c r="X344" s="73"/>
      <c r="Y344" s="35"/>
      <c r="Z344" s="35"/>
      <c r="AA344" s="35"/>
      <c r="AB344" s="35"/>
      <c r="AC344" s="35"/>
      <c r="AD344" s="35"/>
      <c r="AE344" s="35"/>
      <c r="AT344" s="18" t="s">
        <v>429</v>
      </c>
      <c r="AU344" s="18" t="s">
        <v>94</v>
      </c>
    </row>
    <row r="345" spans="1:65" s="13" customFormat="1">
      <c r="B345" s="219"/>
      <c r="C345" s="220"/>
      <c r="D345" s="214" t="s">
        <v>173</v>
      </c>
      <c r="E345" s="221" t="s">
        <v>1</v>
      </c>
      <c r="F345" s="222" t="s">
        <v>174</v>
      </c>
      <c r="G345" s="220"/>
      <c r="H345" s="221" t="s">
        <v>1</v>
      </c>
      <c r="I345" s="223"/>
      <c r="J345" s="223"/>
      <c r="K345" s="220"/>
      <c r="L345" s="220"/>
      <c r="M345" s="224"/>
      <c r="N345" s="225"/>
      <c r="O345" s="226"/>
      <c r="P345" s="226"/>
      <c r="Q345" s="226"/>
      <c r="R345" s="226"/>
      <c r="S345" s="226"/>
      <c r="T345" s="226"/>
      <c r="U345" s="226"/>
      <c r="V345" s="226"/>
      <c r="W345" s="226"/>
      <c r="X345" s="227"/>
      <c r="AT345" s="228" t="s">
        <v>173</v>
      </c>
      <c r="AU345" s="228" t="s">
        <v>94</v>
      </c>
      <c r="AV345" s="13" t="s">
        <v>92</v>
      </c>
      <c r="AW345" s="13" t="s">
        <v>5</v>
      </c>
      <c r="AX345" s="13" t="s">
        <v>85</v>
      </c>
      <c r="AY345" s="228" t="s">
        <v>163</v>
      </c>
    </row>
    <row r="346" spans="1:65" s="14" customFormat="1">
      <c r="B346" s="229"/>
      <c r="C346" s="230"/>
      <c r="D346" s="214" t="s">
        <v>173</v>
      </c>
      <c r="E346" s="231" t="s">
        <v>1</v>
      </c>
      <c r="F346" s="232" t="s">
        <v>511</v>
      </c>
      <c r="G346" s="230"/>
      <c r="H346" s="233">
        <v>134.816</v>
      </c>
      <c r="I346" s="234"/>
      <c r="J346" s="234"/>
      <c r="K346" s="230"/>
      <c r="L346" s="230"/>
      <c r="M346" s="235"/>
      <c r="N346" s="236"/>
      <c r="O346" s="237"/>
      <c r="P346" s="237"/>
      <c r="Q346" s="237"/>
      <c r="R346" s="237"/>
      <c r="S346" s="237"/>
      <c r="T346" s="237"/>
      <c r="U346" s="237"/>
      <c r="V346" s="237"/>
      <c r="W346" s="237"/>
      <c r="X346" s="238"/>
      <c r="AT346" s="239" t="s">
        <v>173</v>
      </c>
      <c r="AU346" s="239" t="s">
        <v>94</v>
      </c>
      <c r="AV346" s="14" t="s">
        <v>94</v>
      </c>
      <c r="AW346" s="14" t="s">
        <v>5</v>
      </c>
      <c r="AX346" s="14" t="s">
        <v>85</v>
      </c>
      <c r="AY346" s="239" t="s">
        <v>163</v>
      </c>
    </row>
    <row r="347" spans="1:65" s="14" customFormat="1">
      <c r="B347" s="229"/>
      <c r="C347" s="230"/>
      <c r="D347" s="214" t="s">
        <v>173</v>
      </c>
      <c r="E347" s="231" t="s">
        <v>1</v>
      </c>
      <c r="F347" s="232" t="s">
        <v>512</v>
      </c>
      <c r="G347" s="230"/>
      <c r="H347" s="233">
        <v>25.344000000000001</v>
      </c>
      <c r="I347" s="234"/>
      <c r="J347" s="234"/>
      <c r="K347" s="230"/>
      <c r="L347" s="230"/>
      <c r="M347" s="235"/>
      <c r="N347" s="236"/>
      <c r="O347" s="237"/>
      <c r="P347" s="237"/>
      <c r="Q347" s="237"/>
      <c r="R347" s="237"/>
      <c r="S347" s="237"/>
      <c r="T347" s="237"/>
      <c r="U347" s="237"/>
      <c r="V347" s="237"/>
      <c r="W347" s="237"/>
      <c r="X347" s="238"/>
      <c r="AT347" s="239" t="s">
        <v>173</v>
      </c>
      <c r="AU347" s="239" t="s">
        <v>94</v>
      </c>
      <c r="AV347" s="14" t="s">
        <v>94</v>
      </c>
      <c r="AW347" s="14" t="s">
        <v>5</v>
      </c>
      <c r="AX347" s="14" t="s">
        <v>85</v>
      </c>
      <c r="AY347" s="239" t="s">
        <v>163</v>
      </c>
    </row>
    <row r="348" spans="1:65" s="14" customFormat="1">
      <c r="B348" s="229"/>
      <c r="C348" s="230"/>
      <c r="D348" s="214" t="s">
        <v>173</v>
      </c>
      <c r="E348" s="231" t="s">
        <v>1</v>
      </c>
      <c r="F348" s="232" t="s">
        <v>513</v>
      </c>
      <c r="G348" s="230"/>
      <c r="H348" s="233">
        <v>4.2240000000000002</v>
      </c>
      <c r="I348" s="234"/>
      <c r="J348" s="234"/>
      <c r="K348" s="230"/>
      <c r="L348" s="230"/>
      <c r="M348" s="235"/>
      <c r="N348" s="236"/>
      <c r="O348" s="237"/>
      <c r="P348" s="237"/>
      <c r="Q348" s="237"/>
      <c r="R348" s="237"/>
      <c r="S348" s="237"/>
      <c r="T348" s="237"/>
      <c r="U348" s="237"/>
      <c r="V348" s="237"/>
      <c r="W348" s="237"/>
      <c r="X348" s="238"/>
      <c r="AT348" s="239" t="s">
        <v>173</v>
      </c>
      <c r="AU348" s="239" t="s">
        <v>94</v>
      </c>
      <c r="AV348" s="14" t="s">
        <v>94</v>
      </c>
      <c r="AW348" s="14" t="s">
        <v>5</v>
      </c>
      <c r="AX348" s="14" t="s">
        <v>85</v>
      </c>
      <c r="AY348" s="239" t="s">
        <v>163</v>
      </c>
    </row>
    <row r="349" spans="1:65" s="15" customFormat="1">
      <c r="B349" s="240"/>
      <c r="C349" s="241"/>
      <c r="D349" s="214" t="s">
        <v>173</v>
      </c>
      <c r="E349" s="242" t="s">
        <v>1</v>
      </c>
      <c r="F349" s="243" t="s">
        <v>177</v>
      </c>
      <c r="G349" s="241"/>
      <c r="H349" s="244">
        <v>164.38399999999999</v>
      </c>
      <c r="I349" s="245"/>
      <c r="J349" s="245"/>
      <c r="K349" s="241"/>
      <c r="L349" s="241"/>
      <c r="M349" s="246"/>
      <c r="N349" s="247"/>
      <c r="O349" s="248"/>
      <c r="P349" s="248"/>
      <c r="Q349" s="248"/>
      <c r="R349" s="248"/>
      <c r="S349" s="248"/>
      <c r="T349" s="248"/>
      <c r="U349" s="248"/>
      <c r="V349" s="248"/>
      <c r="W349" s="248"/>
      <c r="X349" s="249"/>
      <c r="AT349" s="250" t="s">
        <v>173</v>
      </c>
      <c r="AU349" s="250" t="s">
        <v>94</v>
      </c>
      <c r="AV349" s="15" t="s">
        <v>169</v>
      </c>
      <c r="AW349" s="15" t="s">
        <v>5</v>
      </c>
      <c r="AX349" s="15" t="s">
        <v>92</v>
      </c>
      <c r="AY349" s="250" t="s">
        <v>163</v>
      </c>
    </row>
    <row r="350" spans="1:65" s="14" customFormat="1">
      <c r="B350" s="229"/>
      <c r="C350" s="230"/>
      <c r="D350" s="214" t="s">
        <v>173</v>
      </c>
      <c r="E350" s="230"/>
      <c r="F350" s="232" t="s">
        <v>514</v>
      </c>
      <c r="G350" s="230"/>
      <c r="H350" s="233">
        <v>172.60300000000001</v>
      </c>
      <c r="I350" s="234"/>
      <c r="J350" s="234"/>
      <c r="K350" s="230"/>
      <c r="L350" s="230"/>
      <c r="M350" s="235"/>
      <c r="N350" s="236"/>
      <c r="O350" s="237"/>
      <c r="P350" s="237"/>
      <c r="Q350" s="237"/>
      <c r="R350" s="237"/>
      <c r="S350" s="237"/>
      <c r="T350" s="237"/>
      <c r="U350" s="237"/>
      <c r="V350" s="237"/>
      <c r="W350" s="237"/>
      <c r="X350" s="238"/>
      <c r="AT350" s="239" t="s">
        <v>173</v>
      </c>
      <c r="AU350" s="239" t="s">
        <v>94</v>
      </c>
      <c r="AV350" s="14" t="s">
        <v>94</v>
      </c>
      <c r="AW350" s="14" t="s">
        <v>4</v>
      </c>
      <c r="AX350" s="14" t="s">
        <v>92</v>
      </c>
      <c r="AY350" s="239" t="s">
        <v>163</v>
      </c>
    </row>
    <row r="351" spans="1:65" s="2" customFormat="1" ht="24.2" customHeight="1">
      <c r="A351" s="35"/>
      <c r="B351" s="36"/>
      <c r="C351" s="199" t="s">
        <v>515</v>
      </c>
      <c r="D351" s="199" t="s">
        <v>165</v>
      </c>
      <c r="E351" s="200" t="s">
        <v>516</v>
      </c>
      <c r="F351" s="201" t="s">
        <v>517</v>
      </c>
      <c r="G351" s="202" t="s">
        <v>168</v>
      </c>
      <c r="H351" s="203">
        <v>0.18</v>
      </c>
      <c r="I351" s="204"/>
      <c r="J351" s="204"/>
      <c r="K351" s="205">
        <f>ROUND(P351*H351,2)</f>
        <v>0</v>
      </c>
      <c r="L351" s="206"/>
      <c r="M351" s="40"/>
      <c r="N351" s="207" t="s">
        <v>1</v>
      </c>
      <c r="O351" s="208" t="s">
        <v>48</v>
      </c>
      <c r="P351" s="209">
        <f>I351+J351</f>
        <v>0</v>
      </c>
      <c r="Q351" s="209">
        <f>ROUND(I351*H351,2)</f>
        <v>0</v>
      </c>
      <c r="R351" s="209">
        <f>ROUND(J351*H351,2)</f>
        <v>0</v>
      </c>
      <c r="S351" s="72"/>
      <c r="T351" s="210">
        <f>S351*H351</f>
        <v>0</v>
      </c>
      <c r="U351" s="210">
        <v>0</v>
      </c>
      <c r="V351" s="210">
        <f>U351*H351</f>
        <v>0</v>
      </c>
      <c r="W351" s="210">
        <v>0</v>
      </c>
      <c r="X351" s="211">
        <f>W351*H351</f>
        <v>0</v>
      </c>
      <c r="Y351" s="35"/>
      <c r="Z351" s="35"/>
      <c r="AA351" s="35"/>
      <c r="AB351" s="35"/>
      <c r="AC351" s="35"/>
      <c r="AD351" s="35"/>
      <c r="AE351" s="35"/>
      <c r="AR351" s="212" t="s">
        <v>317</v>
      </c>
      <c r="AT351" s="212" t="s">
        <v>165</v>
      </c>
      <c r="AU351" s="212" t="s">
        <v>94</v>
      </c>
      <c r="AY351" s="18" t="s">
        <v>163</v>
      </c>
      <c r="BE351" s="213">
        <f>IF(O351="základní",K351,0)</f>
        <v>0</v>
      </c>
      <c r="BF351" s="213">
        <f>IF(O351="snížená",K351,0)</f>
        <v>0</v>
      </c>
      <c r="BG351" s="213">
        <f>IF(O351="zákl. přenesená",K351,0)</f>
        <v>0</v>
      </c>
      <c r="BH351" s="213">
        <f>IF(O351="sníž. přenesená",K351,0)</f>
        <v>0</v>
      </c>
      <c r="BI351" s="213">
        <f>IF(O351="nulová",K351,0)</f>
        <v>0</v>
      </c>
      <c r="BJ351" s="18" t="s">
        <v>92</v>
      </c>
      <c r="BK351" s="213">
        <f>ROUND(P351*H351,2)</f>
        <v>0</v>
      </c>
      <c r="BL351" s="18" t="s">
        <v>317</v>
      </c>
      <c r="BM351" s="212" t="s">
        <v>518</v>
      </c>
    </row>
    <row r="352" spans="1:65" s="2" customFormat="1" ht="29.25">
      <c r="A352" s="35"/>
      <c r="B352" s="36"/>
      <c r="C352" s="37"/>
      <c r="D352" s="214" t="s">
        <v>171</v>
      </c>
      <c r="E352" s="37"/>
      <c r="F352" s="215" t="s">
        <v>519</v>
      </c>
      <c r="G352" s="37"/>
      <c r="H352" s="37"/>
      <c r="I352" s="216"/>
      <c r="J352" s="216"/>
      <c r="K352" s="37"/>
      <c r="L352" s="37"/>
      <c r="M352" s="40"/>
      <c r="N352" s="217"/>
      <c r="O352" s="218"/>
      <c r="P352" s="72"/>
      <c r="Q352" s="72"/>
      <c r="R352" s="72"/>
      <c r="S352" s="72"/>
      <c r="T352" s="72"/>
      <c r="U352" s="72"/>
      <c r="V352" s="72"/>
      <c r="W352" s="72"/>
      <c r="X352" s="73"/>
      <c r="Y352" s="35"/>
      <c r="Z352" s="35"/>
      <c r="AA352" s="35"/>
      <c r="AB352" s="35"/>
      <c r="AC352" s="35"/>
      <c r="AD352" s="35"/>
      <c r="AE352" s="35"/>
      <c r="AT352" s="18" t="s">
        <v>171</v>
      </c>
      <c r="AU352" s="18" t="s">
        <v>94</v>
      </c>
    </row>
    <row r="353" spans="1:65" s="2" customFormat="1" ht="24.2" customHeight="1">
      <c r="A353" s="35"/>
      <c r="B353" s="36"/>
      <c r="C353" s="199" t="s">
        <v>520</v>
      </c>
      <c r="D353" s="199" t="s">
        <v>165</v>
      </c>
      <c r="E353" s="200" t="s">
        <v>521</v>
      </c>
      <c r="F353" s="201" t="s">
        <v>522</v>
      </c>
      <c r="G353" s="202" t="s">
        <v>168</v>
      </c>
      <c r="H353" s="203">
        <v>0.18</v>
      </c>
      <c r="I353" s="204"/>
      <c r="J353" s="204"/>
      <c r="K353" s="205">
        <f>ROUND(P353*H353,2)</f>
        <v>0</v>
      </c>
      <c r="L353" s="206"/>
      <c r="M353" s="40"/>
      <c r="N353" s="207" t="s">
        <v>1</v>
      </c>
      <c r="O353" s="208" t="s">
        <v>48</v>
      </c>
      <c r="P353" s="209">
        <f>I353+J353</f>
        <v>0</v>
      </c>
      <c r="Q353" s="209">
        <f>ROUND(I353*H353,2)</f>
        <v>0</v>
      </c>
      <c r="R353" s="209">
        <f>ROUND(J353*H353,2)</f>
        <v>0</v>
      </c>
      <c r="S353" s="72"/>
      <c r="T353" s="210">
        <f>S353*H353</f>
        <v>0</v>
      </c>
      <c r="U353" s="210">
        <v>0</v>
      </c>
      <c r="V353" s="210">
        <f>U353*H353</f>
        <v>0</v>
      </c>
      <c r="W353" s="210">
        <v>0</v>
      </c>
      <c r="X353" s="211">
        <f>W353*H353</f>
        <v>0</v>
      </c>
      <c r="Y353" s="35"/>
      <c r="Z353" s="35"/>
      <c r="AA353" s="35"/>
      <c r="AB353" s="35"/>
      <c r="AC353" s="35"/>
      <c r="AD353" s="35"/>
      <c r="AE353" s="35"/>
      <c r="AR353" s="212" t="s">
        <v>317</v>
      </c>
      <c r="AT353" s="212" t="s">
        <v>165</v>
      </c>
      <c r="AU353" s="212" t="s">
        <v>94</v>
      </c>
      <c r="AY353" s="18" t="s">
        <v>163</v>
      </c>
      <c r="BE353" s="213">
        <f>IF(O353="základní",K353,0)</f>
        <v>0</v>
      </c>
      <c r="BF353" s="213">
        <f>IF(O353="snížená",K353,0)</f>
        <v>0</v>
      </c>
      <c r="BG353" s="213">
        <f>IF(O353="zákl. přenesená",K353,0)</f>
        <v>0</v>
      </c>
      <c r="BH353" s="213">
        <f>IF(O353="sníž. přenesená",K353,0)</f>
        <v>0</v>
      </c>
      <c r="BI353" s="213">
        <f>IF(O353="nulová",K353,0)</f>
        <v>0</v>
      </c>
      <c r="BJ353" s="18" t="s">
        <v>92</v>
      </c>
      <c r="BK353" s="213">
        <f>ROUND(P353*H353,2)</f>
        <v>0</v>
      </c>
      <c r="BL353" s="18" t="s">
        <v>317</v>
      </c>
      <c r="BM353" s="212" t="s">
        <v>523</v>
      </c>
    </row>
    <row r="354" spans="1:65" s="2" customFormat="1" ht="29.25">
      <c r="A354" s="35"/>
      <c r="B354" s="36"/>
      <c r="C354" s="37"/>
      <c r="D354" s="214" t="s">
        <v>171</v>
      </c>
      <c r="E354" s="37"/>
      <c r="F354" s="215" t="s">
        <v>524</v>
      </c>
      <c r="G354" s="37"/>
      <c r="H354" s="37"/>
      <c r="I354" s="216"/>
      <c r="J354" s="216"/>
      <c r="K354" s="37"/>
      <c r="L354" s="37"/>
      <c r="M354" s="40"/>
      <c r="N354" s="217"/>
      <c r="O354" s="218"/>
      <c r="P354" s="72"/>
      <c r="Q354" s="72"/>
      <c r="R354" s="72"/>
      <c r="S354" s="72"/>
      <c r="T354" s="72"/>
      <c r="U354" s="72"/>
      <c r="V354" s="72"/>
      <c r="W354" s="72"/>
      <c r="X354" s="73"/>
      <c r="Y354" s="35"/>
      <c r="Z354" s="35"/>
      <c r="AA354" s="35"/>
      <c r="AB354" s="35"/>
      <c r="AC354" s="35"/>
      <c r="AD354" s="35"/>
      <c r="AE354" s="35"/>
      <c r="AT354" s="18" t="s">
        <v>171</v>
      </c>
      <c r="AU354" s="18" t="s">
        <v>94</v>
      </c>
    </row>
    <row r="355" spans="1:65" s="2" customFormat="1" ht="24.2" customHeight="1">
      <c r="A355" s="35"/>
      <c r="B355" s="36"/>
      <c r="C355" s="199" t="s">
        <v>525</v>
      </c>
      <c r="D355" s="199" t="s">
        <v>165</v>
      </c>
      <c r="E355" s="200" t="s">
        <v>526</v>
      </c>
      <c r="F355" s="201" t="s">
        <v>527</v>
      </c>
      <c r="G355" s="202" t="s">
        <v>168</v>
      </c>
      <c r="H355" s="203">
        <v>0.18</v>
      </c>
      <c r="I355" s="204"/>
      <c r="J355" s="204"/>
      <c r="K355" s="205">
        <f>ROUND(P355*H355,2)</f>
        <v>0</v>
      </c>
      <c r="L355" s="206"/>
      <c r="M355" s="40"/>
      <c r="N355" s="207" t="s">
        <v>1</v>
      </c>
      <c r="O355" s="208" t="s">
        <v>48</v>
      </c>
      <c r="P355" s="209">
        <f>I355+J355</f>
        <v>0</v>
      </c>
      <c r="Q355" s="209">
        <f>ROUND(I355*H355,2)</f>
        <v>0</v>
      </c>
      <c r="R355" s="209">
        <f>ROUND(J355*H355,2)</f>
        <v>0</v>
      </c>
      <c r="S355" s="72"/>
      <c r="T355" s="210">
        <f>S355*H355</f>
        <v>0</v>
      </c>
      <c r="U355" s="210">
        <v>0</v>
      </c>
      <c r="V355" s="210">
        <f>U355*H355</f>
        <v>0</v>
      </c>
      <c r="W355" s="210">
        <v>0</v>
      </c>
      <c r="X355" s="211">
        <f>W355*H355</f>
        <v>0</v>
      </c>
      <c r="Y355" s="35"/>
      <c r="Z355" s="35"/>
      <c r="AA355" s="35"/>
      <c r="AB355" s="35"/>
      <c r="AC355" s="35"/>
      <c r="AD355" s="35"/>
      <c r="AE355" s="35"/>
      <c r="AR355" s="212" t="s">
        <v>317</v>
      </c>
      <c r="AT355" s="212" t="s">
        <v>165</v>
      </c>
      <c r="AU355" s="212" t="s">
        <v>94</v>
      </c>
      <c r="AY355" s="18" t="s">
        <v>163</v>
      </c>
      <c r="BE355" s="213">
        <f>IF(O355="základní",K355,0)</f>
        <v>0</v>
      </c>
      <c r="BF355" s="213">
        <f>IF(O355="snížená",K355,0)</f>
        <v>0</v>
      </c>
      <c r="BG355" s="213">
        <f>IF(O355="zákl. přenesená",K355,0)</f>
        <v>0</v>
      </c>
      <c r="BH355" s="213">
        <f>IF(O355="sníž. přenesená",K355,0)</f>
        <v>0</v>
      </c>
      <c r="BI355" s="213">
        <f>IF(O355="nulová",K355,0)</f>
        <v>0</v>
      </c>
      <c r="BJ355" s="18" t="s">
        <v>92</v>
      </c>
      <c r="BK355" s="213">
        <f>ROUND(P355*H355,2)</f>
        <v>0</v>
      </c>
      <c r="BL355" s="18" t="s">
        <v>317</v>
      </c>
      <c r="BM355" s="212" t="s">
        <v>528</v>
      </c>
    </row>
    <row r="356" spans="1:65" s="2" customFormat="1" ht="29.25">
      <c r="A356" s="35"/>
      <c r="B356" s="36"/>
      <c r="C356" s="37"/>
      <c r="D356" s="214" t="s">
        <v>171</v>
      </c>
      <c r="E356" s="37"/>
      <c r="F356" s="215" t="s">
        <v>529</v>
      </c>
      <c r="G356" s="37"/>
      <c r="H356" s="37"/>
      <c r="I356" s="216"/>
      <c r="J356" s="216"/>
      <c r="K356" s="37"/>
      <c r="L356" s="37"/>
      <c r="M356" s="40"/>
      <c r="N356" s="217"/>
      <c r="O356" s="218"/>
      <c r="P356" s="72"/>
      <c r="Q356" s="72"/>
      <c r="R356" s="72"/>
      <c r="S356" s="72"/>
      <c r="T356" s="72"/>
      <c r="U356" s="72"/>
      <c r="V356" s="72"/>
      <c r="W356" s="72"/>
      <c r="X356" s="73"/>
      <c r="Y356" s="35"/>
      <c r="Z356" s="35"/>
      <c r="AA356" s="35"/>
      <c r="AB356" s="35"/>
      <c r="AC356" s="35"/>
      <c r="AD356" s="35"/>
      <c r="AE356" s="35"/>
      <c r="AT356" s="18" t="s">
        <v>171</v>
      </c>
      <c r="AU356" s="18" t="s">
        <v>94</v>
      </c>
    </row>
    <row r="357" spans="1:65" s="12" customFormat="1" ht="22.9" customHeight="1">
      <c r="B357" s="182"/>
      <c r="C357" s="183"/>
      <c r="D357" s="184" t="s">
        <v>84</v>
      </c>
      <c r="E357" s="197" t="s">
        <v>530</v>
      </c>
      <c r="F357" s="197" t="s">
        <v>531</v>
      </c>
      <c r="G357" s="183"/>
      <c r="H357" s="183"/>
      <c r="I357" s="186"/>
      <c r="J357" s="186"/>
      <c r="K357" s="198">
        <f>BK357</f>
        <v>0</v>
      </c>
      <c r="L357" s="183"/>
      <c r="M357" s="188"/>
      <c r="N357" s="189"/>
      <c r="O357" s="190"/>
      <c r="P357" s="190"/>
      <c r="Q357" s="191">
        <f>SUM(Q358:Q381)</f>
        <v>0</v>
      </c>
      <c r="R357" s="191">
        <f>SUM(R358:R381)</f>
        <v>0</v>
      </c>
      <c r="S357" s="190"/>
      <c r="T357" s="192">
        <f>SUM(T358:T381)</f>
        <v>0</v>
      </c>
      <c r="U357" s="190"/>
      <c r="V357" s="192">
        <f>SUM(V358:V381)</f>
        <v>2.0359559999999999E-2</v>
      </c>
      <c r="W357" s="190"/>
      <c r="X357" s="193">
        <f>SUM(X358:X381)</f>
        <v>0</v>
      </c>
      <c r="AR357" s="194" t="s">
        <v>94</v>
      </c>
      <c r="AT357" s="195" t="s">
        <v>84</v>
      </c>
      <c r="AU357" s="195" t="s">
        <v>92</v>
      </c>
      <c r="AY357" s="194" t="s">
        <v>163</v>
      </c>
      <c r="BK357" s="196">
        <f>SUM(BK358:BK381)</f>
        <v>0</v>
      </c>
    </row>
    <row r="358" spans="1:65" s="2" customFormat="1" ht="16.5" customHeight="1">
      <c r="A358" s="35"/>
      <c r="B358" s="36"/>
      <c r="C358" s="199" t="s">
        <v>333</v>
      </c>
      <c r="D358" s="199" t="s">
        <v>165</v>
      </c>
      <c r="E358" s="200" t="s">
        <v>532</v>
      </c>
      <c r="F358" s="201" t="s">
        <v>533</v>
      </c>
      <c r="G358" s="202" t="s">
        <v>180</v>
      </c>
      <c r="H358" s="203">
        <v>65.676000000000002</v>
      </c>
      <c r="I358" s="204"/>
      <c r="J358" s="204"/>
      <c r="K358" s="205">
        <f>ROUND(P358*H358,2)</f>
        <v>0</v>
      </c>
      <c r="L358" s="206"/>
      <c r="M358" s="40"/>
      <c r="N358" s="207" t="s">
        <v>1</v>
      </c>
      <c r="O358" s="208" t="s">
        <v>48</v>
      </c>
      <c r="P358" s="209">
        <f>I358+J358</f>
        <v>0</v>
      </c>
      <c r="Q358" s="209">
        <f>ROUND(I358*H358,2)</f>
        <v>0</v>
      </c>
      <c r="R358" s="209">
        <f>ROUND(J358*H358,2)</f>
        <v>0</v>
      </c>
      <c r="S358" s="72"/>
      <c r="T358" s="210">
        <f>S358*H358</f>
        <v>0</v>
      </c>
      <c r="U358" s="210">
        <v>6.9999999999999994E-5</v>
      </c>
      <c r="V358" s="210">
        <f>U358*H358</f>
        <v>4.5973199999999994E-3</v>
      </c>
      <c r="W358" s="210">
        <v>0</v>
      </c>
      <c r="X358" s="211">
        <f>W358*H358</f>
        <v>0</v>
      </c>
      <c r="Y358" s="35"/>
      <c r="Z358" s="35"/>
      <c r="AA358" s="35"/>
      <c r="AB358" s="35"/>
      <c r="AC358" s="35"/>
      <c r="AD358" s="35"/>
      <c r="AE358" s="35"/>
      <c r="AR358" s="212" t="s">
        <v>317</v>
      </c>
      <c r="AT358" s="212" t="s">
        <v>165</v>
      </c>
      <c r="AU358" s="212" t="s">
        <v>94</v>
      </c>
      <c r="AY358" s="18" t="s">
        <v>163</v>
      </c>
      <c r="BE358" s="213">
        <f>IF(O358="základní",K358,0)</f>
        <v>0</v>
      </c>
      <c r="BF358" s="213">
        <f>IF(O358="snížená",K358,0)</f>
        <v>0</v>
      </c>
      <c r="BG358" s="213">
        <f>IF(O358="zákl. přenesená",K358,0)</f>
        <v>0</v>
      </c>
      <c r="BH358" s="213">
        <f>IF(O358="sníž. přenesená",K358,0)</f>
        <v>0</v>
      </c>
      <c r="BI358" s="213">
        <f>IF(O358="nulová",K358,0)</f>
        <v>0</v>
      </c>
      <c r="BJ358" s="18" t="s">
        <v>92</v>
      </c>
      <c r="BK358" s="213">
        <f>ROUND(P358*H358,2)</f>
        <v>0</v>
      </c>
      <c r="BL358" s="18" t="s">
        <v>317</v>
      </c>
      <c r="BM358" s="212" t="s">
        <v>534</v>
      </c>
    </row>
    <row r="359" spans="1:65" s="2" customFormat="1" ht="19.5">
      <c r="A359" s="35"/>
      <c r="B359" s="36"/>
      <c r="C359" s="37"/>
      <c r="D359" s="214" t="s">
        <v>171</v>
      </c>
      <c r="E359" s="37"/>
      <c r="F359" s="215" t="s">
        <v>535</v>
      </c>
      <c r="G359" s="37"/>
      <c r="H359" s="37"/>
      <c r="I359" s="216"/>
      <c r="J359" s="216"/>
      <c r="K359" s="37"/>
      <c r="L359" s="37"/>
      <c r="M359" s="40"/>
      <c r="N359" s="217"/>
      <c r="O359" s="218"/>
      <c r="P359" s="72"/>
      <c r="Q359" s="72"/>
      <c r="R359" s="72"/>
      <c r="S359" s="72"/>
      <c r="T359" s="72"/>
      <c r="U359" s="72"/>
      <c r="V359" s="72"/>
      <c r="W359" s="72"/>
      <c r="X359" s="73"/>
      <c r="Y359" s="35"/>
      <c r="Z359" s="35"/>
      <c r="AA359" s="35"/>
      <c r="AB359" s="35"/>
      <c r="AC359" s="35"/>
      <c r="AD359" s="35"/>
      <c r="AE359" s="35"/>
      <c r="AT359" s="18" t="s">
        <v>171</v>
      </c>
      <c r="AU359" s="18" t="s">
        <v>94</v>
      </c>
    </row>
    <row r="360" spans="1:65" s="13" customFormat="1">
      <c r="B360" s="219"/>
      <c r="C360" s="220"/>
      <c r="D360" s="214" t="s">
        <v>173</v>
      </c>
      <c r="E360" s="221" t="s">
        <v>1</v>
      </c>
      <c r="F360" s="222" t="s">
        <v>536</v>
      </c>
      <c r="G360" s="220"/>
      <c r="H360" s="221" t="s">
        <v>1</v>
      </c>
      <c r="I360" s="223"/>
      <c r="J360" s="223"/>
      <c r="K360" s="220"/>
      <c r="L360" s="220"/>
      <c r="M360" s="224"/>
      <c r="N360" s="225"/>
      <c r="O360" s="226"/>
      <c r="P360" s="226"/>
      <c r="Q360" s="226"/>
      <c r="R360" s="226"/>
      <c r="S360" s="226"/>
      <c r="T360" s="226"/>
      <c r="U360" s="226"/>
      <c r="V360" s="226"/>
      <c r="W360" s="226"/>
      <c r="X360" s="227"/>
      <c r="AT360" s="228" t="s">
        <v>173</v>
      </c>
      <c r="AU360" s="228" t="s">
        <v>94</v>
      </c>
      <c r="AV360" s="13" t="s">
        <v>92</v>
      </c>
      <c r="AW360" s="13" t="s">
        <v>5</v>
      </c>
      <c r="AX360" s="13" t="s">
        <v>85</v>
      </c>
      <c r="AY360" s="228" t="s">
        <v>163</v>
      </c>
    </row>
    <row r="361" spans="1:65" s="14" customFormat="1">
      <c r="B361" s="229"/>
      <c r="C361" s="230"/>
      <c r="D361" s="214" t="s">
        <v>173</v>
      </c>
      <c r="E361" s="231" t="s">
        <v>1</v>
      </c>
      <c r="F361" s="232" t="s">
        <v>537</v>
      </c>
      <c r="G361" s="230"/>
      <c r="H361" s="233">
        <v>32.834000000000003</v>
      </c>
      <c r="I361" s="234"/>
      <c r="J361" s="234"/>
      <c r="K361" s="230"/>
      <c r="L361" s="230"/>
      <c r="M361" s="235"/>
      <c r="N361" s="236"/>
      <c r="O361" s="237"/>
      <c r="P361" s="237"/>
      <c r="Q361" s="237"/>
      <c r="R361" s="237"/>
      <c r="S361" s="237"/>
      <c r="T361" s="237"/>
      <c r="U361" s="237"/>
      <c r="V361" s="237"/>
      <c r="W361" s="237"/>
      <c r="X361" s="238"/>
      <c r="AT361" s="239" t="s">
        <v>173</v>
      </c>
      <c r="AU361" s="239" t="s">
        <v>94</v>
      </c>
      <c r="AV361" s="14" t="s">
        <v>94</v>
      </c>
      <c r="AW361" s="14" t="s">
        <v>5</v>
      </c>
      <c r="AX361" s="14" t="s">
        <v>85</v>
      </c>
      <c r="AY361" s="239" t="s">
        <v>163</v>
      </c>
    </row>
    <row r="362" spans="1:65" s="16" customFormat="1">
      <c r="B362" s="255"/>
      <c r="C362" s="256"/>
      <c r="D362" s="214" t="s">
        <v>173</v>
      </c>
      <c r="E362" s="257" t="s">
        <v>1</v>
      </c>
      <c r="F362" s="258" t="s">
        <v>392</v>
      </c>
      <c r="G362" s="256"/>
      <c r="H362" s="259">
        <v>32.834000000000003</v>
      </c>
      <c r="I362" s="260"/>
      <c r="J362" s="260"/>
      <c r="K362" s="256"/>
      <c r="L362" s="256"/>
      <c r="M362" s="261"/>
      <c r="N362" s="262"/>
      <c r="O362" s="263"/>
      <c r="P362" s="263"/>
      <c r="Q362" s="263"/>
      <c r="R362" s="263"/>
      <c r="S362" s="263"/>
      <c r="T362" s="263"/>
      <c r="U362" s="263"/>
      <c r="V362" s="263"/>
      <c r="W362" s="263"/>
      <c r="X362" s="264"/>
      <c r="AT362" s="265" t="s">
        <v>173</v>
      </c>
      <c r="AU362" s="265" t="s">
        <v>94</v>
      </c>
      <c r="AV362" s="16" t="s">
        <v>102</v>
      </c>
      <c r="AW362" s="16" t="s">
        <v>5</v>
      </c>
      <c r="AX362" s="16" t="s">
        <v>85</v>
      </c>
      <c r="AY362" s="265" t="s">
        <v>163</v>
      </c>
    </row>
    <row r="363" spans="1:65" s="13" customFormat="1">
      <c r="B363" s="219"/>
      <c r="C363" s="220"/>
      <c r="D363" s="214" t="s">
        <v>173</v>
      </c>
      <c r="E363" s="221" t="s">
        <v>1</v>
      </c>
      <c r="F363" s="222" t="s">
        <v>538</v>
      </c>
      <c r="G363" s="220"/>
      <c r="H363" s="221" t="s">
        <v>1</v>
      </c>
      <c r="I363" s="223"/>
      <c r="J363" s="223"/>
      <c r="K363" s="220"/>
      <c r="L363" s="220"/>
      <c r="M363" s="224"/>
      <c r="N363" s="225"/>
      <c r="O363" s="226"/>
      <c r="P363" s="226"/>
      <c r="Q363" s="226"/>
      <c r="R363" s="226"/>
      <c r="S363" s="226"/>
      <c r="T363" s="226"/>
      <c r="U363" s="226"/>
      <c r="V363" s="226"/>
      <c r="W363" s="226"/>
      <c r="X363" s="227"/>
      <c r="AT363" s="228" t="s">
        <v>173</v>
      </c>
      <c r="AU363" s="228" t="s">
        <v>94</v>
      </c>
      <c r="AV363" s="13" t="s">
        <v>92</v>
      </c>
      <c r="AW363" s="13" t="s">
        <v>5</v>
      </c>
      <c r="AX363" s="13" t="s">
        <v>85</v>
      </c>
      <c r="AY363" s="228" t="s">
        <v>163</v>
      </c>
    </row>
    <row r="364" spans="1:65" s="14" customFormat="1">
      <c r="B364" s="229"/>
      <c r="C364" s="230"/>
      <c r="D364" s="214" t="s">
        <v>173</v>
      </c>
      <c r="E364" s="231" t="s">
        <v>1</v>
      </c>
      <c r="F364" s="232" t="s">
        <v>539</v>
      </c>
      <c r="G364" s="230"/>
      <c r="H364" s="233">
        <v>2.137</v>
      </c>
      <c r="I364" s="234"/>
      <c r="J364" s="234"/>
      <c r="K364" s="230"/>
      <c r="L364" s="230"/>
      <c r="M364" s="235"/>
      <c r="N364" s="236"/>
      <c r="O364" s="237"/>
      <c r="P364" s="237"/>
      <c r="Q364" s="237"/>
      <c r="R364" s="237"/>
      <c r="S364" s="237"/>
      <c r="T364" s="237"/>
      <c r="U364" s="237"/>
      <c r="V364" s="237"/>
      <c r="W364" s="237"/>
      <c r="X364" s="238"/>
      <c r="AT364" s="239" t="s">
        <v>173</v>
      </c>
      <c r="AU364" s="239" t="s">
        <v>94</v>
      </c>
      <c r="AV364" s="14" t="s">
        <v>94</v>
      </c>
      <c r="AW364" s="14" t="s">
        <v>5</v>
      </c>
      <c r="AX364" s="14" t="s">
        <v>85</v>
      </c>
      <c r="AY364" s="239" t="s">
        <v>163</v>
      </c>
    </row>
    <row r="365" spans="1:65" s="14" customFormat="1">
      <c r="B365" s="229"/>
      <c r="C365" s="230"/>
      <c r="D365" s="214" t="s">
        <v>173</v>
      </c>
      <c r="E365" s="231" t="s">
        <v>1</v>
      </c>
      <c r="F365" s="232" t="s">
        <v>540</v>
      </c>
      <c r="G365" s="230"/>
      <c r="H365" s="233">
        <v>0.72</v>
      </c>
      <c r="I365" s="234"/>
      <c r="J365" s="234"/>
      <c r="K365" s="230"/>
      <c r="L365" s="230"/>
      <c r="M365" s="235"/>
      <c r="N365" s="236"/>
      <c r="O365" s="237"/>
      <c r="P365" s="237"/>
      <c r="Q365" s="237"/>
      <c r="R365" s="237"/>
      <c r="S365" s="237"/>
      <c r="T365" s="237"/>
      <c r="U365" s="237"/>
      <c r="V365" s="237"/>
      <c r="W365" s="237"/>
      <c r="X365" s="238"/>
      <c r="AT365" s="239" t="s">
        <v>173</v>
      </c>
      <c r="AU365" s="239" t="s">
        <v>94</v>
      </c>
      <c r="AV365" s="14" t="s">
        <v>94</v>
      </c>
      <c r="AW365" s="14" t="s">
        <v>5</v>
      </c>
      <c r="AX365" s="14" t="s">
        <v>85</v>
      </c>
      <c r="AY365" s="239" t="s">
        <v>163</v>
      </c>
    </row>
    <row r="366" spans="1:65" s="14" customFormat="1">
      <c r="B366" s="229"/>
      <c r="C366" s="230"/>
      <c r="D366" s="214" t="s">
        <v>173</v>
      </c>
      <c r="E366" s="231" t="s">
        <v>1</v>
      </c>
      <c r="F366" s="232" t="s">
        <v>541</v>
      </c>
      <c r="G366" s="230"/>
      <c r="H366" s="233">
        <v>0.12</v>
      </c>
      <c r="I366" s="234"/>
      <c r="J366" s="234"/>
      <c r="K366" s="230"/>
      <c r="L366" s="230"/>
      <c r="M366" s="235"/>
      <c r="N366" s="236"/>
      <c r="O366" s="237"/>
      <c r="P366" s="237"/>
      <c r="Q366" s="237"/>
      <c r="R366" s="237"/>
      <c r="S366" s="237"/>
      <c r="T366" s="237"/>
      <c r="U366" s="237"/>
      <c r="V366" s="237"/>
      <c r="W366" s="237"/>
      <c r="X366" s="238"/>
      <c r="AT366" s="239" t="s">
        <v>173</v>
      </c>
      <c r="AU366" s="239" t="s">
        <v>94</v>
      </c>
      <c r="AV366" s="14" t="s">
        <v>94</v>
      </c>
      <c r="AW366" s="14" t="s">
        <v>5</v>
      </c>
      <c r="AX366" s="14" t="s">
        <v>85</v>
      </c>
      <c r="AY366" s="239" t="s">
        <v>163</v>
      </c>
    </row>
    <row r="367" spans="1:65" s="14" customFormat="1">
      <c r="B367" s="229"/>
      <c r="C367" s="230"/>
      <c r="D367" s="214" t="s">
        <v>173</v>
      </c>
      <c r="E367" s="231" t="s">
        <v>1</v>
      </c>
      <c r="F367" s="232" t="s">
        <v>542</v>
      </c>
      <c r="G367" s="230"/>
      <c r="H367" s="233">
        <v>11.334</v>
      </c>
      <c r="I367" s="234"/>
      <c r="J367" s="234"/>
      <c r="K367" s="230"/>
      <c r="L367" s="230"/>
      <c r="M367" s="235"/>
      <c r="N367" s="236"/>
      <c r="O367" s="237"/>
      <c r="P367" s="237"/>
      <c r="Q367" s="237"/>
      <c r="R367" s="237"/>
      <c r="S367" s="237"/>
      <c r="T367" s="237"/>
      <c r="U367" s="237"/>
      <c r="V367" s="237"/>
      <c r="W367" s="237"/>
      <c r="X367" s="238"/>
      <c r="AT367" s="239" t="s">
        <v>173</v>
      </c>
      <c r="AU367" s="239" t="s">
        <v>94</v>
      </c>
      <c r="AV367" s="14" t="s">
        <v>94</v>
      </c>
      <c r="AW367" s="14" t="s">
        <v>5</v>
      </c>
      <c r="AX367" s="14" t="s">
        <v>85</v>
      </c>
      <c r="AY367" s="239" t="s">
        <v>163</v>
      </c>
    </row>
    <row r="368" spans="1:65" s="14" customFormat="1">
      <c r="B368" s="229"/>
      <c r="C368" s="230"/>
      <c r="D368" s="214" t="s">
        <v>173</v>
      </c>
      <c r="E368" s="231" t="s">
        <v>1</v>
      </c>
      <c r="F368" s="232" t="s">
        <v>543</v>
      </c>
      <c r="G368" s="230"/>
      <c r="H368" s="233">
        <v>5.3360000000000003</v>
      </c>
      <c r="I368" s="234"/>
      <c r="J368" s="234"/>
      <c r="K368" s="230"/>
      <c r="L368" s="230"/>
      <c r="M368" s="235"/>
      <c r="N368" s="236"/>
      <c r="O368" s="237"/>
      <c r="P368" s="237"/>
      <c r="Q368" s="237"/>
      <c r="R368" s="237"/>
      <c r="S368" s="237"/>
      <c r="T368" s="237"/>
      <c r="U368" s="237"/>
      <c r="V368" s="237"/>
      <c r="W368" s="237"/>
      <c r="X368" s="238"/>
      <c r="AT368" s="239" t="s">
        <v>173</v>
      </c>
      <c r="AU368" s="239" t="s">
        <v>94</v>
      </c>
      <c r="AV368" s="14" t="s">
        <v>94</v>
      </c>
      <c r="AW368" s="14" t="s">
        <v>5</v>
      </c>
      <c r="AX368" s="14" t="s">
        <v>85</v>
      </c>
      <c r="AY368" s="239" t="s">
        <v>163</v>
      </c>
    </row>
    <row r="369" spans="1:65" s="14" customFormat="1">
      <c r="B369" s="229"/>
      <c r="C369" s="230"/>
      <c r="D369" s="214" t="s">
        <v>173</v>
      </c>
      <c r="E369" s="231" t="s">
        <v>1</v>
      </c>
      <c r="F369" s="232" t="s">
        <v>544</v>
      </c>
      <c r="G369" s="230"/>
      <c r="H369" s="233">
        <v>7.9169999999999998</v>
      </c>
      <c r="I369" s="234"/>
      <c r="J369" s="234"/>
      <c r="K369" s="230"/>
      <c r="L369" s="230"/>
      <c r="M369" s="235"/>
      <c r="N369" s="236"/>
      <c r="O369" s="237"/>
      <c r="P369" s="237"/>
      <c r="Q369" s="237"/>
      <c r="R369" s="237"/>
      <c r="S369" s="237"/>
      <c r="T369" s="237"/>
      <c r="U369" s="237"/>
      <c r="V369" s="237"/>
      <c r="W369" s="237"/>
      <c r="X369" s="238"/>
      <c r="AT369" s="239" t="s">
        <v>173</v>
      </c>
      <c r="AU369" s="239" t="s">
        <v>94</v>
      </c>
      <c r="AV369" s="14" t="s">
        <v>94</v>
      </c>
      <c r="AW369" s="14" t="s">
        <v>5</v>
      </c>
      <c r="AX369" s="14" t="s">
        <v>85</v>
      </c>
      <c r="AY369" s="239" t="s">
        <v>163</v>
      </c>
    </row>
    <row r="370" spans="1:65" s="14" customFormat="1">
      <c r="B370" s="229"/>
      <c r="C370" s="230"/>
      <c r="D370" s="214" t="s">
        <v>173</v>
      </c>
      <c r="E370" s="231" t="s">
        <v>1</v>
      </c>
      <c r="F370" s="232" t="s">
        <v>545</v>
      </c>
      <c r="G370" s="230"/>
      <c r="H370" s="233">
        <v>5.2779999999999996</v>
      </c>
      <c r="I370" s="234"/>
      <c r="J370" s="234"/>
      <c r="K370" s="230"/>
      <c r="L370" s="230"/>
      <c r="M370" s="235"/>
      <c r="N370" s="236"/>
      <c r="O370" s="237"/>
      <c r="P370" s="237"/>
      <c r="Q370" s="237"/>
      <c r="R370" s="237"/>
      <c r="S370" s="237"/>
      <c r="T370" s="237"/>
      <c r="U370" s="237"/>
      <c r="V370" s="237"/>
      <c r="W370" s="237"/>
      <c r="X370" s="238"/>
      <c r="AT370" s="239" t="s">
        <v>173</v>
      </c>
      <c r="AU370" s="239" t="s">
        <v>94</v>
      </c>
      <c r="AV370" s="14" t="s">
        <v>94</v>
      </c>
      <c r="AW370" s="14" t="s">
        <v>5</v>
      </c>
      <c r="AX370" s="14" t="s">
        <v>85</v>
      </c>
      <c r="AY370" s="239" t="s">
        <v>163</v>
      </c>
    </row>
    <row r="371" spans="1:65" s="16" customFormat="1">
      <c r="B371" s="255"/>
      <c r="C371" s="256"/>
      <c r="D371" s="214" t="s">
        <v>173</v>
      </c>
      <c r="E371" s="257" t="s">
        <v>1</v>
      </c>
      <c r="F371" s="258" t="s">
        <v>392</v>
      </c>
      <c r="G371" s="256"/>
      <c r="H371" s="259">
        <v>32.841999999999999</v>
      </c>
      <c r="I371" s="260"/>
      <c r="J371" s="260"/>
      <c r="K371" s="256"/>
      <c r="L371" s="256"/>
      <c r="M371" s="261"/>
      <c r="N371" s="262"/>
      <c r="O371" s="263"/>
      <c r="P371" s="263"/>
      <c r="Q371" s="263"/>
      <c r="R371" s="263"/>
      <c r="S371" s="263"/>
      <c r="T371" s="263"/>
      <c r="U371" s="263"/>
      <c r="V371" s="263"/>
      <c r="W371" s="263"/>
      <c r="X371" s="264"/>
      <c r="AT371" s="265" t="s">
        <v>173</v>
      </c>
      <c r="AU371" s="265" t="s">
        <v>94</v>
      </c>
      <c r="AV371" s="16" t="s">
        <v>102</v>
      </c>
      <c r="AW371" s="16" t="s">
        <v>5</v>
      </c>
      <c r="AX371" s="16" t="s">
        <v>85</v>
      </c>
      <c r="AY371" s="265" t="s">
        <v>163</v>
      </c>
    </row>
    <row r="372" spans="1:65" s="15" customFormat="1">
      <c r="B372" s="240"/>
      <c r="C372" s="241"/>
      <c r="D372" s="214" t="s">
        <v>173</v>
      </c>
      <c r="E372" s="242" t="s">
        <v>1</v>
      </c>
      <c r="F372" s="243" t="s">
        <v>177</v>
      </c>
      <c r="G372" s="241"/>
      <c r="H372" s="244">
        <v>65.676000000000002</v>
      </c>
      <c r="I372" s="245"/>
      <c r="J372" s="245"/>
      <c r="K372" s="241"/>
      <c r="L372" s="241"/>
      <c r="M372" s="246"/>
      <c r="N372" s="247"/>
      <c r="O372" s="248"/>
      <c r="P372" s="248"/>
      <c r="Q372" s="248"/>
      <c r="R372" s="248"/>
      <c r="S372" s="248"/>
      <c r="T372" s="248"/>
      <c r="U372" s="248"/>
      <c r="V372" s="248"/>
      <c r="W372" s="248"/>
      <c r="X372" s="249"/>
      <c r="AT372" s="250" t="s">
        <v>173</v>
      </c>
      <c r="AU372" s="250" t="s">
        <v>94</v>
      </c>
      <c r="AV372" s="15" t="s">
        <v>169</v>
      </c>
      <c r="AW372" s="15" t="s">
        <v>5</v>
      </c>
      <c r="AX372" s="15" t="s">
        <v>92</v>
      </c>
      <c r="AY372" s="250" t="s">
        <v>163</v>
      </c>
    </row>
    <row r="373" spans="1:65" s="2" customFormat="1" ht="24.2" customHeight="1">
      <c r="A373" s="35"/>
      <c r="B373" s="36"/>
      <c r="C373" s="199" t="s">
        <v>339</v>
      </c>
      <c r="D373" s="199" t="s">
        <v>165</v>
      </c>
      <c r="E373" s="200" t="s">
        <v>546</v>
      </c>
      <c r="F373" s="201" t="s">
        <v>547</v>
      </c>
      <c r="G373" s="202" t="s">
        <v>180</v>
      </c>
      <c r="H373" s="203">
        <v>65.676000000000002</v>
      </c>
      <c r="I373" s="204"/>
      <c r="J373" s="204"/>
      <c r="K373" s="205">
        <f>ROUND(P373*H373,2)</f>
        <v>0</v>
      </c>
      <c r="L373" s="206"/>
      <c r="M373" s="40"/>
      <c r="N373" s="207" t="s">
        <v>1</v>
      </c>
      <c r="O373" s="208" t="s">
        <v>48</v>
      </c>
      <c r="P373" s="209">
        <f>I373+J373</f>
        <v>0</v>
      </c>
      <c r="Q373" s="209">
        <f>ROUND(I373*H373,2)</f>
        <v>0</v>
      </c>
      <c r="R373" s="209">
        <f>ROUND(J373*H373,2)</f>
        <v>0</v>
      </c>
      <c r="S373" s="72"/>
      <c r="T373" s="210">
        <f>S373*H373</f>
        <v>0</v>
      </c>
      <c r="U373" s="210">
        <v>1.2E-4</v>
      </c>
      <c r="V373" s="210">
        <f>U373*H373</f>
        <v>7.8811200000000001E-3</v>
      </c>
      <c r="W373" s="210">
        <v>0</v>
      </c>
      <c r="X373" s="211">
        <f>W373*H373</f>
        <v>0</v>
      </c>
      <c r="Y373" s="35"/>
      <c r="Z373" s="35"/>
      <c r="AA373" s="35"/>
      <c r="AB373" s="35"/>
      <c r="AC373" s="35"/>
      <c r="AD373" s="35"/>
      <c r="AE373" s="35"/>
      <c r="AR373" s="212" t="s">
        <v>317</v>
      </c>
      <c r="AT373" s="212" t="s">
        <v>165</v>
      </c>
      <c r="AU373" s="212" t="s">
        <v>94</v>
      </c>
      <c r="AY373" s="18" t="s">
        <v>163</v>
      </c>
      <c r="BE373" s="213">
        <f>IF(O373="základní",K373,0)</f>
        <v>0</v>
      </c>
      <c r="BF373" s="213">
        <f>IF(O373="snížená",K373,0)</f>
        <v>0</v>
      </c>
      <c r="BG373" s="213">
        <f>IF(O373="zákl. přenesená",K373,0)</f>
        <v>0</v>
      </c>
      <c r="BH373" s="213">
        <f>IF(O373="sníž. přenesená",K373,0)</f>
        <v>0</v>
      </c>
      <c r="BI373" s="213">
        <f>IF(O373="nulová",K373,0)</f>
        <v>0</v>
      </c>
      <c r="BJ373" s="18" t="s">
        <v>92</v>
      </c>
      <c r="BK373" s="213">
        <f>ROUND(P373*H373,2)</f>
        <v>0</v>
      </c>
      <c r="BL373" s="18" t="s">
        <v>317</v>
      </c>
      <c r="BM373" s="212" t="s">
        <v>548</v>
      </c>
    </row>
    <row r="374" spans="1:65" s="2" customFormat="1" ht="19.5">
      <c r="A374" s="35"/>
      <c r="B374" s="36"/>
      <c r="C374" s="37"/>
      <c r="D374" s="214" t="s">
        <v>171</v>
      </c>
      <c r="E374" s="37"/>
      <c r="F374" s="215" t="s">
        <v>549</v>
      </c>
      <c r="G374" s="37"/>
      <c r="H374" s="37"/>
      <c r="I374" s="216"/>
      <c r="J374" s="216"/>
      <c r="K374" s="37"/>
      <c r="L374" s="37"/>
      <c r="M374" s="40"/>
      <c r="N374" s="217"/>
      <c r="O374" s="218"/>
      <c r="P374" s="72"/>
      <c r="Q374" s="72"/>
      <c r="R374" s="72"/>
      <c r="S374" s="72"/>
      <c r="T374" s="72"/>
      <c r="U374" s="72"/>
      <c r="V374" s="72"/>
      <c r="W374" s="72"/>
      <c r="X374" s="73"/>
      <c r="Y374" s="35"/>
      <c r="Z374" s="35"/>
      <c r="AA374" s="35"/>
      <c r="AB374" s="35"/>
      <c r="AC374" s="35"/>
      <c r="AD374" s="35"/>
      <c r="AE374" s="35"/>
      <c r="AT374" s="18" t="s">
        <v>171</v>
      </c>
      <c r="AU374" s="18" t="s">
        <v>94</v>
      </c>
    </row>
    <row r="375" spans="1:65" s="2" customFormat="1" ht="24.2" customHeight="1">
      <c r="A375" s="35"/>
      <c r="B375" s="36"/>
      <c r="C375" s="199" t="s">
        <v>8</v>
      </c>
      <c r="D375" s="199" t="s">
        <v>165</v>
      </c>
      <c r="E375" s="200" t="s">
        <v>550</v>
      </c>
      <c r="F375" s="201" t="s">
        <v>551</v>
      </c>
      <c r="G375" s="202" t="s">
        <v>180</v>
      </c>
      <c r="H375" s="203">
        <v>65.676000000000002</v>
      </c>
      <c r="I375" s="204"/>
      <c r="J375" s="204"/>
      <c r="K375" s="205">
        <f>ROUND(P375*H375,2)</f>
        <v>0</v>
      </c>
      <c r="L375" s="206"/>
      <c r="M375" s="40"/>
      <c r="N375" s="207" t="s">
        <v>1</v>
      </c>
      <c r="O375" s="208" t="s">
        <v>48</v>
      </c>
      <c r="P375" s="209">
        <f>I375+J375</f>
        <v>0</v>
      </c>
      <c r="Q375" s="209">
        <f>ROUND(I375*H375,2)</f>
        <v>0</v>
      </c>
      <c r="R375" s="209">
        <f>ROUND(J375*H375,2)</f>
        <v>0</v>
      </c>
      <c r="S375" s="72"/>
      <c r="T375" s="210">
        <f>S375*H375</f>
        <v>0</v>
      </c>
      <c r="U375" s="210">
        <v>1.2E-4</v>
      </c>
      <c r="V375" s="210">
        <f>U375*H375</f>
        <v>7.8811200000000001E-3</v>
      </c>
      <c r="W375" s="210">
        <v>0</v>
      </c>
      <c r="X375" s="211">
        <f>W375*H375</f>
        <v>0</v>
      </c>
      <c r="Y375" s="35"/>
      <c r="Z375" s="35"/>
      <c r="AA375" s="35"/>
      <c r="AB375" s="35"/>
      <c r="AC375" s="35"/>
      <c r="AD375" s="35"/>
      <c r="AE375" s="35"/>
      <c r="AR375" s="212" t="s">
        <v>317</v>
      </c>
      <c r="AT375" s="212" t="s">
        <v>165</v>
      </c>
      <c r="AU375" s="212" t="s">
        <v>94</v>
      </c>
      <c r="AY375" s="18" t="s">
        <v>163</v>
      </c>
      <c r="BE375" s="213">
        <f>IF(O375="základní",K375,0)</f>
        <v>0</v>
      </c>
      <c r="BF375" s="213">
        <f>IF(O375="snížená",K375,0)</f>
        <v>0</v>
      </c>
      <c r="BG375" s="213">
        <f>IF(O375="zákl. přenesená",K375,0)</f>
        <v>0</v>
      </c>
      <c r="BH375" s="213">
        <f>IF(O375="sníž. přenesená",K375,0)</f>
        <v>0</v>
      </c>
      <c r="BI375" s="213">
        <f>IF(O375="nulová",K375,0)</f>
        <v>0</v>
      </c>
      <c r="BJ375" s="18" t="s">
        <v>92</v>
      </c>
      <c r="BK375" s="213">
        <f>ROUND(P375*H375,2)</f>
        <v>0</v>
      </c>
      <c r="BL375" s="18" t="s">
        <v>317</v>
      </c>
      <c r="BM375" s="212" t="s">
        <v>552</v>
      </c>
    </row>
    <row r="376" spans="1:65" s="2" customFormat="1" ht="19.5">
      <c r="A376" s="35"/>
      <c r="B376" s="36"/>
      <c r="C376" s="37"/>
      <c r="D376" s="214" t="s">
        <v>171</v>
      </c>
      <c r="E376" s="37"/>
      <c r="F376" s="215" t="s">
        <v>553</v>
      </c>
      <c r="G376" s="37"/>
      <c r="H376" s="37"/>
      <c r="I376" s="216"/>
      <c r="J376" s="216"/>
      <c r="K376" s="37"/>
      <c r="L376" s="37"/>
      <c r="M376" s="40"/>
      <c r="N376" s="217"/>
      <c r="O376" s="218"/>
      <c r="P376" s="72"/>
      <c r="Q376" s="72"/>
      <c r="R376" s="72"/>
      <c r="S376" s="72"/>
      <c r="T376" s="72"/>
      <c r="U376" s="72"/>
      <c r="V376" s="72"/>
      <c r="W376" s="72"/>
      <c r="X376" s="73"/>
      <c r="Y376" s="35"/>
      <c r="Z376" s="35"/>
      <c r="AA376" s="35"/>
      <c r="AB376" s="35"/>
      <c r="AC376" s="35"/>
      <c r="AD376" s="35"/>
      <c r="AE376" s="35"/>
      <c r="AT376" s="18" t="s">
        <v>171</v>
      </c>
      <c r="AU376" s="18" t="s">
        <v>94</v>
      </c>
    </row>
    <row r="377" spans="1:65" s="2" customFormat="1" ht="24.2" customHeight="1">
      <c r="A377" s="35"/>
      <c r="B377" s="36"/>
      <c r="C377" s="199" t="s">
        <v>350</v>
      </c>
      <c r="D377" s="199" t="s">
        <v>165</v>
      </c>
      <c r="E377" s="200" t="s">
        <v>554</v>
      </c>
      <c r="F377" s="201" t="s">
        <v>555</v>
      </c>
      <c r="G377" s="202" t="s">
        <v>180</v>
      </c>
      <c r="H377" s="203">
        <v>195.1</v>
      </c>
      <c r="I377" s="204"/>
      <c r="J377" s="204"/>
      <c r="K377" s="205">
        <f>ROUND(P377*H377,2)</f>
        <v>0</v>
      </c>
      <c r="L377" s="206"/>
      <c r="M377" s="40"/>
      <c r="N377" s="207" t="s">
        <v>1</v>
      </c>
      <c r="O377" s="208" t="s">
        <v>48</v>
      </c>
      <c r="P377" s="209">
        <f>I377+J377</f>
        <v>0</v>
      </c>
      <c r="Q377" s="209">
        <f>ROUND(I377*H377,2)</f>
        <v>0</v>
      </c>
      <c r="R377" s="209">
        <f>ROUND(J377*H377,2)</f>
        <v>0</v>
      </c>
      <c r="S377" s="72"/>
      <c r="T377" s="210">
        <f>S377*H377</f>
        <v>0</v>
      </c>
      <c r="U377" s="210">
        <v>0</v>
      </c>
      <c r="V377" s="210">
        <f>U377*H377</f>
        <v>0</v>
      </c>
      <c r="W377" s="210">
        <v>0</v>
      </c>
      <c r="X377" s="211">
        <f>W377*H377</f>
        <v>0</v>
      </c>
      <c r="Y377" s="35"/>
      <c r="Z377" s="35"/>
      <c r="AA377" s="35"/>
      <c r="AB377" s="35"/>
      <c r="AC377" s="35"/>
      <c r="AD377" s="35"/>
      <c r="AE377" s="35"/>
      <c r="AR377" s="212" t="s">
        <v>317</v>
      </c>
      <c r="AT377" s="212" t="s">
        <v>165</v>
      </c>
      <c r="AU377" s="212" t="s">
        <v>94</v>
      </c>
      <c r="AY377" s="18" t="s">
        <v>163</v>
      </c>
      <c r="BE377" s="213">
        <f>IF(O377="základní",K377,0)</f>
        <v>0</v>
      </c>
      <c r="BF377" s="213">
        <f>IF(O377="snížená",K377,0)</f>
        <v>0</v>
      </c>
      <c r="BG377" s="213">
        <f>IF(O377="zákl. přenesená",K377,0)</f>
        <v>0</v>
      </c>
      <c r="BH377" s="213">
        <f>IF(O377="sníž. přenesená",K377,0)</f>
        <v>0</v>
      </c>
      <c r="BI377" s="213">
        <f>IF(O377="nulová",K377,0)</f>
        <v>0</v>
      </c>
      <c r="BJ377" s="18" t="s">
        <v>92</v>
      </c>
      <c r="BK377" s="213">
        <f>ROUND(P377*H377,2)</f>
        <v>0</v>
      </c>
      <c r="BL377" s="18" t="s">
        <v>317</v>
      </c>
      <c r="BM377" s="212" t="s">
        <v>556</v>
      </c>
    </row>
    <row r="378" spans="1:65" s="2" customFormat="1" ht="19.5">
      <c r="A378" s="35"/>
      <c r="B378" s="36"/>
      <c r="C378" s="37"/>
      <c r="D378" s="214" t="s">
        <v>171</v>
      </c>
      <c r="E378" s="37"/>
      <c r="F378" s="215" t="s">
        <v>557</v>
      </c>
      <c r="G378" s="37"/>
      <c r="H378" s="37"/>
      <c r="I378" s="216"/>
      <c r="J378" s="216"/>
      <c r="K378" s="37"/>
      <c r="L378" s="37"/>
      <c r="M378" s="40"/>
      <c r="N378" s="217"/>
      <c r="O378" s="218"/>
      <c r="P378" s="72"/>
      <c r="Q378" s="72"/>
      <c r="R378" s="72"/>
      <c r="S378" s="72"/>
      <c r="T378" s="72"/>
      <c r="U378" s="72"/>
      <c r="V378" s="72"/>
      <c r="W378" s="72"/>
      <c r="X378" s="73"/>
      <c r="Y378" s="35"/>
      <c r="Z378" s="35"/>
      <c r="AA378" s="35"/>
      <c r="AB378" s="35"/>
      <c r="AC378" s="35"/>
      <c r="AD378" s="35"/>
      <c r="AE378" s="35"/>
      <c r="AT378" s="18" t="s">
        <v>171</v>
      </c>
      <c r="AU378" s="18" t="s">
        <v>94</v>
      </c>
    </row>
    <row r="379" spans="1:65" s="13" customFormat="1">
      <c r="B379" s="219"/>
      <c r="C379" s="220"/>
      <c r="D379" s="214" t="s">
        <v>173</v>
      </c>
      <c r="E379" s="221" t="s">
        <v>1</v>
      </c>
      <c r="F379" s="222" t="s">
        <v>174</v>
      </c>
      <c r="G379" s="220"/>
      <c r="H379" s="221" t="s">
        <v>1</v>
      </c>
      <c r="I379" s="223"/>
      <c r="J379" s="223"/>
      <c r="K379" s="220"/>
      <c r="L379" s="220"/>
      <c r="M379" s="224"/>
      <c r="N379" s="225"/>
      <c r="O379" s="226"/>
      <c r="P379" s="226"/>
      <c r="Q379" s="226"/>
      <c r="R379" s="226"/>
      <c r="S379" s="226"/>
      <c r="T379" s="226"/>
      <c r="U379" s="226"/>
      <c r="V379" s="226"/>
      <c r="W379" s="226"/>
      <c r="X379" s="227"/>
      <c r="AT379" s="228" t="s">
        <v>173</v>
      </c>
      <c r="AU379" s="228" t="s">
        <v>94</v>
      </c>
      <c r="AV379" s="13" t="s">
        <v>92</v>
      </c>
      <c r="AW379" s="13" t="s">
        <v>5</v>
      </c>
      <c r="AX379" s="13" t="s">
        <v>85</v>
      </c>
      <c r="AY379" s="228" t="s">
        <v>163</v>
      </c>
    </row>
    <row r="380" spans="1:65" s="14" customFormat="1">
      <c r="B380" s="229"/>
      <c r="C380" s="230"/>
      <c r="D380" s="214" t="s">
        <v>173</v>
      </c>
      <c r="E380" s="231" t="s">
        <v>1</v>
      </c>
      <c r="F380" s="232" t="s">
        <v>558</v>
      </c>
      <c r="G380" s="230"/>
      <c r="H380" s="233">
        <v>195.1</v>
      </c>
      <c r="I380" s="234"/>
      <c r="J380" s="234"/>
      <c r="K380" s="230"/>
      <c r="L380" s="230"/>
      <c r="M380" s="235"/>
      <c r="N380" s="236"/>
      <c r="O380" s="237"/>
      <c r="P380" s="237"/>
      <c r="Q380" s="237"/>
      <c r="R380" s="237"/>
      <c r="S380" s="237"/>
      <c r="T380" s="237"/>
      <c r="U380" s="237"/>
      <c r="V380" s="237"/>
      <c r="W380" s="237"/>
      <c r="X380" s="238"/>
      <c r="AT380" s="239" t="s">
        <v>173</v>
      </c>
      <c r="AU380" s="239" t="s">
        <v>94</v>
      </c>
      <c r="AV380" s="14" t="s">
        <v>94</v>
      </c>
      <c r="AW380" s="14" t="s">
        <v>5</v>
      </c>
      <c r="AX380" s="14" t="s">
        <v>85</v>
      </c>
      <c r="AY380" s="239" t="s">
        <v>163</v>
      </c>
    </row>
    <row r="381" spans="1:65" s="15" customFormat="1">
      <c r="B381" s="240"/>
      <c r="C381" s="241"/>
      <c r="D381" s="214" t="s">
        <v>173</v>
      </c>
      <c r="E381" s="242" t="s">
        <v>1</v>
      </c>
      <c r="F381" s="243" t="s">
        <v>177</v>
      </c>
      <c r="G381" s="241"/>
      <c r="H381" s="244">
        <v>195.1</v>
      </c>
      <c r="I381" s="245"/>
      <c r="J381" s="245"/>
      <c r="K381" s="241"/>
      <c r="L381" s="241"/>
      <c r="M381" s="246"/>
      <c r="N381" s="247"/>
      <c r="O381" s="248"/>
      <c r="P381" s="248"/>
      <c r="Q381" s="248"/>
      <c r="R381" s="248"/>
      <c r="S381" s="248"/>
      <c r="T381" s="248"/>
      <c r="U381" s="248"/>
      <c r="V381" s="248"/>
      <c r="W381" s="248"/>
      <c r="X381" s="249"/>
      <c r="AT381" s="250" t="s">
        <v>173</v>
      </c>
      <c r="AU381" s="250" t="s">
        <v>94</v>
      </c>
      <c r="AV381" s="15" t="s">
        <v>169</v>
      </c>
      <c r="AW381" s="15" t="s">
        <v>5</v>
      </c>
      <c r="AX381" s="15" t="s">
        <v>92</v>
      </c>
      <c r="AY381" s="250" t="s">
        <v>163</v>
      </c>
    </row>
    <row r="382" spans="1:65" s="12" customFormat="1" ht="22.9" customHeight="1">
      <c r="B382" s="182"/>
      <c r="C382" s="183"/>
      <c r="D382" s="184" t="s">
        <v>84</v>
      </c>
      <c r="E382" s="197" t="s">
        <v>559</v>
      </c>
      <c r="F382" s="197" t="s">
        <v>560</v>
      </c>
      <c r="G382" s="183"/>
      <c r="H382" s="183"/>
      <c r="I382" s="186"/>
      <c r="J382" s="186"/>
      <c r="K382" s="198">
        <f>BK382</f>
        <v>0</v>
      </c>
      <c r="L382" s="183"/>
      <c r="M382" s="188"/>
      <c r="N382" s="189"/>
      <c r="O382" s="190"/>
      <c r="P382" s="190"/>
      <c r="Q382" s="191">
        <f>SUM(Q383:Q403)</f>
        <v>0</v>
      </c>
      <c r="R382" s="191">
        <f>SUM(R383:R403)</f>
        <v>0</v>
      </c>
      <c r="S382" s="190"/>
      <c r="T382" s="192">
        <f>SUM(T383:T403)</f>
        <v>0</v>
      </c>
      <c r="U382" s="190"/>
      <c r="V382" s="192">
        <f>SUM(V383:V403)</f>
        <v>0</v>
      </c>
      <c r="W382" s="190"/>
      <c r="X382" s="193">
        <f>SUM(X383:X403)</f>
        <v>0</v>
      </c>
      <c r="AR382" s="194" t="s">
        <v>94</v>
      </c>
      <c r="AT382" s="195" t="s">
        <v>84</v>
      </c>
      <c r="AU382" s="195" t="s">
        <v>92</v>
      </c>
      <c r="AY382" s="194" t="s">
        <v>163</v>
      </c>
      <c r="BK382" s="196">
        <f>SUM(BK383:BK403)</f>
        <v>0</v>
      </c>
    </row>
    <row r="383" spans="1:65" s="2" customFormat="1" ht="16.5" customHeight="1">
      <c r="A383" s="35"/>
      <c r="B383" s="36"/>
      <c r="C383" s="199" t="s">
        <v>561</v>
      </c>
      <c r="D383" s="199" t="s">
        <v>165</v>
      </c>
      <c r="E383" s="200" t="s">
        <v>562</v>
      </c>
      <c r="F383" s="201" t="s">
        <v>563</v>
      </c>
      <c r="G383" s="202" t="s">
        <v>180</v>
      </c>
      <c r="H383" s="203">
        <v>32.834000000000003</v>
      </c>
      <c r="I383" s="204"/>
      <c r="J383" s="204"/>
      <c r="K383" s="205">
        <f>ROUND(P383*H383,2)</f>
        <v>0</v>
      </c>
      <c r="L383" s="206"/>
      <c r="M383" s="40"/>
      <c r="N383" s="207" t="s">
        <v>1</v>
      </c>
      <c r="O383" s="208" t="s">
        <v>48</v>
      </c>
      <c r="P383" s="209">
        <f>I383+J383</f>
        <v>0</v>
      </c>
      <c r="Q383" s="209">
        <f>ROUND(I383*H383,2)</f>
        <v>0</v>
      </c>
      <c r="R383" s="209">
        <f>ROUND(J383*H383,2)</f>
        <v>0</v>
      </c>
      <c r="S383" s="72"/>
      <c r="T383" s="210">
        <f>S383*H383</f>
        <v>0</v>
      </c>
      <c r="U383" s="210">
        <v>0</v>
      </c>
      <c r="V383" s="210">
        <f>U383*H383</f>
        <v>0</v>
      </c>
      <c r="W383" s="210">
        <v>0</v>
      </c>
      <c r="X383" s="211">
        <f>W383*H383</f>
        <v>0</v>
      </c>
      <c r="Y383" s="35"/>
      <c r="Z383" s="35"/>
      <c r="AA383" s="35"/>
      <c r="AB383" s="35"/>
      <c r="AC383" s="35"/>
      <c r="AD383" s="35"/>
      <c r="AE383" s="35"/>
      <c r="AR383" s="212" t="s">
        <v>317</v>
      </c>
      <c r="AT383" s="212" t="s">
        <v>165</v>
      </c>
      <c r="AU383" s="212" t="s">
        <v>94</v>
      </c>
      <c r="AY383" s="18" t="s">
        <v>163</v>
      </c>
      <c r="BE383" s="213">
        <f>IF(O383="základní",K383,0)</f>
        <v>0</v>
      </c>
      <c r="BF383" s="213">
        <f>IF(O383="snížená",K383,0)</f>
        <v>0</v>
      </c>
      <c r="BG383" s="213">
        <f>IF(O383="zákl. přenesená",K383,0)</f>
        <v>0</v>
      </c>
      <c r="BH383" s="213">
        <f>IF(O383="sníž. přenesená",K383,0)</f>
        <v>0</v>
      </c>
      <c r="BI383" s="213">
        <f>IF(O383="nulová",K383,0)</f>
        <v>0</v>
      </c>
      <c r="BJ383" s="18" t="s">
        <v>92</v>
      </c>
      <c r="BK383" s="213">
        <f>ROUND(P383*H383,2)</f>
        <v>0</v>
      </c>
      <c r="BL383" s="18" t="s">
        <v>317</v>
      </c>
      <c r="BM383" s="212" t="s">
        <v>564</v>
      </c>
    </row>
    <row r="384" spans="1:65" s="2" customFormat="1" ht="19.5">
      <c r="A384" s="35"/>
      <c r="B384" s="36"/>
      <c r="C384" s="37"/>
      <c r="D384" s="214" t="s">
        <v>171</v>
      </c>
      <c r="E384" s="37"/>
      <c r="F384" s="215" t="s">
        <v>565</v>
      </c>
      <c r="G384" s="37"/>
      <c r="H384" s="37"/>
      <c r="I384" s="216"/>
      <c r="J384" s="216"/>
      <c r="K384" s="37"/>
      <c r="L384" s="37"/>
      <c r="M384" s="40"/>
      <c r="N384" s="217"/>
      <c r="O384" s="218"/>
      <c r="P384" s="72"/>
      <c r="Q384" s="72"/>
      <c r="R384" s="72"/>
      <c r="S384" s="72"/>
      <c r="T384" s="72"/>
      <c r="U384" s="72"/>
      <c r="V384" s="72"/>
      <c r="W384" s="72"/>
      <c r="X384" s="73"/>
      <c r="Y384" s="35"/>
      <c r="Z384" s="35"/>
      <c r="AA384" s="35"/>
      <c r="AB384" s="35"/>
      <c r="AC384" s="35"/>
      <c r="AD384" s="35"/>
      <c r="AE384" s="35"/>
      <c r="AT384" s="18" t="s">
        <v>171</v>
      </c>
      <c r="AU384" s="18" t="s">
        <v>94</v>
      </c>
    </row>
    <row r="385" spans="2:51" s="13" customFormat="1">
      <c r="B385" s="219"/>
      <c r="C385" s="220"/>
      <c r="D385" s="214" t="s">
        <v>173</v>
      </c>
      <c r="E385" s="221" t="s">
        <v>1</v>
      </c>
      <c r="F385" s="222" t="s">
        <v>174</v>
      </c>
      <c r="G385" s="220"/>
      <c r="H385" s="221" t="s">
        <v>1</v>
      </c>
      <c r="I385" s="223"/>
      <c r="J385" s="223"/>
      <c r="K385" s="220"/>
      <c r="L385" s="220"/>
      <c r="M385" s="224"/>
      <c r="N385" s="225"/>
      <c r="O385" s="226"/>
      <c r="P385" s="226"/>
      <c r="Q385" s="226"/>
      <c r="R385" s="226"/>
      <c r="S385" s="226"/>
      <c r="T385" s="226"/>
      <c r="U385" s="226"/>
      <c r="V385" s="226"/>
      <c r="W385" s="226"/>
      <c r="X385" s="227"/>
      <c r="AT385" s="228" t="s">
        <v>173</v>
      </c>
      <c r="AU385" s="228" t="s">
        <v>94</v>
      </c>
      <c r="AV385" s="13" t="s">
        <v>92</v>
      </c>
      <c r="AW385" s="13" t="s">
        <v>5</v>
      </c>
      <c r="AX385" s="13" t="s">
        <v>85</v>
      </c>
      <c r="AY385" s="228" t="s">
        <v>163</v>
      </c>
    </row>
    <row r="386" spans="2:51" s="14" customFormat="1">
      <c r="B386" s="229"/>
      <c r="C386" s="230"/>
      <c r="D386" s="214" t="s">
        <v>173</v>
      </c>
      <c r="E386" s="231" t="s">
        <v>1</v>
      </c>
      <c r="F386" s="232" t="s">
        <v>566</v>
      </c>
      <c r="G386" s="230"/>
      <c r="H386" s="233">
        <v>0.21</v>
      </c>
      <c r="I386" s="234"/>
      <c r="J386" s="234"/>
      <c r="K386" s="230"/>
      <c r="L386" s="230"/>
      <c r="M386" s="235"/>
      <c r="N386" s="236"/>
      <c r="O386" s="237"/>
      <c r="P386" s="237"/>
      <c r="Q386" s="237"/>
      <c r="R386" s="237"/>
      <c r="S386" s="237"/>
      <c r="T386" s="237"/>
      <c r="U386" s="237"/>
      <c r="V386" s="237"/>
      <c r="W386" s="237"/>
      <c r="X386" s="238"/>
      <c r="AT386" s="239" t="s">
        <v>173</v>
      </c>
      <c r="AU386" s="239" t="s">
        <v>94</v>
      </c>
      <c r="AV386" s="14" t="s">
        <v>94</v>
      </c>
      <c r="AW386" s="14" t="s">
        <v>5</v>
      </c>
      <c r="AX386" s="14" t="s">
        <v>85</v>
      </c>
      <c r="AY386" s="239" t="s">
        <v>163</v>
      </c>
    </row>
    <row r="387" spans="2:51" s="14" customFormat="1">
      <c r="B387" s="229"/>
      <c r="C387" s="230"/>
      <c r="D387" s="214" t="s">
        <v>173</v>
      </c>
      <c r="E387" s="231" t="s">
        <v>1</v>
      </c>
      <c r="F387" s="232" t="s">
        <v>567</v>
      </c>
      <c r="G387" s="230"/>
      <c r="H387" s="233">
        <v>0.42599999999999999</v>
      </c>
      <c r="I387" s="234"/>
      <c r="J387" s="234"/>
      <c r="K387" s="230"/>
      <c r="L387" s="230"/>
      <c r="M387" s="235"/>
      <c r="N387" s="236"/>
      <c r="O387" s="237"/>
      <c r="P387" s="237"/>
      <c r="Q387" s="237"/>
      <c r="R387" s="237"/>
      <c r="S387" s="237"/>
      <c r="T387" s="237"/>
      <c r="U387" s="237"/>
      <c r="V387" s="237"/>
      <c r="W387" s="237"/>
      <c r="X387" s="238"/>
      <c r="AT387" s="239" t="s">
        <v>173</v>
      </c>
      <c r="AU387" s="239" t="s">
        <v>94</v>
      </c>
      <c r="AV387" s="14" t="s">
        <v>94</v>
      </c>
      <c r="AW387" s="14" t="s">
        <v>5</v>
      </c>
      <c r="AX387" s="14" t="s">
        <v>85</v>
      </c>
      <c r="AY387" s="239" t="s">
        <v>163</v>
      </c>
    </row>
    <row r="388" spans="2:51" s="14" customFormat="1">
      <c r="B388" s="229"/>
      <c r="C388" s="230"/>
      <c r="D388" s="214" t="s">
        <v>173</v>
      </c>
      <c r="E388" s="231" t="s">
        <v>1</v>
      </c>
      <c r="F388" s="232" t="s">
        <v>568</v>
      </c>
      <c r="G388" s="230"/>
      <c r="H388" s="233">
        <v>0.94599999999999995</v>
      </c>
      <c r="I388" s="234"/>
      <c r="J388" s="234"/>
      <c r="K388" s="230"/>
      <c r="L388" s="230"/>
      <c r="M388" s="235"/>
      <c r="N388" s="236"/>
      <c r="O388" s="237"/>
      <c r="P388" s="237"/>
      <c r="Q388" s="237"/>
      <c r="R388" s="237"/>
      <c r="S388" s="237"/>
      <c r="T388" s="237"/>
      <c r="U388" s="237"/>
      <c r="V388" s="237"/>
      <c r="W388" s="237"/>
      <c r="X388" s="238"/>
      <c r="AT388" s="239" t="s">
        <v>173</v>
      </c>
      <c r="AU388" s="239" t="s">
        <v>94</v>
      </c>
      <c r="AV388" s="14" t="s">
        <v>94</v>
      </c>
      <c r="AW388" s="14" t="s">
        <v>5</v>
      </c>
      <c r="AX388" s="14" t="s">
        <v>85</v>
      </c>
      <c r="AY388" s="239" t="s">
        <v>163</v>
      </c>
    </row>
    <row r="389" spans="2:51" s="14" customFormat="1">
      <c r="B389" s="229"/>
      <c r="C389" s="230"/>
      <c r="D389" s="214" t="s">
        <v>173</v>
      </c>
      <c r="E389" s="231" t="s">
        <v>1</v>
      </c>
      <c r="F389" s="232" t="s">
        <v>569</v>
      </c>
      <c r="G389" s="230"/>
      <c r="H389" s="233">
        <v>3.91</v>
      </c>
      <c r="I389" s="234"/>
      <c r="J389" s="234"/>
      <c r="K389" s="230"/>
      <c r="L389" s="230"/>
      <c r="M389" s="235"/>
      <c r="N389" s="236"/>
      <c r="O389" s="237"/>
      <c r="P389" s="237"/>
      <c r="Q389" s="237"/>
      <c r="R389" s="237"/>
      <c r="S389" s="237"/>
      <c r="T389" s="237"/>
      <c r="U389" s="237"/>
      <c r="V389" s="237"/>
      <c r="W389" s="237"/>
      <c r="X389" s="238"/>
      <c r="AT389" s="239" t="s">
        <v>173</v>
      </c>
      <c r="AU389" s="239" t="s">
        <v>94</v>
      </c>
      <c r="AV389" s="14" t="s">
        <v>94</v>
      </c>
      <c r="AW389" s="14" t="s">
        <v>5</v>
      </c>
      <c r="AX389" s="14" t="s">
        <v>85</v>
      </c>
      <c r="AY389" s="239" t="s">
        <v>163</v>
      </c>
    </row>
    <row r="390" spans="2:51" s="14" customFormat="1">
      <c r="B390" s="229"/>
      <c r="C390" s="230"/>
      <c r="D390" s="214" t="s">
        <v>173</v>
      </c>
      <c r="E390" s="231" t="s">
        <v>1</v>
      </c>
      <c r="F390" s="232" t="s">
        <v>570</v>
      </c>
      <c r="G390" s="230"/>
      <c r="H390" s="233">
        <v>9.1370000000000005</v>
      </c>
      <c r="I390" s="234"/>
      <c r="J390" s="234"/>
      <c r="K390" s="230"/>
      <c r="L390" s="230"/>
      <c r="M390" s="235"/>
      <c r="N390" s="236"/>
      <c r="O390" s="237"/>
      <c r="P390" s="237"/>
      <c r="Q390" s="237"/>
      <c r="R390" s="237"/>
      <c r="S390" s="237"/>
      <c r="T390" s="237"/>
      <c r="U390" s="237"/>
      <c r="V390" s="237"/>
      <c r="W390" s="237"/>
      <c r="X390" s="238"/>
      <c r="AT390" s="239" t="s">
        <v>173</v>
      </c>
      <c r="AU390" s="239" t="s">
        <v>94</v>
      </c>
      <c r="AV390" s="14" t="s">
        <v>94</v>
      </c>
      <c r="AW390" s="14" t="s">
        <v>5</v>
      </c>
      <c r="AX390" s="14" t="s">
        <v>85</v>
      </c>
      <c r="AY390" s="239" t="s">
        <v>163</v>
      </c>
    </row>
    <row r="391" spans="2:51" s="14" customFormat="1">
      <c r="B391" s="229"/>
      <c r="C391" s="230"/>
      <c r="D391" s="214" t="s">
        <v>173</v>
      </c>
      <c r="E391" s="231" t="s">
        <v>1</v>
      </c>
      <c r="F391" s="232" t="s">
        <v>571</v>
      </c>
      <c r="G391" s="230"/>
      <c r="H391" s="233">
        <v>3.76</v>
      </c>
      <c r="I391" s="234"/>
      <c r="J391" s="234"/>
      <c r="K391" s="230"/>
      <c r="L391" s="230"/>
      <c r="M391" s="235"/>
      <c r="N391" s="236"/>
      <c r="O391" s="237"/>
      <c r="P391" s="237"/>
      <c r="Q391" s="237"/>
      <c r="R391" s="237"/>
      <c r="S391" s="237"/>
      <c r="T391" s="237"/>
      <c r="U391" s="237"/>
      <c r="V391" s="237"/>
      <c r="W391" s="237"/>
      <c r="X391" s="238"/>
      <c r="AT391" s="239" t="s">
        <v>173</v>
      </c>
      <c r="AU391" s="239" t="s">
        <v>94</v>
      </c>
      <c r="AV391" s="14" t="s">
        <v>94</v>
      </c>
      <c r="AW391" s="14" t="s">
        <v>5</v>
      </c>
      <c r="AX391" s="14" t="s">
        <v>85</v>
      </c>
      <c r="AY391" s="239" t="s">
        <v>163</v>
      </c>
    </row>
    <row r="392" spans="2:51" s="14" customFormat="1">
      <c r="B392" s="229"/>
      <c r="C392" s="230"/>
      <c r="D392" s="214" t="s">
        <v>173</v>
      </c>
      <c r="E392" s="231" t="s">
        <v>1</v>
      </c>
      <c r="F392" s="232" t="s">
        <v>572</v>
      </c>
      <c r="G392" s="230"/>
      <c r="H392" s="233">
        <v>0.28199999999999997</v>
      </c>
      <c r="I392" s="234"/>
      <c r="J392" s="234"/>
      <c r="K392" s="230"/>
      <c r="L392" s="230"/>
      <c r="M392" s="235"/>
      <c r="N392" s="236"/>
      <c r="O392" s="237"/>
      <c r="P392" s="237"/>
      <c r="Q392" s="237"/>
      <c r="R392" s="237"/>
      <c r="S392" s="237"/>
      <c r="T392" s="237"/>
      <c r="U392" s="237"/>
      <c r="V392" s="237"/>
      <c r="W392" s="237"/>
      <c r="X392" s="238"/>
      <c r="AT392" s="239" t="s">
        <v>173</v>
      </c>
      <c r="AU392" s="239" t="s">
        <v>94</v>
      </c>
      <c r="AV392" s="14" t="s">
        <v>94</v>
      </c>
      <c r="AW392" s="14" t="s">
        <v>5</v>
      </c>
      <c r="AX392" s="14" t="s">
        <v>85</v>
      </c>
      <c r="AY392" s="239" t="s">
        <v>163</v>
      </c>
    </row>
    <row r="393" spans="2:51" s="14" customFormat="1">
      <c r="B393" s="229"/>
      <c r="C393" s="230"/>
      <c r="D393" s="214" t="s">
        <v>173</v>
      </c>
      <c r="E393" s="231" t="s">
        <v>1</v>
      </c>
      <c r="F393" s="232" t="s">
        <v>573</v>
      </c>
      <c r="G393" s="230"/>
      <c r="H393" s="233">
        <v>0.94</v>
      </c>
      <c r="I393" s="234"/>
      <c r="J393" s="234"/>
      <c r="K393" s="230"/>
      <c r="L393" s="230"/>
      <c r="M393" s="235"/>
      <c r="N393" s="236"/>
      <c r="O393" s="237"/>
      <c r="P393" s="237"/>
      <c r="Q393" s="237"/>
      <c r="R393" s="237"/>
      <c r="S393" s="237"/>
      <c r="T393" s="237"/>
      <c r="U393" s="237"/>
      <c r="V393" s="237"/>
      <c r="W393" s="237"/>
      <c r="X393" s="238"/>
      <c r="AT393" s="239" t="s">
        <v>173</v>
      </c>
      <c r="AU393" s="239" t="s">
        <v>94</v>
      </c>
      <c r="AV393" s="14" t="s">
        <v>94</v>
      </c>
      <c r="AW393" s="14" t="s">
        <v>5</v>
      </c>
      <c r="AX393" s="14" t="s">
        <v>85</v>
      </c>
      <c r="AY393" s="239" t="s">
        <v>163</v>
      </c>
    </row>
    <row r="394" spans="2:51" s="14" customFormat="1">
      <c r="B394" s="229"/>
      <c r="C394" s="230"/>
      <c r="D394" s="214" t="s">
        <v>173</v>
      </c>
      <c r="E394" s="231" t="s">
        <v>1</v>
      </c>
      <c r="F394" s="232" t="s">
        <v>574</v>
      </c>
      <c r="G394" s="230"/>
      <c r="H394" s="233">
        <v>0.28299999999999997</v>
      </c>
      <c r="I394" s="234"/>
      <c r="J394" s="234"/>
      <c r="K394" s="230"/>
      <c r="L394" s="230"/>
      <c r="M394" s="235"/>
      <c r="N394" s="236"/>
      <c r="O394" s="237"/>
      <c r="P394" s="237"/>
      <c r="Q394" s="237"/>
      <c r="R394" s="237"/>
      <c r="S394" s="237"/>
      <c r="T394" s="237"/>
      <c r="U394" s="237"/>
      <c r="V394" s="237"/>
      <c r="W394" s="237"/>
      <c r="X394" s="238"/>
      <c r="AT394" s="239" t="s">
        <v>173</v>
      </c>
      <c r="AU394" s="239" t="s">
        <v>94</v>
      </c>
      <c r="AV394" s="14" t="s">
        <v>94</v>
      </c>
      <c r="AW394" s="14" t="s">
        <v>5</v>
      </c>
      <c r="AX394" s="14" t="s">
        <v>85</v>
      </c>
      <c r="AY394" s="239" t="s">
        <v>163</v>
      </c>
    </row>
    <row r="395" spans="2:51" s="14" customFormat="1">
      <c r="B395" s="229"/>
      <c r="C395" s="230"/>
      <c r="D395" s="214" t="s">
        <v>173</v>
      </c>
      <c r="E395" s="231" t="s">
        <v>1</v>
      </c>
      <c r="F395" s="232" t="s">
        <v>575</v>
      </c>
      <c r="G395" s="230"/>
      <c r="H395" s="233">
        <v>0.94399999999999995</v>
      </c>
      <c r="I395" s="234"/>
      <c r="J395" s="234"/>
      <c r="K395" s="230"/>
      <c r="L395" s="230"/>
      <c r="M395" s="235"/>
      <c r="N395" s="236"/>
      <c r="O395" s="237"/>
      <c r="P395" s="237"/>
      <c r="Q395" s="237"/>
      <c r="R395" s="237"/>
      <c r="S395" s="237"/>
      <c r="T395" s="237"/>
      <c r="U395" s="237"/>
      <c r="V395" s="237"/>
      <c r="W395" s="237"/>
      <c r="X395" s="238"/>
      <c r="AT395" s="239" t="s">
        <v>173</v>
      </c>
      <c r="AU395" s="239" t="s">
        <v>94</v>
      </c>
      <c r="AV395" s="14" t="s">
        <v>94</v>
      </c>
      <c r="AW395" s="14" t="s">
        <v>5</v>
      </c>
      <c r="AX395" s="14" t="s">
        <v>85</v>
      </c>
      <c r="AY395" s="239" t="s">
        <v>163</v>
      </c>
    </row>
    <row r="396" spans="2:51" s="14" customFormat="1">
      <c r="B396" s="229"/>
      <c r="C396" s="230"/>
      <c r="D396" s="214" t="s">
        <v>173</v>
      </c>
      <c r="E396" s="231" t="s">
        <v>1</v>
      </c>
      <c r="F396" s="232" t="s">
        <v>576</v>
      </c>
      <c r="G396" s="230"/>
      <c r="H396" s="233">
        <v>9.7439999999999998</v>
      </c>
      <c r="I396" s="234"/>
      <c r="J396" s="234"/>
      <c r="K396" s="230"/>
      <c r="L396" s="230"/>
      <c r="M396" s="235"/>
      <c r="N396" s="236"/>
      <c r="O396" s="237"/>
      <c r="P396" s="237"/>
      <c r="Q396" s="237"/>
      <c r="R396" s="237"/>
      <c r="S396" s="237"/>
      <c r="T396" s="237"/>
      <c r="U396" s="237"/>
      <c r="V396" s="237"/>
      <c r="W396" s="237"/>
      <c r="X396" s="238"/>
      <c r="AT396" s="239" t="s">
        <v>173</v>
      </c>
      <c r="AU396" s="239" t="s">
        <v>94</v>
      </c>
      <c r="AV396" s="14" t="s">
        <v>94</v>
      </c>
      <c r="AW396" s="14" t="s">
        <v>5</v>
      </c>
      <c r="AX396" s="14" t="s">
        <v>85</v>
      </c>
      <c r="AY396" s="239" t="s">
        <v>163</v>
      </c>
    </row>
    <row r="397" spans="2:51" s="14" customFormat="1">
      <c r="B397" s="229"/>
      <c r="C397" s="230"/>
      <c r="D397" s="214" t="s">
        <v>173</v>
      </c>
      <c r="E397" s="231" t="s">
        <v>1</v>
      </c>
      <c r="F397" s="232" t="s">
        <v>577</v>
      </c>
      <c r="G397" s="230"/>
      <c r="H397" s="233">
        <v>0.34399999999999997</v>
      </c>
      <c r="I397" s="234"/>
      <c r="J397" s="234"/>
      <c r="K397" s="230"/>
      <c r="L397" s="230"/>
      <c r="M397" s="235"/>
      <c r="N397" s="236"/>
      <c r="O397" s="237"/>
      <c r="P397" s="237"/>
      <c r="Q397" s="237"/>
      <c r="R397" s="237"/>
      <c r="S397" s="237"/>
      <c r="T397" s="237"/>
      <c r="U397" s="237"/>
      <c r="V397" s="237"/>
      <c r="W397" s="237"/>
      <c r="X397" s="238"/>
      <c r="AT397" s="239" t="s">
        <v>173</v>
      </c>
      <c r="AU397" s="239" t="s">
        <v>94</v>
      </c>
      <c r="AV397" s="14" t="s">
        <v>94</v>
      </c>
      <c r="AW397" s="14" t="s">
        <v>5</v>
      </c>
      <c r="AX397" s="14" t="s">
        <v>85</v>
      </c>
      <c r="AY397" s="239" t="s">
        <v>163</v>
      </c>
    </row>
    <row r="398" spans="2:51" s="14" customFormat="1">
      <c r="B398" s="229"/>
      <c r="C398" s="230"/>
      <c r="D398" s="214" t="s">
        <v>173</v>
      </c>
      <c r="E398" s="231" t="s">
        <v>1</v>
      </c>
      <c r="F398" s="232" t="s">
        <v>578</v>
      </c>
      <c r="G398" s="230"/>
      <c r="H398" s="233">
        <v>0.32</v>
      </c>
      <c r="I398" s="234"/>
      <c r="J398" s="234"/>
      <c r="K398" s="230"/>
      <c r="L398" s="230"/>
      <c r="M398" s="235"/>
      <c r="N398" s="236"/>
      <c r="O398" s="237"/>
      <c r="P398" s="237"/>
      <c r="Q398" s="237"/>
      <c r="R398" s="237"/>
      <c r="S398" s="237"/>
      <c r="T398" s="237"/>
      <c r="U398" s="237"/>
      <c r="V398" s="237"/>
      <c r="W398" s="237"/>
      <c r="X398" s="238"/>
      <c r="AT398" s="239" t="s">
        <v>173</v>
      </c>
      <c r="AU398" s="239" t="s">
        <v>94</v>
      </c>
      <c r="AV398" s="14" t="s">
        <v>94</v>
      </c>
      <c r="AW398" s="14" t="s">
        <v>5</v>
      </c>
      <c r="AX398" s="14" t="s">
        <v>85</v>
      </c>
      <c r="AY398" s="239" t="s">
        <v>163</v>
      </c>
    </row>
    <row r="399" spans="2:51" s="14" customFormat="1">
      <c r="B399" s="229"/>
      <c r="C399" s="230"/>
      <c r="D399" s="214" t="s">
        <v>173</v>
      </c>
      <c r="E399" s="231" t="s">
        <v>1</v>
      </c>
      <c r="F399" s="232" t="s">
        <v>579</v>
      </c>
      <c r="G399" s="230"/>
      <c r="H399" s="233">
        <v>1.4159999999999999</v>
      </c>
      <c r="I399" s="234"/>
      <c r="J399" s="234"/>
      <c r="K399" s="230"/>
      <c r="L399" s="230"/>
      <c r="M399" s="235"/>
      <c r="N399" s="236"/>
      <c r="O399" s="237"/>
      <c r="P399" s="237"/>
      <c r="Q399" s="237"/>
      <c r="R399" s="237"/>
      <c r="S399" s="237"/>
      <c r="T399" s="237"/>
      <c r="U399" s="237"/>
      <c r="V399" s="237"/>
      <c r="W399" s="237"/>
      <c r="X399" s="238"/>
      <c r="AT399" s="239" t="s">
        <v>173</v>
      </c>
      <c r="AU399" s="239" t="s">
        <v>94</v>
      </c>
      <c r="AV399" s="14" t="s">
        <v>94</v>
      </c>
      <c r="AW399" s="14" t="s">
        <v>5</v>
      </c>
      <c r="AX399" s="14" t="s">
        <v>85</v>
      </c>
      <c r="AY399" s="239" t="s">
        <v>163</v>
      </c>
    </row>
    <row r="400" spans="2:51" s="14" customFormat="1">
      <c r="B400" s="229"/>
      <c r="C400" s="230"/>
      <c r="D400" s="214" t="s">
        <v>173</v>
      </c>
      <c r="E400" s="231" t="s">
        <v>1</v>
      </c>
      <c r="F400" s="232" t="s">
        <v>580</v>
      </c>
      <c r="G400" s="230"/>
      <c r="H400" s="233">
        <v>0.17199999999999999</v>
      </c>
      <c r="I400" s="234"/>
      <c r="J400" s="234"/>
      <c r="K400" s="230"/>
      <c r="L400" s="230"/>
      <c r="M400" s="235"/>
      <c r="N400" s="236"/>
      <c r="O400" s="237"/>
      <c r="P400" s="237"/>
      <c r="Q400" s="237"/>
      <c r="R400" s="237"/>
      <c r="S400" s="237"/>
      <c r="T400" s="237"/>
      <c r="U400" s="237"/>
      <c r="V400" s="237"/>
      <c r="W400" s="237"/>
      <c r="X400" s="238"/>
      <c r="AT400" s="239" t="s">
        <v>173</v>
      </c>
      <c r="AU400" s="239" t="s">
        <v>94</v>
      </c>
      <c r="AV400" s="14" t="s">
        <v>94</v>
      </c>
      <c r="AW400" s="14" t="s">
        <v>5</v>
      </c>
      <c r="AX400" s="14" t="s">
        <v>85</v>
      </c>
      <c r="AY400" s="239" t="s">
        <v>163</v>
      </c>
    </row>
    <row r="401" spans="1:65" s="15" customFormat="1">
      <c r="B401" s="240"/>
      <c r="C401" s="241"/>
      <c r="D401" s="214" t="s">
        <v>173</v>
      </c>
      <c r="E401" s="242" t="s">
        <v>1</v>
      </c>
      <c r="F401" s="243" t="s">
        <v>177</v>
      </c>
      <c r="G401" s="241"/>
      <c r="H401" s="244">
        <v>32.834000000000003</v>
      </c>
      <c r="I401" s="245"/>
      <c r="J401" s="245"/>
      <c r="K401" s="241"/>
      <c r="L401" s="241"/>
      <c r="M401" s="246"/>
      <c r="N401" s="247"/>
      <c r="O401" s="248"/>
      <c r="P401" s="248"/>
      <c r="Q401" s="248"/>
      <c r="R401" s="248"/>
      <c r="S401" s="248"/>
      <c r="T401" s="248"/>
      <c r="U401" s="248"/>
      <c r="V401" s="248"/>
      <c r="W401" s="248"/>
      <c r="X401" s="249"/>
      <c r="AT401" s="250" t="s">
        <v>173</v>
      </c>
      <c r="AU401" s="250" t="s">
        <v>94</v>
      </c>
      <c r="AV401" s="15" t="s">
        <v>169</v>
      </c>
      <c r="AW401" s="15" t="s">
        <v>5</v>
      </c>
      <c r="AX401" s="15" t="s">
        <v>92</v>
      </c>
      <c r="AY401" s="250" t="s">
        <v>163</v>
      </c>
    </row>
    <row r="402" spans="1:65" s="2" customFormat="1" ht="16.5" customHeight="1">
      <c r="A402" s="35"/>
      <c r="B402" s="36"/>
      <c r="C402" s="199" t="s">
        <v>581</v>
      </c>
      <c r="D402" s="199" t="s">
        <v>165</v>
      </c>
      <c r="E402" s="200" t="s">
        <v>582</v>
      </c>
      <c r="F402" s="201" t="s">
        <v>583</v>
      </c>
      <c r="G402" s="202" t="s">
        <v>180</v>
      </c>
      <c r="H402" s="203">
        <v>32.834000000000003</v>
      </c>
      <c r="I402" s="204"/>
      <c r="J402" s="204"/>
      <c r="K402" s="205">
        <f>ROUND(P402*H402,2)</f>
        <v>0</v>
      </c>
      <c r="L402" s="206"/>
      <c r="M402" s="40"/>
      <c r="N402" s="207" t="s">
        <v>1</v>
      </c>
      <c r="O402" s="208" t="s">
        <v>48</v>
      </c>
      <c r="P402" s="209">
        <f>I402+J402</f>
        <v>0</v>
      </c>
      <c r="Q402" s="209">
        <f>ROUND(I402*H402,2)</f>
        <v>0</v>
      </c>
      <c r="R402" s="209">
        <f>ROUND(J402*H402,2)</f>
        <v>0</v>
      </c>
      <c r="S402" s="72"/>
      <c r="T402" s="210">
        <f>S402*H402</f>
        <v>0</v>
      </c>
      <c r="U402" s="210">
        <v>0</v>
      </c>
      <c r="V402" s="210">
        <f>U402*H402</f>
        <v>0</v>
      </c>
      <c r="W402" s="210">
        <v>0</v>
      </c>
      <c r="X402" s="211">
        <f>W402*H402</f>
        <v>0</v>
      </c>
      <c r="Y402" s="35"/>
      <c r="Z402" s="35"/>
      <c r="AA402" s="35"/>
      <c r="AB402" s="35"/>
      <c r="AC402" s="35"/>
      <c r="AD402" s="35"/>
      <c r="AE402" s="35"/>
      <c r="AR402" s="212" t="s">
        <v>317</v>
      </c>
      <c r="AT402" s="212" t="s">
        <v>165</v>
      </c>
      <c r="AU402" s="212" t="s">
        <v>94</v>
      </c>
      <c r="AY402" s="18" t="s">
        <v>163</v>
      </c>
      <c r="BE402" s="213">
        <f>IF(O402="základní",K402,0)</f>
        <v>0</v>
      </c>
      <c r="BF402" s="213">
        <f>IF(O402="snížená",K402,0)</f>
        <v>0</v>
      </c>
      <c r="BG402" s="213">
        <f>IF(O402="zákl. přenesená",K402,0)</f>
        <v>0</v>
      </c>
      <c r="BH402" s="213">
        <f>IF(O402="sníž. přenesená",K402,0)</f>
        <v>0</v>
      </c>
      <c r="BI402" s="213">
        <f>IF(O402="nulová",K402,0)</f>
        <v>0</v>
      </c>
      <c r="BJ402" s="18" t="s">
        <v>92</v>
      </c>
      <c r="BK402" s="213">
        <f>ROUND(P402*H402,2)</f>
        <v>0</v>
      </c>
      <c r="BL402" s="18" t="s">
        <v>317</v>
      </c>
      <c r="BM402" s="212" t="s">
        <v>584</v>
      </c>
    </row>
    <row r="403" spans="1:65" s="2" customFormat="1" ht="19.5">
      <c r="A403" s="35"/>
      <c r="B403" s="36"/>
      <c r="C403" s="37"/>
      <c r="D403" s="214" t="s">
        <v>171</v>
      </c>
      <c r="E403" s="37"/>
      <c r="F403" s="215" t="s">
        <v>585</v>
      </c>
      <c r="G403" s="37"/>
      <c r="H403" s="37"/>
      <c r="I403" s="216"/>
      <c r="J403" s="216"/>
      <c r="K403" s="37"/>
      <c r="L403" s="37"/>
      <c r="M403" s="40"/>
      <c r="N403" s="251"/>
      <c r="O403" s="252"/>
      <c r="P403" s="253"/>
      <c r="Q403" s="253"/>
      <c r="R403" s="253"/>
      <c r="S403" s="253"/>
      <c r="T403" s="253"/>
      <c r="U403" s="253"/>
      <c r="V403" s="253"/>
      <c r="W403" s="253"/>
      <c r="X403" s="254"/>
      <c r="Y403" s="35"/>
      <c r="Z403" s="35"/>
      <c r="AA403" s="35"/>
      <c r="AB403" s="35"/>
      <c r="AC403" s="35"/>
      <c r="AD403" s="35"/>
      <c r="AE403" s="35"/>
      <c r="AT403" s="18" t="s">
        <v>171</v>
      </c>
      <c r="AU403" s="18" t="s">
        <v>94</v>
      </c>
    </row>
    <row r="404" spans="1:65" s="2" customFormat="1" ht="6.95" customHeight="1">
      <c r="A404" s="35"/>
      <c r="B404" s="55"/>
      <c r="C404" s="56"/>
      <c r="D404" s="56"/>
      <c r="E404" s="56"/>
      <c r="F404" s="56"/>
      <c r="G404" s="56"/>
      <c r="H404" s="56"/>
      <c r="I404" s="56"/>
      <c r="J404" s="56"/>
      <c r="K404" s="56"/>
      <c r="L404" s="56"/>
      <c r="M404" s="40"/>
      <c r="N404" s="35"/>
      <c r="P404" s="35"/>
      <c r="Q404" s="35"/>
      <c r="R404" s="35"/>
      <c r="S404" s="35"/>
      <c r="T404" s="35"/>
      <c r="U404" s="35"/>
      <c r="V404" s="35"/>
      <c r="W404" s="35"/>
      <c r="X404" s="35"/>
      <c r="Y404" s="35"/>
      <c r="Z404" s="35"/>
      <c r="AA404" s="35"/>
      <c r="AB404" s="35"/>
      <c r="AC404" s="35"/>
      <c r="AD404" s="35"/>
      <c r="AE404" s="35"/>
    </row>
  </sheetData>
  <sheetProtection algorithmName="SHA-512" hashValue="BHChRRdeW9k/R4Nuey/JIyAjsIUjYV2pGw4Pqt9lGdTCq0oHNRLAJlvziJ7+anaF2kKkQ2LAE009T+GG9FiAMQ==" saltValue="kZbdoGJG34ybNTtZNitirZ9uCD59j2RdGU517hkdtsCm5X+Ga8hTKZ2DaCuk/BE9GZzT4r9wLb5hUpDg09QlGQ==" spinCount="100000" sheet="1" objects="1" scenarios="1" formatColumns="0" formatRows="0" autoFilter="0"/>
  <autoFilter ref="C134:L403" xr:uid="{00000000-0009-0000-0000-000002000000}"/>
  <mergeCells count="15">
    <mergeCell ref="E121:H121"/>
    <mergeCell ref="E125:H125"/>
    <mergeCell ref="E123:H123"/>
    <mergeCell ref="E127:H127"/>
    <mergeCell ref="M2:Z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8"/>
      <c r="N2" s="278"/>
      <c r="O2" s="278"/>
      <c r="P2" s="278"/>
      <c r="Q2" s="278"/>
      <c r="R2" s="278"/>
      <c r="S2" s="278"/>
      <c r="T2" s="278"/>
      <c r="U2" s="278"/>
      <c r="V2" s="278"/>
      <c r="W2" s="278"/>
      <c r="X2" s="278"/>
      <c r="Y2" s="278"/>
      <c r="Z2" s="278"/>
      <c r="AT2" s="18" t="s">
        <v>112</v>
      </c>
    </row>
    <row r="3" spans="1:46" s="1" customFormat="1" ht="6.95" customHeight="1">
      <c r="B3" s="120"/>
      <c r="C3" s="121"/>
      <c r="D3" s="121"/>
      <c r="E3" s="121"/>
      <c r="F3" s="121"/>
      <c r="G3" s="121"/>
      <c r="H3" s="121"/>
      <c r="I3" s="121"/>
      <c r="J3" s="121"/>
      <c r="K3" s="121"/>
      <c r="L3" s="121"/>
      <c r="M3" s="21"/>
      <c r="AT3" s="18" t="s">
        <v>94</v>
      </c>
    </row>
    <row r="4" spans="1:46" s="1" customFormat="1" ht="24.95" customHeight="1">
      <c r="B4" s="21"/>
      <c r="D4" s="122" t="s">
        <v>122</v>
      </c>
      <c r="M4" s="21"/>
      <c r="N4" s="123" t="s">
        <v>11</v>
      </c>
      <c r="AT4" s="18" t="s">
        <v>4</v>
      </c>
    </row>
    <row r="5" spans="1:46" s="1" customFormat="1" ht="6.95" customHeight="1">
      <c r="B5" s="21"/>
      <c r="M5" s="21"/>
    </row>
    <row r="6" spans="1:46" s="1" customFormat="1" ht="12" customHeight="1">
      <c r="B6" s="21"/>
      <c r="D6" s="124" t="s">
        <v>17</v>
      </c>
      <c r="M6" s="21"/>
    </row>
    <row r="7" spans="1:46" s="1" customFormat="1" ht="16.5" customHeight="1">
      <c r="B7" s="21"/>
      <c r="E7" s="329" t="str">
        <f>'Rekapitulace stavby'!K6</f>
        <v>Zajištění havarijního stavu suterénu objektu Městské lázně</v>
      </c>
      <c r="F7" s="330"/>
      <c r="G7" s="330"/>
      <c r="H7" s="330"/>
      <c r="M7" s="21"/>
    </row>
    <row r="8" spans="1:46" ht="12.75">
      <c r="B8" s="21"/>
      <c r="D8" s="124" t="s">
        <v>123</v>
      </c>
      <c r="M8" s="21"/>
    </row>
    <row r="9" spans="1:46" s="1" customFormat="1" ht="16.5" customHeight="1">
      <c r="B9" s="21"/>
      <c r="E9" s="329" t="s">
        <v>124</v>
      </c>
      <c r="F9" s="278"/>
      <c r="G9" s="278"/>
      <c r="H9" s="278"/>
      <c r="M9" s="21"/>
    </row>
    <row r="10" spans="1:46" s="1" customFormat="1" ht="12" customHeight="1">
      <c r="B10" s="21"/>
      <c r="D10" s="124" t="s">
        <v>125</v>
      </c>
      <c r="M10" s="21"/>
    </row>
    <row r="11" spans="1:46" s="2" customFormat="1" ht="16.5" customHeight="1">
      <c r="A11" s="35"/>
      <c r="B11" s="40"/>
      <c r="C11" s="35"/>
      <c r="D11" s="35"/>
      <c r="E11" s="331" t="s">
        <v>586</v>
      </c>
      <c r="F11" s="332"/>
      <c r="G11" s="332"/>
      <c r="H11" s="332"/>
      <c r="I11" s="35"/>
      <c r="J11" s="35"/>
      <c r="K11" s="35"/>
      <c r="L11" s="35"/>
      <c r="M11" s="52"/>
      <c r="S11" s="35"/>
      <c r="T11" s="35"/>
      <c r="U11" s="35"/>
      <c r="V11" s="35"/>
      <c r="W11" s="35"/>
      <c r="X11" s="35"/>
      <c r="Y11" s="35"/>
      <c r="Z11" s="35"/>
      <c r="AA11" s="35"/>
      <c r="AB11" s="35"/>
      <c r="AC11" s="35"/>
      <c r="AD11" s="35"/>
      <c r="AE11" s="35"/>
    </row>
    <row r="12" spans="1:46" s="2" customFormat="1" ht="12" customHeight="1">
      <c r="A12" s="35"/>
      <c r="B12" s="40"/>
      <c r="C12" s="35"/>
      <c r="D12" s="124" t="s">
        <v>127</v>
      </c>
      <c r="E12" s="35"/>
      <c r="F12" s="35"/>
      <c r="G12" s="35"/>
      <c r="H12" s="35"/>
      <c r="I12" s="35"/>
      <c r="J12" s="35"/>
      <c r="K12" s="35"/>
      <c r="L12" s="35"/>
      <c r="M12" s="52"/>
      <c r="S12" s="35"/>
      <c r="T12" s="35"/>
      <c r="U12" s="35"/>
      <c r="V12" s="35"/>
      <c r="W12" s="35"/>
      <c r="X12" s="35"/>
      <c r="Y12" s="35"/>
      <c r="Z12" s="35"/>
      <c r="AA12" s="35"/>
      <c r="AB12" s="35"/>
      <c r="AC12" s="35"/>
      <c r="AD12" s="35"/>
      <c r="AE12" s="35"/>
    </row>
    <row r="13" spans="1:46" s="2" customFormat="1" ht="16.5" customHeight="1">
      <c r="A13" s="35"/>
      <c r="B13" s="40"/>
      <c r="C13" s="35"/>
      <c r="D13" s="35"/>
      <c r="E13" s="333" t="s">
        <v>587</v>
      </c>
      <c r="F13" s="332"/>
      <c r="G13" s="332"/>
      <c r="H13" s="332"/>
      <c r="I13" s="35"/>
      <c r="J13" s="35"/>
      <c r="K13" s="35"/>
      <c r="L13" s="35"/>
      <c r="M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35"/>
      <c r="M14" s="52"/>
      <c r="S14" s="35"/>
      <c r="T14" s="35"/>
      <c r="U14" s="35"/>
      <c r="V14" s="35"/>
      <c r="W14" s="35"/>
      <c r="X14" s="35"/>
      <c r="Y14" s="35"/>
      <c r="Z14" s="35"/>
      <c r="AA14" s="35"/>
      <c r="AB14" s="35"/>
      <c r="AC14" s="35"/>
      <c r="AD14" s="35"/>
      <c r="AE14" s="35"/>
    </row>
    <row r="15" spans="1:46" s="2" customFormat="1" ht="12" customHeight="1">
      <c r="A15" s="35"/>
      <c r="B15" s="40"/>
      <c r="C15" s="35"/>
      <c r="D15" s="124" t="s">
        <v>19</v>
      </c>
      <c r="E15" s="35"/>
      <c r="F15" s="113" t="s">
        <v>1</v>
      </c>
      <c r="G15" s="35"/>
      <c r="H15" s="35"/>
      <c r="I15" s="124" t="s">
        <v>20</v>
      </c>
      <c r="J15" s="113" t="s">
        <v>1</v>
      </c>
      <c r="K15" s="35"/>
      <c r="L15" s="35"/>
      <c r="M15" s="52"/>
      <c r="S15" s="35"/>
      <c r="T15" s="35"/>
      <c r="U15" s="35"/>
      <c r="V15" s="35"/>
      <c r="W15" s="35"/>
      <c r="X15" s="35"/>
      <c r="Y15" s="35"/>
      <c r="Z15" s="35"/>
      <c r="AA15" s="35"/>
      <c r="AB15" s="35"/>
      <c r="AC15" s="35"/>
      <c r="AD15" s="35"/>
      <c r="AE15" s="35"/>
    </row>
    <row r="16" spans="1:46" s="2" customFormat="1" ht="12" customHeight="1">
      <c r="A16" s="35"/>
      <c r="B16" s="40"/>
      <c r="C16" s="35"/>
      <c r="D16" s="124" t="s">
        <v>21</v>
      </c>
      <c r="E16" s="35"/>
      <c r="F16" s="113" t="s">
        <v>22</v>
      </c>
      <c r="G16" s="35"/>
      <c r="H16" s="35"/>
      <c r="I16" s="124" t="s">
        <v>23</v>
      </c>
      <c r="J16" s="126" t="str">
        <f>'Rekapitulace stavby'!AN8</f>
        <v>4. 4. 2022</v>
      </c>
      <c r="K16" s="35"/>
      <c r="L16" s="35"/>
      <c r="M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35"/>
      <c r="M17" s="52"/>
      <c r="S17" s="35"/>
      <c r="T17" s="35"/>
      <c r="U17" s="35"/>
      <c r="V17" s="35"/>
      <c r="W17" s="35"/>
      <c r="X17" s="35"/>
      <c r="Y17" s="35"/>
      <c r="Z17" s="35"/>
      <c r="AA17" s="35"/>
      <c r="AB17" s="35"/>
      <c r="AC17" s="35"/>
      <c r="AD17" s="35"/>
      <c r="AE17" s="35"/>
    </row>
    <row r="18" spans="1:31" s="2" customFormat="1" ht="12" customHeight="1">
      <c r="A18" s="35"/>
      <c r="B18" s="40"/>
      <c r="C18" s="35"/>
      <c r="D18" s="124" t="s">
        <v>25</v>
      </c>
      <c r="E18" s="35"/>
      <c r="F18" s="35"/>
      <c r="G18" s="35"/>
      <c r="H18" s="35"/>
      <c r="I18" s="124" t="s">
        <v>26</v>
      </c>
      <c r="J18" s="113" t="s">
        <v>27</v>
      </c>
      <c r="K18" s="35"/>
      <c r="L18" s="35"/>
      <c r="M18" s="52"/>
      <c r="S18" s="35"/>
      <c r="T18" s="35"/>
      <c r="U18" s="35"/>
      <c r="V18" s="35"/>
      <c r="W18" s="35"/>
      <c r="X18" s="35"/>
      <c r="Y18" s="35"/>
      <c r="Z18" s="35"/>
      <c r="AA18" s="35"/>
      <c r="AB18" s="35"/>
      <c r="AC18" s="35"/>
      <c r="AD18" s="35"/>
      <c r="AE18" s="35"/>
    </row>
    <row r="19" spans="1:31" s="2" customFormat="1" ht="18" customHeight="1">
      <c r="A19" s="35"/>
      <c r="B19" s="40"/>
      <c r="C19" s="35"/>
      <c r="D19" s="35"/>
      <c r="E19" s="113" t="s">
        <v>28</v>
      </c>
      <c r="F19" s="35"/>
      <c r="G19" s="35"/>
      <c r="H19" s="35"/>
      <c r="I19" s="124" t="s">
        <v>29</v>
      </c>
      <c r="J19" s="113" t="s">
        <v>30</v>
      </c>
      <c r="K19" s="35"/>
      <c r="L19" s="35"/>
      <c r="M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35"/>
      <c r="M20" s="52"/>
      <c r="S20" s="35"/>
      <c r="T20" s="35"/>
      <c r="U20" s="35"/>
      <c r="V20" s="35"/>
      <c r="W20" s="35"/>
      <c r="X20" s="35"/>
      <c r="Y20" s="35"/>
      <c r="Z20" s="35"/>
      <c r="AA20" s="35"/>
      <c r="AB20" s="35"/>
      <c r="AC20" s="35"/>
      <c r="AD20" s="35"/>
      <c r="AE20" s="35"/>
    </row>
    <row r="21" spans="1:31" s="2" customFormat="1" ht="12" customHeight="1">
      <c r="A21" s="35"/>
      <c r="B21" s="40"/>
      <c r="C21" s="35"/>
      <c r="D21" s="124" t="s">
        <v>31</v>
      </c>
      <c r="E21" s="35"/>
      <c r="F21" s="35"/>
      <c r="G21" s="35"/>
      <c r="H21" s="35"/>
      <c r="I21" s="124" t="s">
        <v>26</v>
      </c>
      <c r="J21" s="31" t="str">
        <f>'Rekapitulace stavby'!AN13</f>
        <v>Vyplň údaj</v>
      </c>
      <c r="K21" s="35"/>
      <c r="L21" s="35"/>
      <c r="M21" s="52"/>
      <c r="S21" s="35"/>
      <c r="T21" s="35"/>
      <c r="U21" s="35"/>
      <c r="V21" s="35"/>
      <c r="W21" s="35"/>
      <c r="X21" s="35"/>
      <c r="Y21" s="35"/>
      <c r="Z21" s="35"/>
      <c r="AA21" s="35"/>
      <c r="AB21" s="35"/>
      <c r="AC21" s="35"/>
      <c r="AD21" s="35"/>
      <c r="AE21" s="35"/>
    </row>
    <row r="22" spans="1:31" s="2" customFormat="1" ht="18" customHeight="1">
      <c r="A22" s="35"/>
      <c r="B22" s="40"/>
      <c r="C22" s="35"/>
      <c r="D22" s="35"/>
      <c r="E22" s="334" t="str">
        <f>'Rekapitulace stavby'!E14</f>
        <v>Vyplň údaj</v>
      </c>
      <c r="F22" s="335"/>
      <c r="G22" s="335"/>
      <c r="H22" s="335"/>
      <c r="I22" s="124" t="s">
        <v>29</v>
      </c>
      <c r="J22" s="31" t="str">
        <f>'Rekapitulace stavby'!AN14</f>
        <v>Vyplň údaj</v>
      </c>
      <c r="K22" s="35"/>
      <c r="L22" s="35"/>
      <c r="M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35"/>
      <c r="M23" s="52"/>
      <c r="S23" s="35"/>
      <c r="T23" s="35"/>
      <c r="U23" s="35"/>
      <c r="V23" s="35"/>
      <c r="W23" s="35"/>
      <c r="X23" s="35"/>
      <c r="Y23" s="35"/>
      <c r="Z23" s="35"/>
      <c r="AA23" s="35"/>
      <c r="AB23" s="35"/>
      <c r="AC23" s="35"/>
      <c r="AD23" s="35"/>
      <c r="AE23" s="35"/>
    </row>
    <row r="24" spans="1:31" s="2" customFormat="1" ht="12" customHeight="1">
      <c r="A24" s="35"/>
      <c r="B24" s="40"/>
      <c r="C24" s="35"/>
      <c r="D24" s="124" t="s">
        <v>33</v>
      </c>
      <c r="E24" s="35"/>
      <c r="F24" s="35"/>
      <c r="G24" s="35"/>
      <c r="H24" s="35"/>
      <c r="I24" s="124" t="s">
        <v>26</v>
      </c>
      <c r="J24" s="113" t="s">
        <v>34</v>
      </c>
      <c r="K24" s="35"/>
      <c r="L24" s="35"/>
      <c r="M24" s="52"/>
      <c r="S24" s="35"/>
      <c r="T24" s="35"/>
      <c r="U24" s="35"/>
      <c r="V24" s="35"/>
      <c r="W24" s="35"/>
      <c r="X24" s="35"/>
      <c r="Y24" s="35"/>
      <c r="Z24" s="35"/>
      <c r="AA24" s="35"/>
      <c r="AB24" s="35"/>
      <c r="AC24" s="35"/>
      <c r="AD24" s="35"/>
      <c r="AE24" s="35"/>
    </row>
    <row r="25" spans="1:31" s="2" customFormat="1" ht="18" customHeight="1">
      <c r="A25" s="35"/>
      <c r="B25" s="40"/>
      <c r="C25" s="35"/>
      <c r="D25" s="35"/>
      <c r="E25" s="113" t="s">
        <v>35</v>
      </c>
      <c r="F25" s="35"/>
      <c r="G25" s="35"/>
      <c r="H25" s="35"/>
      <c r="I25" s="124" t="s">
        <v>29</v>
      </c>
      <c r="J25" s="113" t="s">
        <v>36</v>
      </c>
      <c r="K25" s="35"/>
      <c r="L25" s="35"/>
      <c r="M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35"/>
      <c r="M26" s="52"/>
      <c r="S26" s="35"/>
      <c r="T26" s="35"/>
      <c r="U26" s="35"/>
      <c r="V26" s="35"/>
      <c r="W26" s="35"/>
      <c r="X26" s="35"/>
      <c r="Y26" s="35"/>
      <c r="Z26" s="35"/>
      <c r="AA26" s="35"/>
      <c r="AB26" s="35"/>
      <c r="AC26" s="35"/>
      <c r="AD26" s="35"/>
      <c r="AE26" s="35"/>
    </row>
    <row r="27" spans="1:31" s="2" customFormat="1" ht="12" customHeight="1">
      <c r="A27" s="35"/>
      <c r="B27" s="40"/>
      <c r="C27" s="35"/>
      <c r="D27" s="124" t="s">
        <v>37</v>
      </c>
      <c r="E27" s="35"/>
      <c r="F27" s="35"/>
      <c r="G27" s="35"/>
      <c r="H27" s="35"/>
      <c r="I27" s="124" t="s">
        <v>26</v>
      </c>
      <c r="J27" s="113" t="s">
        <v>38</v>
      </c>
      <c r="K27" s="35"/>
      <c r="L27" s="35"/>
      <c r="M27" s="52"/>
      <c r="S27" s="35"/>
      <c r="T27" s="35"/>
      <c r="U27" s="35"/>
      <c r="V27" s="35"/>
      <c r="W27" s="35"/>
      <c r="X27" s="35"/>
      <c r="Y27" s="35"/>
      <c r="Z27" s="35"/>
      <c r="AA27" s="35"/>
      <c r="AB27" s="35"/>
      <c r="AC27" s="35"/>
      <c r="AD27" s="35"/>
      <c r="AE27" s="35"/>
    </row>
    <row r="28" spans="1:31" s="2" customFormat="1" ht="18" customHeight="1">
      <c r="A28" s="35"/>
      <c r="B28" s="40"/>
      <c r="C28" s="35"/>
      <c r="D28" s="35"/>
      <c r="E28" s="113" t="s">
        <v>39</v>
      </c>
      <c r="F28" s="35"/>
      <c r="G28" s="35"/>
      <c r="H28" s="35"/>
      <c r="I28" s="124" t="s">
        <v>29</v>
      </c>
      <c r="J28" s="113" t="s">
        <v>40</v>
      </c>
      <c r="K28" s="35"/>
      <c r="L28" s="35"/>
      <c r="M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35"/>
      <c r="M29" s="52"/>
      <c r="S29" s="35"/>
      <c r="T29" s="35"/>
      <c r="U29" s="35"/>
      <c r="V29" s="35"/>
      <c r="W29" s="35"/>
      <c r="X29" s="35"/>
      <c r="Y29" s="35"/>
      <c r="Z29" s="35"/>
      <c r="AA29" s="35"/>
      <c r="AB29" s="35"/>
      <c r="AC29" s="35"/>
      <c r="AD29" s="35"/>
      <c r="AE29" s="35"/>
    </row>
    <row r="30" spans="1:31" s="2" customFormat="1" ht="12" customHeight="1">
      <c r="A30" s="35"/>
      <c r="B30" s="40"/>
      <c r="C30" s="35"/>
      <c r="D30" s="124" t="s">
        <v>41</v>
      </c>
      <c r="E30" s="35"/>
      <c r="F30" s="35"/>
      <c r="G30" s="35"/>
      <c r="H30" s="35"/>
      <c r="I30" s="35"/>
      <c r="J30" s="35"/>
      <c r="K30" s="35"/>
      <c r="L30" s="35"/>
      <c r="M30" s="52"/>
      <c r="S30" s="35"/>
      <c r="T30" s="35"/>
      <c r="U30" s="35"/>
      <c r="V30" s="35"/>
      <c r="W30" s="35"/>
      <c r="X30" s="35"/>
      <c r="Y30" s="35"/>
      <c r="Z30" s="35"/>
      <c r="AA30" s="35"/>
      <c r="AB30" s="35"/>
      <c r="AC30" s="35"/>
      <c r="AD30" s="35"/>
      <c r="AE30" s="35"/>
    </row>
    <row r="31" spans="1:31" s="8" customFormat="1" ht="16.5" customHeight="1">
      <c r="A31" s="127"/>
      <c r="B31" s="128"/>
      <c r="C31" s="127"/>
      <c r="D31" s="127"/>
      <c r="E31" s="328" t="s">
        <v>1</v>
      </c>
      <c r="F31" s="328"/>
      <c r="G31" s="328"/>
      <c r="H31" s="328"/>
      <c r="I31" s="127"/>
      <c r="J31" s="127"/>
      <c r="K31" s="127"/>
      <c r="L31" s="127"/>
      <c r="M31" s="129"/>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35"/>
      <c r="J32" s="35"/>
      <c r="K32" s="35"/>
      <c r="L32" s="35"/>
      <c r="M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0"/>
      <c r="J33" s="130"/>
      <c r="K33" s="130"/>
      <c r="L33" s="130"/>
      <c r="M33" s="52"/>
      <c r="S33" s="35"/>
      <c r="T33" s="35"/>
      <c r="U33" s="35"/>
      <c r="V33" s="35"/>
      <c r="W33" s="35"/>
      <c r="X33" s="35"/>
      <c r="Y33" s="35"/>
      <c r="Z33" s="35"/>
      <c r="AA33" s="35"/>
      <c r="AB33" s="35"/>
      <c r="AC33" s="35"/>
      <c r="AD33" s="35"/>
      <c r="AE33" s="35"/>
    </row>
    <row r="34" spans="1:31" s="2" customFormat="1" ht="12.75">
      <c r="A34" s="35"/>
      <c r="B34" s="40"/>
      <c r="C34" s="35"/>
      <c r="D34" s="35"/>
      <c r="E34" s="124" t="s">
        <v>129</v>
      </c>
      <c r="F34" s="35"/>
      <c r="G34" s="35"/>
      <c r="H34" s="35"/>
      <c r="I34" s="35"/>
      <c r="J34" s="35"/>
      <c r="K34" s="131">
        <f>I100</f>
        <v>0</v>
      </c>
      <c r="L34" s="35"/>
      <c r="M34" s="52"/>
      <c r="S34" s="35"/>
      <c r="T34" s="35"/>
      <c r="U34" s="35"/>
      <c r="V34" s="35"/>
      <c r="W34" s="35"/>
      <c r="X34" s="35"/>
      <c r="Y34" s="35"/>
      <c r="Z34" s="35"/>
      <c r="AA34" s="35"/>
      <c r="AB34" s="35"/>
      <c r="AC34" s="35"/>
      <c r="AD34" s="35"/>
      <c r="AE34" s="35"/>
    </row>
    <row r="35" spans="1:31" s="2" customFormat="1" ht="12.75">
      <c r="A35" s="35"/>
      <c r="B35" s="40"/>
      <c r="C35" s="35"/>
      <c r="D35" s="35"/>
      <c r="E35" s="124" t="s">
        <v>130</v>
      </c>
      <c r="F35" s="35"/>
      <c r="G35" s="35"/>
      <c r="H35" s="35"/>
      <c r="I35" s="35"/>
      <c r="J35" s="35"/>
      <c r="K35" s="131">
        <f>J100</f>
        <v>0</v>
      </c>
      <c r="L35" s="35"/>
      <c r="M35" s="52"/>
      <c r="S35" s="35"/>
      <c r="T35" s="35"/>
      <c r="U35" s="35"/>
      <c r="V35" s="35"/>
      <c r="W35" s="35"/>
      <c r="X35" s="35"/>
      <c r="Y35" s="35"/>
      <c r="Z35" s="35"/>
      <c r="AA35" s="35"/>
      <c r="AB35" s="35"/>
      <c r="AC35" s="35"/>
      <c r="AD35" s="35"/>
      <c r="AE35" s="35"/>
    </row>
    <row r="36" spans="1:31" s="2" customFormat="1" ht="25.35" customHeight="1">
      <c r="A36" s="35"/>
      <c r="B36" s="40"/>
      <c r="C36" s="35"/>
      <c r="D36" s="132" t="s">
        <v>43</v>
      </c>
      <c r="E36" s="35"/>
      <c r="F36" s="35"/>
      <c r="G36" s="35"/>
      <c r="H36" s="35"/>
      <c r="I36" s="35"/>
      <c r="J36" s="35"/>
      <c r="K36" s="133">
        <f>ROUND(K135, 2)</f>
        <v>0</v>
      </c>
      <c r="L36" s="35"/>
      <c r="M36" s="52"/>
      <c r="S36" s="35"/>
      <c r="T36" s="35"/>
      <c r="U36" s="35"/>
      <c r="V36" s="35"/>
      <c r="W36" s="35"/>
      <c r="X36" s="35"/>
      <c r="Y36" s="35"/>
      <c r="Z36" s="35"/>
      <c r="AA36" s="35"/>
      <c r="AB36" s="35"/>
      <c r="AC36" s="35"/>
      <c r="AD36" s="35"/>
      <c r="AE36" s="35"/>
    </row>
    <row r="37" spans="1:31" s="2" customFormat="1" ht="6.95" customHeight="1">
      <c r="A37" s="35"/>
      <c r="B37" s="40"/>
      <c r="C37" s="35"/>
      <c r="D37" s="130"/>
      <c r="E37" s="130"/>
      <c r="F37" s="130"/>
      <c r="G37" s="130"/>
      <c r="H37" s="130"/>
      <c r="I37" s="130"/>
      <c r="J37" s="130"/>
      <c r="K37" s="130"/>
      <c r="L37" s="130"/>
      <c r="M37" s="52"/>
      <c r="S37" s="35"/>
      <c r="T37" s="35"/>
      <c r="U37" s="35"/>
      <c r="V37" s="35"/>
      <c r="W37" s="35"/>
      <c r="X37" s="35"/>
      <c r="Y37" s="35"/>
      <c r="Z37" s="35"/>
      <c r="AA37" s="35"/>
      <c r="AB37" s="35"/>
      <c r="AC37" s="35"/>
      <c r="AD37" s="35"/>
      <c r="AE37" s="35"/>
    </row>
    <row r="38" spans="1:31" s="2" customFormat="1" ht="14.45" customHeight="1">
      <c r="A38" s="35"/>
      <c r="B38" s="40"/>
      <c r="C38" s="35"/>
      <c r="D38" s="35"/>
      <c r="E38" s="35"/>
      <c r="F38" s="134" t="s">
        <v>45</v>
      </c>
      <c r="G38" s="35"/>
      <c r="H38" s="35"/>
      <c r="I38" s="134" t="s">
        <v>44</v>
      </c>
      <c r="J38" s="35"/>
      <c r="K38" s="134" t="s">
        <v>46</v>
      </c>
      <c r="L38" s="35"/>
      <c r="M38" s="52"/>
      <c r="S38" s="35"/>
      <c r="T38" s="35"/>
      <c r="U38" s="35"/>
      <c r="V38" s="35"/>
      <c r="W38" s="35"/>
      <c r="X38" s="35"/>
      <c r="Y38" s="35"/>
      <c r="Z38" s="35"/>
      <c r="AA38" s="35"/>
      <c r="AB38" s="35"/>
      <c r="AC38" s="35"/>
      <c r="AD38" s="35"/>
      <c r="AE38" s="35"/>
    </row>
    <row r="39" spans="1:31" s="2" customFormat="1" ht="14.45" customHeight="1">
      <c r="A39" s="35"/>
      <c r="B39" s="40"/>
      <c r="C39" s="35"/>
      <c r="D39" s="125" t="s">
        <v>47</v>
      </c>
      <c r="E39" s="124" t="s">
        <v>48</v>
      </c>
      <c r="F39" s="131">
        <f>ROUND((SUM(BE135:BE309)),  2)</f>
        <v>0</v>
      </c>
      <c r="G39" s="35"/>
      <c r="H39" s="35"/>
      <c r="I39" s="135">
        <v>0.21</v>
      </c>
      <c r="J39" s="35"/>
      <c r="K39" s="131">
        <f>ROUND(((SUM(BE135:BE309))*I39),  2)</f>
        <v>0</v>
      </c>
      <c r="L39" s="35"/>
      <c r="M39" s="52"/>
      <c r="S39" s="35"/>
      <c r="T39" s="35"/>
      <c r="U39" s="35"/>
      <c r="V39" s="35"/>
      <c r="W39" s="35"/>
      <c r="X39" s="35"/>
      <c r="Y39" s="35"/>
      <c r="Z39" s="35"/>
      <c r="AA39" s="35"/>
      <c r="AB39" s="35"/>
      <c r="AC39" s="35"/>
      <c r="AD39" s="35"/>
      <c r="AE39" s="35"/>
    </row>
    <row r="40" spans="1:31" s="2" customFormat="1" ht="14.45" customHeight="1">
      <c r="A40" s="35"/>
      <c r="B40" s="40"/>
      <c r="C40" s="35"/>
      <c r="D40" s="35"/>
      <c r="E40" s="124" t="s">
        <v>49</v>
      </c>
      <c r="F40" s="131">
        <f>ROUND((SUM(BF135:BF309)),  2)</f>
        <v>0</v>
      </c>
      <c r="G40" s="35"/>
      <c r="H40" s="35"/>
      <c r="I40" s="135">
        <v>0.15</v>
      </c>
      <c r="J40" s="35"/>
      <c r="K40" s="131">
        <f>ROUND(((SUM(BF135:BF309))*I40),  2)</f>
        <v>0</v>
      </c>
      <c r="L40" s="35"/>
      <c r="M40" s="52"/>
      <c r="S40" s="35"/>
      <c r="T40" s="35"/>
      <c r="U40" s="35"/>
      <c r="V40" s="35"/>
      <c r="W40" s="35"/>
      <c r="X40" s="35"/>
      <c r="Y40" s="35"/>
      <c r="Z40" s="35"/>
      <c r="AA40" s="35"/>
      <c r="AB40" s="35"/>
      <c r="AC40" s="35"/>
      <c r="AD40" s="35"/>
      <c r="AE40" s="35"/>
    </row>
    <row r="41" spans="1:31" s="2" customFormat="1" ht="14.45" hidden="1" customHeight="1">
      <c r="A41" s="35"/>
      <c r="B41" s="40"/>
      <c r="C41" s="35"/>
      <c r="D41" s="35"/>
      <c r="E41" s="124" t="s">
        <v>50</v>
      </c>
      <c r="F41" s="131">
        <f>ROUND((SUM(BG135:BG309)),  2)</f>
        <v>0</v>
      </c>
      <c r="G41" s="35"/>
      <c r="H41" s="35"/>
      <c r="I41" s="135">
        <v>0.21</v>
      </c>
      <c r="J41" s="35"/>
      <c r="K41" s="131">
        <f>0</f>
        <v>0</v>
      </c>
      <c r="L41" s="35"/>
      <c r="M41" s="52"/>
      <c r="S41" s="35"/>
      <c r="T41" s="35"/>
      <c r="U41" s="35"/>
      <c r="V41" s="35"/>
      <c r="W41" s="35"/>
      <c r="X41" s="35"/>
      <c r="Y41" s="35"/>
      <c r="Z41" s="35"/>
      <c r="AA41" s="35"/>
      <c r="AB41" s="35"/>
      <c r="AC41" s="35"/>
      <c r="AD41" s="35"/>
      <c r="AE41" s="35"/>
    </row>
    <row r="42" spans="1:31" s="2" customFormat="1" ht="14.45" hidden="1" customHeight="1">
      <c r="A42" s="35"/>
      <c r="B42" s="40"/>
      <c r="C42" s="35"/>
      <c r="D42" s="35"/>
      <c r="E42" s="124" t="s">
        <v>51</v>
      </c>
      <c r="F42" s="131">
        <f>ROUND((SUM(BH135:BH309)),  2)</f>
        <v>0</v>
      </c>
      <c r="G42" s="35"/>
      <c r="H42" s="35"/>
      <c r="I42" s="135">
        <v>0.15</v>
      </c>
      <c r="J42" s="35"/>
      <c r="K42" s="131">
        <f>0</f>
        <v>0</v>
      </c>
      <c r="L42" s="35"/>
      <c r="M42" s="52"/>
      <c r="S42" s="35"/>
      <c r="T42" s="35"/>
      <c r="U42" s="35"/>
      <c r="V42" s="35"/>
      <c r="W42" s="35"/>
      <c r="X42" s="35"/>
      <c r="Y42" s="35"/>
      <c r="Z42" s="35"/>
      <c r="AA42" s="35"/>
      <c r="AB42" s="35"/>
      <c r="AC42" s="35"/>
      <c r="AD42" s="35"/>
      <c r="AE42" s="35"/>
    </row>
    <row r="43" spans="1:31" s="2" customFormat="1" ht="14.45" hidden="1" customHeight="1">
      <c r="A43" s="35"/>
      <c r="B43" s="40"/>
      <c r="C43" s="35"/>
      <c r="D43" s="35"/>
      <c r="E43" s="124" t="s">
        <v>52</v>
      </c>
      <c r="F43" s="131">
        <f>ROUND((SUM(BI135:BI309)),  2)</f>
        <v>0</v>
      </c>
      <c r="G43" s="35"/>
      <c r="H43" s="35"/>
      <c r="I43" s="135">
        <v>0</v>
      </c>
      <c r="J43" s="35"/>
      <c r="K43" s="131">
        <f>0</f>
        <v>0</v>
      </c>
      <c r="L43" s="35"/>
      <c r="M43" s="52"/>
      <c r="S43" s="35"/>
      <c r="T43" s="35"/>
      <c r="U43" s="35"/>
      <c r="V43" s="35"/>
      <c r="W43" s="35"/>
      <c r="X43" s="35"/>
      <c r="Y43" s="35"/>
      <c r="Z43" s="35"/>
      <c r="AA43" s="35"/>
      <c r="AB43" s="35"/>
      <c r="AC43" s="35"/>
      <c r="AD43" s="35"/>
      <c r="AE43" s="35"/>
    </row>
    <row r="44" spans="1:31" s="2" customFormat="1" ht="6.95" customHeight="1">
      <c r="A44" s="35"/>
      <c r="B44" s="40"/>
      <c r="C44" s="35"/>
      <c r="D44" s="35"/>
      <c r="E44" s="35"/>
      <c r="F44" s="35"/>
      <c r="G44" s="35"/>
      <c r="H44" s="35"/>
      <c r="I44" s="35"/>
      <c r="J44" s="35"/>
      <c r="K44" s="35"/>
      <c r="L44" s="35"/>
      <c r="M44" s="52"/>
      <c r="S44" s="35"/>
      <c r="T44" s="35"/>
      <c r="U44" s="35"/>
      <c r="V44" s="35"/>
      <c r="W44" s="35"/>
      <c r="X44" s="35"/>
      <c r="Y44" s="35"/>
      <c r="Z44" s="35"/>
      <c r="AA44" s="35"/>
      <c r="AB44" s="35"/>
      <c r="AC44" s="35"/>
      <c r="AD44" s="35"/>
      <c r="AE44" s="35"/>
    </row>
    <row r="45" spans="1:31" s="2" customFormat="1" ht="25.35" customHeight="1">
      <c r="A45" s="35"/>
      <c r="B45" s="40"/>
      <c r="C45" s="136"/>
      <c r="D45" s="137" t="s">
        <v>53</v>
      </c>
      <c r="E45" s="138"/>
      <c r="F45" s="138"/>
      <c r="G45" s="139" t="s">
        <v>54</v>
      </c>
      <c r="H45" s="140" t="s">
        <v>55</v>
      </c>
      <c r="I45" s="138"/>
      <c r="J45" s="138"/>
      <c r="K45" s="141">
        <f>SUM(K36:K43)</f>
        <v>0</v>
      </c>
      <c r="L45" s="142"/>
      <c r="M45" s="52"/>
      <c r="S45" s="35"/>
      <c r="T45" s="35"/>
      <c r="U45" s="35"/>
      <c r="V45" s="35"/>
      <c r="W45" s="35"/>
      <c r="X45" s="35"/>
      <c r="Y45" s="35"/>
      <c r="Z45" s="35"/>
      <c r="AA45" s="35"/>
      <c r="AB45" s="35"/>
      <c r="AC45" s="35"/>
      <c r="AD45" s="35"/>
      <c r="AE45" s="35"/>
    </row>
    <row r="46" spans="1:31" s="2" customFormat="1" ht="14.45" customHeight="1">
      <c r="A46" s="35"/>
      <c r="B46" s="40"/>
      <c r="C46" s="35"/>
      <c r="D46" s="35"/>
      <c r="E46" s="35"/>
      <c r="F46" s="35"/>
      <c r="G46" s="35"/>
      <c r="H46" s="35"/>
      <c r="I46" s="35"/>
      <c r="J46" s="35"/>
      <c r="K46" s="35"/>
      <c r="L46" s="35"/>
      <c r="M46" s="52"/>
      <c r="S46" s="35"/>
      <c r="T46" s="35"/>
      <c r="U46" s="35"/>
      <c r="V46" s="35"/>
      <c r="W46" s="35"/>
      <c r="X46" s="35"/>
      <c r="Y46" s="35"/>
      <c r="Z46" s="35"/>
      <c r="AA46" s="35"/>
      <c r="AB46" s="35"/>
      <c r="AC46" s="35"/>
      <c r="AD46" s="35"/>
      <c r="AE46" s="35"/>
    </row>
    <row r="47" spans="1:31" s="1" customFormat="1" ht="14.45" customHeight="1">
      <c r="B47" s="21"/>
      <c r="M47" s="21"/>
    </row>
    <row r="48" spans="1:31" s="1" customFormat="1" ht="14.45" customHeight="1">
      <c r="B48" s="21"/>
      <c r="M48" s="21"/>
    </row>
    <row r="49" spans="1:31" s="1" customFormat="1" ht="14.45" customHeight="1">
      <c r="B49" s="21"/>
      <c r="M49" s="21"/>
    </row>
    <row r="50" spans="1:31" s="2" customFormat="1" ht="14.45" customHeight="1">
      <c r="B50" s="52"/>
      <c r="D50" s="143" t="s">
        <v>56</v>
      </c>
      <c r="E50" s="144"/>
      <c r="F50" s="144"/>
      <c r="G50" s="143" t="s">
        <v>57</v>
      </c>
      <c r="H50" s="144"/>
      <c r="I50" s="144"/>
      <c r="J50" s="144"/>
      <c r="K50" s="144"/>
      <c r="L50" s="144"/>
      <c r="M50" s="52"/>
    </row>
    <row r="51" spans="1:31">
      <c r="B51" s="21"/>
      <c r="M51" s="21"/>
    </row>
    <row r="52" spans="1:31">
      <c r="B52" s="21"/>
      <c r="M52" s="21"/>
    </row>
    <row r="53" spans="1:31">
      <c r="B53" s="21"/>
      <c r="M53" s="21"/>
    </row>
    <row r="54" spans="1:31">
      <c r="B54" s="21"/>
      <c r="M54" s="21"/>
    </row>
    <row r="55" spans="1:31">
      <c r="B55" s="21"/>
      <c r="M55" s="21"/>
    </row>
    <row r="56" spans="1:31">
      <c r="B56" s="21"/>
      <c r="M56" s="21"/>
    </row>
    <row r="57" spans="1:31">
      <c r="B57" s="21"/>
      <c r="M57" s="21"/>
    </row>
    <row r="58" spans="1:31">
      <c r="B58" s="21"/>
      <c r="M58" s="21"/>
    </row>
    <row r="59" spans="1:31">
      <c r="B59" s="21"/>
      <c r="M59" s="21"/>
    </row>
    <row r="60" spans="1:31">
      <c r="B60" s="21"/>
      <c r="M60" s="21"/>
    </row>
    <row r="61" spans="1:31" s="2" customFormat="1" ht="12.75">
      <c r="A61" s="35"/>
      <c r="B61" s="40"/>
      <c r="C61" s="35"/>
      <c r="D61" s="145" t="s">
        <v>58</v>
      </c>
      <c r="E61" s="146"/>
      <c r="F61" s="147" t="s">
        <v>59</v>
      </c>
      <c r="G61" s="145" t="s">
        <v>58</v>
      </c>
      <c r="H61" s="146"/>
      <c r="I61" s="146"/>
      <c r="J61" s="148" t="s">
        <v>59</v>
      </c>
      <c r="K61" s="146"/>
      <c r="L61" s="146"/>
      <c r="M61" s="52"/>
      <c r="S61" s="35"/>
      <c r="T61" s="35"/>
      <c r="U61" s="35"/>
      <c r="V61" s="35"/>
      <c r="W61" s="35"/>
      <c r="X61" s="35"/>
      <c r="Y61" s="35"/>
      <c r="Z61" s="35"/>
      <c r="AA61" s="35"/>
      <c r="AB61" s="35"/>
      <c r="AC61" s="35"/>
      <c r="AD61" s="35"/>
      <c r="AE61" s="35"/>
    </row>
    <row r="62" spans="1:31">
      <c r="B62" s="21"/>
      <c r="M62" s="21"/>
    </row>
    <row r="63" spans="1:31">
      <c r="B63" s="21"/>
      <c r="M63" s="21"/>
    </row>
    <row r="64" spans="1:31">
      <c r="B64" s="21"/>
      <c r="M64" s="21"/>
    </row>
    <row r="65" spans="1:31" s="2" customFormat="1" ht="12.75">
      <c r="A65" s="35"/>
      <c r="B65" s="40"/>
      <c r="C65" s="35"/>
      <c r="D65" s="143" t="s">
        <v>60</v>
      </c>
      <c r="E65" s="149"/>
      <c r="F65" s="149"/>
      <c r="G65" s="143" t="s">
        <v>61</v>
      </c>
      <c r="H65" s="149"/>
      <c r="I65" s="149"/>
      <c r="J65" s="149"/>
      <c r="K65" s="149"/>
      <c r="L65" s="149"/>
      <c r="M65" s="52"/>
      <c r="S65" s="35"/>
      <c r="T65" s="35"/>
      <c r="U65" s="35"/>
      <c r="V65" s="35"/>
      <c r="W65" s="35"/>
      <c r="X65" s="35"/>
      <c r="Y65" s="35"/>
      <c r="Z65" s="35"/>
      <c r="AA65" s="35"/>
      <c r="AB65" s="35"/>
      <c r="AC65" s="35"/>
      <c r="AD65" s="35"/>
      <c r="AE65" s="35"/>
    </row>
    <row r="66" spans="1:31">
      <c r="B66" s="21"/>
      <c r="M66" s="21"/>
    </row>
    <row r="67" spans="1:31">
      <c r="B67" s="21"/>
      <c r="M67" s="21"/>
    </row>
    <row r="68" spans="1:31">
      <c r="B68" s="21"/>
      <c r="M68" s="21"/>
    </row>
    <row r="69" spans="1:31">
      <c r="B69" s="21"/>
      <c r="M69" s="21"/>
    </row>
    <row r="70" spans="1:31">
      <c r="B70" s="21"/>
      <c r="M70" s="21"/>
    </row>
    <row r="71" spans="1:31">
      <c r="B71" s="21"/>
      <c r="M71" s="21"/>
    </row>
    <row r="72" spans="1:31">
      <c r="B72" s="21"/>
      <c r="M72" s="21"/>
    </row>
    <row r="73" spans="1:31">
      <c r="B73" s="21"/>
      <c r="M73" s="21"/>
    </row>
    <row r="74" spans="1:31">
      <c r="B74" s="21"/>
      <c r="M74" s="21"/>
    </row>
    <row r="75" spans="1:31">
      <c r="B75" s="21"/>
      <c r="M75" s="21"/>
    </row>
    <row r="76" spans="1:31" s="2" customFormat="1" ht="12.75">
      <c r="A76" s="35"/>
      <c r="B76" s="40"/>
      <c r="C76" s="35"/>
      <c r="D76" s="145" t="s">
        <v>58</v>
      </c>
      <c r="E76" s="146"/>
      <c r="F76" s="147" t="s">
        <v>59</v>
      </c>
      <c r="G76" s="145" t="s">
        <v>58</v>
      </c>
      <c r="H76" s="146"/>
      <c r="I76" s="146"/>
      <c r="J76" s="148" t="s">
        <v>59</v>
      </c>
      <c r="K76" s="146"/>
      <c r="L76" s="146"/>
      <c r="M76" s="52"/>
      <c r="S76" s="35"/>
      <c r="T76" s="35"/>
      <c r="U76" s="35"/>
      <c r="V76" s="35"/>
      <c r="W76" s="35"/>
      <c r="X76" s="35"/>
      <c r="Y76" s="35"/>
      <c r="Z76" s="35"/>
      <c r="AA76" s="35"/>
      <c r="AB76" s="35"/>
      <c r="AC76" s="35"/>
      <c r="AD76" s="35"/>
      <c r="AE76" s="35"/>
    </row>
    <row r="77" spans="1:31" s="2" customFormat="1" ht="14.45" customHeight="1">
      <c r="A77" s="35"/>
      <c r="B77" s="150"/>
      <c r="C77" s="151"/>
      <c r="D77" s="151"/>
      <c r="E77" s="151"/>
      <c r="F77" s="151"/>
      <c r="G77" s="151"/>
      <c r="H77" s="151"/>
      <c r="I77" s="151"/>
      <c r="J77" s="151"/>
      <c r="K77" s="151"/>
      <c r="L77" s="151"/>
      <c r="M77" s="52"/>
      <c r="S77" s="35"/>
      <c r="T77" s="35"/>
      <c r="U77" s="35"/>
      <c r="V77" s="35"/>
      <c r="W77" s="35"/>
      <c r="X77" s="35"/>
      <c r="Y77" s="35"/>
      <c r="Z77" s="35"/>
      <c r="AA77" s="35"/>
      <c r="AB77" s="35"/>
      <c r="AC77" s="35"/>
      <c r="AD77" s="35"/>
      <c r="AE77" s="35"/>
    </row>
    <row r="81" spans="1:31" s="2" customFormat="1" ht="6.95" customHeight="1">
      <c r="A81" s="35"/>
      <c r="B81" s="152"/>
      <c r="C81" s="153"/>
      <c r="D81" s="153"/>
      <c r="E81" s="153"/>
      <c r="F81" s="153"/>
      <c r="G81" s="153"/>
      <c r="H81" s="153"/>
      <c r="I81" s="153"/>
      <c r="J81" s="153"/>
      <c r="K81" s="153"/>
      <c r="L81" s="153"/>
      <c r="M81" s="52"/>
      <c r="S81" s="35"/>
      <c r="T81" s="35"/>
      <c r="U81" s="35"/>
      <c r="V81" s="35"/>
      <c r="W81" s="35"/>
      <c r="X81" s="35"/>
      <c r="Y81" s="35"/>
      <c r="Z81" s="35"/>
      <c r="AA81" s="35"/>
      <c r="AB81" s="35"/>
      <c r="AC81" s="35"/>
      <c r="AD81" s="35"/>
      <c r="AE81" s="35"/>
    </row>
    <row r="82" spans="1:31" s="2" customFormat="1" ht="24.95" customHeight="1">
      <c r="A82" s="35"/>
      <c r="B82" s="36"/>
      <c r="C82" s="24" t="s">
        <v>131</v>
      </c>
      <c r="D82" s="37"/>
      <c r="E82" s="37"/>
      <c r="F82" s="37"/>
      <c r="G82" s="37"/>
      <c r="H82" s="37"/>
      <c r="I82" s="37"/>
      <c r="J82" s="37"/>
      <c r="K82" s="37"/>
      <c r="L82" s="37"/>
      <c r="M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37"/>
      <c r="M83" s="52"/>
      <c r="S83" s="35"/>
      <c r="T83" s="35"/>
      <c r="U83" s="35"/>
      <c r="V83" s="35"/>
      <c r="W83" s="35"/>
      <c r="X83" s="35"/>
      <c r="Y83" s="35"/>
      <c r="Z83" s="35"/>
      <c r="AA83" s="35"/>
      <c r="AB83" s="35"/>
      <c r="AC83" s="35"/>
      <c r="AD83" s="35"/>
      <c r="AE83" s="35"/>
    </row>
    <row r="84" spans="1:31" s="2" customFormat="1" ht="12" customHeight="1">
      <c r="A84" s="35"/>
      <c r="B84" s="36"/>
      <c r="C84" s="30" t="s">
        <v>17</v>
      </c>
      <c r="D84" s="37"/>
      <c r="E84" s="37"/>
      <c r="F84" s="37"/>
      <c r="G84" s="37"/>
      <c r="H84" s="37"/>
      <c r="I84" s="37"/>
      <c r="J84" s="37"/>
      <c r="K84" s="37"/>
      <c r="L84" s="37"/>
      <c r="M84" s="52"/>
      <c r="S84" s="35"/>
      <c r="T84" s="35"/>
      <c r="U84" s="35"/>
      <c r="V84" s="35"/>
      <c r="W84" s="35"/>
      <c r="X84" s="35"/>
      <c r="Y84" s="35"/>
      <c r="Z84" s="35"/>
      <c r="AA84" s="35"/>
      <c r="AB84" s="35"/>
      <c r="AC84" s="35"/>
      <c r="AD84" s="35"/>
      <c r="AE84" s="35"/>
    </row>
    <row r="85" spans="1:31" s="2" customFormat="1" ht="16.5" customHeight="1">
      <c r="A85" s="35"/>
      <c r="B85" s="36"/>
      <c r="C85" s="37"/>
      <c r="D85" s="37"/>
      <c r="E85" s="324" t="str">
        <f>E7</f>
        <v>Zajištění havarijního stavu suterénu objektu Městské lázně</v>
      </c>
      <c r="F85" s="325"/>
      <c r="G85" s="325"/>
      <c r="H85" s="325"/>
      <c r="I85" s="37"/>
      <c r="J85" s="37"/>
      <c r="K85" s="37"/>
      <c r="L85" s="37"/>
      <c r="M85" s="52"/>
      <c r="S85" s="35"/>
      <c r="T85" s="35"/>
      <c r="U85" s="35"/>
      <c r="V85" s="35"/>
      <c r="W85" s="35"/>
      <c r="X85" s="35"/>
      <c r="Y85" s="35"/>
      <c r="Z85" s="35"/>
      <c r="AA85" s="35"/>
      <c r="AB85" s="35"/>
      <c r="AC85" s="35"/>
      <c r="AD85" s="35"/>
      <c r="AE85" s="35"/>
    </row>
    <row r="86" spans="1:31" s="1" customFormat="1" ht="12" customHeight="1">
      <c r="B86" s="22"/>
      <c r="C86" s="30" t="s">
        <v>123</v>
      </c>
      <c r="D86" s="23"/>
      <c r="E86" s="23"/>
      <c r="F86" s="23"/>
      <c r="G86" s="23"/>
      <c r="H86" s="23"/>
      <c r="I86" s="23"/>
      <c r="J86" s="23"/>
      <c r="K86" s="23"/>
      <c r="L86" s="23"/>
      <c r="M86" s="21"/>
    </row>
    <row r="87" spans="1:31" s="1" customFormat="1" ht="16.5" customHeight="1">
      <c r="B87" s="22"/>
      <c r="C87" s="23"/>
      <c r="D87" s="23"/>
      <c r="E87" s="324" t="s">
        <v>124</v>
      </c>
      <c r="F87" s="290"/>
      <c r="G87" s="290"/>
      <c r="H87" s="290"/>
      <c r="I87" s="23"/>
      <c r="J87" s="23"/>
      <c r="K87" s="23"/>
      <c r="L87" s="23"/>
      <c r="M87" s="21"/>
    </row>
    <row r="88" spans="1:31" s="1" customFormat="1" ht="12" customHeight="1">
      <c r="B88" s="22"/>
      <c r="C88" s="30" t="s">
        <v>125</v>
      </c>
      <c r="D88" s="23"/>
      <c r="E88" s="23"/>
      <c r="F88" s="23"/>
      <c r="G88" s="23"/>
      <c r="H88" s="23"/>
      <c r="I88" s="23"/>
      <c r="J88" s="23"/>
      <c r="K88" s="23"/>
      <c r="L88" s="23"/>
      <c r="M88" s="21"/>
    </row>
    <row r="89" spans="1:31" s="2" customFormat="1" ht="16.5" customHeight="1">
      <c r="A89" s="35"/>
      <c r="B89" s="36"/>
      <c r="C89" s="37"/>
      <c r="D89" s="37"/>
      <c r="E89" s="326" t="s">
        <v>586</v>
      </c>
      <c r="F89" s="327"/>
      <c r="G89" s="327"/>
      <c r="H89" s="327"/>
      <c r="I89" s="37"/>
      <c r="J89" s="37"/>
      <c r="K89" s="37"/>
      <c r="L89" s="37"/>
      <c r="M89" s="52"/>
      <c r="S89" s="35"/>
      <c r="T89" s="35"/>
      <c r="U89" s="35"/>
      <c r="V89" s="35"/>
      <c r="W89" s="35"/>
      <c r="X89" s="35"/>
      <c r="Y89" s="35"/>
      <c r="Z89" s="35"/>
      <c r="AA89" s="35"/>
      <c r="AB89" s="35"/>
      <c r="AC89" s="35"/>
      <c r="AD89" s="35"/>
      <c r="AE89" s="35"/>
    </row>
    <row r="90" spans="1:31" s="2" customFormat="1" ht="12" customHeight="1">
      <c r="A90" s="35"/>
      <c r="B90" s="36"/>
      <c r="C90" s="30" t="s">
        <v>127</v>
      </c>
      <c r="D90" s="37"/>
      <c r="E90" s="37"/>
      <c r="F90" s="37"/>
      <c r="G90" s="37"/>
      <c r="H90" s="37"/>
      <c r="I90" s="37"/>
      <c r="J90" s="37"/>
      <c r="K90" s="37"/>
      <c r="L90" s="37"/>
      <c r="M90" s="52"/>
      <c r="S90" s="35"/>
      <c r="T90" s="35"/>
      <c r="U90" s="35"/>
      <c r="V90" s="35"/>
      <c r="W90" s="35"/>
      <c r="X90" s="35"/>
      <c r="Y90" s="35"/>
      <c r="Z90" s="35"/>
      <c r="AA90" s="35"/>
      <c r="AB90" s="35"/>
      <c r="AC90" s="35"/>
      <c r="AD90" s="35"/>
      <c r="AE90" s="35"/>
    </row>
    <row r="91" spans="1:31" s="2" customFormat="1" ht="16.5" customHeight="1">
      <c r="A91" s="35"/>
      <c r="B91" s="36"/>
      <c r="C91" s="37"/>
      <c r="D91" s="37"/>
      <c r="E91" s="313" t="str">
        <f>E13</f>
        <v>D.1.4.1_1 - Děšťová kanalizace</v>
      </c>
      <c r="F91" s="327"/>
      <c r="G91" s="327"/>
      <c r="H91" s="327"/>
      <c r="I91" s="37"/>
      <c r="J91" s="37"/>
      <c r="K91" s="37"/>
      <c r="L91" s="37"/>
      <c r="M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37"/>
      <c r="M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Ústí nad Labem</v>
      </c>
      <c r="G93" s="37"/>
      <c r="H93" s="37"/>
      <c r="I93" s="30" t="s">
        <v>23</v>
      </c>
      <c r="J93" s="67" t="str">
        <f>IF(J16="","",J16)</f>
        <v>4. 4. 2022</v>
      </c>
      <c r="K93" s="37"/>
      <c r="L93" s="37"/>
      <c r="M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37"/>
      <c r="M94" s="52"/>
      <c r="S94" s="35"/>
      <c r="T94" s="35"/>
      <c r="U94" s="35"/>
      <c r="V94" s="35"/>
      <c r="W94" s="35"/>
      <c r="X94" s="35"/>
      <c r="Y94" s="35"/>
      <c r="Z94" s="35"/>
      <c r="AA94" s="35"/>
      <c r="AB94" s="35"/>
      <c r="AC94" s="35"/>
      <c r="AD94" s="35"/>
      <c r="AE94" s="35"/>
    </row>
    <row r="95" spans="1:31" s="2" customFormat="1" ht="15.2" customHeight="1">
      <c r="A95" s="35"/>
      <c r="B95" s="36"/>
      <c r="C95" s="30" t="s">
        <v>25</v>
      </c>
      <c r="D95" s="37"/>
      <c r="E95" s="37"/>
      <c r="F95" s="28" t="str">
        <f>E19</f>
        <v>Městské služby Ústí nad Labem, p.o.</v>
      </c>
      <c r="G95" s="37"/>
      <c r="H95" s="37"/>
      <c r="I95" s="30" t="s">
        <v>33</v>
      </c>
      <c r="J95" s="33" t="str">
        <f>E25</f>
        <v>SPECTA, s.r.o.</v>
      </c>
      <c r="K95" s="37"/>
      <c r="L95" s="37"/>
      <c r="M95" s="52"/>
      <c r="S95" s="35"/>
      <c r="T95" s="35"/>
      <c r="U95" s="35"/>
      <c r="V95" s="35"/>
      <c r="W95" s="35"/>
      <c r="X95" s="35"/>
      <c r="Y95" s="35"/>
      <c r="Z95" s="35"/>
      <c r="AA95" s="35"/>
      <c r="AB95" s="35"/>
      <c r="AC95" s="35"/>
      <c r="AD95" s="35"/>
      <c r="AE95" s="35"/>
    </row>
    <row r="96" spans="1:31" s="2" customFormat="1" ht="15.2" customHeight="1">
      <c r="A96" s="35"/>
      <c r="B96" s="36"/>
      <c r="C96" s="30" t="s">
        <v>31</v>
      </c>
      <c r="D96" s="37"/>
      <c r="E96" s="37"/>
      <c r="F96" s="28" t="str">
        <f>IF(E22="","",E22)</f>
        <v>Vyplň údaj</v>
      </c>
      <c r="G96" s="37"/>
      <c r="H96" s="37"/>
      <c r="I96" s="30" t="s">
        <v>37</v>
      </c>
      <c r="J96" s="33" t="str">
        <f>E28</f>
        <v xml:space="preserve">Specta </v>
      </c>
      <c r="K96" s="37"/>
      <c r="L96" s="37"/>
      <c r="M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37"/>
      <c r="M97" s="52"/>
      <c r="S97" s="35"/>
      <c r="T97" s="35"/>
      <c r="U97" s="35"/>
      <c r="V97" s="35"/>
      <c r="W97" s="35"/>
      <c r="X97" s="35"/>
      <c r="Y97" s="35"/>
      <c r="Z97" s="35"/>
      <c r="AA97" s="35"/>
      <c r="AB97" s="35"/>
      <c r="AC97" s="35"/>
      <c r="AD97" s="35"/>
      <c r="AE97" s="35"/>
    </row>
    <row r="98" spans="1:47" s="2" customFormat="1" ht="29.25" customHeight="1">
      <c r="A98" s="35"/>
      <c r="B98" s="36"/>
      <c r="C98" s="154" t="s">
        <v>132</v>
      </c>
      <c r="D98" s="155"/>
      <c r="E98" s="155"/>
      <c r="F98" s="155"/>
      <c r="G98" s="155"/>
      <c r="H98" s="155"/>
      <c r="I98" s="156" t="s">
        <v>133</v>
      </c>
      <c r="J98" s="156" t="s">
        <v>134</v>
      </c>
      <c r="K98" s="156" t="s">
        <v>135</v>
      </c>
      <c r="L98" s="155"/>
      <c r="M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37"/>
      <c r="M99" s="52"/>
      <c r="S99" s="35"/>
      <c r="T99" s="35"/>
      <c r="U99" s="35"/>
      <c r="V99" s="35"/>
      <c r="W99" s="35"/>
      <c r="X99" s="35"/>
      <c r="Y99" s="35"/>
      <c r="Z99" s="35"/>
      <c r="AA99" s="35"/>
      <c r="AB99" s="35"/>
      <c r="AC99" s="35"/>
      <c r="AD99" s="35"/>
      <c r="AE99" s="35"/>
    </row>
    <row r="100" spans="1:47" s="2" customFormat="1" ht="22.9" customHeight="1">
      <c r="A100" s="35"/>
      <c r="B100" s="36"/>
      <c r="C100" s="157" t="s">
        <v>136</v>
      </c>
      <c r="D100" s="37"/>
      <c r="E100" s="37"/>
      <c r="F100" s="37"/>
      <c r="G100" s="37"/>
      <c r="H100" s="37"/>
      <c r="I100" s="85">
        <f t="shared" ref="I100:J102" si="0">Q135</f>
        <v>0</v>
      </c>
      <c r="J100" s="85">
        <f t="shared" si="0"/>
        <v>0</v>
      </c>
      <c r="K100" s="85">
        <f>K135</f>
        <v>0</v>
      </c>
      <c r="L100" s="37"/>
      <c r="M100" s="52"/>
      <c r="S100" s="35"/>
      <c r="T100" s="35"/>
      <c r="U100" s="35"/>
      <c r="V100" s="35"/>
      <c r="W100" s="35"/>
      <c r="X100" s="35"/>
      <c r="Y100" s="35"/>
      <c r="Z100" s="35"/>
      <c r="AA100" s="35"/>
      <c r="AB100" s="35"/>
      <c r="AC100" s="35"/>
      <c r="AD100" s="35"/>
      <c r="AE100" s="35"/>
      <c r="AU100" s="18" t="s">
        <v>137</v>
      </c>
    </row>
    <row r="101" spans="1:47" s="9" customFormat="1" ht="24.95" customHeight="1">
      <c r="B101" s="158"/>
      <c r="C101" s="159"/>
      <c r="D101" s="160" t="s">
        <v>138</v>
      </c>
      <c r="E101" s="161"/>
      <c r="F101" s="161"/>
      <c r="G101" s="161"/>
      <c r="H101" s="161"/>
      <c r="I101" s="162">
        <f t="shared" si="0"/>
        <v>0</v>
      </c>
      <c r="J101" s="162">
        <f t="shared" si="0"/>
        <v>0</v>
      </c>
      <c r="K101" s="162">
        <f>K136</f>
        <v>0</v>
      </c>
      <c r="L101" s="159"/>
      <c r="M101" s="163"/>
    </row>
    <row r="102" spans="1:47" s="10" customFormat="1" ht="19.899999999999999" customHeight="1">
      <c r="B102" s="164"/>
      <c r="C102" s="106"/>
      <c r="D102" s="165" t="s">
        <v>588</v>
      </c>
      <c r="E102" s="166"/>
      <c r="F102" s="166"/>
      <c r="G102" s="166"/>
      <c r="H102" s="166"/>
      <c r="I102" s="167">
        <f t="shared" si="0"/>
        <v>0</v>
      </c>
      <c r="J102" s="167">
        <f t="shared" si="0"/>
        <v>0</v>
      </c>
      <c r="K102" s="167">
        <f>K137</f>
        <v>0</v>
      </c>
      <c r="L102" s="106"/>
      <c r="M102" s="168"/>
    </row>
    <row r="103" spans="1:47" s="10" customFormat="1" ht="19.899999999999999" customHeight="1">
      <c r="B103" s="164"/>
      <c r="C103" s="106"/>
      <c r="D103" s="165" t="s">
        <v>139</v>
      </c>
      <c r="E103" s="166"/>
      <c r="F103" s="166"/>
      <c r="G103" s="166"/>
      <c r="H103" s="166"/>
      <c r="I103" s="167">
        <f>Q180</f>
        <v>0</v>
      </c>
      <c r="J103" s="167">
        <f>R180</f>
        <v>0</v>
      </c>
      <c r="K103" s="167">
        <f>K180</f>
        <v>0</v>
      </c>
      <c r="L103" s="106"/>
      <c r="M103" s="168"/>
    </row>
    <row r="104" spans="1:47" s="10" customFormat="1" ht="19.899999999999999" customHeight="1">
      <c r="B104" s="164"/>
      <c r="C104" s="106"/>
      <c r="D104" s="165" t="s">
        <v>140</v>
      </c>
      <c r="E104" s="166"/>
      <c r="F104" s="166"/>
      <c r="G104" s="166"/>
      <c r="H104" s="166"/>
      <c r="I104" s="167">
        <f>Q186</f>
        <v>0</v>
      </c>
      <c r="J104" s="167">
        <f>R186</f>
        <v>0</v>
      </c>
      <c r="K104" s="167">
        <f>K186</f>
        <v>0</v>
      </c>
      <c r="L104" s="106"/>
      <c r="M104" s="168"/>
    </row>
    <row r="105" spans="1:47" s="10" customFormat="1" ht="19.899999999999999" customHeight="1">
      <c r="B105" s="164"/>
      <c r="C105" s="106"/>
      <c r="D105" s="165" t="s">
        <v>357</v>
      </c>
      <c r="E105" s="166"/>
      <c r="F105" s="166"/>
      <c r="G105" s="166"/>
      <c r="H105" s="166"/>
      <c r="I105" s="167">
        <f>Q193</f>
        <v>0</v>
      </c>
      <c r="J105" s="167">
        <f>R193</f>
        <v>0</v>
      </c>
      <c r="K105" s="167">
        <f>K193</f>
        <v>0</v>
      </c>
      <c r="L105" s="106"/>
      <c r="M105" s="168"/>
    </row>
    <row r="106" spans="1:47" s="10" customFormat="1" ht="19.899999999999999" customHeight="1">
      <c r="B106" s="164"/>
      <c r="C106" s="106"/>
      <c r="D106" s="165" t="s">
        <v>589</v>
      </c>
      <c r="E106" s="166"/>
      <c r="F106" s="166"/>
      <c r="G106" s="166"/>
      <c r="H106" s="166"/>
      <c r="I106" s="167">
        <f>Q200</f>
        <v>0</v>
      </c>
      <c r="J106" s="167">
        <f>R200</f>
        <v>0</v>
      </c>
      <c r="K106" s="167">
        <f>K200</f>
        <v>0</v>
      </c>
      <c r="L106" s="106"/>
      <c r="M106" s="168"/>
    </row>
    <row r="107" spans="1:47" s="10" customFormat="1" ht="19.899999999999999" customHeight="1">
      <c r="B107" s="164"/>
      <c r="C107" s="106"/>
      <c r="D107" s="165" t="s">
        <v>141</v>
      </c>
      <c r="E107" s="166"/>
      <c r="F107" s="166"/>
      <c r="G107" s="166"/>
      <c r="H107" s="166"/>
      <c r="I107" s="167">
        <f>Q263</f>
        <v>0</v>
      </c>
      <c r="J107" s="167">
        <f>R263</f>
        <v>0</v>
      </c>
      <c r="K107" s="167">
        <f>K263</f>
        <v>0</v>
      </c>
      <c r="L107" s="106"/>
      <c r="M107" s="168"/>
    </row>
    <row r="108" spans="1:47" s="10" customFormat="1" ht="19.899999999999999" customHeight="1">
      <c r="B108" s="164"/>
      <c r="C108" s="106"/>
      <c r="D108" s="165" t="s">
        <v>142</v>
      </c>
      <c r="E108" s="166"/>
      <c r="F108" s="166"/>
      <c r="G108" s="166"/>
      <c r="H108" s="166"/>
      <c r="I108" s="167">
        <f>Q269</f>
        <v>0</v>
      </c>
      <c r="J108" s="167">
        <f>R269</f>
        <v>0</v>
      </c>
      <c r="K108" s="167">
        <f>K269</f>
        <v>0</v>
      </c>
      <c r="L108" s="106"/>
      <c r="M108" s="168"/>
    </row>
    <row r="109" spans="1:47" s="10" customFormat="1" ht="19.899999999999999" customHeight="1">
      <c r="B109" s="164"/>
      <c r="C109" s="106"/>
      <c r="D109" s="165" t="s">
        <v>143</v>
      </c>
      <c r="E109" s="166"/>
      <c r="F109" s="166"/>
      <c r="G109" s="166"/>
      <c r="H109" s="166"/>
      <c r="I109" s="167">
        <f>Q282</f>
        <v>0</v>
      </c>
      <c r="J109" s="167">
        <f>R282</f>
        <v>0</v>
      </c>
      <c r="K109" s="167">
        <f>K282</f>
        <v>0</v>
      </c>
      <c r="L109" s="106"/>
      <c r="M109" s="168"/>
    </row>
    <row r="110" spans="1:47" s="9" customFormat="1" ht="24.95" customHeight="1">
      <c r="B110" s="158"/>
      <c r="C110" s="159"/>
      <c r="D110" s="160" t="s">
        <v>358</v>
      </c>
      <c r="E110" s="161"/>
      <c r="F110" s="161"/>
      <c r="G110" s="161"/>
      <c r="H110" s="161"/>
      <c r="I110" s="162">
        <f>Q285</f>
        <v>0</v>
      </c>
      <c r="J110" s="162">
        <f>R285</f>
        <v>0</v>
      </c>
      <c r="K110" s="162">
        <f>K285</f>
        <v>0</v>
      </c>
      <c r="L110" s="159"/>
      <c r="M110" s="163"/>
    </row>
    <row r="111" spans="1:47" s="10" customFormat="1" ht="19.899999999999999" customHeight="1">
      <c r="B111" s="164"/>
      <c r="C111" s="106"/>
      <c r="D111" s="165" t="s">
        <v>590</v>
      </c>
      <c r="E111" s="166"/>
      <c r="F111" s="166"/>
      <c r="G111" s="166"/>
      <c r="H111" s="166"/>
      <c r="I111" s="167">
        <f>Q286</f>
        <v>0</v>
      </c>
      <c r="J111" s="167">
        <f>R286</f>
        <v>0</v>
      </c>
      <c r="K111" s="167">
        <f>K286</f>
        <v>0</v>
      </c>
      <c r="L111" s="106"/>
      <c r="M111" s="168"/>
    </row>
    <row r="112" spans="1:47" s="2" customFormat="1" ht="21.75" customHeight="1">
      <c r="A112" s="35"/>
      <c r="B112" s="36"/>
      <c r="C112" s="37"/>
      <c r="D112" s="37"/>
      <c r="E112" s="37"/>
      <c r="F112" s="37"/>
      <c r="G112" s="37"/>
      <c r="H112" s="37"/>
      <c r="I112" s="37"/>
      <c r="J112" s="37"/>
      <c r="K112" s="37"/>
      <c r="L112" s="37"/>
      <c r="M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6"/>
      <c r="M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8"/>
      <c r="M117" s="52"/>
      <c r="S117" s="35"/>
      <c r="T117" s="35"/>
      <c r="U117" s="35"/>
      <c r="V117" s="35"/>
      <c r="W117" s="35"/>
      <c r="X117" s="35"/>
      <c r="Y117" s="35"/>
      <c r="Z117" s="35"/>
      <c r="AA117" s="35"/>
      <c r="AB117" s="35"/>
      <c r="AC117" s="35"/>
      <c r="AD117" s="35"/>
      <c r="AE117" s="35"/>
    </row>
    <row r="118" spans="1:31" s="2" customFormat="1" ht="24.95" customHeight="1">
      <c r="A118" s="35"/>
      <c r="B118" s="36"/>
      <c r="C118" s="24" t="s">
        <v>144</v>
      </c>
      <c r="D118" s="37"/>
      <c r="E118" s="37"/>
      <c r="F118" s="37"/>
      <c r="G118" s="37"/>
      <c r="H118" s="37"/>
      <c r="I118" s="37"/>
      <c r="J118" s="37"/>
      <c r="K118" s="37"/>
      <c r="L118" s="37"/>
      <c r="M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37"/>
      <c r="M119" s="52"/>
      <c r="S119" s="35"/>
      <c r="T119" s="35"/>
      <c r="U119" s="35"/>
      <c r="V119" s="35"/>
      <c r="W119" s="35"/>
      <c r="X119" s="35"/>
      <c r="Y119" s="35"/>
      <c r="Z119" s="35"/>
      <c r="AA119" s="35"/>
      <c r="AB119" s="35"/>
      <c r="AC119" s="35"/>
      <c r="AD119" s="35"/>
      <c r="AE119" s="35"/>
    </row>
    <row r="120" spans="1:31" s="2" customFormat="1" ht="12" customHeight="1">
      <c r="A120" s="35"/>
      <c r="B120" s="36"/>
      <c r="C120" s="30" t="s">
        <v>17</v>
      </c>
      <c r="D120" s="37"/>
      <c r="E120" s="37"/>
      <c r="F120" s="37"/>
      <c r="G120" s="37"/>
      <c r="H120" s="37"/>
      <c r="I120" s="37"/>
      <c r="J120" s="37"/>
      <c r="K120" s="37"/>
      <c r="L120" s="37"/>
      <c r="M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4" t="str">
        <f>E7</f>
        <v>Zajištění havarijního stavu suterénu objektu Městské lázně</v>
      </c>
      <c r="F121" s="325"/>
      <c r="G121" s="325"/>
      <c r="H121" s="325"/>
      <c r="I121" s="37"/>
      <c r="J121" s="37"/>
      <c r="K121" s="37"/>
      <c r="L121" s="37"/>
      <c r="M121" s="52"/>
      <c r="S121" s="35"/>
      <c r="T121" s="35"/>
      <c r="U121" s="35"/>
      <c r="V121" s="35"/>
      <c r="W121" s="35"/>
      <c r="X121" s="35"/>
      <c r="Y121" s="35"/>
      <c r="Z121" s="35"/>
      <c r="AA121" s="35"/>
      <c r="AB121" s="35"/>
      <c r="AC121" s="35"/>
      <c r="AD121" s="35"/>
      <c r="AE121" s="35"/>
    </row>
    <row r="122" spans="1:31" s="1" customFormat="1" ht="12" customHeight="1">
      <c r="B122" s="22"/>
      <c r="C122" s="30" t="s">
        <v>123</v>
      </c>
      <c r="D122" s="23"/>
      <c r="E122" s="23"/>
      <c r="F122" s="23"/>
      <c r="G122" s="23"/>
      <c r="H122" s="23"/>
      <c r="I122" s="23"/>
      <c r="J122" s="23"/>
      <c r="K122" s="23"/>
      <c r="L122" s="23"/>
      <c r="M122" s="21"/>
    </row>
    <row r="123" spans="1:31" s="1" customFormat="1" ht="16.5" customHeight="1">
      <c r="B123" s="22"/>
      <c r="C123" s="23"/>
      <c r="D123" s="23"/>
      <c r="E123" s="324" t="s">
        <v>124</v>
      </c>
      <c r="F123" s="290"/>
      <c r="G123" s="290"/>
      <c r="H123" s="290"/>
      <c r="I123" s="23"/>
      <c r="J123" s="23"/>
      <c r="K123" s="23"/>
      <c r="L123" s="23"/>
      <c r="M123" s="21"/>
    </row>
    <row r="124" spans="1:31" s="1" customFormat="1" ht="12" customHeight="1">
      <c r="B124" s="22"/>
      <c r="C124" s="30" t="s">
        <v>125</v>
      </c>
      <c r="D124" s="23"/>
      <c r="E124" s="23"/>
      <c r="F124" s="23"/>
      <c r="G124" s="23"/>
      <c r="H124" s="23"/>
      <c r="I124" s="23"/>
      <c r="J124" s="23"/>
      <c r="K124" s="23"/>
      <c r="L124" s="23"/>
      <c r="M124" s="21"/>
    </row>
    <row r="125" spans="1:31" s="2" customFormat="1" ht="16.5" customHeight="1">
      <c r="A125" s="35"/>
      <c r="B125" s="36"/>
      <c r="C125" s="37"/>
      <c r="D125" s="37"/>
      <c r="E125" s="326" t="s">
        <v>586</v>
      </c>
      <c r="F125" s="327"/>
      <c r="G125" s="327"/>
      <c r="H125" s="327"/>
      <c r="I125" s="37"/>
      <c r="J125" s="37"/>
      <c r="K125" s="37"/>
      <c r="L125" s="37"/>
      <c r="M125" s="52"/>
      <c r="S125" s="35"/>
      <c r="T125" s="35"/>
      <c r="U125" s="35"/>
      <c r="V125" s="35"/>
      <c r="W125" s="35"/>
      <c r="X125" s="35"/>
      <c r="Y125" s="35"/>
      <c r="Z125" s="35"/>
      <c r="AA125" s="35"/>
      <c r="AB125" s="35"/>
      <c r="AC125" s="35"/>
      <c r="AD125" s="35"/>
      <c r="AE125" s="35"/>
    </row>
    <row r="126" spans="1:31" s="2" customFormat="1" ht="12" customHeight="1">
      <c r="A126" s="35"/>
      <c r="B126" s="36"/>
      <c r="C126" s="30" t="s">
        <v>127</v>
      </c>
      <c r="D126" s="37"/>
      <c r="E126" s="37"/>
      <c r="F126" s="37"/>
      <c r="G126" s="37"/>
      <c r="H126" s="37"/>
      <c r="I126" s="37"/>
      <c r="J126" s="37"/>
      <c r="K126" s="37"/>
      <c r="L126" s="37"/>
      <c r="M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313" t="str">
        <f>E13</f>
        <v>D.1.4.1_1 - Děšťová kanalizace</v>
      </c>
      <c r="F127" s="327"/>
      <c r="G127" s="327"/>
      <c r="H127" s="327"/>
      <c r="I127" s="37"/>
      <c r="J127" s="37"/>
      <c r="K127" s="37"/>
      <c r="L127" s="37"/>
      <c r="M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37"/>
      <c r="M128" s="52"/>
      <c r="S128" s="35"/>
      <c r="T128" s="35"/>
      <c r="U128" s="35"/>
      <c r="V128" s="35"/>
      <c r="W128" s="35"/>
      <c r="X128" s="35"/>
      <c r="Y128" s="35"/>
      <c r="Z128" s="35"/>
      <c r="AA128" s="35"/>
      <c r="AB128" s="35"/>
      <c r="AC128" s="35"/>
      <c r="AD128" s="35"/>
      <c r="AE128" s="35"/>
    </row>
    <row r="129" spans="1:65" s="2" customFormat="1" ht="12" customHeight="1">
      <c r="A129" s="35"/>
      <c r="B129" s="36"/>
      <c r="C129" s="30" t="s">
        <v>21</v>
      </c>
      <c r="D129" s="37"/>
      <c r="E129" s="37"/>
      <c r="F129" s="28" t="str">
        <f>F16</f>
        <v>Ústí nad Labem</v>
      </c>
      <c r="G129" s="37"/>
      <c r="H129" s="37"/>
      <c r="I129" s="30" t="s">
        <v>23</v>
      </c>
      <c r="J129" s="67" t="str">
        <f>IF(J16="","",J16)</f>
        <v>4. 4. 2022</v>
      </c>
      <c r="K129" s="37"/>
      <c r="L129" s="37"/>
      <c r="M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37"/>
      <c r="M130" s="52"/>
      <c r="S130" s="35"/>
      <c r="T130" s="35"/>
      <c r="U130" s="35"/>
      <c r="V130" s="35"/>
      <c r="W130" s="35"/>
      <c r="X130" s="35"/>
      <c r="Y130" s="35"/>
      <c r="Z130" s="35"/>
      <c r="AA130" s="35"/>
      <c r="AB130" s="35"/>
      <c r="AC130" s="35"/>
      <c r="AD130" s="35"/>
      <c r="AE130" s="35"/>
    </row>
    <row r="131" spans="1:65" s="2" customFormat="1" ht="15.2" customHeight="1">
      <c r="A131" s="35"/>
      <c r="B131" s="36"/>
      <c r="C131" s="30" t="s">
        <v>25</v>
      </c>
      <c r="D131" s="37"/>
      <c r="E131" s="37"/>
      <c r="F131" s="28" t="str">
        <f>E19</f>
        <v>Městské služby Ústí nad Labem, p.o.</v>
      </c>
      <c r="G131" s="37"/>
      <c r="H131" s="37"/>
      <c r="I131" s="30" t="s">
        <v>33</v>
      </c>
      <c r="J131" s="33" t="str">
        <f>E25</f>
        <v>SPECTA, s.r.o.</v>
      </c>
      <c r="K131" s="37"/>
      <c r="L131" s="37"/>
      <c r="M131" s="52"/>
      <c r="S131" s="35"/>
      <c r="T131" s="35"/>
      <c r="U131" s="35"/>
      <c r="V131" s="35"/>
      <c r="W131" s="35"/>
      <c r="X131" s="35"/>
      <c r="Y131" s="35"/>
      <c r="Z131" s="35"/>
      <c r="AA131" s="35"/>
      <c r="AB131" s="35"/>
      <c r="AC131" s="35"/>
      <c r="AD131" s="35"/>
      <c r="AE131" s="35"/>
    </row>
    <row r="132" spans="1:65" s="2" customFormat="1" ht="15.2" customHeight="1">
      <c r="A132" s="35"/>
      <c r="B132" s="36"/>
      <c r="C132" s="30" t="s">
        <v>31</v>
      </c>
      <c r="D132" s="37"/>
      <c r="E132" s="37"/>
      <c r="F132" s="28" t="str">
        <f>IF(E22="","",E22)</f>
        <v>Vyplň údaj</v>
      </c>
      <c r="G132" s="37"/>
      <c r="H132" s="37"/>
      <c r="I132" s="30" t="s">
        <v>37</v>
      </c>
      <c r="J132" s="33" t="str">
        <f>E28</f>
        <v xml:space="preserve">Specta </v>
      </c>
      <c r="K132" s="37"/>
      <c r="L132" s="37"/>
      <c r="M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37"/>
      <c r="M133" s="52"/>
      <c r="S133" s="35"/>
      <c r="T133" s="35"/>
      <c r="U133" s="35"/>
      <c r="V133" s="35"/>
      <c r="W133" s="35"/>
      <c r="X133" s="35"/>
      <c r="Y133" s="35"/>
      <c r="Z133" s="35"/>
      <c r="AA133" s="35"/>
      <c r="AB133" s="35"/>
      <c r="AC133" s="35"/>
      <c r="AD133" s="35"/>
      <c r="AE133" s="35"/>
    </row>
    <row r="134" spans="1:65" s="11" customFormat="1" ht="29.25" customHeight="1">
      <c r="A134" s="169"/>
      <c r="B134" s="170"/>
      <c r="C134" s="171" t="s">
        <v>145</v>
      </c>
      <c r="D134" s="172" t="s">
        <v>68</v>
      </c>
      <c r="E134" s="172" t="s">
        <v>64</v>
      </c>
      <c r="F134" s="172" t="s">
        <v>65</v>
      </c>
      <c r="G134" s="172" t="s">
        <v>146</v>
      </c>
      <c r="H134" s="172" t="s">
        <v>147</v>
      </c>
      <c r="I134" s="172" t="s">
        <v>148</v>
      </c>
      <c r="J134" s="172" t="s">
        <v>149</v>
      </c>
      <c r="K134" s="173" t="s">
        <v>135</v>
      </c>
      <c r="L134" s="174" t="s">
        <v>150</v>
      </c>
      <c r="M134" s="175"/>
      <c r="N134" s="76" t="s">
        <v>1</v>
      </c>
      <c r="O134" s="77" t="s">
        <v>47</v>
      </c>
      <c r="P134" s="77" t="s">
        <v>151</v>
      </c>
      <c r="Q134" s="77" t="s">
        <v>152</v>
      </c>
      <c r="R134" s="77" t="s">
        <v>153</v>
      </c>
      <c r="S134" s="77" t="s">
        <v>154</v>
      </c>
      <c r="T134" s="77" t="s">
        <v>155</v>
      </c>
      <c r="U134" s="77" t="s">
        <v>156</v>
      </c>
      <c r="V134" s="77" t="s">
        <v>157</v>
      </c>
      <c r="W134" s="77" t="s">
        <v>158</v>
      </c>
      <c r="X134" s="78" t="s">
        <v>159</v>
      </c>
      <c r="Y134" s="169"/>
      <c r="Z134" s="169"/>
      <c r="AA134" s="169"/>
      <c r="AB134" s="169"/>
      <c r="AC134" s="169"/>
      <c r="AD134" s="169"/>
      <c r="AE134" s="169"/>
    </row>
    <row r="135" spans="1:65" s="2" customFormat="1" ht="22.9" customHeight="1">
      <c r="A135" s="35"/>
      <c r="B135" s="36"/>
      <c r="C135" s="83" t="s">
        <v>160</v>
      </c>
      <c r="D135" s="37"/>
      <c r="E135" s="37"/>
      <c r="F135" s="37"/>
      <c r="G135" s="37"/>
      <c r="H135" s="37"/>
      <c r="I135" s="37"/>
      <c r="J135" s="37"/>
      <c r="K135" s="176">
        <f>BK135</f>
        <v>0</v>
      </c>
      <c r="L135" s="37"/>
      <c r="M135" s="40"/>
      <c r="N135" s="79"/>
      <c r="O135" s="177"/>
      <c r="P135" s="80"/>
      <c r="Q135" s="178">
        <f>Q136+Q285</f>
        <v>0</v>
      </c>
      <c r="R135" s="178">
        <f>R136+R285</f>
        <v>0</v>
      </c>
      <c r="S135" s="80"/>
      <c r="T135" s="179">
        <f>T136+T285</f>
        <v>0</v>
      </c>
      <c r="U135" s="80"/>
      <c r="V135" s="179">
        <f>V136+V285</f>
        <v>6.4876512999999996</v>
      </c>
      <c r="W135" s="80"/>
      <c r="X135" s="180">
        <f>X136+X285</f>
        <v>1.0372000000000001</v>
      </c>
      <c r="Y135" s="35"/>
      <c r="Z135" s="35"/>
      <c r="AA135" s="35"/>
      <c r="AB135" s="35"/>
      <c r="AC135" s="35"/>
      <c r="AD135" s="35"/>
      <c r="AE135" s="35"/>
      <c r="AT135" s="18" t="s">
        <v>84</v>
      </c>
      <c r="AU135" s="18" t="s">
        <v>137</v>
      </c>
      <c r="BK135" s="181">
        <f>BK136+BK285</f>
        <v>0</v>
      </c>
    </row>
    <row r="136" spans="1:65" s="12" customFormat="1" ht="25.9" customHeight="1">
      <c r="B136" s="182"/>
      <c r="C136" s="183"/>
      <c r="D136" s="184" t="s">
        <v>84</v>
      </c>
      <c r="E136" s="185" t="s">
        <v>161</v>
      </c>
      <c r="F136" s="185" t="s">
        <v>162</v>
      </c>
      <c r="G136" s="183"/>
      <c r="H136" s="183"/>
      <c r="I136" s="186"/>
      <c r="J136" s="186"/>
      <c r="K136" s="187">
        <f>BK136</f>
        <v>0</v>
      </c>
      <c r="L136" s="183"/>
      <c r="M136" s="188"/>
      <c r="N136" s="189"/>
      <c r="O136" s="190"/>
      <c r="P136" s="190"/>
      <c r="Q136" s="191">
        <f>Q137+Q180+Q186+Q193+Q200+Q263+Q269+Q282</f>
        <v>0</v>
      </c>
      <c r="R136" s="191">
        <f>R137+R180+R186+R193+R200+R263+R269+R282</f>
        <v>0</v>
      </c>
      <c r="S136" s="190"/>
      <c r="T136" s="192">
        <f>T137+T180+T186+T193+T200+T263+T269+T282</f>
        <v>0</v>
      </c>
      <c r="U136" s="190"/>
      <c r="V136" s="192">
        <f>V137+V180+V186+V193+V200+V263+V269+V282</f>
        <v>6.4672618999999996</v>
      </c>
      <c r="W136" s="190"/>
      <c r="X136" s="193">
        <f>X137+X180+X186+X193+X200+X263+X269+X282</f>
        <v>1.0372000000000001</v>
      </c>
      <c r="AR136" s="194" t="s">
        <v>92</v>
      </c>
      <c r="AT136" s="195" t="s">
        <v>84</v>
      </c>
      <c r="AU136" s="195" t="s">
        <v>85</v>
      </c>
      <c r="AY136" s="194" t="s">
        <v>163</v>
      </c>
      <c r="BK136" s="196">
        <f>BK137+BK180+BK186+BK193+BK200+BK263+BK269+BK282</f>
        <v>0</v>
      </c>
    </row>
    <row r="137" spans="1:65" s="12" customFormat="1" ht="22.9" customHeight="1">
      <c r="B137" s="182"/>
      <c r="C137" s="183"/>
      <c r="D137" s="184" t="s">
        <v>84</v>
      </c>
      <c r="E137" s="197" t="s">
        <v>92</v>
      </c>
      <c r="F137" s="197" t="s">
        <v>591</v>
      </c>
      <c r="G137" s="183"/>
      <c r="H137" s="183"/>
      <c r="I137" s="186"/>
      <c r="J137" s="186"/>
      <c r="K137" s="198">
        <f>BK137</f>
        <v>0</v>
      </c>
      <c r="L137" s="183"/>
      <c r="M137" s="188"/>
      <c r="N137" s="189"/>
      <c r="O137" s="190"/>
      <c r="P137" s="190"/>
      <c r="Q137" s="191">
        <f>SUM(Q138:Q179)</f>
        <v>0</v>
      </c>
      <c r="R137" s="191">
        <f>SUM(R138:R179)</f>
        <v>0</v>
      </c>
      <c r="S137" s="190"/>
      <c r="T137" s="192">
        <f>SUM(T138:T179)</f>
        <v>0</v>
      </c>
      <c r="U137" s="190"/>
      <c r="V137" s="192">
        <f>SUM(V138:V179)</f>
        <v>5.7960000000000003</v>
      </c>
      <c r="W137" s="190"/>
      <c r="X137" s="193">
        <f>SUM(X138:X179)</f>
        <v>0</v>
      </c>
      <c r="AR137" s="194" t="s">
        <v>92</v>
      </c>
      <c r="AT137" s="195" t="s">
        <v>84</v>
      </c>
      <c r="AU137" s="195" t="s">
        <v>92</v>
      </c>
      <c r="AY137" s="194" t="s">
        <v>163</v>
      </c>
      <c r="BK137" s="196">
        <f>SUM(BK138:BK179)</f>
        <v>0</v>
      </c>
    </row>
    <row r="138" spans="1:65" s="2" customFormat="1" ht="37.9" customHeight="1">
      <c r="A138" s="35"/>
      <c r="B138" s="36"/>
      <c r="C138" s="199" t="s">
        <v>592</v>
      </c>
      <c r="D138" s="199" t="s">
        <v>165</v>
      </c>
      <c r="E138" s="200" t="s">
        <v>593</v>
      </c>
      <c r="F138" s="201" t="s">
        <v>594</v>
      </c>
      <c r="G138" s="202" t="s">
        <v>196</v>
      </c>
      <c r="H138" s="203">
        <v>11.109</v>
      </c>
      <c r="I138" s="204"/>
      <c r="J138" s="204"/>
      <c r="K138" s="205">
        <f>ROUND(P138*H138,2)</f>
        <v>0</v>
      </c>
      <c r="L138" s="206"/>
      <c r="M138" s="40"/>
      <c r="N138" s="207" t="s">
        <v>1</v>
      </c>
      <c r="O138" s="208" t="s">
        <v>48</v>
      </c>
      <c r="P138" s="209">
        <f>I138+J138</f>
        <v>0</v>
      </c>
      <c r="Q138" s="209">
        <f>ROUND(I138*H138,2)</f>
        <v>0</v>
      </c>
      <c r="R138" s="209">
        <f>ROUND(J138*H138,2)</f>
        <v>0</v>
      </c>
      <c r="S138" s="72"/>
      <c r="T138" s="210">
        <f>S138*H138</f>
        <v>0</v>
      </c>
      <c r="U138" s="210">
        <v>0</v>
      </c>
      <c r="V138" s="210">
        <f>U138*H138</f>
        <v>0</v>
      </c>
      <c r="W138" s="210">
        <v>0</v>
      </c>
      <c r="X138" s="211">
        <f>W138*H138</f>
        <v>0</v>
      </c>
      <c r="Y138" s="35"/>
      <c r="Z138" s="35"/>
      <c r="AA138" s="35"/>
      <c r="AB138" s="35"/>
      <c r="AC138" s="35"/>
      <c r="AD138" s="35"/>
      <c r="AE138" s="35"/>
      <c r="AR138" s="212" t="s">
        <v>169</v>
      </c>
      <c r="AT138" s="212" t="s">
        <v>165</v>
      </c>
      <c r="AU138" s="212" t="s">
        <v>94</v>
      </c>
      <c r="AY138" s="18" t="s">
        <v>163</v>
      </c>
      <c r="BE138" s="213">
        <f>IF(O138="základní",K138,0)</f>
        <v>0</v>
      </c>
      <c r="BF138" s="213">
        <f>IF(O138="snížená",K138,0)</f>
        <v>0</v>
      </c>
      <c r="BG138" s="213">
        <f>IF(O138="zákl. přenesená",K138,0)</f>
        <v>0</v>
      </c>
      <c r="BH138" s="213">
        <f>IF(O138="sníž. přenesená",K138,0)</f>
        <v>0</v>
      </c>
      <c r="BI138" s="213">
        <f>IF(O138="nulová",K138,0)</f>
        <v>0</v>
      </c>
      <c r="BJ138" s="18" t="s">
        <v>92</v>
      </c>
      <c r="BK138" s="213">
        <f>ROUND(P138*H138,2)</f>
        <v>0</v>
      </c>
      <c r="BL138" s="18" t="s">
        <v>169</v>
      </c>
      <c r="BM138" s="212" t="s">
        <v>595</v>
      </c>
    </row>
    <row r="139" spans="1:65" s="2" customFormat="1" ht="29.25">
      <c r="A139" s="35"/>
      <c r="B139" s="36"/>
      <c r="C139" s="37"/>
      <c r="D139" s="214" t="s">
        <v>171</v>
      </c>
      <c r="E139" s="37"/>
      <c r="F139" s="215" t="s">
        <v>596</v>
      </c>
      <c r="G139" s="37"/>
      <c r="H139" s="37"/>
      <c r="I139" s="216"/>
      <c r="J139" s="216"/>
      <c r="K139" s="37"/>
      <c r="L139" s="37"/>
      <c r="M139" s="40"/>
      <c r="N139" s="217"/>
      <c r="O139" s="218"/>
      <c r="P139" s="72"/>
      <c r="Q139" s="72"/>
      <c r="R139" s="72"/>
      <c r="S139" s="72"/>
      <c r="T139" s="72"/>
      <c r="U139" s="72"/>
      <c r="V139" s="72"/>
      <c r="W139" s="72"/>
      <c r="X139" s="73"/>
      <c r="Y139" s="35"/>
      <c r="Z139" s="35"/>
      <c r="AA139" s="35"/>
      <c r="AB139" s="35"/>
      <c r="AC139" s="35"/>
      <c r="AD139" s="35"/>
      <c r="AE139" s="35"/>
      <c r="AT139" s="18" t="s">
        <v>171</v>
      </c>
      <c r="AU139" s="18" t="s">
        <v>94</v>
      </c>
    </row>
    <row r="140" spans="1:65" s="13" customFormat="1">
      <c r="B140" s="219"/>
      <c r="C140" s="220"/>
      <c r="D140" s="214" t="s">
        <v>173</v>
      </c>
      <c r="E140" s="221" t="s">
        <v>1</v>
      </c>
      <c r="F140" s="222" t="s">
        <v>174</v>
      </c>
      <c r="G140" s="220"/>
      <c r="H140" s="221" t="s">
        <v>1</v>
      </c>
      <c r="I140" s="223"/>
      <c r="J140" s="223"/>
      <c r="K140" s="220"/>
      <c r="L140" s="220"/>
      <c r="M140" s="224"/>
      <c r="N140" s="225"/>
      <c r="O140" s="226"/>
      <c r="P140" s="226"/>
      <c r="Q140" s="226"/>
      <c r="R140" s="226"/>
      <c r="S140" s="226"/>
      <c r="T140" s="226"/>
      <c r="U140" s="226"/>
      <c r="V140" s="226"/>
      <c r="W140" s="226"/>
      <c r="X140" s="227"/>
      <c r="AT140" s="228" t="s">
        <v>173</v>
      </c>
      <c r="AU140" s="228" t="s">
        <v>94</v>
      </c>
      <c r="AV140" s="13" t="s">
        <v>92</v>
      </c>
      <c r="AW140" s="13" t="s">
        <v>5</v>
      </c>
      <c r="AX140" s="13" t="s">
        <v>85</v>
      </c>
      <c r="AY140" s="228" t="s">
        <v>163</v>
      </c>
    </row>
    <row r="141" spans="1:65" s="14" customFormat="1">
      <c r="B141" s="229"/>
      <c r="C141" s="230"/>
      <c r="D141" s="214" t="s">
        <v>173</v>
      </c>
      <c r="E141" s="231" t="s">
        <v>1</v>
      </c>
      <c r="F141" s="232" t="s">
        <v>597</v>
      </c>
      <c r="G141" s="230"/>
      <c r="H141" s="233">
        <v>7.383</v>
      </c>
      <c r="I141" s="234"/>
      <c r="J141" s="234"/>
      <c r="K141" s="230"/>
      <c r="L141" s="230"/>
      <c r="M141" s="235"/>
      <c r="N141" s="236"/>
      <c r="O141" s="237"/>
      <c r="P141" s="237"/>
      <c r="Q141" s="237"/>
      <c r="R141" s="237"/>
      <c r="S141" s="237"/>
      <c r="T141" s="237"/>
      <c r="U141" s="237"/>
      <c r="V141" s="237"/>
      <c r="W141" s="237"/>
      <c r="X141" s="238"/>
      <c r="AT141" s="239" t="s">
        <v>173</v>
      </c>
      <c r="AU141" s="239" t="s">
        <v>94</v>
      </c>
      <c r="AV141" s="14" t="s">
        <v>94</v>
      </c>
      <c r="AW141" s="14" t="s">
        <v>5</v>
      </c>
      <c r="AX141" s="14" t="s">
        <v>85</v>
      </c>
      <c r="AY141" s="239" t="s">
        <v>163</v>
      </c>
    </row>
    <row r="142" spans="1:65" s="14" customFormat="1">
      <c r="B142" s="229"/>
      <c r="C142" s="230"/>
      <c r="D142" s="214" t="s">
        <v>173</v>
      </c>
      <c r="E142" s="231" t="s">
        <v>1</v>
      </c>
      <c r="F142" s="232" t="s">
        <v>598</v>
      </c>
      <c r="G142" s="230"/>
      <c r="H142" s="233">
        <v>3.726</v>
      </c>
      <c r="I142" s="234"/>
      <c r="J142" s="234"/>
      <c r="K142" s="230"/>
      <c r="L142" s="230"/>
      <c r="M142" s="235"/>
      <c r="N142" s="236"/>
      <c r="O142" s="237"/>
      <c r="P142" s="237"/>
      <c r="Q142" s="237"/>
      <c r="R142" s="237"/>
      <c r="S142" s="237"/>
      <c r="T142" s="237"/>
      <c r="U142" s="237"/>
      <c r="V142" s="237"/>
      <c r="W142" s="237"/>
      <c r="X142" s="238"/>
      <c r="AT142" s="239" t="s">
        <v>173</v>
      </c>
      <c r="AU142" s="239" t="s">
        <v>94</v>
      </c>
      <c r="AV142" s="14" t="s">
        <v>94</v>
      </c>
      <c r="AW142" s="14" t="s">
        <v>5</v>
      </c>
      <c r="AX142" s="14" t="s">
        <v>85</v>
      </c>
      <c r="AY142" s="239" t="s">
        <v>163</v>
      </c>
    </row>
    <row r="143" spans="1:65" s="15" customFormat="1">
      <c r="B143" s="240"/>
      <c r="C143" s="241"/>
      <c r="D143" s="214" t="s">
        <v>173</v>
      </c>
      <c r="E143" s="242" t="s">
        <v>1</v>
      </c>
      <c r="F143" s="243" t="s">
        <v>177</v>
      </c>
      <c r="G143" s="241"/>
      <c r="H143" s="244">
        <v>11.109</v>
      </c>
      <c r="I143" s="245"/>
      <c r="J143" s="245"/>
      <c r="K143" s="241"/>
      <c r="L143" s="241"/>
      <c r="M143" s="246"/>
      <c r="N143" s="247"/>
      <c r="O143" s="248"/>
      <c r="P143" s="248"/>
      <c r="Q143" s="248"/>
      <c r="R143" s="248"/>
      <c r="S143" s="248"/>
      <c r="T143" s="248"/>
      <c r="U143" s="248"/>
      <c r="V143" s="248"/>
      <c r="W143" s="248"/>
      <c r="X143" s="249"/>
      <c r="AT143" s="250" t="s">
        <v>173</v>
      </c>
      <c r="AU143" s="250" t="s">
        <v>94</v>
      </c>
      <c r="AV143" s="15" t="s">
        <v>169</v>
      </c>
      <c r="AW143" s="15" t="s">
        <v>5</v>
      </c>
      <c r="AX143" s="15" t="s">
        <v>92</v>
      </c>
      <c r="AY143" s="250" t="s">
        <v>163</v>
      </c>
    </row>
    <row r="144" spans="1:65" s="2" customFormat="1" ht="37.9" customHeight="1">
      <c r="A144" s="35"/>
      <c r="B144" s="36"/>
      <c r="C144" s="199" t="s">
        <v>599</v>
      </c>
      <c r="D144" s="199" t="s">
        <v>165</v>
      </c>
      <c r="E144" s="200" t="s">
        <v>600</v>
      </c>
      <c r="F144" s="201" t="s">
        <v>601</v>
      </c>
      <c r="G144" s="202" t="s">
        <v>196</v>
      </c>
      <c r="H144" s="203">
        <v>4.83</v>
      </c>
      <c r="I144" s="204"/>
      <c r="J144" s="204"/>
      <c r="K144" s="205">
        <f>ROUND(P144*H144,2)</f>
        <v>0</v>
      </c>
      <c r="L144" s="206"/>
      <c r="M144" s="40"/>
      <c r="N144" s="207" t="s">
        <v>1</v>
      </c>
      <c r="O144" s="208" t="s">
        <v>48</v>
      </c>
      <c r="P144" s="209">
        <f>I144+J144</f>
        <v>0</v>
      </c>
      <c r="Q144" s="209">
        <f>ROUND(I144*H144,2)</f>
        <v>0</v>
      </c>
      <c r="R144" s="209">
        <f>ROUND(J144*H144,2)</f>
        <v>0</v>
      </c>
      <c r="S144" s="72"/>
      <c r="T144" s="210">
        <f>S144*H144</f>
        <v>0</v>
      </c>
      <c r="U144" s="210">
        <v>0</v>
      </c>
      <c r="V144" s="210">
        <f>U144*H144</f>
        <v>0</v>
      </c>
      <c r="W144" s="210">
        <v>0</v>
      </c>
      <c r="X144" s="211">
        <f>W144*H144</f>
        <v>0</v>
      </c>
      <c r="Y144" s="35"/>
      <c r="Z144" s="35"/>
      <c r="AA144" s="35"/>
      <c r="AB144" s="35"/>
      <c r="AC144" s="35"/>
      <c r="AD144" s="35"/>
      <c r="AE144" s="35"/>
      <c r="AR144" s="212" t="s">
        <v>169</v>
      </c>
      <c r="AT144" s="212" t="s">
        <v>165</v>
      </c>
      <c r="AU144" s="212" t="s">
        <v>94</v>
      </c>
      <c r="AY144" s="18" t="s">
        <v>163</v>
      </c>
      <c r="BE144" s="213">
        <f>IF(O144="základní",K144,0)</f>
        <v>0</v>
      </c>
      <c r="BF144" s="213">
        <f>IF(O144="snížená",K144,0)</f>
        <v>0</v>
      </c>
      <c r="BG144" s="213">
        <f>IF(O144="zákl. přenesená",K144,0)</f>
        <v>0</v>
      </c>
      <c r="BH144" s="213">
        <f>IF(O144="sníž. přenesená",K144,0)</f>
        <v>0</v>
      </c>
      <c r="BI144" s="213">
        <f>IF(O144="nulová",K144,0)</f>
        <v>0</v>
      </c>
      <c r="BJ144" s="18" t="s">
        <v>92</v>
      </c>
      <c r="BK144" s="213">
        <f>ROUND(P144*H144,2)</f>
        <v>0</v>
      </c>
      <c r="BL144" s="18" t="s">
        <v>169</v>
      </c>
      <c r="BM144" s="212" t="s">
        <v>602</v>
      </c>
    </row>
    <row r="145" spans="1:65" s="2" customFormat="1" ht="39">
      <c r="A145" s="35"/>
      <c r="B145" s="36"/>
      <c r="C145" s="37"/>
      <c r="D145" s="214" t="s">
        <v>171</v>
      </c>
      <c r="E145" s="37"/>
      <c r="F145" s="215" t="s">
        <v>603</v>
      </c>
      <c r="G145" s="37"/>
      <c r="H145" s="37"/>
      <c r="I145" s="216"/>
      <c r="J145" s="216"/>
      <c r="K145" s="37"/>
      <c r="L145" s="37"/>
      <c r="M145" s="40"/>
      <c r="N145" s="217"/>
      <c r="O145" s="218"/>
      <c r="P145" s="72"/>
      <c r="Q145" s="72"/>
      <c r="R145" s="72"/>
      <c r="S145" s="72"/>
      <c r="T145" s="72"/>
      <c r="U145" s="72"/>
      <c r="V145" s="72"/>
      <c r="W145" s="72"/>
      <c r="X145" s="73"/>
      <c r="Y145" s="35"/>
      <c r="Z145" s="35"/>
      <c r="AA145" s="35"/>
      <c r="AB145" s="35"/>
      <c r="AC145" s="35"/>
      <c r="AD145" s="35"/>
      <c r="AE145" s="35"/>
      <c r="AT145" s="18" t="s">
        <v>171</v>
      </c>
      <c r="AU145" s="18" t="s">
        <v>94</v>
      </c>
    </row>
    <row r="146" spans="1:65" s="13" customFormat="1">
      <c r="B146" s="219"/>
      <c r="C146" s="220"/>
      <c r="D146" s="214" t="s">
        <v>173</v>
      </c>
      <c r="E146" s="221" t="s">
        <v>1</v>
      </c>
      <c r="F146" s="222" t="s">
        <v>174</v>
      </c>
      <c r="G146" s="220"/>
      <c r="H146" s="221" t="s">
        <v>1</v>
      </c>
      <c r="I146" s="223"/>
      <c r="J146" s="223"/>
      <c r="K146" s="220"/>
      <c r="L146" s="220"/>
      <c r="M146" s="224"/>
      <c r="N146" s="225"/>
      <c r="O146" s="226"/>
      <c r="P146" s="226"/>
      <c r="Q146" s="226"/>
      <c r="R146" s="226"/>
      <c r="S146" s="226"/>
      <c r="T146" s="226"/>
      <c r="U146" s="226"/>
      <c r="V146" s="226"/>
      <c r="W146" s="226"/>
      <c r="X146" s="227"/>
      <c r="AT146" s="228" t="s">
        <v>173</v>
      </c>
      <c r="AU146" s="228" t="s">
        <v>94</v>
      </c>
      <c r="AV146" s="13" t="s">
        <v>92</v>
      </c>
      <c r="AW146" s="13" t="s">
        <v>5</v>
      </c>
      <c r="AX146" s="13" t="s">
        <v>85</v>
      </c>
      <c r="AY146" s="228" t="s">
        <v>163</v>
      </c>
    </row>
    <row r="147" spans="1:65" s="14" customFormat="1">
      <c r="B147" s="229"/>
      <c r="C147" s="230"/>
      <c r="D147" s="214" t="s">
        <v>173</v>
      </c>
      <c r="E147" s="231" t="s">
        <v>1</v>
      </c>
      <c r="F147" s="232" t="s">
        <v>597</v>
      </c>
      <c r="G147" s="230"/>
      <c r="H147" s="233">
        <v>7.383</v>
      </c>
      <c r="I147" s="234"/>
      <c r="J147" s="234"/>
      <c r="K147" s="230"/>
      <c r="L147" s="230"/>
      <c r="M147" s="235"/>
      <c r="N147" s="236"/>
      <c r="O147" s="237"/>
      <c r="P147" s="237"/>
      <c r="Q147" s="237"/>
      <c r="R147" s="237"/>
      <c r="S147" s="237"/>
      <c r="T147" s="237"/>
      <c r="U147" s="237"/>
      <c r="V147" s="237"/>
      <c r="W147" s="237"/>
      <c r="X147" s="238"/>
      <c r="AT147" s="239" t="s">
        <v>173</v>
      </c>
      <c r="AU147" s="239" t="s">
        <v>94</v>
      </c>
      <c r="AV147" s="14" t="s">
        <v>94</v>
      </c>
      <c r="AW147" s="14" t="s">
        <v>5</v>
      </c>
      <c r="AX147" s="14" t="s">
        <v>85</v>
      </c>
      <c r="AY147" s="239" t="s">
        <v>163</v>
      </c>
    </row>
    <row r="148" spans="1:65" s="14" customFormat="1">
      <c r="B148" s="229"/>
      <c r="C148" s="230"/>
      <c r="D148" s="214" t="s">
        <v>173</v>
      </c>
      <c r="E148" s="231" t="s">
        <v>1</v>
      </c>
      <c r="F148" s="232" t="s">
        <v>598</v>
      </c>
      <c r="G148" s="230"/>
      <c r="H148" s="233">
        <v>3.726</v>
      </c>
      <c r="I148" s="234"/>
      <c r="J148" s="234"/>
      <c r="K148" s="230"/>
      <c r="L148" s="230"/>
      <c r="M148" s="235"/>
      <c r="N148" s="236"/>
      <c r="O148" s="237"/>
      <c r="P148" s="237"/>
      <c r="Q148" s="237"/>
      <c r="R148" s="237"/>
      <c r="S148" s="237"/>
      <c r="T148" s="237"/>
      <c r="U148" s="237"/>
      <c r="V148" s="237"/>
      <c r="W148" s="237"/>
      <c r="X148" s="238"/>
      <c r="AT148" s="239" t="s">
        <v>173</v>
      </c>
      <c r="AU148" s="239" t="s">
        <v>94</v>
      </c>
      <c r="AV148" s="14" t="s">
        <v>94</v>
      </c>
      <c r="AW148" s="14" t="s">
        <v>5</v>
      </c>
      <c r="AX148" s="14" t="s">
        <v>85</v>
      </c>
      <c r="AY148" s="239" t="s">
        <v>163</v>
      </c>
    </row>
    <row r="149" spans="1:65" s="16" customFormat="1">
      <c r="B149" s="255"/>
      <c r="C149" s="256"/>
      <c r="D149" s="214" t="s">
        <v>173</v>
      </c>
      <c r="E149" s="257" t="s">
        <v>1</v>
      </c>
      <c r="F149" s="258" t="s">
        <v>392</v>
      </c>
      <c r="G149" s="256"/>
      <c r="H149" s="259">
        <v>11.109</v>
      </c>
      <c r="I149" s="260"/>
      <c r="J149" s="260"/>
      <c r="K149" s="256"/>
      <c r="L149" s="256"/>
      <c r="M149" s="261"/>
      <c r="N149" s="262"/>
      <c r="O149" s="263"/>
      <c r="P149" s="263"/>
      <c r="Q149" s="263"/>
      <c r="R149" s="263"/>
      <c r="S149" s="263"/>
      <c r="T149" s="263"/>
      <c r="U149" s="263"/>
      <c r="V149" s="263"/>
      <c r="W149" s="263"/>
      <c r="X149" s="264"/>
      <c r="AT149" s="265" t="s">
        <v>173</v>
      </c>
      <c r="AU149" s="265" t="s">
        <v>94</v>
      </c>
      <c r="AV149" s="16" t="s">
        <v>102</v>
      </c>
      <c r="AW149" s="16" t="s">
        <v>5</v>
      </c>
      <c r="AX149" s="16" t="s">
        <v>85</v>
      </c>
      <c r="AY149" s="265" t="s">
        <v>163</v>
      </c>
    </row>
    <row r="150" spans="1:65" s="14" customFormat="1">
      <c r="B150" s="229"/>
      <c r="C150" s="230"/>
      <c r="D150" s="214" t="s">
        <v>173</v>
      </c>
      <c r="E150" s="231" t="s">
        <v>1</v>
      </c>
      <c r="F150" s="232" t="s">
        <v>604</v>
      </c>
      <c r="G150" s="230"/>
      <c r="H150" s="233">
        <v>-6.2789999999999999</v>
      </c>
      <c r="I150" s="234"/>
      <c r="J150" s="234"/>
      <c r="K150" s="230"/>
      <c r="L150" s="230"/>
      <c r="M150" s="235"/>
      <c r="N150" s="236"/>
      <c r="O150" s="237"/>
      <c r="P150" s="237"/>
      <c r="Q150" s="237"/>
      <c r="R150" s="237"/>
      <c r="S150" s="237"/>
      <c r="T150" s="237"/>
      <c r="U150" s="237"/>
      <c r="V150" s="237"/>
      <c r="W150" s="237"/>
      <c r="X150" s="238"/>
      <c r="AT150" s="239" t="s">
        <v>173</v>
      </c>
      <c r="AU150" s="239" t="s">
        <v>94</v>
      </c>
      <c r="AV150" s="14" t="s">
        <v>94</v>
      </c>
      <c r="AW150" s="14" t="s">
        <v>5</v>
      </c>
      <c r="AX150" s="14" t="s">
        <v>85</v>
      </c>
      <c r="AY150" s="239" t="s">
        <v>163</v>
      </c>
    </row>
    <row r="151" spans="1:65" s="16" customFormat="1">
      <c r="B151" s="255"/>
      <c r="C151" s="256"/>
      <c r="D151" s="214" t="s">
        <v>173</v>
      </c>
      <c r="E151" s="257" t="s">
        <v>1</v>
      </c>
      <c r="F151" s="258" t="s">
        <v>392</v>
      </c>
      <c r="G151" s="256"/>
      <c r="H151" s="259">
        <v>-6.2789999999999999</v>
      </c>
      <c r="I151" s="260"/>
      <c r="J151" s="260"/>
      <c r="K151" s="256"/>
      <c r="L151" s="256"/>
      <c r="M151" s="261"/>
      <c r="N151" s="262"/>
      <c r="O151" s="263"/>
      <c r="P151" s="263"/>
      <c r="Q151" s="263"/>
      <c r="R151" s="263"/>
      <c r="S151" s="263"/>
      <c r="T151" s="263"/>
      <c r="U151" s="263"/>
      <c r="V151" s="263"/>
      <c r="W151" s="263"/>
      <c r="X151" s="264"/>
      <c r="AT151" s="265" t="s">
        <v>173</v>
      </c>
      <c r="AU151" s="265" t="s">
        <v>94</v>
      </c>
      <c r="AV151" s="16" t="s">
        <v>102</v>
      </c>
      <c r="AW151" s="16" t="s">
        <v>5</v>
      </c>
      <c r="AX151" s="16" t="s">
        <v>85</v>
      </c>
      <c r="AY151" s="265" t="s">
        <v>163</v>
      </c>
    </row>
    <row r="152" spans="1:65" s="15" customFormat="1">
      <c r="B152" s="240"/>
      <c r="C152" s="241"/>
      <c r="D152" s="214" t="s">
        <v>173</v>
      </c>
      <c r="E152" s="242" t="s">
        <v>1</v>
      </c>
      <c r="F152" s="243" t="s">
        <v>177</v>
      </c>
      <c r="G152" s="241"/>
      <c r="H152" s="244">
        <v>4.83</v>
      </c>
      <c r="I152" s="245"/>
      <c r="J152" s="245"/>
      <c r="K152" s="241"/>
      <c r="L152" s="241"/>
      <c r="M152" s="246"/>
      <c r="N152" s="247"/>
      <c r="O152" s="248"/>
      <c r="P152" s="248"/>
      <c r="Q152" s="248"/>
      <c r="R152" s="248"/>
      <c r="S152" s="248"/>
      <c r="T152" s="248"/>
      <c r="U152" s="248"/>
      <c r="V152" s="248"/>
      <c r="W152" s="248"/>
      <c r="X152" s="249"/>
      <c r="AT152" s="250" t="s">
        <v>173</v>
      </c>
      <c r="AU152" s="250" t="s">
        <v>94</v>
      </c>
      <c r="AV152" s="15" t="s">
        <v>169</v>
      </c>
      <c r="AW152" s="15" t="s">
        <v>5</v>
      </c>
      <c r="AX152" s="15" t="s">
        <v>92</v>
      </c>
      <c r="AY152" s="250" t="s">
        <v>163</v>
      </c>
    </row>
    <row r="153" spans="1:65" s="2" customFormat="1" ht="24.2" customHeight="1">
      <c r="A153" s="35"/>
      <c r="B153" s="36"/>
      <c r="C153" s="199" t="s">
        <v>605</v>
      </c>
      <c r="D153" s="199" t="s">
        <v>165</v>
      </c>
      <c r="E153" s="200" t="s">
        <v>606</v>
      </c>
      <c r="F153" s="201" t="s">
        <v>607</v>
      </c>
      <c r="G153" s="202" t="s">
        <v>168</v>
      </c>
      <c r="H153" s="203">
        <v>7.7279999999999998</v>
      </c>
      <c r="I153" s="204"/>
      <c r="J153" s="204"/>
      <c r="K153" s="205">
        <f>ROUND(P153*H153,2)</f>
        <v>0</v>
      </c>
      <c r="L153" s="206"/>
      <c r="M153" s="40"/>
      <c r="N153" s="207" t="s">
        <v>1</v>
      </c>
      <c r="O153" s="208" t="s">
        <v>48</v>
      </c>
      <c r="P153" s="209">
        <f>I153+J153</f>
        <v>0</v>
      </c>
      <c r="Q153" s="209">
        <f>ROUND(I153*H153,2)</f>
        <v>0</v>
      </c>
      <c r="R153" s="209">
        <f>ROUND(J153*H153,2)</f>
        <v>0</v>
      </c>
      <c r="S153" s="72"/>
      <c r="T153" s="210">
        <f>S153*H153</f>
        <v>0</v>
      </c>
      <c r="U153" s="210">
        <v>0</v>
      </c>
      <c r="V153" s="210">
        <f>U153*H153</f>
        <v>0</v>
      </c>
      <c r="W153" s="210">
        <v>0</v>
      </c>
      <c r="X153" s="211">
        <f>W153*H153</f>
        <v>0</v>
      </c>
      <c r="Y153" s="35"/>
      <c r="Z153" s="35"/>
      <c r="AA153" s="35"/>
      <c r="AB153" s="35"/>
      <c r="AC153" s="35"/>
      <c r="AD153" s="35"/>
      <c r="AE153" s="35"/>
      <c r="AR153" s="212" t="s">
        <v>169</v>
      </c>
      <c r="AT153" s="212" t="s">
        <v>165</v>
      </c>
      <c r="AU153" s="212" t="s">
        <v>94</v>
      </c>
      <c r="AY153" s="18" t="s">
        <v>163</v>
      </c>
      <c r="BE153" s="213">
        <f>IF(O153="základní",K153,0)</f>
        <v>0</v>
      </c>
      <c r="BF153" s="213">
        <f>IF(O153="snížená",K153,0)</f>
        <v>0</v>
      </c>
      <c r="BG153" s="213">
        <f>IF(O153="zákl. přenesená",K153,0)</f>
        <v>0</v>
      </c>
      <c r="BH153" s="213">
        <f>IF(O153="sníž. přenesená",K153,0)</f>
        <v>0</v>
      </c>
      <c r="BI153" s="213">
        <f>IF(O153="nulová",K153,0)</f>
        <v>0</v>
      </c>
      <c r="BJ153" s="18" t="s">
        <v>92</v>
      </c>
      <c r="BK153" s="213">
        <f>ROUND(P153*H153,2)</f>
        <v>0</v>
      </c>
      <c r="BL153" s="18" t="s">
        <v>169</v>
      </c>
      <c r="BM153" s="212" t="s">
        <v>608</v>
      </c>
    </row>
    <row r="154" spans="1:65" s="2" customFormat="1" ht="29.25">
      <c r="A154" s="35"/>
      <c r="B154" s="36"/>
      <c r="C154" s="37"/>
      <c r="D154" s="214" t="s">
        <v>171</v>
      </c>
      <c r="E154" s="37"/>
      <c r="F154" s="215" t="s">
        <v>609</v>
      </c>
      <c r="G154" s="37"/>
      <c r="H154" s="37"/>
      <c r="I154" s="216"/>
      <c r="J154" s="216"/>
      <c r="K154" s="37"/>
      <c r="L154" s="37"/>
      <c r="M154" s="40"/>
      <c r="N154" s="217"/>
      <c r="O154" s="218"/>
      <c r="P154" s="72"/>
      <c r="Q154" s="72"/>
      <c r="R154" s="72"/>
      <c r="S154" s="72"/>
      <c r="T154" s="72"/>
      <c r="U154" s="72"/>
      <c r="V154" s="72"/>
      <c r="W154" s="72"/>
      <c r="X154" s="73"/>
      <c r="Y154" s="35"/>
      <c r="Z154" s="35"/>
      <c r="AA154" s="35"/>
      <c r="AB154" s="35"/>
      <c r="AC154" s="35"/>
      <c r="AD154" s="35"/>
      <c r="AE154" s="35"/>
      <c r="AT154" s="18" t="s">
        <v>171</v>
      </c>
      <c r="AU154" s="18" t="s">
        <v>94</v>
      </c>
    </row>
    <row r="155" spans="1:65" s="14" customFormat="1">
      <c r="B155" s="229"/>
      <c r="C155" s="230"/>
      <c r="D155" s="214" t="s">
        <v>173</v>
      </c>
      <c r="E155" s="230"/>
      <c r="F155" s="232" t="s">
        <v>610</v>
      </c>
      <c r="G155" s="230"/>
      <c r="H155" s="233">
        <v>7.7279999999999998</v>
      </c>
      <c r="I155" s="234"/>
      <c r="J155" s="234"/>
      <c r="K155" s="230"/>
      <c r="L155" s="230"/>
      <c r="M155" s="235"/>
      <c r="N155" s="236"/>
      <c r="O155" s="237"/>
      <c r="P155" s="237"/>
      <c r="Q155" s="237"/>
      <c r="R155" s="237"/>
      <c r="S155" s="237"/>
      <c r="T155" s="237"/>
      <c r="U155" s="237"/>
      <c r="V155" s="237"/>
      <c r="W155" s="237"/>
      <c r="X155" s="238"/>
      <c r="AT155" s="239" t="s">
        <v>173</v>
      </c>
      <c r="AU155" s="239" t="s">
        <v>94</v>
      </c>
      <c r="AV155" s="14" t="s">
        <v>94</v>
      </c>
      <c r="AW155" s="14" t="s">
        <v>4</v>
      </c>
      <c r="AX155" s="14" t="s">
        <v>92</v>
      </c>
      <c r="AY155" s="239" t="s">
        <v>163</v>
      </c>
    </row>
    <row r="156" spans="1:65" s="2" customFormat="1" ht="16.5" customHeight="1">
      <c r="A156" s="35"/>
      <c r="B156" s="36"/>
      <c r="C156" s="199" t="s">
        <v>611</v>
      </c>
      <c r="D156" s="199" t="s">
        <v>165</v>
      </c>
      <c r="E156" s="200" t="s">
        <v>612</v>
      </c>
      <c r="F156" s="201" t="s">
        <v>613</v>
      </c>
      <c r="G156" s="202" t="s">
        <v>196</v>
      </c>
      <c r="H156" s="203">
        <v>4.83</v>
      </c>
      <c r="I156" s="204"/>
      <c r="J156" s="204"/>
      <c r="K156" s="205">
        <f>ROUND(P156*H156,2)</f>
        <v>0</v>
      </c>
      <c r="L156" s="206"/>
      <c r="M156" s="40"/>
      <c r="N156" s="207" t="s">
        <v>1</v>
      </c>
      <c r="O156" s="208" t="s">
        <v>48</v>
      </c>
      <c r="P156" s="209">
        <f>I156+J156</f>
        <v>0</v>
      </c>
      <c r="Q156" s="209">
        <f>ROUND(I156*H156,2)</f>
        <v>0</v>
      </c>
      <c r="R156" s="209">
        <f>ROUND(J156*H156,2)</f>
        <v>0</v>
      </c>
      <c r="S156" s="72"/>
      <c r="T156" s="210">
        <f>S156*H156</f>
        <v>0</v>
      </c>
      <c r="U156" s="210">
        <v>0</v>
      </c>
      <c r="V156" s="210">
        <f>U156*H156</f>
        <v>0</v>
      </c>
      <c r="W156" s="210">
        <v>0</v>
      </c>
      <c r="X156" s="211">
        <f>W156*H156</f>
        <v>0</v>
      </c>
      <c r="Y156" s="35"/>
      <c r="Z156" s="35"/>
      <c r="AA156" s="35"/>
      <c r="AB156" s="35"/>
      <c r="AC156" s="35"/>
      <c r="AD156" s="35"/>
      <c r="AE156" s="35"/>
      <c r="AR156" s="212" t="s">
        <v>169</v>
      </c>
      <c r="AT156" s="212" t="s">
        <v>165</v>
      </c>
      <c r="AU156" s="212" t="s">
        <v>94</v>
      </c>
      <c r="AY156" s="18" t="s">
        <v>163</v>
      </c>
      <c r="BE156" s="213">
        <f>IF(O156="základní",K156,0)</f>
        <v>0</v>
      </c>
      <c r="BF156" s="213">
        <f>IF(O156="snížená",K156,0)</f>
        <v>0</v>
      </c>
      <c r="BG156" s="213">
        <f>IF(O156="zákl. přenesená",K156,0)</f>
        <v>0</v>
      </c>
      <c r="BH156" s="213">
        <f>IF(O156="sníž. přenesená",K156,0)</f>
        <v>0</v>
      </c>
      <c r="BI156" s="213">
        <f>IF(O156="nulová",K156,0)</f>
        <v>0</v>
      </c>
      <c r="BJ156" s="18" t="s">
        <v>92</v>
      </c>
      <c r="BK156" s="213">
        <f>ROUND(P156*H156,2)</f>
        <v>0</v>
      </c>
      <c r="BL156" s="18" t="s">
        <v>169</v>
      </c>
      <c r="BM156" s="212" t="s">
        <v>614</v>
      </c>
    </row>
    <row r="157" spans="1:65" s="2" customFormat="1" ht="19.5">
      <c r="A157" s="35"/>
      <c r="B157" s="36"/>
      <c r="C157" s="37"/>
      <c r="D157" s="214" t="s">
        <v>171</v>
      </c>
      <c r="E157" s="37"/>
      <c r="F157" s="215" t="s">
        <v>615</v>
      </c>
      <c r="G157" s="37"/>
      <c r="H157" s="37"/>
      <c r="I157" s="216"/>
      <c r="J157" s="216"/>
      <c r="K157" s="37"/>
      <c r="L157" s="37"/>
      <c r="M157" s="40"/>
      <c r="N157" s="217"/>
      <c r="O157" s="218"/>
      <c r="P157" s="72"/>
      <c r="Q157" s="72"/>
      <c r="R157" s="72"/>
      <c r="S157" s="72"/>
      <c r="T157" s="72"/>
      <c r="U157" s="72"/>
      <c r="V157" s="72"/>
      <c r="W157" s="72"/>
      <c r="X157" s="73"/>
      <c r="Y157" s="35"/>
      <c r="Z157" s="35"/>
      <c r="AA157" s="35"/>
      <c r="AB157" s="35"/>
      <c r="AC157" s="35"/>
      <c r="AD157" s="35"/>
      <c r="AE157" s="35"/>
      <c r="AT157" s="18" t="s">
        <v>171</v>
      </c>
      <c r="AU157" s="18" t="s">
        <v>94</v>
      </c>
    </row>
    <row r="158" spans="1:65" s="2" customFormat="1" ht="24.2" customHeight="1">
      <c r="A158" s="35"/>
      <c r="B158" s="36"/>
      <c r="C158" s="199" t="s">
        <v>203</v>
      </c>
      <c r="D158" s="199" t="s">
        <v>165</v>
      </c>
      <c r="E158" s="200" t="s">
        <v>616</v>
      </c>
      <c r="F158" s="201" t="s">
        <v>617</v>
      </c>
      <c r="G158" s="202" t="s">
        <v>196</v>
      </c>
      <c r="H158" s="203">
        <v>6.2789999999999999</v>
      </c>
      <c r="I158" s="204"/>
      <c r="J158" s="204"/>
      <c r="K158" s="205">
        <f>ROUND(P158*H158,2)</f>
        <v>0</v>
      </c>
      <c r="L158" s="206"/>
      <c r="M158" s="40"/>
      <c r="N158" s="207" t="s">
        <v>1</v>
      </c>
      <c r="O158" s="208" t="s">
        <v>48</v>
      </c>
      <c r="P158" s="209">
        <f>I158+J158</f>
        <v>0</v>
      </c>
      <c r="Q158" s="209">
        <f>ROUND(I158*H158,2)</f>
        <v>0</v>
      </c>
      <c r="R158" s="209">
        <f>ROUND(J158*H158,2)</f>
        <v>0</v>
      </c>
      <c r="S158" s="72"/>
      <c r="T158" s="210">
        <f>S158*H158</f>
        <v>0</v>
      </c>
      <c r="U158" s="210">
        <v>0</v>
      </c>
      <c r="V158" s="210">
        <f>U158*H158</f>
        <v>0</v>
      </c>
      <c r="W158" s="210">
        <v>0</v>
      </c>
      <c r="X158" s="211">
        <f>W158*H158</f>
        <v>0</v>
      </c>
      <c r="Y158" s="35"/>
      <c r="Z158" s="35"/>
      <c r="AA158" s="35"/>
      <c r="AB158" s="35"/>
      <c r="AC158" s="35"/>
      <c r="AD158" s="35"/>
      <c r="AE158" s="35"/>
      <c r="AR158" s="212" t="s">
        <v>169</v>
      </c>
      <c r="AT158" s="212" t="s">
        <v>165</v>
      </c>
      <c r="AU158" s="212" t="s">
        <v>94</v>
      </c>
      <c r="AY158" s="18" t="s">
        <v>163</v>
      </c>
      <c r="BE158" s="213">
        <f>IF(O158="základní",K158,0)</f>
        <v>0</v>
      </c>
      <c r="BF158" s="213">
        <f>IF(O158="snížená",K158,0)</f>
        <v>0</v>
      </c>
      <c r="BG158" s="213">
        <f>IF(O158="zákl. přenesená",K158,0)</f>
        <v>0</v>
      </c>
      <c r="BH158" s="213">
        <f>IF(O158="sníž. přenesená",K158,0)</f>
        <v>0</v>
      </c>
      <c r="BI158" s="213">
        <f>IF(O158="nulová",K158,0)</f>
        <v>0</v>
      </c>
      <c r="BJ158" s="18" t="s">
        <v>92</v>
      </c>
      <c r="BK158" s="213">
        <f>ROUND(P158*H158,2)</f>
        <v>0</v>
      </c>
      <c r="BL158" s="18" t="s">
        <v>169</v>
      </c>
      <c r="BM158" s="212" t="s">
        <v>618</v>
      </c>
    </row>
    <row r="159" spans="1:65" s="2" customFormat="1" ht="29.25">
      <c r="A159" s="35"/>
      <c r="B159" s="36"/>
      <c r="C159" s="37"/>
      <c r="D159" s="214" t="s">
        <v>171</v>
      </c>
      <c r="E159" s="37"/>
      <c r="F159" s="215" t="s">
        <v>619</v>
      </c>
      <c r="G159" s="37"/>
      <c r="H159" s="37"/>
      <c r="I159" s="216"/>
      <c r="J159" s="216"/>
      <c r="K159" s="37"/>
      <c r="L159" s="37"/>
      <c r="M159" s="40"/>
      <c r="N159" s="217"/>
      <c r="O159" s="218"/>
      <c r="P159" s="72"/>
      <c r="Q159" s="72"/>
      <c r="R159" s="72"/>
      <c r="S159" s="72"/>
      <c r="T159" s="72"/>
      <c r="U159" s="72"/>
      <c r="V159" s="72"/>
      <c r="W159" s="72"/>
      <c r="X159" s="73"/>
      <c r="Y159" s="35"/>
      <c r="Z159" s="35"/>
      <c r="AA159" s="35"/>
      <c r="AB159" s="35"/>
      <c r="AC159" s="35"/>
      <c r="AD159" s="35"/>
      <c r="AE159" s="35"/>
      <c r="AT159" s="18" t="s">
        <v>171</v>
      </c>
      <c r="AU159" s="18" t="s">
        <v>94</v>
      </c>
    </row>
    <row r="160" spans="1:65" s="13" customFormat="1">
      <c r="B160" s="219"/>
      <c r="C160" s="220"/>
      <c r="D160" s="214" t="s">
        <v>173</v>
      </c>
      <c r="E160" s="221" t="s">
        <v>1</v>
      </c>
      <c r="F160" s="222" t="s">
        <v>174</v>
      </c>
      <c r="G160" s="220"/>
      <c r="H160" s="221" t="s">
        <v>1</v>
      </c>
      <c r="I160" s="223"/>
      <c r="J160" s="223"/>
      <c r="K160" s="220"/>
      <c r="L160" s="220"/>
      <c r="M160" s="224"/>
      <c r="N160" s="225"/>
      <c r="O160" s="226"/>
      <c r="P160" s="226"/>
      <c r="Q160" s="226"/>
      <c r="R160" s="226"/>
      <c r="S160" s="226"/>
      <c r="T160" s="226"/>
      <c r="U160" s="226"/>
      <c r="V160" s="226"/>
      <c r="W160" s="226"/>
      <c r="X160" s="227"/>
      <c r="AT160" s="228" t="s">
        <v>173</v>
      </c>
      <c r="AU160" s="228" t="s">
        <v>94</v>
      </c>
      <c r="AV160" s="13" t="s">
        <v>92</v>
      </c>
      <c r="AW160" s="13" t="s">
        <v>5</v>
      </c>
      <c r="AX160" s="13" t="s">
        <v>85</v>
      </c>
      <c r="AY160" s="228" t="s">
        <v>163</v>
      </c>
    </row>
    <row r="161" spans="1:65" s="14" customFormat="1">
      <c r="B161" s="229"/>
      <c r="C161" s="230"/>
      <c r="D161" s="214" t="s">
        <v>173</v>
      </c>
      <c r="E161" s="231" t="s">
        <v>1</v>
      </c>
      <c r="F161" s="232" t="s">
        <v>597</v>
      </c>
      <c r="G161" s="230"/>
      <c r="H161" s="233">
        <v>7.383</v>
      </c>
      <c r="I161" s="234"/>
      <c r="J161" s="234"/>
      <c r="K161" s="230"/>
      <c r="L161" s="230"/>
      <c r="M161" s="235"/>
      <c r="N161" s="236"/>
      <c r="O161" s="237"/>
      <c r="P161" s="237"/>
      <c r="Q161" s="237"/>
      <c r="R161" s="237"/>
      <c r="S161" s="237"/>
      <c r="T161" s="237"/>
      <c r="U161" s="237"/>
      <c r="V161" s="237"/>
      <c r="W161" s="237"/>
      <c r="X161" s="238"/>
      <c r="AT161" s="239" t="s">
        <v>173</v>
      </c>
      <c r="AU161" s="239" t="s">
        <v>94</v>
      </c>
      <c r="AV161" s="14" t="s">
        <v>94</v>
      </c>
      <c r="AW161" s="14" t="s">
        <v>5</v>
      </c>
      <c r="AX161" s="14" t="s">
        <v>85</v>
      </c>
      <c r="AY161" s="239" t="s">
        <v>163</v>
      </c>
    </row>
    <row r="162" spans="1:65" s="14" customFormat="1">
      <c r="B162" s="229"/>
      <c r="C162" s="230"/>
      <c r="D162" s="214" t="s">
        <v>173</v>
      </c>
      <c r="E162" s="231" t="s">
        <v>1</v>
      </c>
      <c r="F162" s="232" t="s">
        <v>598</v>
      </c>
      <c r="G162" s="230"/>
      <c r="H162" s="233">
        <v>3.726</v>
      </c>
      <c r="I162" s="234"/>
      <c r="J162" s="234"/>
      <c r="K162" s="230"/>
      <c r="L162" s="230"/>
      <c r="M162" s="235"/>
      <c r="N162" s="236"/>
      <c r="O162" s="237"/>
      <c r="P162" s="237"/>
      <c r="Q162" s="237"/>
      <c r="R162" s="237"/>
      <c r="S162" s="237"/>
      <c r="T162" s="237"/>
      <c r="U162" s="237"/>
      <c r="V162" s="237"/>
      <c r="W162" s="237"/>
      <c r="X162" s="238"/>
      <c r="AT162" s="239" t="s">
        <v>173</v>
      </c>
      <c r="AU162" s="239" t="s">
        <v>94</v>
      </c>
      <c r="AV162" s="14" t="s">
        <v>94</v>
      </c>
      <c r="AW162" s="14" t="s">
        <v>5</v>
      </c>
      <c r="AX162" s="14" t="s">
        <v>85</v>
      </c>
      <c r="AY162" s="239" t="s">
        <v>163</v>
      </c>
    </row>
    <row r="163" spans="1:65" s="16" customFormat="1">
      <c r="B163" s="255"/>
      <c r="C163" s="256"/>
      <c r="D163" s="214" t="s">
        <v>173</v>
      </c>
      <c r="E163" s="257" t="s">
        <v>1</v>
      </c>
      <c r="F163" s="258" t="s">
        <v>392</v>
      </c>
      <c r="G163" s="256"/>
      <c r="H163" s="259">
        <v>11.109</v>
      </c>
      <c r="I163" s="260"/>
      <c r="J163" s="260"/>
      <c r="K163" s="256"/>
      <c r="L163" s="256"/>
      <c r="M163" s="261"/>
      <c r="N163" s="262"/>
      <c r="O163" s="263"/>
      <c r="P163" s="263"/>
      <c r="Q163" s="263"/>
      <c r="R163" s="263"/>
      <c r="S163" s="263"/>
      <c r="T163" s="263"/>
      <c r="U163" s="263"/>
      <c r="V163" s="263"/>
      <c r="W163" s="263"/>
      <c r="X163" s="264"/>
      <c r="AT163" s="265" t="s">
        <v>173</v>
      </c>
      <c r="AU163" s="265" t="s">
        <v>94</v>
      </c>
      <c r="AV163" s="16" t="s">
        <v>102</v>
      </c>
      <c r="AW163" s="16" t="s">
        <v>5</v>
      </c>
      <c r="AX163" s="16" t="s">
        <v>85</v>
      </c>
      <c r="AY163" s="265" t="s">
        <v>163</v>
      </c>
    </row>
    <row r="164" spans="1:65" s="14" customFormat="1">
      <c r="B164" s="229"/>
      <c r="C164" s="230"/>
      <c r="D164" s="214" t="s">
        <v>173</v>
      </c>
      <c r="E164" s="231" t="s">
        <v>1</v>
      </c>
      <c r="F164" s="232" t="s">
        <v>620</v>
      </c>
      <c r="G164" s="230"/>
      <c r="H164" s="233">
        <v>-0.96599999999999997</v>
      </c>
      <c r="I164" s="234"/>
      <c r="J164" s="234"/>
      <c r="K164" s="230"/>
      <c r="L164" s="230"/>
      <c r="M164" s="235"/>
      <c r="N164" s="236"/>
      <c r="O164" s="237"/>
      <c r="P164" s="237"/>
      <c r="Q164" s="237"/>
      <c r="R164" s="237"/>
      <c r="S164" s="237"/>
      <c r="T164" s="237"/>
      <c r="U164" s="237"/>
      <c r="V164" s="237"/>
      <c r="W164" s="237"/>
      <c r="X164" s="238"/>
      <c r="AT164" s="239" t="s">
        <v>173</v>
      </c>
      <c r="AU164" s="239" t="s">
        <v>94</v>
      </c>
      <c r="AV164" s="14" t="s">
        <v>94</v>
      </c>
      <c r="AW164" s="14" t="s">
        <v>5</v>
      </c>
      <c r="AX164" s="14" t="s">
        <v>85</v>
      </c>
      <c r="AY164" s="239" t="s">
        <v>163</v>
      </c>
    </row>
    <row r="165" spans="1:65" s="14" customFormat="1">
      <c r="B165" s="229"/>
      <c r="C165" s="230"/>
      <c r="D165" s="214" t="s">
        <v>173</v>
      </c>
      <c r="E165" s="231" t="s">
        <v>1</v>
      </c>
      <c r="F165" s="232" t="s">
        <v>621</v>
      </c>
      <c r="G165" s="230"/>
      <c r="H165" s="233">
        <v>-2.8980000000000001</v>
      </c>
      <c r="I165" s="234"/>
      <c r="J165" s="234"/>
      <c r="K165" s="230"/>
      <c r="L165" s="230"/>
      <c r="M165" s="235"/>
      <c r="N165" s="236"/>
      <c r="O165" s="237"/>
      <c r="P165" s="237"/>
      <c r="Q165" s="237"/>
      <c r="R165" s="237"/>
      <c r="S165" s="237"/>
      <c r="T165" s="237"/>
      <c r="U165" s="237"/>
      <c r="V165" s="237"/>
      <c r="W165" s="237"/>
      <c r="X165" s="238"/>
      <c r="AT165" s="239" t="s">
        <v>173</v>
      </c>
      <c r="AU165" s="239" t="s">
        <v>94</v>
      </c>
      <c r="AV165" s="14" t="s">
        <v>94</v>
      </c>
      <c r="AW165" s="14" t="s">
        <v>5</v>
      </c>
      <c r="AX165" s="14" t="s">
        <v>85</v>
      </c>
      <c r="AY165" s="239" t="s">
        <v>163</v>
      </c>
    </row>
    <row r="166" spans="1:65" s="14" customFormat="1">
      <c r="B166" s="229"/>
      <c r="C166" s="230"/>
      <c r="D166" s="214" t="s">
        <v>173</v>
      </c>
      <c r="E166" s="231" t="s">
        <v>1</v>
      </c>
      <c r="F166" s="232" t="s">
        <v>622</v>
      </c>
      <c r="G166" s="230"/>
      <c r="H166" s="233">
        <v>-0.96599999999999997</v>
      </c>
      <c r="I166" s="234"/>
      <c r="J166" s="234"/>
      <c r="K166" s="230"/>
      <c r="L166" s="230"/>
      <c r="M166" s="235"/>
      <c r="N166" s="236"/>
      <c r="O166" s="237"/>
      <c r="P166" s="237"/>
      <c r="Q166" s="237"/>
      <c r="R166" s="237"/>
      <c r="S166" s="237"/>
      <c r="T166" s="237"/>
      <c r="U166" s="237"/>
      <c r="V166" s="237"/>
      <c r="W166" s="237"/>
      <c r="X166" s="238"/>
      <c r="AT166" s="239" t="s">
        <v>173</v>
      </c>
      <c r="AU166" s="239" t="s">
        <v>94</v>
      </c>
      <c r="AV166" s="14" t="s">
        <v>94</v>
      </c>
      <c r="AW166" s="14" t="s">
        <v>5</v>
      </c>
      <c r="AX166" s="14" t="s">
        <v>85</v>
      </c>
      <c r="AY166" s="239" t="s">
        <v>163</v>
      </c>
    </row>
    <row r="167" spans="1:65" s="16" customFormat="1">
      <c r="B167" s="255"/>
      <c r="C167" s="256"/>
      <c r="D167" s="214" t="s">
        <v>173</v>
      </c>
      <c r="E167" s="257" t="s">
        <v>1</v>
      </c>
      <c r="F167" s="258" t="s">
        <v>392</v>
      </c>
      <c r="G167" s="256"/>
      <c r="H167" s="259">
        <v>-4.83</v>
      </c>
      <c r="I167" s="260"/>
      <c r="J167" s="260"/>
      <c r="K167" s="256"/>
      <c r="L167" s="256"/>
      <c r="M167" s="261"/>
      <c r="N167" s="262"/>
      <c r="O167" s="263"/>
      <c r="P167" s="263"/>
      <c r="Q167" s="263"/>
      <c r="R167" s="263"/>
      <c r="S167" s="263"/>
      <c r="T167" s="263"/>
      <c r="U167" s="263"/>
      <c r="V167" s="263"/>
      <c r="W167" s="263"/>
      <c r="X167" s="264"/>
      <c r="AT167" s="265" t="s">
        <v>173</v>
      </c>
      <c r="AU167" s="265" t="s">
        <v>94</v>
      </c>
      <c r="AV167" s="16" t="s">
        <v>102</v>
      </c>
      <c r="AW167" s="16" t="s">
        <v>5</v>
      </c>
      <c r="AX167" s="16" t="s">
        <v>85</v>
      </c>
      <c r="AY167" s="265" t="s">
        <v>163</v>
      </c>
    </row>
    <row r="168" spans="1:65" s="15" customFormat="1">
      <c r="B168" s="240"/>
      <c r="C168" s="241"/>
      <c r="D168" s="214" t="s">
        <v>173</v>
      </c>
      <c r="E168" s="242" t="s">
        <v>1</v>
      </c>
      <c r="F168" s="243" t="s">
        <v>177</v>
      </c>
      <c r="G168" s="241"/>
      <c r="H168" s="244">
        <v>6.2789999999999999</v>
      </c>
      <c r="I168" s="245"/>
      <c r="J168" s="245"/>
      <c r="K168" s="241"/>
      <c r="L168" s="241"/>
      <c r="M168" s="246"/>
      <c r="N168" s="247"/>
      <c r="O168" s="248"/>
      <c r="P168" s="248"/>
      <c r="Q168" s="248"/>
      <c r="R168" s="248"/>
      <c r="S168" s="248"/>
      <c r="T168" s="248"/>
      <c r="U168" s="248"/>
      <c r="V168" s="248"/>
      <c r="W168" s="248"/>
      <c r="X168" s="249"/>
      <c r="AT168" s="250" t="s">
        <v>173</v>
      </c>
      <c r="AU168" s="250" t="s">
        <v>94</v>
      </c>
      <c r="AV168" s="15" t="s">
        <v>169</v>
      </c>
      <c r="AW168" s="15" t="s">
        <v>5</v>
      </c>
      <c r="AX168" s="15" t="s">
        <v>92</v>
      </c>
      <c r="AY168" s="250" t="s">
        <v>163</v>
      </c>
    </row>
    <row r="169" spans="1:65" s="2" customFormat="1" ht="21.75" customHeight="1">
      <c r="A169" s="35"/>
      <c r="B169" s="36"/>
      <c r="C169" s="199" t="s">
        <v>208</v>
      </c>
      <c r="D169" s="199" t="s">
        <v>165</v>
      </c>
      <c r="E169" s="200" t="s">
        <v>623</v>
      </c>
      <c r="F169" s="201" t="s">
        <v>624</v>
      </c>
      <c r="G169" s="202" t="s">
        <v>196</v>
      </c>
      <c r="H169" s="203">
        <v>6.2789999999999999</v>
      </c>
      <c r="I169" s="204"/>
      <c r="J169" s="204"/>
      <c r="K169" s="205">
        <f>ROUND(P169*H169,2)</f>
        <v>0</v>
      </c>
      <c r="L169" s="206"/>
      <c r="M169" s="40"/>
      <c r="N169" s="207" t="s">
        <v>1</v>
      </c>
      <c r="O169" s="208" t="s">
        <v>48</v>
      </c>
      <c r="P169" s="209">
        <f>I169+J169</f>
        <v>0</v>
      </c>
      <c r="Q169" s="209">
        <f>ROUND(I169*H169,2)</f>
        <v>0</v>
      </c>
      <c r="R169" s="209">
        <f>ROUND(J169*H169,2)</f>
        <v>0</v>
      </c>
      <c r="S169" s="72"/>
      <c r="T169" s="210">
        <f>S169*H169</f>
        <v>0</v>
      </c>
      <c r="U169" s="210">
        <v>0</v>
      </c>
      <c r="V169" s="210">
        <f>U169*H169</f>
        <v>0</v>
      </c>
      <c r="W169" s="210">
        <v>0</v>
      </c>
      <c r="X169" s="211">
        <f>W169*H169</f>
        <v>0</v>
      </c>
      <c r="Y169" s="35"/>
      <c r="Z169" s="35"/>
      <c r="AA169" s="35"/>
      <c r="AB169" s="35"/>
      <c r="AC169" s="35"/>
      <c r="AD169" s="35"/>
      <c r="AE169" s="35"/>
      <c r="AR169" s="212" t="s">
        <v>169</v>
      </c>
      <c r="AT169" s="212" t="s">
        <v>165</v>
      </c>
      <c r="AU169" s="212" t="s">
        <v>94</v>
      </c>
      <c r="AY169" s="18" t="s">
        <v>163</v>
      </c>
      <c r="BE169" s="213">
        <f>IF(O169="základní",K169,0)</f>
        <v>0</v>
      </c>
      <c r="BF169" s="213">
        <f>IF(O169="snížená",K169,0)</f>
        <v>0</v>
      </c>
      <c r="BG169" s="213">
        <f>IF(O169="zákl. přenesená",K169,0)</f>
        <v>0</v>
      </c>
      <c r="BH169" s="213">
        <f>IF(O169="sníž. přenesená",K169,0)</f>
        <v>0</v>
      </c>
      <c r="BI169" s="213">
        <f>IF(O169="nulová",K169,0)</f>
        <v>0</v>
      </c>
      <c r="BJ169" s="18" t="s">
        <v>92</v>
      </c>
      <c r="BK169" s="213">
        <f>ROUND(P169*H169,2)</f>
        <v>0</v>
      </c>
      <c r="BL169" s="18" t="s">
        <v>169</v>
      </c>
      <c r="BM169" s="212" t="s">
        <v>625</v>
      </c>
    </row>
    <row r="170" spans="1:65" s="2" customFormat="1" ht="19.5">
      <c r="A170" s="35"/>
      <c r="B170" s="36"/>
      <c r="C170" s="37"/>
      <c r="D170" s="214" t="s">
        <v>171</v>
      </c>
      <c r="E170" s="37"/>
      <c r="F170" s="215" t="s">
        <v>626</v>
      </c>
      <c r="G170" s="37"/>
      <c r="H170" s="37"/>
      <c r="I170" s="216"/>
      <c r="J170" s="216"/>
      <c r="K170" s="37"/>
      <c r="L170" s="37"/>
      <c r="M170" s="40"/>
      <c r="N170" s="217"/>
      <c r="O170" s="218"/>
      <c r="P170" s="72"/>
      <c r="Q170" s="72"/>
      <c r="R170" s="72"/>
      <c r="S170" s="72"/>
      <c r="T170" s="72"/>
      <c r="U170" s="72"/>
      <c r="V170" s="72"/>
      <c r="W170" s="72"/>
      <c r="X170" s="73"/>
      <c r="Y170" s="35"/>
      <c r="Z170" s="35"/>
      <c r="AA170" s="35"/>
      <c r="AB170" s="35"/>
      <c r="AC170" s="35"/>
      <c r="AD170" s="35"/>
      <c r="AE170" s="35"/>
      <c r="AT170" s="18" t="s">
        <v>171</v>
      </c>
      <c r="AU170" s="18" t="s">
        <v>94</v>
      </c>
    </row>
    <row r="171" spans="1:65" s="2" customFormat="1" ht="24.2" customHeight="1">
      <c r="A171" s="35"/>
      <c r="B171" s="36"/>
      <c r="C171" s="199" t="s">
        <v>213</v>
      </c>
      <c r="D171" s="199" t="s">
        <v>165</v>
      </c>
      <c r="E171" s="200" t="s">
        <v>627</v>
      </c>
      <c r="F171" s="201" t="s">
        <v>628</v>
      </c>
      <c r="G171" s="202" t="s">
        <v>196</v>
      </c>
      <c r="H171" s="203">
        <v>2.8980000000000001</v>
      </c>
      <c r="I171" s="204"/>
      <c r="J171" s="204"/>
      <c r="K171" s="205">
        <f>ROUND(P171*H171,2)</f>
        <v>0</v>
      </c>
      <c r="L171" s="206"/>
      <c r="M171" s="40"/>
      <c r="N171" s="207" t="s">
        <v>1</v>
      </c>
      <c r="O171" s="208" t="s">
        <v>48</v>
      </c>
      <c r="P171" s="209">
        <f>I171+J171</f>
        <v>0</v>
      </c>
      <c r="Q171" s="209">
        <f>ROUND(I171*H171,2)</f>
        <v>0</v>
      </c>
      <c r="R171" s="209">
        <f>ROUND(J171*H171,2)</f>
        <v>0</v>
      </c>
      <c r="S171" s="72"/>
      <c r="T171" s="210">
        <f>S171*H171</f>
        <v>0</v>
      </c>
      <c r="U171" s="210">
        <v>0</v>
      </c>
      <c r="V171" s="210">
        <f>U171*H171</f>
        <v>0</v>
      </c>
      <c r="W171" s="210">
        <v>0</v>
      </c>
      <c r="X171" s="211">
        <f>W171*H171</f>
        <v>0</v>
      </c>
      <c r="Y171" s="35"/>
      <c r="Z171" s="35"/>
      <c r="AA171" s="35"/>
      <c r="AB171" s="35"/>
      <c r="AC171" s="35"/>
      <c r="AD171" s="35"/>
      <c r="AE171" s="35"/>
      <c r="AR171" s="212" t="s">
        <v>169</v>
      </c>
      <c r="AT171" s="212" t="s">
        <v>165</v>
      </c>
      <c r="AU171" s="212" t="s">
        <v>94</v>
      </c>
      <c r="AY171" s="18" t="s">
        <v>163</v>
      </c>
      <c r="BE171" s="213">
        <f>IF(O171="základní",K171,0)</f>
        <v>0</v>
      </c>
      <c r="BF171" s="213">
        <f>IF(O171="snížená",K171,0)</f>
        <v>0</v>
      </c>
      <c r="BG171" s="213">
        <f>IF(O171="zákl. přenesená",K171,0)</f>
        <v>0</v>
      </c>
      <c r="BH171" s="213">
        <f>IF(O171="sníž. přenesená",K171,0)</f>
        <v>0</v>
      </c>
      <c r="BI171" s="213">
        <f>IF(O171="nulová",K171,0)</f>
        <v>0</v>
      </c>
      <c r="BJ171" s="18" t="s">
        <v>92</v>
      </c>
      <c r="BK171" s="213">
        <f>ROUND(P171*H171,2)</f>
        <v>0</v>
      </c>
      <c r="BL171" s="18" t="s">
        <v>169</v>
      </c>
      <c r="BM171" s="212" t="s">
        <v>629</v>
      </c>
    </row>
    <row r="172" spans="1:65" s="2" customFormat="1" ht="39">
      <c r="A172" s="35"/>
      <c r="B172" s="36"/>
      <c r="C172" s="37"/>
      <c r="D172" s="214" t="s">
        <v>171</v>
      </c>
      <c r="E172" s="37"/>
      <c r="F172" s="215" t="s">
        <v>630</v>
      </c>
      <c r="G172" s="37"/>
      <c r="H172" s="37"/>
      <c r="I172" s="216"/>
      <c r="J172" s="216"/>
      <c r="K172" s="37"/>
      <c r="L172" s="37"/>
      <c r="M172" s="40"/>
      <c r="N172" s="217"/>
      <c r="O172" s="218"/>
      <c r="P172" s="72"/>
      <c r="Q172" s="72"/>
      <c r="R172" s="72"/>
      <c r="S172" s="72"/>
      <c r="T172" s="72"/>
      <c r="U172" s="72"/>
      <c r="V172" s="72"/>
      <c r="W172" s="72"/>
      <c r="X172" s="73"/>
      <c r="Y172" s="35"/>
      <c r="Z172" s="35"/>
      <c r="AA172" s="35"/>
      <c r="AB172" s="35"/>
      <c r="AC172" s="35"/>
      <c r="AD172" s="35"/>
      <c r="AE172" s="35"/>
      <c r="AT172" s="18" t="s">
        <v>171</v>
      </c>
      <c r="AU172" s="18" t="s">
        <v>94</v>
      </c>
    </row>
    <row r="173" spans="1:65" s="13" customFormat="1">
      <c r="B173" s="219"/>
      <c r="C173" s="220"/>
      <c r="D173" s="214" t="s">
        <v>173</v>
      </c>
      <c r="E173" s="221" t="s">
        <v>1</v>
      </c>
      <c r="F173" s="222" t="s">
        <v>174</v>
      </c>
      <c r="G173" s="220"/>
      <c r="H173" s="221" t="s">
        <v>1</v>
      </c>
      <c r="I173" s="223"/>
      <c r="J173" s="223"/>
      <c r="K173" s="220"/>
      <c r="L173" s="220"/>
      <c r="M173" s="224"/>
      <c r="N173" s="225"/>
      <c r="O173" s="226"/>
      <c r="P173" s="226"/>
      <c r="Q173" s="226"/>
      <c r="R173" s="226"/>
      <c r="S173" s="226"/>
      <c r="T173" s="226"/>
      <c r="U173" s="226"/>
      <c r="V173" s="226"/>
      <c r="W173" s="226"/>
      <c r="X173" s="227"/>
      <c r="AT173" s="228" t="s">
        <v>173</v>
      </c>
      <c r="AU173" s="228" t="s">
        <v>94</v>
      </c>
      <c r="AV173" s="13" t="s">
        <v>92</v>
      </c>
      <c r="AW173" s="13" t="s">
        <v>5</v>
      </c>
      <c r="AX173" s="13" t="s">
        <v>85</v>
      </c>
      <c r="AY173" s="228" t="s">
        <v>163</v>
      </c>
    </row>
    <row r="174" spans="1:65" s="14" customFormat="1">
      <c r="B174" s="229"/>
      <c r="C174" s="230"/>
      <c r="D174" s="214" t="s">
        <v>173</v>
      </c>
      <c r="E174" s="231" t="s">
        <v>1</v>
      </c>
      <c r="F174" s="232" t="s">
        <v>631</v>
      </c>
      <c r="G174" s="230"/>
      <c r="H174" s="233">
        <v>1.9259999999999999</v>
      </c>
      <c r="I174" s="234"/>
      <c r="J174" s="234"/>
      <c r="K174" s="230"/>
      <c r="L174" s="230"/>
      <c r="M174" s="235"/>
      <c r="N174" s="236"/>
      <c r="O174" s="237"/>
      <c r="P174" s="237"/>
      <c r="Q174" s="237"/>
      <c r="R174" s="237"/>
      <c r="S174" s="237"/>
      <c r="T174" s="237"/>
      <c r="U174" s="237"/>
      <c r="V174" s="237"/>
      <c r="W174" s="237"/>
      <c r="X174" s="238"/>
      <c r="AT174" s="239" t="s">
        <v>173</v>
      </c>
      <c r="AU174" s="239" t="s">
        <v>94</v>
      </c>
      <c r="AV174" s="14" t="s">
        <v>94</v>
      </c>
      <c r="AW174" s="14" t="s">
        <v>5</v>
      </c>
      <c r="AX174" s="14" t="s">
        <v>85</v>
      </c>
      <c r="AY174" s="239" t="s">
        <v>163</v>
      </c>
    </row>
    <row r="175" spans="1:65" s="14" customFormat="1">
      <c r="B175" s="229"/>
      <c r="C175" s="230"/>
      <c r="D175" s="214" t="s">
        <v>173</v>
      </c>
      <c r="E175" s="231" t="s">
        <v>1</v>
      </c>
      <c r="F175" s="232" t="s">
        <v>632</v>
      </c>
      <c r="G175" s="230"/>
      <c r="H175" s="233">
        <v>0.97199999999999998</v>
      </c>
      <c r="I175" s="234"/>
      <c r="J175" s="234"/>
      <c r="K175" s="230"/>
      <c r="L175" s="230"/>
      <c r="M175" s="235"/>
      <c r="N175" s="236"/>
      <c r="O175" s="237"/>
      <c r="P175" s="237"/>
      <c r="Q175" s="237"/>
      <c r="R175" s="237"/>
      <c r="S175" s="237"/>
      <c r="T175" s="237"/>
      <c r="U175" s="237"/>
      <c r="V175" s="237"/>
      <c r="W175" s="237"/>
      <c r="X175" s="238"/>
      <c r="AT175" s="239" t="s">
        <v>173</v>
      </c>
      <c r="AU175" s="239" t="s">
        <v>94</v>
      </c>
      <c r="AV175" s="14" t="s">
        <v>94</v>
      </c>
      <c r="AW175" s="14" t="s">
        <v>5</v>
      </c>
      <c r="AX175" s="14" t="s">
        <v>85</v>
      </c>
      <c r="AY175" s="239" t="s">
        <v>163</v>
      </c>
    </row>
    <row r="176" spans="1:65" s="15" customFormat="1">
      <c r="B176" s="240"/>
      <c r="C176" s="241"/>
      <c r="D176" s="214" t="s">
        <v>173</v>
      </c>
      <c r="E176" s="242" t="s">
        <v>1</v>
      </c>
      <c r="F176" s="243" t="s">
        <v>177</v>
      </c>
      <c r="G176" s="241"/>
      <c r="H176" s="244">
        <v>2.8980000000000001</v>
      </c>
      <c r="I176" s="245"/>
      <c r="J176" s="245"/>
      <c r="K176" s="241"/>
      <c r="L176" s="241"/>
      <c r="M176" s="246"/>
      <c r="N176" s="247"/>
      <c r="O176" s="248"/>
      <c r="P176" s="248"/>
      <c r="Q176" s="248"/>
      <c r="R176" s="248"/>
      <c r="S176" s="248"/>
      <c r="T176" s="248"/>
      <c r="U176" s="248"/>
      <c r="V176" s="248"/>
      <c r="W176" s="248"/>
      <c r="X176" s="249"/>
      <c r="AT176" s="250" t="s">
        <v>173</v>
      </c>
      <c r="AU176" s="250" t="s">
        <v>94</v>
      </c>
      <c r="AV176" s="15" t="s">
        <v>169</v>
      </c>
      <c r="AW176" s="15" t="s">
        <v>5</v>
      </c>
      <c r="AX176" s="15" t="s">
        <v>92</v>
      </c>
      <c r="AY176" s="250" t="s">
        <v>163</v>
      </c>
    </row>
    <row r="177" spans="1:65" s="2" customFormat="1" ht="16.5" customHeight="1">
      <c r="A177" s="35"/>
      <c r="B177" s="36"/>
      <c r="C177" s="267" t="s">
        <v>219</v>
      </c>
      <c r="D177" s="267" t="s">
        <v>435</v>
      </c>
      <c r="E177" s="268" t="s">
        <v>633</v>
      </c>
      <c r="F177" s="269" t="s">
        <v>634</v>
      </c>
      <c r="G177" s="270" t="s">
        <v>168</v>
      </c>
      <c r="H177" s="271">
        <v>5.7960000000000003</v>
      </c>
      <c r="I177" s="272"/>
      <c r="J177" s="273"/>
      <c r="K177" s="274">
        <f>ROUND(P177*H177,2)</f>
        <v>0</v>
      </c>
      <c r="L177" s="273"/>
      <c r="M177" s="275"/>
      <c r="N177" s="276" t="s">
        <v>1</v>
      </c>
      <c r="O177" s="208" t="s">
        <v>48</v>
      </c>
      <c r="P177" s="209">
        <f>I177+J177</f>
        <v>0</v>
      </c>
      <c r="Q177" s="209">
        <f>ROUND(I177*H177,2)</f>
        <v>0</v>
      </c>
      <c r="R177" s="209">
        <f>ROUND(J177*H177,2)</f>
        <v>0</v>
      </c>
      <c r="S177" s="72"/>
      <c r="T177" s="210">
        <f>S177*H177</f>
        <v>0</v>
      </c>
      <c r="U177" s="210">
        <v>1</v>
      </c>
      <c r="V177" s="210">
        <f>U177*H177</f>
        <v>5.7960000000000003</v>
      </c>
      <c r="W177" s="210">
        <v>0</v>
      </c>
      <c r="X177" s="211">
        <f>W177*H177</f>
        <v>0</v>
      </c>
      <c r="Y177" s="35"/>
      <c r="Z177" s="35"/>
      <c r="AA177" s="35"/>
      <c r="AB177" s="35"/>
      <c r="AC177" s="35"/>
      <c r="AD177" s="35"/>
      <c r="AE177" s="35"/>
      <c r="AR177" s="212" t="s">
        <v>219</v>
      </c>
      <c r="AT177" s="212" t="s">
        <v>435</v>
      </c>
      <c r="AU177" s="212" t="s">
        <v>94</v>
      </c>
      <c r="AY177" s="18" t="s">
        <v>163</v>
      </c>
      <c r="BE177" s="213">
        <f>IF(O177="základní",K177,0)</f>
        <v>0</v>
      </c>
      <c r="BF177" s="213">
        <f>IF(O177="snížená",K177,0)</f>
        <v>0</v>
      </c>
      <c r="BG177" s="213">
        <f>IF(O177="zákl. přenesená",K177,0)</f>
        <v>0</v>
      </c>
      <c r="BH177" s="213">
        <f>IF(O177="sníž. přenesená",K177,0)</f>
        <v>0</v>
      </c>
      <c r="BI177" s="213">
        <f>IF(O177="nulová",K177,0)</f>
        <v>0</v>
      </c>
      <c r="BJ177" s="18" t="s">
        <v>92</v>
      </c>
      <c r="BK177" s="213">
        <f>ROUND(P177*H177,2)</f>
        <v>0</v>
      </c>
      <c r="BL177" s="18" t="s">
        <v>169</v>
      </c>
      <c r="BM177" s="212" t="s">
        <v>635</v>
      </c>
    </row>
    <row r="178" spans="1:65" s="2" customFormat="1">
      <c r="A178" s="35"/>
      <c r="B178" s="36"/>
      <c r="C178" s="37"/>
      <c r="D178" s="214" t="s">
        <v>171</v>
      </c>
      <c r="E178" s="37"/>
      <c r="F178" s="215" t="s">
        <v>634</v>
      </c>
      <c r="G178" s="37"/>
      <c r="H178" s="37"/>
      <c r="I178" s="216"/>
      <c r="J178" s="216"/>
      <c r="K178" s="37"/>
      <c r="L178" s="37"/>
      <c r="M178" s="40"/>
      <c r="N178" s="217"/>
      <c r="O178" s="218"/>
      <c r="P178" s="72"/>
      <c r="Q178" s="72"/>
      <c r="R178" s="72"/>
      <c r="S178" s="72"/>
      <c r="T178" s="72"/>
      <c r="U178" s="72"/>
      <c r="V178" s="72"/>
      <c r="W178" s="72"/>
      <c r="X178" s="73"/>
      <c r="Y178" s="35"/>
      <c r="Z178" s="35"/>
      <c r="AA178" s="35"/>
      <c r="AB178" s="35"/>
      <c r="AC178" s="35"/>
      <c r="AD178" s="35"/>
      <c r="AE178" s="35"/>
      <c r="AT178" s="18" t="s">
        <v>171</v>
      </c>
      <c r="AU178" s="18" t="s">
        <v>94</v>
      </c>
    </row>
    <row r="179" spans="1:65" s="14" customFormat="1">
      <c r="B179" s="229"/>
      <c r="C179" s="230"/>
      <c r="D179" s="214" t="s">
        <v>173</v>
      </c>
      <c r="E179" s="230"/>
      <c r="F179" s="232" t="s">
        <v>636</v>
      </c>
      <c r="G179" s="230"/>
      <c r="H179" s="233">
        <v>5.7960000000000003</v>
      </c>
      <c r="I179" s="234"/>
      <c r="J179" s="234"/>
      <c r="K179" s="230"/>
      <c r="L179" s="230"/>
      <c r="M179" s="235"/>
      <c r="N179" s="236"/>
      <c r="O179" s="237"/>
      <c r="P179" s="237"/>
      <c r="Q179" s="237"/>
      <c r="R179" s="237"/>
      <c r="S179" s="237"/>
      <c r="T179" s="237"/>
      <c r="U179" s="237"/>
      <c r="V179" s="237"/>
      <c r="W179" s="237"/>
      <c r="X179" s="238"/>
      <c r="AT179" s="239" t="s">
        <v>173</v>
      </c>
      <c r="AU179" s="239" t="s">
        <v>94</v>
      </c>
      <c r="AV179" s="14" t="s">
        <v>94</v>
      </c>
      <c r="AW179" s="14" t="s">
        <v>4</v>
      </c>
      <c r="AX179" s="14" t="s">
        <v>92</v>
      </c>
      <c r="AY179" s="239" t="s">
        <v>163</v>
      </c>
    </row>
    <row r="180" spans="1:65" s="12" customFormat="1" ht="22.9" customHeight="1">
      <c r="B180" s="182"/>
      <c r="C180" s="183"/>
      <c r="D180" s="184" t="s">
        <v>84</v>
      </c>
      <c r="E180" s="197" t="s">
        <v>102</v>
      </c>
      <c r="F180" s="197" t="s">
        <v>164</v>
      </c>
      <c r="G180" s="183"/>
      <c r="H180" s="183"/>
      <c r="I180" s="186"/>
      <c r="J180" s="186"/>
      <c r="K180" s="198">
        <f>BK180</f>
        <v>0</v>
      </c>
      <c r="L180" s="183"/>
      <c r="M180" s="188"/>
      <c r="N180" s="189"/>
      <c r="O180" s="190"/>
      <c r="P180" s="190"/>
      <c r="Q180" s="191">
        <f>SUM(Q181:Q185)</f>
        <v>0</v>
      </c>
      <c r="R180" s="191">
        <f>SUM(R181:R185)</f>
        <v>0</v>
      </c>
      <c r="S180" s="190"/>
      <c r="T180" s="192">
        <f>SUM(T181:T185)</f>
        <v>0</v>
      </c>
      <c r="U180" s="190"/>
      <c r="V180" s="192">
        <f>SUM(V181:V185)</f>
        <v>0.32623000000000002</v>
      </c>
      <c r="W180" s="190"/>
      <c r="X180" s="193">
        <f>SUM(X181:X185)</f>
        <v>0</v>
      </c>
      <c r="AR180" s="194" t="s">
        <v>92</v>
      </c>
      <c r="AT180" s="195" t="s">
        <v>84</v>
      </c>
      <c r="AU180" s="195" t="s">
        <v>92</v>
      </c>
      <c r="AY180" s="194" t="s">
        <v>163</v>
      </c>
      <c r="BK180" s="196">
        <f>SUM(BK181:BK185)</f>
        <v>0</v>
      </c>
    </row>
    <row r="181" spans="1:65" s="2" customFormat="1" ht="37.9" customHeight="1">
      <c r="A181" s="35"/>
      <c r="B181" s="36"/>
      <c r="C181" s="199" t="s">
        <v>192</v>
      </c>
      <c r="D181" s="199" t="s">
        <v>165</v>
      </c>
      <c r="E181" s="200" t="s">
        <v>637</v>
      </c>
      <c r="F181" s="201" t="s">
        <v>638</v>
      </c>
      <c r="G181" s="202" t="s">
        <v>187</v>
      </c>
      <c r="H181" s="203">
        <v>1</v>
      </c>
      <c r="I181" s="204"/>
      <c r="J181" s="204"/>
      <c r="K181" s="205">
        <f>ROUND(P181*H181,2)</f>
        <v>0</v>
      </c>
      <c r="L181" s="206"/>
      <c r="M181" s="40"/>
      <c r="N181" s="207" t="s">
        <v>1</v>
      </c>
      <c r="O181" s="208" t="s">
        <v>48</v>
      </c>
      <c r="P181" s="209">
        <f>I181+J181</f>
        <v>0</v>
      </c>
      <c r="Q181" s="209">
        <f>ROUND(I181*H181,2)</f>
        <v>0</v>
      </c>
      <c r="R181" s="209">
        <f>ROUND(J181*H181,2)</f>
        <v>0</v>
      </c>
      <c r="S181" s="72"/>
      <c r="T181" s="210">
        <f>S181*H181</f>
        <v>0</v>
      </c>
      <c r="U181" s="210">
        <v>0.32623000000000002</v>
      </c>
      <c r="V181" s="210">
        <f>U181*H181</f>
        <v>0.32623000000000002</v>
      </c>
      <c r="W181" s="210">
        <v>0</v>
      </c>
      <c r="X181" s="211">
        <f>W181*H181</f>
        <v>0</v>
      </c>
      <c r="Y181" s="35"/>
      <c r="Z181" s="35"/>
      <c r="AA181" s="35"/>
      <c r="AB181" s="35"/>
      <c r="AC181" s="35"/>
      <c r="AD181" s="35"/>
      <c r="AE181" s="35"/>
      <c r="AR181" s="212" t="s">
        <v>169</v>
      </c>
      <c r="AT181" s="212" t="s">
        <v>165</v>
      </c>
      <c r="AU181" s="212" t="s">
        <v>94</v>
      </c>
      <c r="AY181" s="18" t="s">
        <v>163</v>
      </c>
      <c r="BE181" s="213">
        <f>IF(O181="základní",K181,0)</f>
        <v>0</v>
      </c>
      <c r="BF181" s="213">
        <f>IF(O181="snížená",K181,0)</f>
        <v>0</v>
      </c>
      <c r="BG181" s="213">
        <f>IF(O181="zákl. přenesená",K181,0)</f>
        <v>0</v>
      </c>
      <c r="BH181" s="213">
        <f>IF(O181="sníž. přenesená",K181,0)</f>
        <v>0</v>
      </c>
      <c r="BI181" s="213">
        <f>IF(O181="nulová",K181,0)</f>
        <v>0</v>
      </c>
      <c r="BJ181" s="18" t="s">
        <v>92</v>
      </c>
      <c r="BK181" s="213">
        <f>ROUND(P181*H181,2)</f>
        <v>0</v>
      </c>
      <c r="BL181" s="18" t="s">
        <v>169</v>
      </c>
      <c r="BM181" s="212" t="s">
        <v>639</v>
      </c>
    </row>
    <row r="182" spans="1:65" s="2" customFormat="1" ht="19.5">
      <c r="A182" s="35"/>
      <c r="B182" s="36"/>
      <c r="C182" s="37"/>
      <c r="D182" s="214" t="s">
        <v>171</v>
      </c>
      <c r="E182" s="37"/>
      <c r="F182" s="215" t="s">
        <v>640</v>
      </c>
      <c r="G182" s="37"/>
      <c r="H182" s="37"/>
      <c r="I182" s="216"/>
      <c r="J182" s="216"/>
      <c r="K182" s="37"/>
      <c r="L182" s="37"/>
      <c r="M182" s="40"/>
      <c r="N182" s="217"/>
      <c r="O182" s="218"/>
      <c r="P182" s="72"/>
      <c r="Q182" s="72"/>
      <c r="R182" s="72"/>
      <c r="S182" s="72"/>
      <c r="T182" s="72"/>
      <c r="U182" s="72"/>
      <c r="V182" s="72"/>
      <c r="W182" s="72"/>
      <c r="X182" s="73"/>
      <c r="Y182" s="35"/>
      <c r="Z182" s="35"/>
      <c r="AA182" s="35"/>
      <c r="AB182" s="35"/>
      <c r="AC182" s="35"/>
      <c r="AD182" s="35"/>
      <c r="AE182" s="35"/>
      <c r="AT182" s="18" t="s">
        <v>171</v>
      </c>
      <c r="AU182" s="18" t="s">
        <v>94</v>
      </c>
    </row>
    <row r="183" spans="1:65" s="13" customFormat="1">
      <c r="B183" s="219"/>
      <c r="C183" s="220"/>
      <c r="D183" s="214" t="s">
        <v>173</v>
      </c>
      <c r="E183" s="221" t="s">
        <v>1</v>
      </c>
      <c r="F183" s="222" t="s">
        <v>641</v>
      </c>
      <c r="G183" s="220"/>
      <c r="H183" s="221" t="s">
        <v>1</v>
      </c>
      <c r="I183" s="223"/>
      <c r="J183" s="223"/>
      <c r="K183" s="220"/>
      <c r="L183" s="220"/>
      <c r="M183" s="224"/>
      <c r="N183" s="225"/>
      <c r="O183" s="226"/>
      <c r="P183" s="226"/>
      <c r="Q183" s="226"/>
      <c r="R183" s="226"/>
      <c r="S183" s="226"/>
      <c r="T183" s="226"/>
      <c r="U183" s="226"/>
      <c r="V183" s="226"/>
      <c r="W183" s="226"/>
      <c r="X183" s="227"/>
      <c r="AT183" s="228" t="s">
        <v>173</v>
      </c>
      <c r="AU183" s="228" t="s">
        <v>94</v>
      </c>
      <c r="AV183" s="13" t="s">
        <v>92</v>
      </c>
      <c r="AW183" s="13" t="s">
        <v>5</v>
      </c>
      <c r="AX183" s="13" t="s">
        <v>85</v>
      </c>
      <c r="AY183" s="228" t="s">
        <v>163</v>
      </c>
    </row>
    <row r="184" spans="1:65" s="14" customFormat="1">
      <c r="B184" s="229"/>
      <c r="C184" s="230"/>
      <c r="D184" s="214" t="s">
        <v>173</v>
      </c>
      <c r="E184" s="231" t="s">
        <v>1</v>
      </c>
      <c r="F184" s="232" t="s">
        <v>92</v>
      </c>
      <c r="G184" s="230"/>
      <c r="H184" s="233">
        <v>1</v>
      </c>
      <c r="I184" s="234"/>
      <c r="J184" s="234"/>
      <c r="K184" s="230"/>
      <c r="L184" s="230"/>
      <c r="M184" s="235"/>
      <c r="N184" s="236"/>
      <c r="O184" s="237"/>
      <c r="P184" s="237"/>
      <c r="Q184" s="237"/>
      <c r="R184" s="237"/>
      <c r="S184" s="237"/>
      <c r="T184" s="237"/>
      <c r="U184" s="237"/>
      <c r="V184" s="237"/>
      <c r="W184" s="237"/>
      <c r="X184" s="238"/>
      <c r="AT184" s="239" t="s">
        <v>173</v>
      </c>
      <c r="AU184" s="239" t="s">
        <v>94</v>
      </c>
      <c r="AV184" s="14" t="s">
        <v>94</v>
      </c>
      <c r="AW184" s="14" t="s">
        <v>5</v>
      </c>
      <c r="AX184" s="14" t="s">
        <v>85</v>
      </c>
      <c r="AY184" s="239" t="s">
        <v>163</v>
      </c>
    </row>
    <row r="185" spans="1:65" s="15" customFormat="1">
      <c r="B185" s="240"/>
      <c r="C185" s="241"/>
      <c r="D185" s="214" t="s">
        <v>173</v>
      </c>
      <c r="E185" s="242" t="s">
        <v>1</v>
      </c>
      <c r="F185" s="243" t="s">
        <v>177</v>
      </c>
      <c r="G185" s="241"/>
      <c r="H185" s="244">
        <v>1</v>
      </c>
      <c r="I185" s="245"/>
      <c r="J185" s="245"/>
      <c r="K185" s="241"/>
      <c r="L185" s="241"/>
      <c r="M185" s="246"/>
      <c r="N185" s="247"/>
      <c r="O185" s="248"/>
      <c r="P185" s="248"/>
      <c r="Q185" s="248"/>
      <c r="R185" s="248"/>
      <c r="S185" s="248"/>
      <c r="T185" s="248"/>
      <c r="U185" s="248"/>
      <c r="V185" s="248"/>
      <c r="W185" s="248"/>
      <c r="X185" s="249"/>
      <c r="AT185" s="250" t="s">
        <v>173</v>
      </c>
      <c r="AU185" s="250" t="s">
        <v>94</v>
      </c>
      <c r="AV185" s="15" t="s">
        <v>169</v>
      </c>
      <c r="AW185" s="15" t="s">
        <v>5</v>
      </c>
      <c r="AX185" s="15" t="s">
        <v>92</v>
      </c>
      <c r="AY185" s="250" t="s">
        <v>163</v>
      </c>
    </row>
    <row r="186" spans="1:65" s="12" customFormat="1" ht="22.9" customHeight="1">
      <c r="B186" s="182"/>
      <c r="C186" s="183"/>
      <c r="D186" s="184" t="s">
        <v>84</v>
      </c>
      <c r="E186" s="197" t="s">
        <v>169</v>
      </c>
      <c r="F186" s="197" t="s">
        <v>184</v>
      </c>
      <c r="G186" s="183"/>
      <c r="H186" s="183"/>
      <c r="I186" s="186"/>
      <c r="J186" s="186"/>
      <c r="K186" s="198">
        <f>BK186</f>
        <v>0</v>
      </c>
      <c r="L186" s="183"/>
      <c r="M186" s="188"/>
      <c r="N186" s="189"/>
      <c r="O186" s="190"/>
      <c r="P186" s="190"/>
      <c r="Q186" s="191">
        <f>SUM(Q187:Q192)</f>
        <v>0</v>
      </c>
      <c r="R186" s="191">
        <f>SUM(R187:R192)</f>
        <v>0</v>
      </c>
      <c r="S186" s="190"/>
      <c r="T186" s="192">
        <f>SUM(T187:T192)</f>
        <v>0</v>
      </c>
      <c r="U186" s="190"/>
      <c r="V186" s="192">
        <f>SUM(V187:V192)</f>
        <v>0</v>
      </c>
      <c r="W186" s="190"/>
      <c r="X186" s="193">
        <f>SUM(X187:X192)</f>
        <v>0</v>
      </c>
      <c r="AR186" s="194" t="s">
        <v>92</v>
      </c>
      <c r="AT186" s="195" t="s">
        <v>84</v>
      </c>
      <c r="AU186" s="195" t="s">
        <v>92</v>
      </c>
      <c r="AY186" s="194" t="s">
        <v>163</v>
      </c>
      <c r="BK186" s="196">
        <f>SUM(BK187:BK192)</f>
        <v>0</v>
      </c>
    </row>
    <row r="187" spans="1:65" s="2" customFormat="1" ht="16.5" customHeight="1">
      <c r="A187" s="35"/>
      <c r="B187" s="36"/>
      <c r="C187" s="199" t="s">
        <v>231</v>
      </c>
      <c r="D187" s="199" t="s">
        <v>165</v>
      </c>
      <c r="E187" s="200" t="s">
        <v>642</v>
      </c>
      <c r="F187" s="201" t="s">
        <v>643</v>
      </c>
      <c r="G187" s="202" t="s">
        <v>196</v>
      </c>
      <c r="H187" s="203">
        <v>0.96599999999999997</v>
      </c>
      <c r="I187" s="204"/>
      <c r="J187" s="204"/>
      <c r="K187" s="205">
        <f>ROUND(P187*H187,2)</f>
        <v>0</v>
      </c>
      <c r="L187" s="206"/>
      <c r="M187" s="40"/>
      <c r="N187" s="207" t="s">
        <v>1</v>
      </c>
      <c r="O187" s="208" t="s">
        <v>48</v>
      </c>
      <c r="P187" s="209">
        <f>I187+J187</f>
        <v>0</v>
      </c>
      <c r="Q187" s="209">
        <f>ROUND(I187*H187,2)</f>
        <v>0</v>
      </c>
      <c r="R187" s="209">
        <f>ROUND(J187*H187,2)</f>
        <v>0</v>
      </c>
      <c r="S187" s="72"/>
      <c r="T187" s="210">
        <f>S187*H187</f>
        <v>0</v>
      </c>
      <c r="U187" s="210">
        <v>0</v>
      </c>
      <c r="V187" s="210">
        <f>U187*H187</f>
        <v>0</v>
      </c>
      <c r="W187" s="210">
        <v>0</v>
      </c>
      <c r="X187" s="211">
        <f>W187*H187</f>
        <v>0</v>
      </c>
      <c r="Y187" s="35"/>
      <c r="Z187" s="35"/>
      <c r="AA187" s="35"/>
      <c r="AB187" s="35"/>
      <c r="AC187" s="35"/>
      <c r="AD187" s="35"/>
      <c r="AE187" s="35"/>
      <c r="AR187" s="212" t="s">
        <v>169</v>
      </c>
      <c r="AT187" s="212" t="s">
        <v>165</v>
      </c>
      <c r="AU187" s="212" t="s">
        <v>94</v>
      </c>
      <c r="AY187" s="18" t="s">
        <v>163</v>
      </c>
      <c r="BE187" s="213">
        <f>IF(O187="základní",K187,0)</f>
        <v>0</v>
      </c>
      <c r="BF187" s="213">
        <f>IF(O187="snížená",K187,0)</f>
        <v>0</v>
      </c>
      <c r="BG187" s="213">
        <f>IF(O187="zákl. přenesená",K187,0)</f>
        <v>0</v>
      </c>
      <c r="BH187" s="213">
        <f>IF(O187="sníž. přenesená",K187,0)</f>
        <v>0</v>
      </c>
      <c r="BI187" s="213">
        <f>IF(O187="nulová",K187,0)</f>
        <v>0</v>
      </c>
      <c r="BJ187" s="18" t="s">
        <v>92</v>
      </c>
      <c r="BK187" s="213">
        <f>ROUND(P187*H187,2)</f>
        <v>0</v>
      </c>
      <c r="BL187" s="18" t="s">
        <v>169</v>
      </c>
      <c r="BM187" s="212" t="s">
        <v>644</v>
      </c>
    </row>
    <row r="188" spans="1:65" s="2" customFormat="1" ht="19.5">
      <c r="A188" s="35"/>
      <c r="B188" s="36"/>
      <c r="C188" s="37"/>
      <c r="D188" s="214" t="s">
        <v>171</v>
      </c>
      <c r="E188" s="37"/>
      <c r="F188" s="215" t="s">
        <v>645</v>
      </c>
      <c r="G188" s="37"/>
      <c r="H188" s="37"/>
      <c r="I188" s="216"/>
      <c r="J188" s="216"/>
      <c r="K188" s="37"/>
      <c r="L188" s="37"/>
      <c r="M188" s="40"/>
      <c r="N188" s="217"/>
      <c r="O188" s="218"/>
      <c r="P188" s="72"/>
      <c r="Q188" s="72"/>
      <c r="R188" s="72"/>
      <c r="S188" s="72"/>
      <c r="T188" s="72"/>
      <c r="U188" s="72"/>
      <c r="V188" s="72"/>
      <c r="W188" s="72"/>
      <c r="X188" s="73"/>
      <c r="Y188" s="35"/>
      <c r="Z188" s="35"/>
      <c r="AA188" s="35"/>
      <c r="AB188" s="35"/>
      <c r="AC188" s="35"/>
      <c r="AD188" s="35"/>
      <c r="AE188" s="35"/>
      <c r="AT188" s="18" t="s">
        <v>171</v>
      </c>
      <c r="AU188" s="18" t="s">
        <v>94</v>
      </c>
    </row>
    <row r="189" spans="1:65" s="13" customFormat="1">
      <c r="B189" s="219"/>
      <c r="C189" s="220"/>
      <c r="D189" s="214" t="s">
        <v>173</v>
      </c>
      <c r="E189" s="221" t="s">
        <v>1</v>
      </c>
      <c r="F189" s="222" t="s">
        <v>174</v>
      </c>
      <c r="G189" s="220"/>
      <c r="H189" s="221" t="s">
        <v>1</v>
      </c>
      <c r="I189" s="223"/>
      <c r="J189" s="223"/>
      <c r="K189" s="220"/>
      <c r="L189" s="220"/>
      <c r="M189" s="224"/>
      <c r="N189" s="225"/>
      <c r="O189" s="226"/>
      <c r="P189" s="226"/>
      <c r="Q189" s="226"/>
      <c r="R189" s="226"/>
      <c r="S189" s="226"/>
      <c r="T189" s="226"/>
      <c r="U189" s="226"/>
      <c r="V189" s="226"/>
      <c r="W189" s="226"/>
      <c r="X189" s="227"/>
      <c r="AT189" s="228" t="s">
        <v>173</v>
      </c>
      <c r="AU189" s="228" t="s">
        <v>94</v>
      </c>
      <c r="AV189" s="13" t="s">
        <v>92</v>
      </c>
      <c r="AW189" s="13" t="s">
        <v>5</v>
      </c>
      <c r="AX189" s="13" t="s">
        <v>85</v>
      </c>
      <c r="AY189" s="228" t="s">
        <v>163</v>
      </c>
    </row>
    <row r="190" spans="1:65" s="14" customFormat="1">
      <c r="B190" s="229"/>
      <c r="C190" s="230"/>
      <c r="D190" s="214" t="s">
        <v>173</v>
      </c>
      <c r="E190" s="231" t="s">
        <v>1</v>
      </c>
      <c r="F190" s="232" t="s">
        <v>646</v>
      </c>
      <c r="G190" s="230"/>
      <c r="H190" s="233">
        <v>0.64200000000000002</v>
      </c>
      <c r="I190" s="234"/>
      <c r="J190" s="234"/>
      <c r="K190" s="230"/>
      <c r="L190" s="230"/>
      <c r="M190" s="235"/>
      <c r="N190" s="236"/>
      <c r="O190" s="237"/>
      <c r="P190" s="237"/>
      <c r="Q190" s="237"/>
      <c r="R190" s="237"/>
      <c r="S190" s="237"/>
      <c r="T190" s="237"/>
      <c r="U190" s="237"/>
      <c r="V190" s="237"/>
      <c r="W190" s="237"/>
      <c r="X190" s="238"/>
      <c r="AT190" s="239" t="s">
        <v>173</v>
      </c>
      <c r="AU190" s="239" t="s">
        <v>94</v>
      </c>
      <c r="AV190" s="14" t="s">
        <v>94</v>
      </c>
      <c r="AW190" s="14" t="s">
        <v>5</v>
      </c>
      <c r="AX190" s="14" t="s">
        <v>85</v>
      </c>
      <c r="AY190" s="239" t="s">
        <v>163</v>
      </c>
    </row>
    <row r="191" spans="1:65" s="14" customFormat="1">
      <c r="B191" s="229"/>
      <c r="C191" s="230"/>
      <c r="D191" s="214" t="s">
        <v>173</v>
      </c>
      <c r="E191" s="231" t="s">
        <v>1</v>
      </c>
      <c r="F191" s="232" t="s">
        <v>647</v>
      </c>
      <c r="G191" s="230"/>
      <c r="H191" s="233">
        <v>0.32400000000000001</v>
      </c>
      <c r="I191" s="234"/>
      <c r="J191" s="234"/>
      <c r="K191" s="230"/>
      <c r="L191" s="230"/>
      <c r="M191" s="235"/>
      <c r="N191" s="236"/>
      <c r="O191" s="237"/>
      <c r="P191" s="237"/>
      <c r="Q191" s="237"/>
      <c r="R191" s="237"/>
      <c r="S191" s="237"/>
      <c r="T191" s="237"/>
      <c r="U191" s="237"/>
      <c r="V191" s="237"/>
      <c r="W191" s="237"/>
      <c r="X191" s="238"/>
      <c r="AT191" s="239" t="s">
        <v>173</v>
      </c>
      <c r="AU191" s="239" t="s">
        <v>94</v>
      </c>
      <c r="AV191" s="14" t="s">
        <v>94</v>
      </c>
      <c r="AW191" s="14" t="s">
        <v>5</v>
      </c>
      <c r="AX191" s="14" t="s">
        <v>85</v>
      </c>
      <c r="AY191" s="239" t="s">
        <v>163</v>
      </c>
    </row>
    <row r="192" spans="1:65" s="15" customFormat="1">
      <c r="B192" s="240"/>
      <c r="C192" s="241"/>
      <c r="D192" s="214" t="s">
        <v>173</v>
      </c>
      <c r="E192" s="242" t="s">
        <v>1</v>
      </c>
      <c r="F192" s="243" t="s">
        <v>177</v>
      </c>
      <c r="G192" s="241"/>
      <c r="H192" s="244">
        <v>0.96599999999999997</v>
      </c>
      <c r="I192" s="245"/>
      <c r="J192" s="245"/>
      <c r="K192" s="241"/>
      <c r="L192" s="241"/>
      <c r="M192" s="246"/>
      <c r="N192" s="247"/>
      <c r="O192" s="248"/>
      <c r="P192" s="248"/>
      <c r="Q192" s="248"/>
      <c r="R192" s="248"/>
      <c r="S192" s="248"/>
      <c r="T192" s="248"/>
      <c r="U192" s="248"/>
      <c r="V192" s="248"/>
      <c r="W192" s="248"/>
      <c r="X192" s="249"/>
      <c r="AT192" s="250" t="s">
        <v>173</v>
      </c>
      <c r="AU192" s="250" t="s">
        <v>94</v>
      </c>
      <c r="AV192" s="15" t="s">
        <v>169</v>
      </c>
      <c r="AW192" s="15" t="s">
        <v>5</v>
      </c>
      <c r="AX192" s="15" t="s">
        <v>92</v>
      </c>
      <c r="AY192" s="250" t="s">
        <v>163</v>
      </c>
    </row>
    <row r="193" spans="1:65" s="12" customFormat="1" ht="22.9" customHeight="1">
      <c r="B193" s="182"/>
      <c r="C193" s="183"/>
      <c r="D193" s="184" t="s">
        <v>84</v>
      </c>
      <c r="E193" s="197" t="s">
        <v>208</v>
      </c>
      <c r="F193" s="197" t="s">
        <v>460</v>
      </c>
      <c r="G193" s="183"/>
      <c r="H193" s="183"/>
      <c r="I193" s="186"/>
      <c r="J193" s="186"/>
      <c r="K193" s="198">
        <f>BK193</f>
        <v>0</v>
      </c>
      <c r="L193" s="183"/>
      <c r="M193" s="188"/>
      <c r="N193" s="189"/>
      <c r="O193" s="190"/>
      <c r="P193" s="190"/>
      <c r="Q193" s="191">
        <f>SUM(Q194:Q199)</f>
        <v>0</v>
      </c>
      <c r="R193" s="191">
        <f>SUM(R194:R199)</f>
        <v>0</v>
      </c>
      <c r="S193" s="190"/>
      <c r="T193" s="192">
        <f>SUM(T194:T199)</f>
        <v>0</v>
      </c>
      <c r="U193" s="190"/>
      <c r="V193" s="192">
        <f>SUM(V194:V199)</f>
        <v>0.17745420000000001</v>
      </c>
      <c r="W193" s="190"/>
      <c r="X193" s="193">
        <f>SUM(X194:X199)</f>
        <v>0</v>
      </c>
      <c r="AR193" s="194" t="s">
        <v>92</v>
      </c>
      <c r="AT193" s="195" t="s">
        <v>84</v>
      </c>
      <c r="AU193" s="195" t="s">
        <v>92</v>
      </c>
      <c r="AY193" s="194" t="s">
        <v>163</v>
      </c>
      <c r="BK193" s="196">
        <f>SUM(BK194:BK199)</f>
        <v>0</v>
      </c>
    </row>
    <row r="194" spans="1:65" s="2" customFormat="1" ht="21.75" customHeight="1">
      <c r="A194" s="35"/>
      <c r="B194" s="36"/>
      <c r="C194" s="199" t="s">
        <v>241</v>
      </c>
      <c r="D194" s="199" t="s">
        <v>165</v>
      </c>
      <c r="E194" s="200" t="s">
        <v>648</v>
      </c>
      <c r="F194" s="201" t="s">
        <v>649</v>
      </c>
      <c r="G194" s="202" t="s">
        <v>180</v>
      </c>
      <c r="H194" s="203">
        <v>0.96599999999999997</v>
      </c>
      <c r="I194" s="204"/>
      <c r="J194" s="204"/>
      <c r="K194" s="205">
        <f>ROUND(P194*H194,2)</f>
        <v>0</v>
      </c>
      <c r="L194" s="206"/>
      <c r="M194" s="40"/>
      <c r="N194" s="207" t="s">
        <v>1</v>
      </c>
      <c r="O194" s="208" t="s">
        <v>48</v>
      </c>
      <c r="P194" s="209">
        <f>I194+J194</f>
        <v>0</v>
      </c>
      <c r="Q194" s="209">
        <f>ROUND(I194*H194,2)</f>
        <v>0</v>
      </c>
      <c r="R194" s="209">
        <f>ROUND(J194*H194,2)</f>
        <v>0</v>
      </c>
      <c r="S194" s="72"/>
      <c r="T194" s="210">
        <f>S194*H194</f>
        <v>0</v>
      </c>
      <c r="U194" s="210">
        <v>0.1837</v>
      </c>
      <c r="V194" s="210">
        <f>U194*H194</f>
        <v>0.17745420000000001</v>
      </c>
      <c r="W194" s="210">
        <v>0</v>
      </c>
      <c r="X194" s="211">
        <f>W194*H194</f>
        <v>0</v>
      </c>
      <c r="Y194" s="35"/>
      <c r="Z194" s="35"/>
      <c r="AA194" s="35"/>
      <c r="AB194" s="35"/>
      <c r="AC194" s="35"/>
      <c r="AD194" s="35"/>
      <c r="AE194" s="35"/>
      <c r="AR194" s="212" t="s">
        <v>169</v>
      </c>
      <c r="AT194" s="212" t="s">
        <v>165</v>
      </c>
      <c r="AU194" s="212" t="s">
        <v>94</v>
      </c>
      <c r="AY194" s="18" t="s">
        <v>163</v>
      </c>
      <c r="BE194" s="213">
        <f>IF(O194="základní",K194,0)</f>
        <v>0</v>
      </c>
      <c r="BF194" s="213">
        <f>IF(O194="snížená",K194,0)</f>
        <v>0</v>
      </c>
      <c r="BG194" s="213">
        <f>IF(O194="zákl. přenesená",K194,0)</f>
        <v>0</v>
      </c>
      <c r="BH194" s="213">
        <f>IF(O194="sníž. přenesená",K194,0)</f>
        <v>0</v>
      </c>
      <c r="BI194" s="213">
        <f>IF(O194="nulová",K194,0)</f>
        <v>0</v>
      </c>
      <c r="BJ194" s="18" t="s">
        <v>92</v>
      </c>
      <c r="BK194" s="213">
        <f>ROUND(P194*H194,2)</f>
        <v>0</v>
      </c>
      <c r="BL194" s="18" t="s">
        <v>169</v>
      </c>
      <c r="BM194" s="212" t="s">
        <v>650</v>
      </c>
    </row>
    <row r="195" spans="1:65" s="2" customFormat="1" ht="19.5">
      <c r="A195" s="35"/>
      <c r="B195" s="36"/>
      <c r="C195" s="37"/>
      <c r="D195" s="214" t="s">
        <v>171</v>
      </c>
      <c r="E195" s="37"/>
      <c r="F195" s="215" t="s">
        <v>651</v>
      </c>
      <c r="G195" s="37"/>
      <c r="H195" s="37"/>
      <c r="I195" s="216"/>
      <c r="J195" s="216"/>
      <c r="K195" s="37"/>
      <c r="L195" s="37"/>
      <c r="M195" s="40"/>
      <c r="N195" s="217"/>
      <c r="O195" s="218"/>
      <c r="P195" s="72"/>
      <c r="Q195" s="72"/>
      <c r="R195" s="72"/>
      <c r="S195" s="72"/>
      <c r="T195" s="72"/>
      <c r="U195" s="72"/>
      <c r="V195" s="72"/>
      <c r="W195" s="72"/>
      <c r="X195" s="73"/>
      <c r="Y195" s="35"/>
      <c r="Z195" s="35"/>
      <c r="AA195" s="35"/>
      <c r="AB195" s="35"/>
      <c r="AC195" s="35"/>
      <c r="AD195" s="35"/>
      <c r="AE195" s="35"/>
      <c r="AT195" s="18" t="s">
        <v>171</v>
      </c>
      <c r="AU195" s="18" t="s">
        <v>94</v>
      </c>
    </row>
    <row r="196" spans="1:65" s="13" customFormat="1">
      <c r="B196" s="219"/>
      <c r="C196" s="220"/>
      <c r="D196" s="214" t="s">
        <v>173</v>
      </c>
      <c r="E196" s="221" t="s">
        <v>1</v>
      </c>
      <c r="F196" s="222" t="s">
        <v>174</v>
      </c>
      <c r="G196" s="220"/>
      <c r="H196" s="221" t="s">
        <v>1</v>
      </c>
      <c r="I196" s="223"/>
      <c r="J196" s="223"/>
      <c r="K196" s="220"/>
      <c r="L196" s="220"/>
      <c r="M196" s="224"/>
      <c r="N196" s="225"/>
      <c r="O196" s="226"/>
      <c r="P196" s="226"/>
      <c r="Q196" s="226"/>
      <c r="R196" s="226"/>
      <c r="S196" s="226"/>
      <c r="T196" s="226"/>
      <c r="U196" s="226"/>
      <c r="V196" s="226"/>
      <c r="W196" s="226"/>
      <c r="X196" s="227"/>
      <c r="AT196" s="228" t="s">
        <v>173</v>
      </c>
      <c r="AU196" s="228" t="s">
        <v>94</v>
      </c>
      <c r="AV196" s="13" t="s">
        <v>92</v>
      </c>
      <c r="AW196" s="13" t="s">
        <v>5</v>
      </c>
      <c r="AX196" s="13" t="s">
        <v>85</v>
      </c>
      <c r="AY196" s="228" t="s">
        <v>163</v>
      </c>
    </row>
    <row r="197" spans="1:65" s="14" customFormat="1">
      <c r="B197" s="229"/>
      <c r="C197" s="230"/>
      <c r="D197" s="214" t="s">
        <v>173</v>
      </c>
      <c r="E197" s="231" t="s">
        <v>1</v>
      </c>
      <c r="F197" s="232" t="s">
        <v>646</v>
      </c>
      <c r="G197" s="230"/>
      <c r="H197" s="233">
        <v>0.64200000000000002</v>
      </c>
      <c r="I197" s="234"/>
      <c r="J197" s="234"/>
      <c r="K197" s="230"/>
      <c r="L197" s="230"/>
      <c r="M197" s="235"/>
      <c r="N197" s="236"/>
      <c r="O197" s="237"/>
      <c r="P197" s="237"/>
      <c r="Q197" s="237"/>
      <c r="R197" s="237"/>
      <c r="S197" s="237"/>
      <c r="T197" s="237"/>
      <c r="U197" s="237"/>
      <c r="V197" s="237"/>
      <c r="W197" s="237"/>
      <c r="X197" s="238"/>
      <c r="AT197" s="239" t="s">
        <v>173</v>
      </c>
      <c r="AU197" s="239" t="s">
        <v>94</v>
      </c>
      <c r="AV197" s="14" t="s">
        <v>94</v>
      </c>
      <c r="AW197" s="14" t="s">
        <v>5</v>
      </c>
      <c r="AX197" s="14" t="s">
        <v>85</v>
      </c>
      <c r="AY197" s="239" t="s">
        <v>163</v>
      </c>
    </row>
    <row r="198" spans="1:65" s="14" customFormat="1">
      <c r="B198" s="229"/>
      <c r="C198" s="230"/>
      <c r="D198" s="214" t="s">
        <v>173</v>
      </c>
      <c r="E198" s="231" t="s">
        <v>1</v>
      </c>
      <c r="F198" s="232" t="s">
        <v>647</v>
      </c>
      <c r="G198" s="230"/>
      <c r="H198" s="233">
        <v>0.32400000000000001</v>
      </c>
      <c r="I198" s="234"/>
      <c r="J198" s="234"/>
      <c r="K198" s="230"/>
      <c r="L198" s="230"/>
      <c r="M198" s="235"/>
      <c r="N198" s="236"/>
      <c r="O198" s="237"/>
      <c r="P198" s="237"/>
      <c r="Q198" s="237"/>
      <c r="R198" s="237"/>
      <c r="S198" s="237"/>
      <c r="T198" s="237"/>
      <c r="U198" s="237"/>
      <c r="V198" s="237"/>
      <c r="W198" s="237"/>
      <c r="X198" s="238"/>
      <c r="AT198" s="239" t="s">
        <v>173</v>
      </c>
      <c r="AU198" s="239" t="s">
        <v>94</v>
      </c>
      <c r="AV198" s="14" t="s">
        <v>94</v>
      </c>
      <c r="AW198" s="14" t="s">
        <v>5</v>
      </c>
      <c r="AX198" s="14" t="s">
        <v>85</v>
      </c>
      <c r="AY198" s="239" t="s">
        <v>163</v>
      </c>
    </row>
    <row r="199" spans="1:65" s="15" customFormat="1">
      <c r="B199" s="240"/>
      <c r="C199" s="241"/>
      <c r="D199" s="214" t="s">
        <v>173</v>
      </c>
      <c r="E199" s="242" t="s">
        <v>1</v>
      </c>
      <c r="F199" s="243" t="s">
        <v>177</v>
      </c>
      <c r="G199" s="241"/>
      <c r="H199" s="244">
        <v>0.96599999999999997</v>
      </c>
      <c r="I199" s="245"/>
      <c r="J199" s="245"/>
      <c r="K199" s="241"/>
      <c r="L199" s="241"/>
      <c r="M199" s="246"/>
      <c r="N199" s="247"/>
      <c r="O199" s="248"/>
      <c r="P199" s="248"/>
      <c r="Q199" s="248"/>
      <c r="R199" s="248"/>
      <c r="S199" s="248"/>
      <c r="T199" s="248"/>
      <c r="U199" s="248"/>
      <c r="V199" s="248"/>
      <c r="W199" s="248"/>
      <c r="X199" s="249"/>
      <c r="AT199" s="250" t="s">
        <v>173</v>
      </c>
      <c r="AU199" s="250" t="s">
        <v>94</v>
      </c>
      <c r="AV199" s="15" t="s">
        <v>169</v>
      </c>
      <c r="AW199" s="15" t="s">
        <v>5</v>
      </c>
      <c r="AX199" s="15" t="s">
        <v>92</v>
      </c>
      <c r="AY199" s="250" t="s">
        <v>163</v>
      </c>
    </row>
    <row r="200" spans="1:65" s="12" customFormat="1" ht="22.9" customHeight="1">
      <c r="B200" s="182"/>
      <c r="C200" s="183"/>
      <c r="D200" s="184" t="s">
        <v>84</v>
      </c>
      <c r="E200" s="197" t="s">
        <v>219</v>
      </c>
      <c r="F200" s="197" t="s">
        <v>652</v>
      </c>
      <c r="G200" s="183"/>
      <c r="H200" s="183"/>
      <c r="I200" s="186"/>
      <c r="J200" s="186"/>
      <c r="K200" s="198">
        <f>BK200</f>
        <v>0</v>
      </c>
      <c r="L200" s="183"/>
      <c r="M200" s="188"/>
      <c r="N200" s="189"/>
      <c r="O200" s="190"/>
      <c r="P200" s="190"/>
      <c r="Q200" s="191">
        <f>SUM(Q201:Q262)</f>
        <v>0</v>
      </c>
      <c r="R200" s="191">
        <f>SUM(R201:R262)</f>
        <v>0</v>
      </c>
      <c r="S200" s="190"/>
      <c r="T200" s="192">
        <f>SUM(T201:T262)</f>
        <v>0</v>
      </c>
      <c r="U200" s="190"/>
      <c r="V200" s="192">
        <f>SUM(V201:V262)</f>
        <v>0.1675777</v>
      </c>
      <c r="W200" s="190"/>
      <c r="X200" s="193">
        <f>SUM(X201:X262)</f>
        <v>0.67620000000000013</v>
      </c>
      <c r="AR200" s="194" t="s">
        <v>92</v>
      </c>
      <c r="AT200" s="195" t="s">
        <v>84</v>
      </c>
      <c r="AU200" s="195" t="s">
        <v>92</v>
      </c>
      <c r="AY200" s="194" t="s">
        <v>163</v>
      </c>
      <c r="BK200" s="196">
        <f>SUM(BK201:BK262)</f>
        <v>0</v>
      </c>
    </row>
    <row r="201" spans="1:65" s="2" customFormat="1" ht="24.2" customHeight="1">
      <c r="A201" s="35"/>
      <c r="B201" s="36"/>
      <c r="C201" s="199" t="s">
        <v>248</v>
      </c>
      <c r="D201" s="199" t="s">
        <v>165</v>
      </c>
      <c r="E201" s="200" t="s">
        <v>653</v>
      </c>
      <c r="F201" s="201" t="s">
        <v>654</v>
      </c>
      <c r="G201" s="202" t="s">
        <v>244</v>
      </c>
      <c r="H201" s="203">
        <v>18.37</v>
      </c>
      <c r="I201" s="204"/>
      <c r="J201" s="204"/>
      <c r="K201" s="205">
        <f>ROUND(P201*H201,2)</f>
        <v>0</v>
      </c>
      <c r="L201" s="206"/>
      <c r="M201" s="40"/>
      <c r="N201" s="207" t="s">
        <v>1</v>
      </c>
      <c r="O201" s="208" t="s">
        <v>48</v>
      </c>
      <c r="P201" s="209">
        <f>I201+J201</f>
        <v>0</v>
      </c>
      <c r="Q201" s="209">
        <f>ROUND(I201*H201,2)</f>
        <v>0</v>
      </c>
      <c r="R201" s="209">
        <f>ROUND(J201*H201,2)</f>
        <v>0</v>
      </c>
      <c r="S201" s="72"/>
      <c r="T201" s="210">
        <f>S201*H201</f>
        <v>0</v>
      </c>
      <c r="U201" s="210">
        <v>7.4599999999999996E-3</v>
      </c>
      <c r="V201" s="210">
        <f>U201*H201</f>
        <v>0.1370402</v>
      </c>
      <c r="W201" s="210">
        <v>0</v>
      </c>
      <c r="X201" s="211">
        <f>W201*H201</f>
        <v>0</v>
      </c>
      <c r="Y201" s="35"/>
      <c r="Z201" s="35"/>
      <c r="AA201" s="35"/>
      <c r="AB201" s="35"/>
      <c r="AC201" s="35"/>
      <c r="AD201" s="35"/>
      <c r="AE201" s="35"/>
      <c r="AR201" s="212" t="s">
        <v>169</v>
      </c>
      <c r="AT201" s="212" t="s">
        <v>165</v>
      </c>
      <c r="AU201" s="212" t="s">
        <v>94</v>
      </c>
      <c r="AY201" s="18" t="s">
        <v>163</v>
      </c>
      <c r="BE201" s="213">
        <f>IF(O201="základní",K201,0)</f>
        <v>0</v>
      </c>
      <c r="BF201" s="213">
        <f>IF(O201="snížená",K201,0)</f>
        <v>0</v>
      </c>
      <c r="BG201" s="213">
        <f>IF(O201="zákl. přenesená",K201,0)</f>
        <v>0</v>
      </c>
      <c r="BH201" s="213">
        <f>IF(O201="sníž. přenesená",K201,0)</f>
        <v>0</v>
      </c>
      <c r="BI201" s="213">
        <f>IF(O201="nulová",K201,0)</f>
        <v>0</v>
      </c>
      <c r="BJ201" s="18" t="s">
        <v>92</v>
      </c>
      <c r="BK201" s="213">
        <f>ROUND(P201*H201,2)</f>
        <v>0</v>
      </c>
      <c r="BL201" s="18" t="s">
        <v>169</v>
      </c>
      <c r="BM201" s="212" t="s">
        <v>655</v>
      </c>
    </row>
    <row r="202" spans="1:65" s="2" customFormat="1" ht="29.25">
      <c r="A202" s="35"/>
      <c r="B202" s="36"/>
      <c r="C202" s="37"/>
      <c r="D202" s="214" t="s">
        <v>171</v>
      </c>
      <c r="E202" s="37"/>
      <c r="F202" s="215" t="s">
        <v>656</v>
      </c>
      <c r="G202" s="37"/>
      <c r="H202" s="37"/>
      <c r="I202" s="216"/>
      <c r="J202" s="216"/>
      <c r="K202" s="37"/>
      <c r="L202" s="37"/>
      <c r="M202" s="40"/>
      <c r="N202" s="217"/>
      <c r="O202" s="218"/>
      <c r="P202" s="72"/>
      <c r="Q202" s="72"/>
      <c r="R202" s="72"/>
      <c r="S202" s="72"/>
      <c r="T202" s="72"/>
      <c r="U202" s="72"/>
      <c r="V202" s="72"/>
      <c r="W202" s="72"/>
      <c r="X202" s="73"/>
      <c r="Y202" s="35"/>
      <c r="Z202" s="35"/>
      <c r="AA202" s="35"/>
      <c r="AB202" s="35"/>
      <c r="AC202" s="35"/>
      <c r="AD202" s="35"/>
      <c r="AE202" s="35"/>
      <c r="AT202" s="18" t="s">
        <v>171</v>
      </c>
      <c r="AU202" s="18" t="s">
        <v>94</v>
      </c>
    </row>
    <row r="203" spans="1:65" s="13" customFormat="1">
      <c r="B203" s="219"/>
      <c r="C203" s="220"/>
      <c r="D203" s="214" t="s">
        <v>173</v>
      </c>
      <c r="E203" s="221" t="s">
        <v>1</v>
      </c>
      <c r="F203" s="222" t="s">
        <v>174</v>
      </c>
      <c r="G203" s="220"/>
      <c r="H203" s="221" t="s">
        <v>1</v>
      </c>
      <c r="I203" s="223"/>
      <c r="J203" s="223"/>
      <c r="K203" s="220"/>
      <c r="L203" s="220"/>
      <c r="M203" s="224"/>
      <c r="N203" s="225"/>
      <c r="O203" s="226"/>
      <c r="P203" s="226"/>
      <c r="Q203" s="226"/>
      <c r="R203" s="226"/>
      <c r="S203" s="226"/>
      <c r="T203" s="226"/>
      <c r="U203" s="226"/>
      <c r="V203" s="226"/>
      <c r="W203" s="226"/>
      <c r="X203" s="227"/>
      <c r="AT203" s="228" t="s">
        <v>173</v>
      </c>
      <c r="AU203" s="228" t="s">
        <v>94</v>
      </c>
      <c r="AV203" s="13" t="s">
        <v>92</v>
      </c>
      <c r="AW203" s="13" t="s">
        <v>5</v>
      </c>
      <c r="AX203" s="13" t="s">
        <v>85</v>
      </c>
      <c r="AY203" s="228" t="s">
        <v>163</v>
      </c>
    </row>
    <row r="204" spans="1:65" s="14" customFormat="1">
      <c r="B204" s="229"/>
      <c r="C204" s="230"/>
      <c r="D204" s="214" t="s">
        <v>173</v>
      </c>
      <c r="E204" s="231" t="s">
        <v>1</v>
      </c>
      <c r="F204" s="232" t="s">
        <v>657</v>
      </c>
      <c r="G204" s="230"/>
      <c r="H204" s="233">
        <v>5.61</v>
      </c>
      <c r="I204" s="234"/>
      <c r="J204" s="234"/>
      <c r="K204" s="230"/>
      <c r="L204" s="230"/>
      <c r="M204" s="235"/>
      <c r="N204" s="236"/>
      <c r="O204" s="237"/>
      <c r="P204" s="237"/>
      <c r="Q204" s="237"/>
      <c r="R204" s="237"/>
      <c r="S204" s="237"/>
      <c r="T204" s="237"/>
      <c r="U204" s="237"/>
      <c r="V204" s="237"/>
      <c r="W204" s="237"/>
      <c r="X204" s="238"/>
      <c r="AT204" s="239" t="s">
        <v>173</v>
      </c>
      <c r="AU204" s="239" t="s">
        <v>94</v>
      </c>
      <c r="AV204" s="14" t="s">
        <v>94</v>
      </c>
      <c r="AW204" s="14" t="s">
        <v>5</v>
      </c>
      <c r="AX204" s="14" t="s">
        <v>85</v>
      </c>
      <c r="AY204" s="239" t="s">
        <v>163</v>
      </c>
    </row>
    <row r="205" spans="1:65" s="14" customFormat="1">
      <c r="B205" s="229"/>
      <c r="C205" s="230"/>
      <c r="D205" s="214" t="s">
        <v>173</v>
      </c>
      <c r="E205" s="231" t="s">
        <v>1</v>
      </c>
      <c r="F205" s="232" t="s">
        <v>658</v>
      </c>
      <c r="G205" s="230"/>
      <c r="H205" s="233">
        <v>11.66</v>
      </c>
      <c r="I205" s="234"/>
      <c r="J205" s="234"/>
      <c r="K205" s="230"/>
      <c r="L205" s="230"/>
      <c r="M205" s="235"/>
      <c r="N205" s="236"/>
      <c r="O205" s="237"/>
      <c r="P205" s="237"/>
      <c r="Q205" s="237"/>
      <c r="R205" s="237"/>
      <c r="S205" s="237"/>
      <c r="T205" s="237"/>
      <c r="U205" s="237"/>
      <c r="V205" s="237"/>
      <c r="W205" s="237"/>
      <c r="X205" s="238"/>
      <c r="AT205" s="239" t="s">
        <v>173</v>
      </c>
      <c r="AU205" s="239" t="s">
        <v>94</v>
      </c>
      <c r="AV205" s="14" t="s">
        <v>94</v>
      </c>
      <c r="AW205" s="14" t="s">
        <v>5</v>
      </c>
      <c r="AX205" s="14" t="s">
        <v>85</v>
      </c>
      <c r="AY205" s="239" t="s">
        <v>163</v>
      </c>
    </row>
    <row r="206" spans="1:65" s="14" customFormat="1">
      <c r="B206" s="229"/>
      <c r="C206" s="230"/>
      <c r="D206" s="214" t="s">
        <v>173</v>
      </c>
      <c r="E206" s="231" t="s">
        <v>1</v>
      </c>
      <c r="F206" s="232" t="s">
        <v>659</v>
      </c>
      <c r="G206" s="230"/>
      <c r="H206" s="233">
        <v>1.1000000000000001</v>
      </c>
      <c r="I206" s="234"/>
      <c r="J206" s="234"/>
      <c r="K206" s="230"/>
      <c r="L206" s="230"/>
      <c r="M206" s="235"/>
      <c r="N206" s="236"/>
      <c r="O206" s="237"/>
      <c r="P206" s="237"/>
      <c r="Q206" s="237"/>
      <c r="R206" s="237"/>
      <c r="S206" s="237"/>
      <c r="T206" s="237"/>
      <c r="U206" s="237"/>
      <c r="V206" s="237"/>
      <c r="W206" s="237"/>
      <c r="X206" s="238"/>
      <c r="AT206" s="239" t="s">
        <v>173</v>
      </c>
      <c r="AU206" s="239" t="s">
        <v>94</v>
      </c>
      <c r="AV206" s="14" t="s">
        <v>94</v>
      </c>
      <c r="AW206" s="14" t="s">
        <v>5</v>
      </c>
      <c r="AX206" s="14" t="s">
        <v>85</v>
      </c>
      <c r="AY206" s="239" t="s">
        <v>163</v>
      </c>
    </row>
    <row r="207" spans="1:65" s="15" customFormat="1">
      <c r="B207" s="240"/>
      <c r="C207" s="241"/>
      <c r="D207" s="214" t="s">
        <v>173</v>
      </c>
      <c r="E207" s="242" t="s">
        <v>1</v>
      </c>
      <c r="F207" s="243" t="s">
        <v>177</v>
      </c>
      <c r="G207" s="241"/>
      <c r="H207" s="244">
        <v>18.37</v>
      </c>
      <c r="I207" s="245"/>
      <c r="J207" s="245"/>
      <c r="K207" s="241"/>
      <c r="L207" s="241"/>
      <c r="M207" s="246"/>
      <c r="N207" s="247"/>
      <c r="O207" s="248"/>
      <c r="P207" s="248"/>
      <c r="Q207" s="248"/>
      <c r="R207" s="248"/>
      <c r="S207" s="248"/>
      <c r="T207" s="248"/>
      <c r="U207" s="248"/>
      <c r="V207" s="248"/>
      <c r="W207" s="248"/>
      <c r="X207" s="249"/>
      <c r="AT207" s="250" t="s">
        <v>173</v>
      </c>
      <c r="AU207" s="250" t="s">
        <v>94</v>
      </c>
      <c r="AV207" s="15" t="s">
        <v>169</v>
      </c>
      <c r="AW207" s="15" t="s">
        <v>5</v>
      </c>
      <c r="AX207" s="15" t="s">
        <v>92</v>
      </c>
      <c r="AY207" s="250" t="s">
        <v>163</v>
      </c>
    </row>
    <row r="208" spans="1:65" s="2" customFormat="1" ht="24.2" customHeight="1">
      <c r="A208" s="35"/>
      <c r="B208" s="36"/>
      <c r="C208" s="199" t="s">
        <v>254</v>
      </c>
      <c r="D208" s="199" t="s">
        <v>165</v>
      </c>
      <c r="E208" s="200" t="s">
        <v>660</v>
      </c>
      <c r="F208" s="201" t="s">
        <v>661</v>
      </c>
      <c r="G208" s="202" t="s">
        <v>244</v>
      </c>
      <c r="H208" s="203">
        <v>1.65</v>
      </c>
      <c r="I208" s="204"/>
      <c r="J208" s="204"/>
      <c r="K208" s="205">
        <f>ROUND(P208*H208,2)</f>
        <v>0</v>
      </c>
      <c r="L208" s="206"/>
      <c r="M208" s="40"/>
      <c r="N208" s="207" t="s">
        <v>1</v>
      </c>
      <c r="O208" s="208" t="s">
        <v>48</v>
      </c>
      <c r="P208" s="209">
        <f>I208+J208</f>
        <v>0</v>
      </c>
      <c r="Q208" s="209">
        <f>ROUND(I208*H208,2)</f>
        <v>0</v>
      </c>
      <c r="R208" s="209">
        <f>ROUND(J208*H208,2)</f>
        <v>0</v>
      </c>
      <c r="S208" s="72"/>
      <c r="T208" s="210">
        <f>S208*H208</f>
        <v>0</v>
      </c>
      <c r="U208" s="210">
        <v>1.235E-2</v>
      </c>
      <c r="V208" s="210">
        <f>U208*H208</f>
        <v>2.03775E-2</v>
      </c>
      <c r="W208" s="210">
        <v>0</v>
      </c>
      <c r="X208" s="211">
        <f>W208*H208</f>
        <v>0</v>
      </c>
      <c r="Y208" s="35"/>
      <c r="Z208" s="35"/>
      <c r="AA208" s="35"/>
      <c r="AB208" s="35"/>
      <c r="AC208" s="35"/>
      <c r="AD208" s="35"/>
      <c r="AE208" s="35"/>
      <c r="AR208" s="212" t="s">
        <v>169</v>
      </c>
      <c r="AT208" s="212" t="s">
        <v>165</v>
      </c>
      <c r="AU208" s="212" t="s">
        <v>94</v>
      </c>
      <c r="AY208" s="18" t="s">
        <v>163</v>
      </c>
      <c r="BE208" s="213">
        <f>IF(O208="základní",K208,0)</f>
        <v>0</v>
      </c>
      <c r="BF208" s="213">
        <f>IF(O208="snížená",K208,0)</f>
        <v>0</v>
      </c>
      <c r="BG208" s="213">
        <f>IF(O208="zákl. přenesená",K208,0)</f>
        <v>0</v>
      </c>
      <c r="BH208" s="213">
        <f>IF(O208="sníž. přenesená",K208,0)</f>
        <v>0</v>
      </c>
      <c r="BI208" s="213">
        <f>IF(O208="nulová",K208,0)</f>
        <v>0</v>
      </c>
      <c r="BJ208" s="18" t="s">
        <v>92</v>
      </c>
      <c r="BK208" s="213">
        <f>ROUND(P208*H208,2)</f>
        <v>0</v>
      </c>
      <c r="BL208" s="18" t="s">
        <v>169</v>
      </c>
      <c r="BM208" s="212" t="s">
        <v>662</v>
      </c>
    </row>
    <row r="209" spans="1:65" s="2" customFormat="1" ht="29.25">
      <c r="A209" s="35"/>
      <c r="B209" s="36"/>
      <c r="C209" s="37"/>
      <c r="D209" s="214" t="s">
        <v>171</v>
      </c>
      <c r="E209" s="37"/>
      <c r="F209" s="215" t="s">
        <v>663</v>
      </c>
      <c r="G209" s="37"/>
      <c r="H209" s="37"/>
      <c r="I209" s="216"/>
      <c r="J209" s="216"/>
      <c r="K209" s="37"/>
      <c r="L209" s="37"/>
      <c r="M209" s="40"/>
      <c r="N209" s="217"/>
      <c r="O209" s="218"/>
      <c r="P209" s="72"/>
      <c r="Q209" s="72"/>
      <c r="R209" s="72"/>
      <c r="S209" s="72"/>
      <c r="T209" s="72"/>
      <c r="U209" s="72"/>
      <c r="V209" s="72"/>
      <c r="W209" s="72"/>
      <c r="X209" s="73"/>
      <c r="Y209" s="35"/>
      <c r="Z209" s="35"/>
      <c r="AA209" s="35"/>
      <c r="AB209" s="35"/>
      <c r="AC209" s="35"/>
      <c r="AD209" s="35"/>
      <c r="AE209" s="35"/>
      <c r="AT209" s="18" t="s">
        <v>171</v>
      </c>
      <c r="AU209" s="18" t="s">
        <v>94</v>
      </c>
    </row>
    <row r="210" spans="1:65" s="13" customFormat="1">
      <c r="B210" s="219"/>
      <c r="C210" s="220"/>
      <c r="D210" s="214" t="s">
        <v>173</v>
      </c>
      <c r="E210" s="221" t="s">
        <v>1</v>
      </c>
      <c r="F210" s="222" t="s">
        <v>174</v>
      </c>
      <c r="G210" s="220"/>
      <c r="H210" s="221" t="s">
        <v>1</v>
      </c>
      <c r="I210" s="223"/>
      <c r="J210" s="223"/>
      <c r="K210" s="220"/>
      <c r="L210" s="220"/>
      <c r="M210" s="224"/>
      <c r="N210" s="225"/>
      <c r="O210" s="226"/>
      <c r="P210" s="226"/>
      <c r="Q210" s="226"/>
      <c r="R210" s="226"/>
      <c r="S210" s="226"/>
      <c r="T210" s="226"/>
      <c r="U210" s="226"/>
      <c r="V210" s="226"/>
      <c r="W210" s="226"/>
      <c r="X210" s="227"/>
      <c r="AT210" s="228" t="s">
        <v>173</v>
      </c>
      <c r="AU210" s="228" t="s">
        <v>94</v>
      </c>
      <c r="AV210" s="13" t="s">
        <v>92</v>
      </c>
      <c r="AW210" s="13" t="s">
        <v>5</v>
      </c>
      <c r="AX210" s="13" t="s">
        <v>85</v>
      </c>
      <c r="AY210" s="228" t="s">
        <v>163</v>
      </c>
    </row>
    <row r="211" spans="1:65" s="14" customFormat="1">
      <c r="B211" s="229"/>
      <c r="C211" s="230"/>
      <c r="D211" s="214" t="s">
        <v>173</v>
      </c>
      <c r="E211" s="231" t="s">
        <v>1</v>
      </c>
      <c r="F211" s="232" t="s">
        <v>664</v>
      </c>
      <c r="G211" s="230"/>
      <c r="H211" s="233">
        <v>0.66</v>
      </c>
      <c r="I211" s="234"/>
      <c r="J211" s="234"/>
      <c r="K211" s="230"/>
      <c r="L211" s="230"/>
      <c r="M211" s="235"/>
      <c r="N211" s="236"/>
      <c r="O211" s="237"/>
      <c r="P211" s="237"/>
      <c r="Q211" s="237"/>
      <c r="R211" s="237"/>
      <c r="S211" s="237"/>
      <c r="T211" s="237"/>
      <c r="U211" s="237"/>
      <c r="V211" s="237"/>
      <c r="W211" s="237"/>
      <c r="X211" s="238"/>
      <c r="AT211" s="239" t="s">
        <v>173</v>
      </c>
      <c r="AU211" s="239" t="s">
        <v>94</v>
      </c>
      <c r="AV211" s="14" t="s">
        <v>94</v>
      </c>
      <c r="AW211" s="14" t="s">
        <v>5</v>
      </c>
      <c r="AX211" s="14" t="s">
        <v>85</v>
      </c>
      <c r="AY211" s="239" t="s">
        <v>163</v>
      </c>
    </row>
    <row r="212" spans="1:65" s="14" customFormat="1">
      <c r="B212" s="229"/>
      <c r="C212" s="230"/>
      <c r="D212" s="214" t="s">
        <v>173</v>
      </c>
      <c r="E212" s="231" t="s">
        <v>1</v>
      </c>
      <c r="F212" s="232" t="s">
        <v>665</v>
      </c>
      <c r="G212" s="230"/>
      <c r="H212" s="233">
        <v>0.99</v>
      </c>
      <c r="I212" s="234"/>
      <c r="J212" s="234"/>
      <c r="K212" s="230"/>
      <c r="L212" s="230"/>
      <c r="M212" s="235"/>
      <c r="N212" s="236"/>
      <c r="O212" s="237"/>
      <c r="P212" s="237"/>
      <c r="Q212" s="237"/>
      <c r="R212" s="237"/>
      <c r="S212" s="237"/>
      <c r="T212" s="237"/>
      <c r="U212" s="237"/>
      <c r="V212" s="237"/>
      <c r="W212" s="237"/>
      <c r="X212" s="238"/>
      <c r="AT212" s="239" t="s">
        <v>173</v>
      </c>
      <c r="AU212" s="239" t="s">
        <v>94</v>
      </c>
      <c r="AV212" s="14" t="s">
        <v>94</v>
      </c>
      <c r="AW212" s="14" t="s">
        <v>5</v>
      </c>
      <c r="AX212" s="14" t="s">
        <v>85</v>
      </c>
      <c r="AY212" s="239" t="s">
        <v>163</v>
      </c>
    </row>
    <row r="213" spans="1:65" s="15" customFormat="1">
      <c r="B213" s="240"/>
      <c r="C213" s="241"/>
      <c r="D213" s="214" t="s">
        <v>173</v>
      </c>
      <c r="E213" s="242" t="s">
        <v>1</v>
      </c>
      <c r="F213" s="243" t="s">
        <v>177</v>
      </c>
      <c r="G213" s="241"/>
      <c r="H213" s="244">
        <v>1.65</v>
      </c>
      <c r="I213" s="245"/>
      <c r="J213" s="245"/>
      <c r="K213" s="241"/>
      <c r="L213" s="241"/>
      <c r="M213" s="246"/>
      <c r="N213" s="247"/>
      <c r="O213" s="248"/>
      <c r="P213" s="248"/>
      <c r="Q213" s="248"/>
      <c r="R213" s="248"/>
      <c r="S213" s="248"/>
      <c r="T213" s="248"/>
      <c r="U213" s="248"/>
      <c r="V213" s="248"/>
      <c r="W213" s="248"/>
      <c r="X213" s="249"/>
      <c r="AT213" s="250" t="s">
        <v>173</v>
      </c>
      <c r="AU213" s="250" t="s">
        <v>94</v>
      </c>
      <c r="AV213" s="15" t="s">
        <v>169</v>
      </c>
      <c r="AW213" s="15" t="s">
        <v>5</v>
      </c>
      <c r="AX213" s="15" t="s">
        <v>92</v>
      </c>
      <c r="AY213" s="250" t="s">
        <v>163</v>
      </c>
    </row>
    <row r="214" spans="1:65" s="2" customFormat="1" ht="33" customHeight="1">
      <c r="A214" s="35"/>
      <c r="B214" s="36"/>
      <c r="C214" s="199" t="s">
        <v>275</v>
      </c>
      <c r="D214" s="199" t="s">
        <v>165</v>
      </c>
      <c r="E214" s="200" t="s">
        <v>666</v>
      </c>
      <c r="F214" s="201" t="s">
        <v>667</v>
      </c>
      <c r="G214" s="202" t="s">
        <v>187</v>
      </c>
      <c r="H214" s="203">
        <v>13</v>
      </c>
      <c r="I214" s="204"/>
      <c r="J214" s="204"/>
      <c r="K214" s="205">
        <f>ROUND(P214*H214,2)</f>
        <v>0</v>
      </c>
      <c r="L214" s="206"/>
      <c r="M214" s="40"/>
      <c r="N214" s="207" t="s">
        <v>1</v>
      </c>
      <c r="O214" s="208" t="s">
        <v>48</v>
      </c>
      <c r="P214" s="209">
        <f>I214+J214</f>
        <v>0</v>
      </c>
      <c r="Q214" s="209">
        <f>ROUND(I214*H214,2)</f>
        <v>0</v>
      </c>
      <c r="R214" s="209">
        <f>ROUND(J214*H214,2)</f>
        <v>0</v>
      </c>
      <c r="S214" s="72"/>
      <c r="T214" s="210">
        <f>S214*H214</f>
        <v>0</v>
      </c>
      <c r="U214" s="210">
        <v>0</v>
      </c>
      <c r="V214" s="210">
        <f>U214*H214</f>
        <v>0</v>
      </c>
      <c r="W214" s="210">
        <v>0</v>
      </c>
      <c r="X214" s="211">
        <f>W214*H214</f>
        <v>0</v>
      </c>
      <c r="Y214" s="35"/>
      <c r="Z214" s="35"/>
      <c r="AA214" s="35"/>
      <c r="AB214" s="35"/>
      <c r="AC214" s="35"/>
      <c r="AD214" s="35"/>
      <c r="AE214" s="35"/>
      <c r="AR214" s="212" t="s">
        <v>169</v>
      </c>
      <c r="AT214" s="212" t="s">
        <v>165</v>
      </c>
      <c r="AU214" s="212" t="s">
        <v>94</v>
      </c>
      <c r="AY214" s="18" t="s">
        <v>163</v>
      </c>
      <c r="BE214" s="213">
        <f>IF(O214="základní",K214,0)</f>
        <v>0</v>
      </c>
      <c r="BF214" s="213">
        <f>IF(O214="snížená",K214,0)</f>
        <v>0</v>
      </c>
      <c r="BG214" s="213">
        <f>IF(O214="zákl. přenesená",K214,0)</f>
        <v>0</v>
      </c>
      <c r="BH214" s="213">
        <f>IF(O214="sníž. přenesená",K214,0)</f>
        <v>0</v>
      </c>
      <c r="BI214" s="213">
        <f>IF(O214="nulová",K214,0)</f>
        <v>0</v>
      </c>
      <c r="BJ214" s="18" t="s">
        <v>92</v>
      </c>
      <c r="BK214" s="213">
        <f>ROUND(P214*H214,2)</f>
        <v>0</v>
      </c>
      <c r="BL214" s="18" t="s">
        <v>169</v>
      </c>
      <c r="BM214" s="212" t="s">
        <v>668</v>
      </c>
    </row>
    <row r="215" spans="1:65" s="2" customFormat="1" ht="19.5">
      <c r="A215" s="35"/>
      <c r="B215" s="36"/>
      <c r="C215" s="37"/>
      <c r="D215" s="214" t="s">
        <v>171</v>
      </c>
      <c r="E215" s="37"/>
      <c r="F215" s="215" t="s">
        <v>669</v>
      </c>
      <c r="G215" s="37"/>
      <c r="H215" s="37"/>
      <c r="I215" s="216"/>
      <c r="J215" s="216"/>
      <c r="K215" s="37"/>
      <c r="L215" s="37"/>
      <c r="M215" s="40"/>
      <c r="N215" s="217"/>
      <c r="O215" s="218"/>
      <c r="P215" s="72"/>
      <c r="Q215" s="72"/>
      <c r="R215" s="72"/>
      <c r="S215" s="72"/>
      <c r="T215" s="72"/>
      <c r="U215" s="72"/>
      <c r="V215" s="72"/>
      <c r="W215" s="72"/>
      <c r="X215" s="73"/>
      <c r="Y215" s="35"/>
      <c r="Z215" s="35"/>
      <c r="AA215" s="35"/>
      <c r="AB215" s="35"/>
      <c r="AC215" s="35"/>
      <c r="AD215" s="35"/>
      <c r="AE215" s="35"/>
      <c r="AT215" s="18" t="s">
        <v>171</v>
      </c>
      <c r="AU215" s="18" t="s">
        <v>94</v>
      </c>
    </row>
    <row r="216" spans="1:65" s="13" customFormat="1">
      <c r="B216" s="219"/>
      <c r="C216" s="220"/>
      <c r="D216" s="214" t="s">
        <v>173</v>
      </c>
      <c r="E216" s="221" t="s">
        <v>1</v>
      </c>
      <c r="F216" s="222" t="s">
        <v>174</v>
      </c>
      <c r="G216" s="220"/>
      <c r="H216" s="221" t="s">
        <v>1</v>
      </c>
      <c r="I216" s="223"/>
      <c r="J216" s="223"/>
      <c r="K216" s="220"/>
      <c r="L216" s="220"/>
      <c r="M216" s="224"/>
      <c r="N216" s="225"/>
      <c r="O216" s="226"/>
      <c r="P216" s="226"/>
      <c r="Q216" s="226"/>
      <c r="R216" s="226"/>
      <c r="S216" s="226"/>
      <c r="T216" s="226"/>
      <c r="U216" s="226"/>
      <c r="V216" s="226"/>
      <c r="W216" s="226"/>
      <c r="X216" s="227"/>
      <c r="AT216" s="228" t="s">
        <v>173</v>
      </c>
      <c r="AU216" s="228" t="s">
        <v>94</v>
      </c>
      <c r="AV216" s="13" t="s">
        <v>92</v>
      </c>
      <c r="AW216" s="13" t="s">
        <v>5</v>
      </c>
      <c r="AX216" s="13" t="s">
        <v>85</v>
      </c>
      <c r="AY216" s="228" t="s">
        <v>163</v>
      </c>
    </row>
    <row r="217" spans="1:65" s="14" customFormat="1">
      <c r="B217" s="229"/>
      <c r="C217" s="230"/>
      <c r="D217" s="214" t="s">
        <v>173</v>
      </c>
      <c r="E217" s="231" t="s">
        <v>1</v>
      </c>
      <c r="F217" s="232" t="s">
        <v>670</v>
      </c>
      <c r="G217" s="230"/>
      <c r="H217" s="233">
        <v>6</v>
      </c>
      <c r="I217" s="234"/>
      <c r="J217" s="234"/>
      <c r="K217" s="230"/>
      <c r="L217" s="230"/>
      <c r="M217" s="235"/>
      <c r="N217" s="236"/>
      <c r="O217" s="237"/>
      <c r="P217" s="237"/>
      <c r="Q217" s="237"/>
      <c r="R217" s="237"/>
      <c r="S217" s="237"/>
      <c r="T217" s="237"/>
      <c r="U217" s="237"/>
      <c r="V217" s="237"/>
      <c r="W217" s="237"/>
      <c r="X217" s="238"/>
      <c r="AT217" s="239" t="s">
        <v>173</v>
      </c>
      <c r="AU217" s="239" t="s">
        <v>94</v>
      </c>
      <c r="AV217" s="14" t="s">
        <v>94</v>
      </c>
      <c r="AW217" s="14" t="s">
        <v>5</v>
      </c>
      <c r="AX217" s="14" t="s">
        <v>85</v>
      </c>
      <c r="AY217" s="239" t="s">
        <v>163</v>
      </c>
    </row>
    <row r="218" spans="1:65" s="14" customFormat="1">
      <c r="B218" s="229"/>
      <c r="C218" s="230"/>
      <c r="D218" s="214" t="s">
        <v>173</v>
      </c>
      <c r="E218" s="231" t="s">
        <v>1</v>
      </c>
      <c r="F218" s="232" t="s">
        <v>671</v>
      </c>
      <c r="G218" s="230"/>
      <c r="H218" s="233">
        <v>5</v>
      </c>
      <c r="I218" s="234"/>
      <c r="J218" s="234"/>
      <c r="K218" s="230"/>
      <c r="L218" s="230"/>
      <c r="M218" s="235"/>
      <c r="N218" s="236"/>
      <c r="O218" s="237"/>
      <c r="P218" s="237"/>
      <c r="Q218" s="237"/>
      <c r="R218" s="237"/>
      <c r="S218" s="237"/>
      <c r="T218" s="237"/>
      <c r="U218" s="237"/>
      <c r="V218" s="237"/>
      <c r="W218" s="237"/>
      <c r="X218" s="238"/>
      <c r="AT218" s="239" t="s">
        <v>173</v>
      </c>
      <c r="AU218" s="239" t="s">
        <v>94</v>
      </c>
      <c r="AV218" s="14" t="s">
        <v>94</v>
      </c>
      <c r="AW218" s="14" t="s">
        <v>5</v>
      </c>
      <c r="AX218" s="14" t="s">
        <v>85</v>
      </c>
      <c r="AY218" s="239" t="s">
        <v>163</v>
      </c>
    </row>
    <row r="219" spans="1:65" s="14" customFormat="1">
      <c r="B219" s="229"/>
      <c r="C219" s="230"/>
      <c r="D219" s="214" t="s">
        <v>173</v>
      </c>
      <c r="E219" s="231" t="s">
        <v>1</v>
      </c>
      <c r="F219" s="232" t="s">
        <v>672</v>
      </c>
      <c r="G219" s="230"/>
      <c r="H219" s="233">
        <v>2</v>
      </c>
      <c r="I219" s="234"/>
      <c r="J219" s="234"/>
      <c r="K219" s="230"/>
      <c r="L219" s="230"/>
      <c r="M219" s="235"/>
      <c r="N219" s="236"/>
      <c r="O219" s="237"/>
      <c r="P219" s="237"/>
      <c r="Q219" s="237"/>
      <c r="R219" s="237"/>
      <c r="S219" s="237"/>
      <c r="T219" s="237"/>
      <c r="U219" s="237"/>
      <c r="V219" s="237"/>
      <c r="W219" s="237"/>
      <c r="X219" s="238"/>
      <c r="AT219" s="239" t="s">
        <v>173</v>
      </c>
      <c r="AU219" s="239" t="s">
        <v>94</v>
      </c>
      <c r="AV219" s="14" t="s">
        <v>94</v>
      </c>
      <c r="AW219" s="14" t="s">
        <v>5</v>
      </c>
      <c r="AX219" s="14" t="s">
        <v>85</v>
      </c>
      <c r="AY219" s="239" t="s">
        <v>163</v>
      </c>
    </row>
    <row r="220" spans="1:65" s="15" customFormat="1">
      <c r="B220" s="240"/>
      <c r="C220" s="241"/>
      <c r="D220" s="214" t="s">
        <v>173</v>
      </c>
      <c r="E220" s="242" t="s">
        <v>1</v>
      </c>
      <c r="F220" s="243" t="s">
        <v>177</v>
      </c>
      <c r="G220" s="241"/>
      <c r="H220" s="244">
        <v>13</v>
      </c>
      <c r="I220" s="245"/>
      <c r="J220" s="245"/>
      <c r="K220" s="241"/>
      <c r="L220" s="241"/>
      <c r="M220" s="246"/>
      <c r="N220" s="247"/>
      <c r="O220" s="248"/>
      <c r="P220" s="248"/>
      <c r="Q220" s="248"/>
      <c r="R220" s="248"/>
      <c r="S220" s="248"/>
      <c r="T220" s="248"/>
      <c r="U220" s="248"/>
      <c r="V220" s="248"/>
      <c r="W220" s="248"/>
      <c r="X220" s="249"/>
      <c r="AT220" s="250" t="s">
        <v>173</v>
      </c>
      <c r="AU220" s="250" t="s">
        <v>94</v>
      </c>
      <c r="AV220" s="15" t="s">
        <v>169</v>
      </c>
      <c r="AW220" s="15" t="s">
        <v>5</v>
      </c>
      <c r="AX220" s="15" t="s">
        <v>92</v>
      </c>
      <c r="AY220" s="250" t="s">
        <v>163</v>
      </c>
    </row>
    <row r="221" spans="1:65" s="2" customFormat="1" ht="16.5" customHeight="1">
      <c r="A221" s="35"/>
      <c r="B221" s="36"/>
      <c r="C221" s="267" t="s">
        <v>9</v>
      </c>
      <c r="D221" s="267" t="s">
        <v>435</v>
      </c>
      <c r="E221" s="268" t="s">
        <v>673</v>
      </c>
      <c r="F221" s="269" t="s">
        <v>674</v>
      </c>
      <c r="G221" s="270" t="s">
        <v>187</v>
      </c>
      <c r="H221" s="271">
        <v>6</v>
      </c>
      <c r="I221" s="272"/>
      <c r="J221" s="273"/>
      <c r="K221" s="274">
        <f>ROUND(P221*H221,2)</f>
        <v>0</v>
      </c>
      <c r="L221" s="273"/>
      <c r="M221" s="275"/>
      <c r="N221" s="276" t="s">
        <v>1</v>
      </c>
      <c r="O221" s="208" t="s">
        <v>48</v>
      </c>
      <c r="P221" s="209">
        <f>I221+J221</f>
        <v>0</v>
      </c>
      <c r="Q221" s="209">
        <f>ROUND(I221*H221,2)</f>
        <v>0</v>
      </c>
      <c r="R221" s="209">
        <f>ROUND(J221*H221,2)</f>
        <v>0</v>
      </c>
      <c r="S221" s="72"/>
      <c r="T221" s="210">
        <f>S221*H221</f>
        <v>0</v>
      </c>
      <c r="U221" s="210">
        <v>3.5E-4</v>
      </c>
      <c r="V221" s="210">
        <f>U221*H221</f>
        <v>2.0999999999999999E-3</v>
      </c>
      <c r="W221" s="210">
        <v>0</v>
      </c>
      <c r="X221" s="211">
        <f>W221*H221</f>
        <v>0</v>
      </c>
      <c r="Y221" s="35"/>
      <c r="Z221" s="35"/>
      <c r="AA221" s="35"/>
      <c r="AB221" s="35"/>
      <c r="AC221" s="35"/>
      <c r="AD221" s="35"/>
      <c r="AE221" s="35"/>
      <c r="AR221" s="212" t="s">
        <v>219</v>
      </c>
      <c r="AT221" s="212" t="s">
        <v>435</v>
      </c>
      <c r="AU221" s="212" t="s">
        <v>94</v>
      </c>
      <c r="AY221" s="18" t="s">
        <v>163</v>
      </c>
      <c r="BE221" s="213">
        <f>IF(O221="základní",K221,0)</f>
        <v>0</v>
      </c>
      <c r="BF221" s="213">
        <f>IF(O221="snížená",K221,0)</f>
        <v>0</v>
      </c>
      <c r="BG221" s="213">
        <f>IF(O221="zákl. přenesená",K221,0)</f>
        <v>0</v>
      </c>
      <c r="BH221" s="213">
        <f>IF(O221="sníž. přenesená",K221,0)</f>
        <v>0</v>
      </c>
      <c r="BI221" s="213">
        <f>IF(O221="nulová",K221,0)</f>
        <v>0</v>
      </c>
      <c r="BJ221" s="18" t="s">
        <v>92</v>
      </c>
      <c r="BK221" s="213">
        <f>ROUND(P221*H221,2)</f>
        <v>0</v>
      </c>
      <c r="BL221" s="18" t="s">
        <v>169</v>
      </c>
      <c r="BM221" s="212" t="s">
        <v>675</v>
      </c>
    </row>
    <row r="222" spans="1:65" s="2" customFormat="1">
      <c r="A222" s="35"/>
      <c r="B222" s="36"/>
      <c r="C222" s="37"/>
      <c r="D222" s="214" t="s">
        <v>171</v>
      </c>
      <c r="E222" s="37"/>
      <c r="F222" s="215" t="s">
        <v>674</v>
      </c>
      <c r="G222" s="37"/>
      <c r="H222" s="37"/>
      <c r="I222" s="216"/>
      <c r="J222" s="216"/>
      <c r="K222" s="37"/>
      <c r="L222" s="37"/>
      <c r="M222" s="40"/>
      <c r="N222" s="217"/>
      <c r="O222" s="218"/>
      <c r="P222" s="72"/>
      <c r="Q222" s="72"/>
      <c r="R222" s="72"/>
      <c r="S222" s="72"/>
      <c r="T222" s="72"/>
      <c r="U222" s="72"/>
      <c r="V222" s="72"/>
      <c r="W222" s="72"/>
      <c r="X222" s="73"/>
      <c r="Y222" s="35"/>
      <c r="Z222" s="35"/>
      <c r="AA222" s="35"/>
      <c r="AB222" s="35"/>
      <c r="AC222" s="35"/>
      <c r="AD222" s="35"/>
      <c r="AE222" s="35"/>
      <c r="AT222" s="18" t="s">
        <v>171</v>
      </c>
      <c r="AU222" s="18" t="s">
        <v>94</v>
      </c>
    </row>
    <row r="223" spans="1:65" s="13" customFormat="1">
      <c r="B223" s="219"/>
      <c r="C223" s="220"/>
      <c r="D223" s="214" t="s">
        <v>173</v>
      </c>
      <c r="E223" s="221" t="s">
        <v>1</v>
      </c>
      <c r="F223" s="222" t="s">
        <v>174</v>
      </c>
      <c r="G223" s="220"/>
      <c r="H223" s="221" t="s">
        <v>1</v>
      </c>
      <c r="I223" s="223"/>
      <c r="J223" s="223"/>
      <c r="K223" s="220"/>
      <c r="L223" s="220"/>
      <c r="M223" s="224"/>
      <c r="N223" s="225"/>
      <c r="O223" s="226"/>
      <c r="P223" s="226"/>
      <c r="Q223" s="226"/>
      <c r="R223" s="226"/>
      <c r="S223" s="226"/>
      <c r="T223" s="226"/>
      <c r="U223" s="226"/>
      <c r="V223" s="226"/>
      <c r="W223" s="226"/>
      <c r="X223" s="227"/>
      <c r="AT223" s="228" t="s">
        <v>173</v>
      </c>
      <c r="AU223" s="228" t="s">
        <v>94</v>
      </c>
      <c r="AV223" s="13" t="s">
        <v>92</v>
      </c>
      <c r="AW223" s="13" t="s">
        <v>5</v>
      </c>
      <c r="AX223" s="13" t="s">
        <v>85</v>
      </c>
      <c r="AY223" s="228" t="s">
        <v>163</v>
      </c>
    </row>
    <row r="224" spans="1:65" s="14" customFormat="1">
      <c r="B224" s="229"/>
      <c r="C224" s="230"/>
      <c r="D224" s="214" t="s">
        <v>173</v>
      </c>
      <c r="E224" s="231" t="s">
        <v>1</v>
      </c>
      <c r="F224" s="232" t="s">
        <v>676</v>
      </c>
      <c r="G224" s="230"/>
      <c r="H224" s="233">
        <v>2</v>
      </c>
      <c r="I224" s="234"/>
      <c r="J224" s="234"/>
      <c r="K224" s="230"/>
      <c r="L224" s="230"/>
      <c r="M224" s="235"/>
      <c r="N224" s="236"/>
      <c r="O224" s="237"/>
      <c r="P224" s="237"/>
      <c r="Q224" s="237"/>
      <c r="R224" s="237"/>
      <c r="S224" s="237"/>
      <c r="T224" s="237"/>
      <c r="U224" s="237"/>
      <c r="V224" s="237"/>
      <c r="W224" s="237"/>
      <c r="X224" s="238"/>
      <c r="AT224" s="239" t="s">
        <v>173</v>
      </c>
      <c r="AU224" s="239" t="s">
        <v>94</v>
      </c>
      <c r="AV224" s="14" t="s">
        <v>94</v>
      </c>
      <c r="AW224" s="14" t="s">
        <v>5</v>
      </c>
      <c r="AX224" s="14" t="s">
        <v>85</v>
      </c>
      <c r="AY224" s="239" t="s">
        <v>163</v>
      </c>
    </row>
    <row r="225" spans="1:65" s="14" customFormat="1">
      <c r="B225" s="229"/>
      <c r="C225" s="230"/>
      <c r="D225" s="214" t="s">
        <v>173</v>
      </c>
      <c r="E225" s="231" t="s">
        <v>1</v>
      </c>
      <c r="F225" s="232" t="s">
        <v>677</v>
      </c>
      <c r="G225" s="230"/>
      <c r="H225" s="233">
        <v>3</v>
      </c>
      <c r="I225" s="234"/>
      <c r="J225" s="234"/>
      <c r="K225" s="230"/>
      <c r="L225" s="230"/>
      <c r="M225" s="235"/>
      <c r="N225" s="236"/>
      <c r="O225" s="237"/>
      <c r="P225" s="237"/>
      <c r="Q225" s="237"/>
      <c r="R225" s="237"/>
      <c r="S225" s="237"/>
      <c r="T225" s="237"/>
      <c r="U225" s="237"/>
      <c r="V225" s="237"/>
      <c r="W225" s="237"/>
      <c r="X225" s="238"/>
      <c r="AT225" s="239" t="s">
        <v>173</v>
      </c>
      <c r="AU225" s="239" t="s">
        <v>94</v>
      </c>
      <c r="AV225" s="14" t="s">
        <v>94</v>
      </c>
      <c r="AW225" s="14" t="s">
        <v>5</v>
      </c>
      <c r="AX225" s="14" t="s">
        <v>85</v>
      </c>
      <c r="AY225" s="239" t="s">
        <v>163</v>
      </c>
    </row>
    <row r="226" spans="1:65" s="14" customFormat="1">
      <c r="B226" s="229"/>
      <c r="C226" s="230"/>
      <c r="D226" s="214" t="s">
        <v>173</v>
      </c>
      <c r="E226" s="231" t="s">
        <v>1</v>
      </c>
      <c r="F226" s="232" t="s">
        <v>678</v>
      </c>
      <c r="G226" s="230"/>
      <c r="H226" s="233">
        <v>1</v>
      </c>
      <c r="I226" s="234"/>
      <c r="J226" s="234"/>
      <c r="K226" s="230"/>
      <c r="L226" s="230"/>
      <c r="M226" s="235"/>
      <c r="N226" s="236"/>
      <c r="O226" s="237"/>
      <c r="P226" s="237"/>
      <c r="Q226" s="237"/>
      <c r="R226" s="237"/>
      <c r="S226" s="237"/>
      <c r="T226" s="237"/>
      <c r="U226" s="237"/>
      <c r="V226" s="237"/>
      <c r="W226" s="237"/>
      <c r="X226" s="238"/>
      <c r="AT226" s="239" t="s">
        <v>173</v>
      </c>
      <c r="AU226" s="239" t="s">
        <v>94</v>
      </c>
      <c r="AV226" s="14" t="s">
        <v>94</v>
      </c>
      <c r="AW226" s="14" t="s">
        <v>5</v>
      </c>
      <c r="AX226" s="14" t="s">
        <v>85</v>
      </c>
      <c r="AY226" s="239" t="s">
        <v>163</v>
      </c>
    </row>
    <row r="227" spans="1:65" s="15" customFormat="1">
      <c r="B227" s="240"/>
      <c r="C227" s="241"/>
      <c r="D227" s="214" t="s">
        <v>173</v>
      </c>
      <c r="E227" s="242" t="s">
        <v>1</v>
      </c>
      <c r="F227" s="243" t="s">
        <v>177</v>
      </c>
      <c r="G227" s="241"/>
      <c r="H227" s="244">
        <v>6</v>
      </c>
      <c r="I227" s="245"/>
      <c r="J227" s="245"/>
      <c r="K227" s="241"/>
      <c r="L227" s="241"/>
      <c r="M227" s="246"/>
      <c r="N227" s="247"/>
      <c r="O227" s="248"/>
      <c r="P227" s="248"/>
      <c r="Q227" s="248"/>
      <c r="R227" s="248"/>
      <c r="S227" s="248"/>
      <c r="T227" s="248"/>
      <c r="U227" s="248"/>
      <c r="V227" s="248"/>
      <c r="W227" s="248"/>
      <c r="X227" s="249"/>
      <c r="AT227" s="250" t="s">
        <v>173</v>
      </c>
      <c r="AU227" s="250" t="s">
        <v>94</v>
      </c>
      <c r="AV227" s="15" t="s">
        <v>169</v>
      </c>
      <c r="AW227" s="15" t="s">
        <v>5</v>
      </c>
      <c r="AX227" s="15" t="s">
        <v>92</v>
      </c>
      <c r="AY227" s="250" t="s">
        <v>163</v>
      </c>
    </row>
    <row r="228" spans="1:65" s="2" customFormat="1" ht="16.5" customHeight="1">
      <c r="A228" s="35"/>
      <c r="B228" s="36"/>
      <c r="C228" s="267" t="s">
        <v>317</v>
      </c>
      <c r="D228" s="267" t="s">
        <v>435</v>
      </c>
      <c r="E228" s="268" t="s">
        <v>679</v>
      </c>
      <c r="F228" s="269" t="s">
        <v>680</v>
      </c>
      <c r="G228" s="270" t="s">
        <v>187</v>
      </c>
      <c r="H228" s="271">
        <v>5</v>
      </c>
      <c r="I228" s="272"/>
      <c r="J228" s="273"/>
      <c r="K228" s="274">
        <f>ROUND(P228*H228,2)</f>
        <v>0</v>
      </c>
      <c r="L228" s="273"/>
      <c r="M228" s="275"/>
      <c r="N228" s="276" t="s">
        <v>1</v>
      </c>
      <c r="O228" s="208" t="s">
        <v>48</v>
      </c>
      <c r="P228" s="209">
        <f>I228+J228</f>
        <v>0</v>
      </c>
      <c r="Q228" s="209">
        <f>ROUND(I228*H228,2)</f>
        <v>0</v>
      </c>
      <c r="R228" s="209">
        <f>ROUND(J228*H228,2)</f>
        <v>0</v>
      </c>
      <c r="S228" s="72"/>
      <c r="T228" s="210">
        <f>S228*H228</f>
        <v>0</v>
      </c>
      <c r="U228" s="210">
        <v>6.4999999999999997E-4</v>
      </c>
      <c r="V228" s="210">
        <f>U228*H228</f>
        <v>3.2499999999999999E-3</v>
      </c>
      <c r="W228" s="210">
        <v>0</v>
      </c>
      <c r="X228" s="211">
        <f>W228*H228</f>
        <v>0</v>
      </c>
      <c r="Y228" s="35"/>
      <c r="Z228" s="35"/>
      <c r="AA228" s="35"/>
      <c r="AB228" s="35"/>
      <c r="AC228" s="35"/>
      <c r="AD228" s="35"/>
      <c r="AE228" s="35"/>
      <c r="AR228" s="212" t="s">
        <v>219</v>
      </c>
      <c r="AT228" s="212" t="s">
        <v>435</v>
      </c>
      <c r="AU228" s="212" t="s">
        <v>94</v>
      </c>
      <c r="AY228" s="18" t="s">
        <v>163</v>
      </c>
      <c r="BE228" s="213">
        <f>IF(O228="základní",K228,0)</f>
        <v>0</v>
      </c>
      <c r="BF228" s="213">
        <f>IF(O228="snížená",K228,0)</f>
        <v>0</v>
      </c>
      <c r="BG228" s="213">
        <f>IF(O228="zákl. přenesená",K228,0)</f>
        <v>0</v>
      </c>
      <c r="BH228" s="213">
        <f>IF(O228="sníž. přenesená",K228,0)</f>
        <v>0</v>
      </c>
      <c r="BI228" s="213">
        <f>IF(O228="nulová",K228,0)</f>
        <v>0</v>
      </c>
      <c r="BJ228" s="18" t="s">
        <v>92</v>
      </c>
      <c r="BK228" s="213">
        <f>ROUND(P228*H228,2)</f>
        <v>0</v>
      </c>
      <c r="BL228" s="18" t="s">
        <v>169</v>
      </c>
      <c r="BM228" s="212" t="s">
        <v>681</v>
      </c>
    </row>
    <row r="229" spans="1:65" s="2" customFormat="1">
      <c r="A229" s="35"/>
      <c r="B229" s="36"/>
      <c r="C229" s="37"/>
      <c r="D229" s="214" t="s">
        <v>171</v>
      </c>
      <c r="E229" s="37"/>
      <c r="F229" s="215" t="s">
        <v>680</v>
      </c>
      <c r="G229" s="37"/>
      <c r="H229" s="37"/>
      <c r="I229" s="216"/>
      <c r="J229" s="216"/>
      <c r="K229" s="37"/>
      <c r="L229" s="37"/>
      <c r="M229" s="40"/>
      <c r="N229" s="217"/>
      <c r="O229" s="218"/>
      <c r="P229" s="72"/>
      <c r="Q229" s="72"/>
      <c r="R229" s="72"/>
      <c r="S229" s="72"/>
      <c r="T229" s="72"/>
      <c r="U229" s="72"/>
      <c r="V229" s="72"/>
      <c r="W229" s="72"/>
      <c r="X229" s="73"/>
      <c r="Y229" s="35"/>
      <c r="Z229" s="35"/>
      <c r="AA229" s="35"/>
      <c r="AB229" s="35"/>
      <c r="AC229" s="35"/>
      <c r="AD229" s="35"/>
      <c r="AE229" s="35"/>
      <c r="AT229" s="18" t="s">
        <v>171</v>
      </c>
      <c r="AU229" s="18" t="s">
        <v>94</v>
      </c>
    </row>
    <row r="230" spans="1:65" s="13" customFormat="1">
      <c r="B230" s="219"/>
      <c r="C230" s="220"/>
      <c r="D230" s="214" t="s">
        <v>173</v>
      </c>
      <c r="E230" s="221" t="s">
        <v>1</v>
      </c>
      <c r="F230" s="222" t="s">
        <v>174</v>
      </c>
      <c r="G230" s="220"/>
      <c r="H230" s="221" t="s">
        <v>1</v>
      </c>
      <c r="I230" s="223"/>
      <c r="J230" s="223"/>
      <c r="K230" s="220"/>
      <c r="L230" s="220"/>
      <c r="M230" s="224"/>
      <c r="N230" s="225"/>
      <c r="O230" s="226"/>
      <c r="P230" s="226"/>
      <c r="Q230" s="226"/>
      <c r="R230" s="226"/>
      <c r="S230" s="226"/>
      <c r="T230" s="226"/>
      <c r="U230" s="226"/>
      <c r="V230" s="226"/>
      <c r="W230" s="226"/>
      <c r="X230" s="227"/>
      <c r="AT230" s="228" t="s">
        <v>173</v>
      </c>
      <c r="AU230" s="228" t="s">
        <v>94</v>
      </c>
      <c r="AV230" s="13" t="s">
        <v>92</v>
      </c>
      <c r="AW230" s="13" t="s">
        <v>5</v>
      </c>
      <c r="AX230" s="13" t="s">
        <v>85</v>
      </c>
      <c r="AY230" s="228" t="s">
        <v>163</v>
      </c>
    </row>
    <row r="231" spans="1:65" s="14" customFormat="1">
      <c r="B231" s="229"/>
      <c r="C231" s="230"/>
      <c r="D231" s="214" t="s">
        <v>173</v>
      </c>
      <c r="E231" s="231" t="s">
        <v>1</v>
      </c>
      <c r="F231" s="232" t="s">
        <v>682</v>
      </c>
      <c r="G231" s="230"/>
      <c r="H231" s="233">
        <v>4</v>
      </c>
      <c r="I231" s="234"/>
      <c r="J231" s="234"/>
      <c r="K231" s="230"/>
      <c r="L231" s="230"/>
      <c r="M231" s="235"/>
      <c r="N231" s="236"/>
      <c r="O231" s="237"/>
      <c r="P231" s="237"/>
      <c r="Q231" s="237"/>
      <c r="R231" s="237"/>
      <c r="S231" s="237"/>
      <c r="T231" s="237"/>
      <c r="U231" s="237"/>
      <c r="V231" s="237"/>
      <c r="W231" s="237"/>
      <c r="X231" s="238"/>
      <c r="AT231" s="239" t="s">
        <v>173</v>
      </c>
      <c r="AU231" s="239" t="s">
        <v>94</v>
      </c>
      <c r="AV231" s="14" t="s">
        <v>94</v>
      </c>
      <c r="AW231" s="14" t="s">
        <v>5</v>
      </c>
      <c r="AX231" s="14" t="s">
        <v>85</v>
      </c>
      <c r="AY231" s="239" t="s">
        <v>163</v>
      </c>
    </row>
    <row r="232" spans="1:65" s="14" customFormat="1">
      <c r="B232" s="229"/>
      <c r="C232" s="230"/>
      <c r="D232" s="214" t="s">
        <v>173</v>
      </c>
      <c r="E232" s="231" t="s">
        <v>1</v>
      </c>
      <c r="F232" s="232" t="s">
        <v>683</v>
      </c>
      <c r="G232" s="230"/>
      <c r="H232" s="233">
        <v>1</v>
      </c>
      <c r="I232" s="234"/>
      <c r="J232" s="234"/>
      <c r="K232" s="230"/>
      <c r="L232" s="230"/>
      <c r="M232" s="235"/>
      <c r="N232" s="236"/>
      <c r="O232" s="237"/>
      <c r="P232" s="237"/>
      <c r="Q232" s="237"/>
      <c r="R232" s="237"/>
      <c r="S232" s="237"/>
      <c r="T232" s="237"/>
      <c r="U232" s="237"/>
      <c r="V232" s="237"/>
      <c r="W232" s="237"/>
      <c r="X232" s="238"/>
      <c r="AT232" s="239" t="s">
        <v>173</v>
      </c>
      <c r="AU232" s="239" t="s">
        <v>94</v>
      </c>
      <c r="AV232" s="14" t="s">
        <v>94</v>
      </c>
      <c r="AW232" s="14" t="s">
        <v>5</v>
      </c>
      <c r="AX232" s="14" t="s">
        <v>85</v>
      </c>
      <c r="AY232" s="239" t="s">
        <v>163</v>
      </c>
    </row>
    <row r="233" spans="1:65" s="15" customFormat="1">
      <c r="B233" s="240"/>
      <c r="C233" s="241"/>
      <c r="D233" s="214" t="s">
        <v>173</v>
      </c>
      <c r="E233" s="242" t="s">
        <v>1</v>
      </c>
      <c r="F233" s="243" t="s">
        <v>177</v>
      </c>
      <c r="G233" s="241"/>
      <c r="H233" s="244">
        <v>5</v>
      </c>
      <c r="I233" s="245"/>
      <c r="J233" s="245"/>
      <c r="K233" s="241"/>
      <c r="L233" s="241"/>
      <c r="M233" s="246"/>
      <c r="N233" s="247"/>
      <c r="O233" s="248"/>
      <c r="P233" s="248"/>
      <c r="Q233" s="248"/>
      <c r="R233" s="248"/>
      <c r="S233" s="248"/>
      <c r="T233" s="248"/>
      <c r="U233" s="248"/>
      <c r="V233" s="248"/>
      <c r="W233" s="248"/>
      <c r="X233" s="249"/>
      <c r="AT233" s="250" t="s">
        <v>173</v>
      </c>
      <c r="AU233" s="250" t="s">
        <v>94</v>
      </c>
      <c r="AV233" s="15" t="s">
        <v>169</v>
      </c>
      <c r="AW233" s="15" t="s">
        <v>5</v>
      </c>
      <c r="AX233" s="15" t="s">
        <v>92</v>
      </c>
      <c r="AY233" s="250" t="s">
        <v>163</v>
      </c>
    </row>
    <row r="234" spans="1:65" s="2" customFormat="1" ht="16.5" customHeight="1">
      <c r="A234" s="35"/>
      <c r="B234" s="36"/>
      <c r="C234" s="267" t="s">
        <v>322</v>
      </c>
      <c r="D234" s="267" t="s">
        <v>435</v>
      </c>
      <c r="E234" s="268" t="s">
        <v>684</v>
      </c>
      <c r="F234" s="269" t="s">
        <v>685</v>
      </c>
      <c r="G234" s="270" t="s">
        <v>187</v>
      </c>
      <c r="H234" s="271">
        <v>2</v>
      </c>
      <c r="I234" s="272"/>
      <c r="J234" s="273"/>
      <c r="K234" s="274">
        <f>ROUND(P234*H234,2)</f>
        <v>0</v>
      </c>
      <c r="L234" s="273"/>
      <c r="M234" s="275"/>
      <c r="N234" s="276" t="s">
        <v>1</v>
      </c>
      <c r="O234" s="208" t="s">
        <v>48</v>
      </c>
      <c r="P234" s="209">
        <f>I234+J234</f>
        <v>0</v>
      </c>
      <c r="Q234" s="209">
        <f>ROUND(I234*H234,2)</f>
        <v>0</v>
      </c>
      <c r="R234" s="209">
        <f>ROUND(J234*H234,2)</f>
        <v>0</v>
      </c>
      <c r="S234" s="72"/>
      <c r="T234" s="210">
        <f>S234*H234</f>
        <v>0</v>
      </c>
      <c r="U234" s="210">
        <v>4.0999999999999999E-4</v>
      </c>
      <c r="V234" s="210">
        <f>U234*H234</f>
        <v>8.1999999999999998E-4</v>
      </c>
      <c r="W234" s="210">
        <v>0</v>
      </c>
      <c r="X234" s="211">
        <f>W234*H234</f>
        <v>0</v>
      </c>
      <c r="Y234" s="35"/>
      <c r="Z234" s="35"/>
      <c r="AA234" s="35"/>
      <c r="AB234" s="35"/>
      <c r="AC234" s="35"/>
      <c r="AD234" s="35"/>
      <c r="AE234" s="35"/>
      <c r="AR234" s="212" t="s">
        <v>219</v>
      </c>
      <c r="AT234" s="212" t="s">
        <v>435</v>
      </c>
      <c r="AU234" s="212" t="s">
        <v>94</v>
      </c>
      <c r="AY234" s="18" t="s">
        <v>163</v>
      </c>
      <c r="BE234" s="213">
        <f>IF(O234="základní",K234,0)</f>
        <v>0</v>
      </c>
      <c r="BF234" s="213">
        <f>IF(O234="snížená",K234,0)</f>
        <v>0</v>
      </c>
      <c r="BG234" s="213">
        <f>IF(O234="zákl. přenesená",K234,0)</f>
        <v>0</v>
      </c>
      <c r="BH234" s="213">
        <f>IF(O234="sníž. přenesená",K234,0)</f>
        <v>0</v>
      </c>
      <c r="BI234" s="213">
        <f>IF(O234="nulová",K234,0)</f>
        <v>0</v>
      </c>
      <c r="BJ234" s="18" t="s">
        <v>92</v>
      </c>
      <c r="BK234" s="213">
        <f>ROUND(P234*H234,2)</f>
        <v>0</v>
      </c>
      <c r="BL234" s="18" t="s">
        <v>169</v>
      </c>
      <c r="BM234" s="212" t="s">
        <v>686</v>
      </c>
    </row>
    <row r="235" spans="1:65" s="2" customFormat="1">
      <c r="A235" s="35"/>
      <c r="B235" s="36"/>
      <c r="C235" s="37"/>
      <c r="D235" s="214" t="s">
        <v>171</v>
      </c>
      <c r="E235" s="37"/>
      <c r="F235" s="215" t="s">
        <v>685</v>
      </c>
      <c r="G235" s="37"/>
      <c r="H235" s="37"/>
      <c r="I235" s="216"/>
      <c r="J235" s="216"/>
      <c r="K235" s="37"/>
      <c r="L235" s="37"/>
      <c r="M235" s="40"/>
      <c r="N235" s="217"/>
      <c r="O235" s="218"/>
      <c r="P235" s="72"/>
      <c r="Q235" s="72"/>
      <c r="R235" s="72"/>
      <c r="S235" s="72"/>
      <c r="T235" s="72"/>
      <c r="U235" s="72"/>
      <c r="V235" s="72"/>
      <c r="W235" s="72"/>
      <c r="X235" s="73"/>
      <c r="Y235" s="35"/>
      <c r="Z235" s="35"/>
      <c r="AA235" s="35"/>
      <c r="AB235" s="35"/>
      <c r="AC235" s="35"/>
      <c r="AD235" s="35"/>
      <c r="AE235" s="35"/>
      <c r="AT235" s="18" t="s">
        <v>171</v>
      </c>
      <c r="AU235" s="18" t="s">
        <v>94</v>
      </c>
    </row>
    <row r="236" spans="1:65" s="13" customFormat="1">
      <c r="B236" s="219"/>
      <c r="C236" s="220"/>
      <c r="D236" s="214" t="s">
        <v>173</v>
      </c>
      <c r="E236" s="221" t="s">
        <v>1</v>
      </c>
      <c r="F236" s="222" t="s">
        <v>174</v>
      </c>
      <c r="G236" s="220"/>
      <c r="H236" s="221" t="s">
        <v>1</v>
      </c>
      <c r="I236" s="223"/>
      <c r="J236" s="223"/>
      <c r="K236" s="220"/>
      <c r="L236" s="220"/>
      <c r="M236" s="224"/>
      <c r="N236" s="225"/>
      <c r="O236" s="226"/>
      <c r="P236" s="226"/>
      <c r="Q236" s="226"/>
      <c r="R236" s="226"/>
      <c r="S236" s="226"/>
      <c r="T236" s="226"/>
      <c r="U236" s="226"/>
      <c r="V236" s="226"/>
      <c r="W236" s="226"/>
      <c r="X236" s="227"/>
      <c r="AT236" s="228" t="s">
        <v>173</v>
      </c>
      <c r="AU236" s="228" t="s">
        <v>94</v>
      </c>
      <c r="AV236" s="13" t="s">
        <v>92</v>
      </c>
      <c r="AW236" s="13" t="s">
        <v>5</v>
      </c>
      <c r="AX236" s="13" t="s">
        <v>85</v>
      </c>
      <c r="AY236" s="228" t="s">
        <v>163</v>
      </c>
    </row>
    <row r="237" spans="1:65" s="14" customFormat="1">
      <c r="B237" s="229"/>
      <c r="C237" s="230"/>
      <c r="D237" s="214" t="s">
        <v>173</v>
      </c>
      <c r="E237" s="231" t="s">
        <v>1</v>
      </c>
      <c r="F237" s="232" t="s">
        <v>687</v>
      </c>
      <c r="G237" s="230"/>
      <c r="H237" s="233">
        <v>1</v>
      </c>
      <c r="I237" s="234"/>
      <c r="J237" s="234"/>
      <c r="K237" s="230"/>
      <c r="L237" s="230"/>
      <c r="M237" s="235"/>
      <c r="N237" s="236"/>
      <c r="O237" s="237"/>
      <c r="P237" s="237"/>
      <c r="Q237" s="237"/>
      <c r="R237" s="237"/>
      <c r="S237" s="237"/>
      <c r="T237" s="237"/>
      <c r="U237" s="237"/>
      <c r="V237" s="237"/>
      <c r="W237" s="237"/>
      <c r="X237" s="238"/>
      <c r="AT237" s="239" t="s">
        <v>173</v>
      </c>
      <c r="AU237" s="239" t="s">
        <v>94</v>
      </c>
      <c r="AV237" s="14" t="s">
        <v>94</v>
      </c>
      <c r="AW237" s="14" t="s">
        <v>5</v>
      </c>
      <c r="AX237" s="14" t="s">
        <v>85</v>
      </c>
      <c r="AY237" s="239" t="s">
        <v>163</v>
      </c>
    </row>
    <row r="238" spans="1:65" s="14" customFormat="1">
      <c r="B238" s="229"/>
      <c r="C238" s="230"/>
      <c r="D238" s="214" t="s">
        <v>173</v>
      </c>
      <c r="E238" s="231" t="s">
        <v>1</v>
      </c>
      <c r="F238" s="232" t="s">
        <v>683</v>
      </c>
      <c r="G238" s="230"/>
      <c r="H238" s="233">
        <v>1</v>
      </c>
      <c r="I238" s="234"/>
      <c r="J238" s="234"/>
      <c r="K238" s="230"/>
      <c r="L238" s="230"/>
      <c r="M238" s="235"/>
      <c r="N238" s="236"/>
      <c r="O238" s="237"/>
      <c r="P238" s="237"/>
      <c r="Q238" s="237"/>
      <c r="R238" s="237"/>
      <c r="S238" s="237"/>
      <c r="T238" s="237"/>
      <c r="U238" s="237"/>
      <c r="V238" s="237"/>
      <c r="W238" s="237"/>
      <c r="X238" s="238"/>
      <c r="AT238" s="239" t="s">
        <v>173</v>
      </c>
      <c r="AU238" s="239" t="s">
        <v>94</v>
      </c>
      <c r="AV238" s="14" t="s">
        <v>94</v>
      </c>
      <c r="AW238" s="14" t="s">
        <v>5</v>
      </c>
      <c r="AX238" s="14" t="s">
        <v>85</v>
      </c>
      <c r="AY238" s="239" t="s">
        <v>163</v>
      </c>
    </row>
    <row r="239" spans="1:65" s="15" customFormat="1">
      <c r="B239" s="240"/>
      <c r="C239" s="241"/>
      <c r="D239" s="214" t="s">
        <v>173</v>
      </c>
      <c r="E239" s="242" t="s">
        <v>1</v>
      </c>
      <c r="F239" s="243" t="s">
        <v>177</v>
      </c>
      <c r="G239" s="241"/>
      <c r="H239" s="244">
        <v>2</v>
      </c>
      <c r="I239" s="245"/>
      <c r="J239" s="245"/>
      <c r="K239" s="241"/>
      <c r="L239" s="241"/>
      <c r="M239" s="246"/>
      <c r="N239" s="247"/>
      <c r="O239" s="248"/>
      <c r="P239" s="248"/>
      <c r="Q239" s="248"/>
      <c r="R239" s="248"/>
      <c r="S239" s="248"/>
      <c r="T239" s="248"/>
      <c r="U239" s="248"/>
      <c r="V239" s="248"/>
      <c r="W239" s="248"/>
      <c r="X239" s="249"/>
      <c r="AT239" s="250" t="s">
        <v>173</v>
      </c>
      <c r="AU239" s="250" t="s">
        <v>94</v>
      </c>
      <c r="AV239" s="15" t="s">
        <v>169</v>
      </c>
      <c r="AW239" s="15" t="s">
        <v>5</v>
      </c>
      <c r="AX239" s="15" t="s">
        <v>92</v>
      </c>
      <c r="AY239" s="250" t="s">
        <v>163</v>
      </c>
    </row>
    <row r="240" spans="1:65" s="2" customFormat="1" ht="33" customHeight="1">
      <c r="A240" s="35"/>
      <c r="B240" s="36"/>
      <c r="C240" s="199" t="s">
        <v>328</v>
      </c>
      <c r="D240" s="199" t="s">
        <v>165</v>
      </c>
      <c r="E240" s="200" t="s">
        <v>688</v>
      </c>
      <c r="F240" s="201" t="s">
        <v>689</v>
      </c>
      <c r="G240" s="202" t="s">
        <v>187</v>
      </c>
      <c r="H240" s="203">
        <v>3</v>
      </c>
      <c r="I240" s="204"/>
      <c r="J240" s="204"/>
      <c r="K240" s="205">
        <f>ROUND(P240*H240,2)</f>
        <v>0</v>
      </c>
      <c r="L240" s="206"/>
      <c r="M240" s="40"/>
      <c r="N240" s="207" t="s">
        <v>1</v>
      </c>
      <c r="O240" s="208" t="s">
        <v>48</v>
      </c>
      <c r="P240" s="209">
        <f>I240+J240</f>
        <v>0</v>
      </c>
      <c r="Q240" s="209">
        <f>ROUND(I240*H240,2)</f>
        <v>0</v>
      </c>
      <c r="R240" s="209">
        <f>ROUND(J240*H240,2)</f>
        <v>0</v>
      </c>
      <c r="S240" s="72"/>
      <c r="T240" s="210">
        <f>S240*H240</f>
        <v>0</v>
      </c>
      <c r="U240" s="210">
        <v>1.0000000000000001E-5</v>
      </c>
      <c r="V240" s="210">
        <f>U240*H240</f>
        <v>3.0000000000000004E-5</v>
      </c>
      <c r="W240" s="210">
        <v>0</v>
      </c>
      <c r="X240" s="211">
        <f>W240*H240</f>
        <v>0</v>
      </c>
      <c r="Y240" s="35"/>
      <c r="Z240" s="35"/>
      <c r="AA240" s="35"/>
      <c r="AB240" s="35"/>
      <c r="AC240" s="35"/>
      <c r="AD240" s="35"/>
      <c r="AE240" s="35"/>
      <c r="AR240" s="212" t="s">
        <v>169</v>
      </c>
      <c r="AT240" s="212" t="s">
        <v>165</v>
      </c>
      <c r="AU240" s="212" t="s">
        <v>94</v>
      </c>
      <c r="AY240" s="18" t="s">
        <v>163</v>
      </c>
      <c r="BE240" s="213">
        <f>IF(O240="základní",K240,0)</f>
        <v>0</v>
      </c>
      <c r="BF240" s="213">
        <f>IF(O240="snížená",K240,0)</f>
        <v>0</v>
      </c>
      <c r="BG240" s="213">
        <f>IF(O240="zákl. přenesená",K240,0)</f>
        <v>0</v>
      </c>
      <c r="BH240" s="213">
        <f>IF(O240="sníž. přenesená",K240,0)</f>
        <v>0</v>
      </c>
      <c r="BI240" s="213">
        <f>IF(O240="nulová",K240,0)</f>
        <v>0</v>
      </c>
      <c r="BJ240" s="18" t="s">
        <v>92</v>
      </c>
      <c r="BK240" s="213">
        <f>ROUND(P240*H240,2)</f>
        <v>0</v>
      </c>
      <c r="BL240" s="18" t="s">
        <v>169</v>
      </c>
      <c r="BM240" s="212" t="s">
        <v>690</v>
      </c>
    </row>
    <row r="241" spans="1:65" s="2" customFormat="1" ht="19.5">
      <c r="A241" s="35"/>
      <c r="B241" s="36"/>
      <c r="C241" s="37"/>
      <c r="D241" s="214" t="s">
        <v>171</v>
      </c>
      <c r="E241" s="37"/>
      <c r="F241" s="215" t="s">
        <v>691</v>
      </c>
      <c r="G241" s="37"/>
      <c r="H241" s="37"/>
      <c r="I241" s="216"/>
      <c r="J241" s="216"/>
      <c r="K241" s="37"/>
      <c r="L241" s="37"/>
      <c r="M241" s="40"/>
      <c r="N241" s="217"/>
      <c r="O241" s="218"/>
      <c r="P241" s="72"/>
      <c r="Q241" s="72"/>
      <c r="R241" s="72"/>
      <c r="S241" s="72"/>
      <c r="T241" s="72"/>
      <c r="U241" s="72"/>
      <c r="V241" s="72"/>
      <c r="W241" s="72"/>
      <c r="X241" s="73"/>
      <c r="Y241" s="35"/>
      <c r="Z241" s="35"/>
      <c r="AA241" s="35"/>
      <c r="AB241" s="35"/>
      <c r="AC241" s="35"/>
      <c r="AD241" s="35"/>
      <c r="AE241" s="35"/>
      <c r="AT241" s="18" t="s">
        <v>171</v>
      </c>
      <c r="AU241" s="18" t="s">
        <v>94</v>
      </c>
    </row>
    <row r="242" spans="1:65" s="13" customFormat="1">
      <c r="B242" s="219"/>
      <c r="C242" s="220"/>
      <c r="D242" s="214" t="s">
        <v>173</v>
      </c>
      <c r="E242" s="221" t="s">
        <v>1</v>
      </c>
      <c r="F242" s="222" t="s">
        <v>174</v>
      </c>
      <c r="G242" s="220"/>
      <c r="H242" s="221" t="s">
        <v>1</v>
      </c>
      <c r="I242" s="223"/>
      <c r="J242" s="223"/>
      <c r="K242" s="220"/>
      <c r="L242" s="220"/>
      <c r="M242" s="224"/>
      <c r="N242" s="225"/>
      <c r="O242" s="226"/>
      <c r="P242" s="226"/>
      <c r="Q242" s="226"/>
      <c r="R242" s="226"/>
      <c r="S242" s="226"/>
      <c r="T242" s="226"/>
      <c r="U242" s="226"/>
      <c r="V242" s="226"/>
      <c r="W242" s="226"/>
      <c r="X242" s="227"/>
      <c r="AT242" s="228" t="s">
        <v>173</v>
      </c>
      <c r="AU242" s="228" t="s">
        <v>94</v>
      </c>
      <c r="AV242" s="13" t="s">
        <v>92</v>
      </c>
      <c r="AW242" s="13" t="s">
        <v>5</v>
      </c>
      <c r="AX242" s="13" t="s">
        <v>85</v>
      </c>
      <c r="AY242" s="228" t="s">
        <v>163</v>
      </c>
    </row>
    <row r="243" spans="1:65" s="14" customFormat="1">
      <c r="B243" s="229"/>
      <c r="C243" s="230"/>
      <c r="D243" s="214" t="s">
        <v>173</v>
      </c>
      <c r="E243" s="231" t="s">
        <v>1</v>
      </c>
      <c r="F243" s="232" t="s">
        <v>692</v>
      </c>
      <c r="G243" s="230"/>
      <c r="H243" s="233">
        <v>1</v>
      </c>
      <c r="I243" s="234"/>
      <c r="J243" s="234"/>
      <c r="K243" s="230"/>
      <c r="L243" s="230"/>
      <c r="M243" s="235"/>
      <c r="N243" s="236"/>
      <c r="O243" s="237"/>
      <c r="P243" s="237"/>
      <c r="Q243" s="237"/>
      <c r="R243" s="237"/>
      <c r="S243" s="237"/>
      <c r="T243" s="237"/>
      <c r="U243" s="237"/>
      <c r="V243" s="237"/>
      <c r="W243" s="237"/>
      <c r="X243" s="238"/>
      <c r="AT243" s="239" t="s">
        <v>173</v>
      </c>
      <c r="AU243" s="239" t="s">
        <v>94</v>
      </c>
      <c r="AV243" s="14" t="s">
        <v>94</v>
      </c>
      <c r="AW243" s="14" t="s">
        <v>5</v>
      </c>
      <c r="AX243" s="14" t="s">
        <v>85</v>
      </c>
      <c r="AY243" s="239" t="s">
        <v>163</v>
      </c>
    </row>
    <row r="244" spans="1:65" s="14" customFormat="1">
      <c r="B244" s="229"/>
      <c r="C244" s="230"/>
      <c r="D244" s="214" t="s">
        <v>173</v>
      </c>
      <c r="E244" s="231" t="s">
        <v>1</v>
      </c>
      <c r="F244" s="232" t="s">
        <v>693</v>
      </c>
      <c r="G244" s="230"/>
      <c r="H244" s="233">
        <v>2</v>
      </c>
      <c r="I244" s="234"/>
      <c r="J244" s="234"/>
      <c r="K244" s="230"/>
      <c r="L244" s="230"/>
      <c r="M244" s="235"/>
      <c r="N244" s="236"/>
      <c r="O244" s="237"/>
      <c r="P244" s="237"/>
      <c r="Q244" s="237"/>
      <c r="R244" s="237"/>
      <c r="S244" s="237"/>
      <c r="T244" s="237"/>
      <c r="U244" s="237"/>
      <c r="V244" s="237"/>
      <c r="W244" s="237"/>
      <c r="X244" s="238"/>
      <c r="AT244" s="239" t="s">
        <v>173</v>
      </c>
      <c r="AU244" s="239" t="s">
        <v>94</v>
      </c>
      <c r="AV244" s="14" t="s">
        <v>94</v>
      </c>
      <c r="AW244" s="14" t="s">
        <v>5</v>
      </c>
      <c r="AX244" s="14" t="s">
        <v>85</v>
      </c>
      <c r="AY244" s="239" t="s">
        <v>163</v>
      </c>
    </row>
    <row r="245" spans="1:65" s="15" customFormat="1">
      <c r="B245" s="240"/>
      <c r="C245" s="241"/>
      <c r="D245" s="214" t="s">
        <v>173</v>
      </c>
      <c r="E245" s="242" t="s">
        <v>1</v>
      </c>
      <c r="F245" s="243" t="s">
        <v>177</v>
      </c>
      <c r="G245" s="241"/>
      <c r="H245" s="244">
        <v>3</v>
      </c>
      <c r="I245" s="245"/>
      <c r="J245" s="245"/>
      <c r="K245" s="241"/>
      <c r="L245" s="241"/>
      <c r="M245" s="246"/>
      <c r="N245" s="247"/>
      <c r="O245" s="248"/>
      <c r="P245" s="248"/>
      <c r="Q245" s="248"/>
      <c r="R245" s="248"/>
      <c r="S245" s="248"/>
      <c r="T245" s="248"/>
      <c r="U245" s="248"/>
      <c r="V245" s="248"/>
      <c r="W245" s="248"/>
      <c r="X245" s="249"/>
      <c r="AT245" s="250" t="s">
        <v>173</v>
      </c>
      <c r="AU245" s="250" t="s">
        <v>94</v>
      </c>
      <c r="AV245" s="15" t="s">
        <v>169</v>
      </c>
      <c r="AW245" s="15" t="s">
        <v>5</v>
      </c>
      <c r="AX245" s="15" t="s">
        <v>92</v>
      </c>
      <c r="AY245" s="250" t="s">
        <v>163</v>
      </c>
    </row>
    <row r="246" spans="1:65" s="2" customFormat="1" ht="16.5" customHeight="1">
      <c r="A246" s="35"/>
      <c r="B246" s="36"/>
      <c r="C246" s="267" t="s">
        <v>333</v>
      </c>
      <c r="D246" s="267" t="s">
        <v>435</v>
      </c>
      <c r="E246" s="268" t="s">
        <v>694</v>
      </c>
      <c r="F246" s="269" t="s">
        <v>695</v>
      </c>
      <c r="G246" s="270" t="s">
        <v>187</v>
      </c>
      <c r="H246" s="271">
        <v>1</v>
      </c>
      <c r="I246" s="272"/>
      <c r="J246" s="273"/>
      <c r="K246" s="274">
        <f>ROUND(P246*H246,2)</f>
        <v>0</v>
      </c>
      <c r="L246" s="273"/>
      <c r="M246" s="275"/>
      <c r="N246" s="276" t="s">
        <v>1</v>
      </c>
      <c r="O246" s="208" t="s">
        <v>48</v>
      </c>
      <c r="P246" s="209">
        <f>I246+J246</f>
        <v>0</v>
      </c>
      <c r="Q246" s="209">
        <f>ROUND(I246*H246,2)</f>
        <v>0</v>
      </c>
      <c r="R246" s="209">
        <f>ROUND(J246*H246,2)</f>
        <v>0</v>
      </c>
      <c r="S246" s="72"/>
      <c r="T246" s="210">
        <f>S246*H246</f>
        <v>0</v>
      </c>
      <c r="U246" s="210">
        <v>1.5399999999999999E-3</v>
      </c>
      <c r="V246" s="210">
        <f>U246*H246</f>
        <v>1.5399999999999999E-3</v>
      </c>
      <c r="W246" s="210">
        <v>0</v>
      </c>
      <c r="X246" s="211">
        <f>W246*H246</f>
        <v>0</v>
      </c>
      <c r="Y246" s="35"/>
      <c r="Z246" s="35"/>
      <c r="AA246" s="35"/>
      <c r="AB246" s="35"/>
      <c r="AC246" s="35"/>
      <c r="AD246" s="35"/>
      <c r="AE246" s="35"/>
      <c r="AR246" s="212" t="s">
        <v>219</v>
      </c>
      <c r="AT246" s="212" t="s">
        <v>435</v>
      </c>
      <c r="AU246" s="212" t="s">
        <v>94</v>
      </c>
      <c r="AY246" s="18" t="s">
        <v>163</v>
      </c>
      <c r="BE246" s="213">
        <f>IF(O246="základní",K246,0)</f>
        <v>0</v>
      </c>
      <c r="BF246" s="213">
        <f>IF(O246="snížená",K246,0)</f>
        <v>0</v>
      </c>
      <c r="BG246" s="213">
        <f>IF(O246="zákl. přenesená",K246,0)</f>
        <v>0</v>
      </c>
      <c r="BH246" s="213">
        <f>IF(O246="sníž. přenesená",K246,0)</f>
        <v>0</v>
      </c>
      <c r="BI246" s="213">
        <f>IF(O246="nulová",K246,0)</f>
        <v>0</v>
      </c>
      <c r="BJ246" s="18" t="s">
        <v>92</v>
      </c>
      <c r="BK246" s="213">
        <f>ROUND(P246*H246,2)</f>
        <v>0</v>
      </c>
      <c r="BL246" s="18" t="s">
        <v>169</v>
      </c>
      <c r="BM246" s="212" t="s">
        <v>696</v>
      </c>
    </row>
    <row r="247" spans="1:65" s="2" customFormat="1">
      <c r="A247" s="35"/>
      <c r="B247" s="36"/>
      <c r="C247" s="37"/>
      <c r="D247" s="214" t="s">
        <v>171</v>
      </c>
      <c r="E247" s="37"/>
      <c r="F247" s="215" t="s">
        <v>695</v>
      </c>
      <c r="G247" s="37"/>
      <c r="H247" s="37"/>
      <c r="I247" s="216"/>
      <c r="J247" s="216"/>
      <c r="K247" s="37"/>
      <c r="L247" s="37"/>
      <c r="M247" s="40"/>
      <c r="N247" s="217"/>
      <c r="O247" s="218"/>
      <c r="P247" s="72"/>
      <c r="Q247" s="72"/>
      <c r="R247" s="72"/>
      <c r="S247" s="72"/>
      <c r="T247" s="72"/>
      <c r="U247" s="72"/>
      <c r="V247" s="72"/>
      <c r="W247" s="72"/>
      <c r="X247" s="73"/>
      <c r="Y247" s="35"/>
      <c r="Z247" s="35"/>
      <c r="AA247" s="35"/>
      <c r="AB247" s="35"/>
      <c r="AC247" s="35"/>
      <c r="AD247" s="35"/>
      <c r="AE247" s="35"/>
      <c r="AT247" s="18" t="s">
        <v>171</v>
      </c>
      <c r="AU247" s="18" t="s">
        <v>94</v>
      </c>
    </row>
    <row r="248" spans="1:65" s="13" customFormat="1">
      <c r="B248" s="219"/>
      <c r="C248" s="220"/>
      <c r="D248" s="214" t="s">
        <v>173</v>
      </c>
      <c r="E248" s="221" t="s">
        <v>1</v>
      </c>
      <c r="F248" s="222" t="s">
        <v>174</v>
      </c>
      <c r="G248" s="220"/>
      <c r="H248" s="221" t="s">
        <v>1</v>
      </c>
      <c r="I248" s="223"/>
      <c r="J248" s="223"/>
      <c r="K248" s="220"/>
      <c r="L248" s="220"/>
      <c r="M248" s="224"/>
      <c r="N248" s="225"/>
      <c r="O248" s="226"/>
      <c r="P248" s="226"/>
      <c r="Q248" s="226"/>
      <c r="R248" s="226"/>
      <c r="S248" s="226"/>
      <c r="T248" s="226"/>
      <c r="U248" s="226"/>
      <c r="V248" s="226"/>
      <c r="W248" s="226"/>
      <c r="X248" s="227"/>
      <c r="AT248" s="228" t="s">
        <v>173</v>
      </c>
      <c r="AU248" s="228" t="s">
        <v>94</v>
      </c>
      <c r="AV248" s="13" t="s">
        <v>92</v>
      </c>
      <c r="AW248" s="13" t="s">
        <v>5</v>
      </c>
      <c r="AX248" s="13" t="s">
        <v>85</v>
      </c>
      <c r="AY248" s="228" t="s">
        <v>163</v>
      </c>
    </row>
    <row r="249" spans="1:65" s="14" customFormat="1">
      <c r="B249" s="229"/>
      <c r="C249" s="230"/>
      <c r="D249" s="214" t="s">
        <v>173</v>
      </c>
      <c r="E249" s="231" t="s">
        <v>1</v>
      </c>
      <c r="F249" s="232" t="s">
        <v>92</v>
      </c>
      <c r="G249" s="230"/>
      <c r="H249" s="233">
        <v>1</v>
      </c>
      <c r="I249" s="234"/>
      <c r="J249" s="234"/>
      <c r="K249" s="230"/>
      <c r="L249" s="230"/>
      <c r="M249" s="235"/>
      <c r="N249" s="236"/>
      <c r="O249" s="237"/>
      <c r="P249" s="237"/>
      <c r="Q249" s="237"/>
      <c r="R249" s="237"/>
      <c r="S249" s="237"/>
      <c r="T249" s="237"/>
      <c r="U249" s="237"/>
      <c r="V249" s="237"/>
      <c r="W249" s="237"/>
      <c r="X249" s="238"/>
      <c r="AT249" s="239" t="s">
        <v>173</v>
      </c>
      <c r="AU249" s="239" t="s">
        <v>94</v>
      </c>
      <c r="AV249" s="14" t="s">
        <v>94</v>
      </c>
      <c r="AW249" s="14" t="s">
        <v>5</v>
      </c>
      <c r="AX249" s="14" t="s">
        <v>85</v>
      </c>
      <c r="AY249" s="239" t="s">
        <v>163</v>
      </c>
    </row>
    <row r="250" spans="1:65" s="15" customFormat="1">
      <c r="B250" s="240"/>
      <c r="C250" s="241"/>
      <c r="D250" s="214" t="s">
        <v>173</v>
      </c>
      <c r="E250" s="242" t="s">
        <v>1</v>
      </c>
      <c r="F250" s="243" t="s">
        <v>177</v>
      </c>
      <c r="G250" s="241"/>
      <c r="H250" s="244">
        <v>1</v>
      </c>
      <c r="I250" s="245"/>
      <c r="J250" s="245"/>
      <c r="K250" s="241"/>
      <c r="L250" s="241"/>
      <c r="M250" s="246"/>
      <c r="N250" s="247"/>
      <c r="O250" s="248"/>
      <c r="P250" s="248"/>
      <c r="Q250" s="248"/>
      <c r="R250" s="248"/>
      <c r="S250" s="248"/>
      <c r="T250" s="248"/>
      <c r="U250" s="248"/>
      <c r="V250" s="248"/>
      <c r="W250" s="248"/>
      <c r="X250" s="249"/>
      <c r="AT250" s="250" t="s">
        <v>173</v>
      </c>
      <c r="AU250" s="250" t="s">
        <v>94</v>
      </c>
      <c r="AV250" s="15" t="s">
        <v>169</v>
      </c>
      <c r="AW250" s="15" t="s">
        <v>5</v>
      </c>
      <c r="AX250" s="15" t="s">
        <v>92</v>
      </c>
      <c r="AY250" s="250" t="s">
        <v>163</v>
      </c>
    </row>
    <row r="251" spans="1:65" s="2" customFormat="1" ht="24.2" customHeight="1">
      <c r="A251" s="35"/>
      <c r="B251" s="36"/>
      <c r="C251" s="267" t="s">
        <v>339</v>
      </c>
      <c r="D251" s="267" t="s">
        <v>435</v>
      </c>
      <c r="E251" s="268" t="s">
        <v>697</v>
      </c>
      <c r="F251" s="269" t="s">
        <v>698</v>
      </c>
      <c r="G251" s="270" t="s">
        <v>187</v>
      </c>
      <c r="H251" s="271">
        <v>2</v>
      </c>
      <c r="I251" s="272"/>
      <c r="J251" s="273"/>
      <c r="K251" s="274">
        <f>ROUND(P251*H251,2)</f>
        <v>0</v>
      </c>
      <c r="L251" s="273"/>
      <c r="M251" s="275"/>
      <c r="N251" s="276" t="s">
        <v>1</v>
      </c>
      <c r="O251" s="208" t="s">
        <v>48</v>
      </c>
      <c r="P251" s="209">
        <f>I251+J251</f>
        <v>0</v>
      </c>
      <c r="Q251" s="209">
        <f>ROUND(I251*H251,2)</f>
        <v>0</v>
      </c>
      <c r="R251" s="209">
        <f>ROUND(J251*H251,2)</f>
        <v>0</v>
      </c>
      <c r="S251" s="72"/>
      <c r="T251" s="210">
        <f>S251*H251</f>
        <v>0</v>
      </c>
      <c r="U251" s="210">
        <v>1.2099999999999999E-3</v>
      </c>
      <c r="V251" s="210">
        <f>U251*H251</f>
        <v>2.4199999999999998E-3</v>
      </c>
      <c r="W251" s="210">
        <v>0</v>
      </c>
      <c r="X251" s="211">
        <f>W251*H251</f>
        <v>0</v>
      </c>
      <c r="Y251" s="35"/>
      <c r="Z251" s="35"/>
      <c r="AA251" s="35"/>
      <c r="AB251" s="35"/>
      <c r="AC251" s="35"/>
      <c r="AD251" s="35"/>
      <c r="AE251" s="35"/>
      <c r="AR251" s="212" t="s">
        <v>219</v>
      </c>
      <c r="AT251" s="212" t="s">
        <v>435</v>
      </c>
      <c r="AU251" s="212" t="s">
        <v>94</v>
      </c>
      <c r="AY251" s="18" t="s">
        <v>163</v>
      </c>
      <c r="BE251" s="213">
        <f>IF(O251="základní",K251,0)</f>
        <v>0</v>
      </c>
      <c r="BF251" s="213">
        <f>IF(O251="snížená",K251,0)</f>
        <v>0</v>
      </c>
      <c r="BG251" s="213">
        <f>IF(O251="zákl. přenesená",K251,0)</f>
        <v>0</v>
      </c>
      <c r="BH251" s="213">
        <f>IF(O251="sníž. přenesená",K251,0)</f>
        <v>0</v>
      </c>
      <c r="BI251" s="213">
        <f>IF(O251="nulová",K251,0)</f>
        <v>0</v>
      </c>
      <c r="BJ251" s="18" t="s">
        <v>92</v>
      </c>
      <c r="BK251" s="213">
        <f>ROUND(P251*H251,2)</f>
        <v>0</v>
      </c>
      <c r="BL251" s="18" t="s">
        <v>169</v>
      </c>
      <c r="BM251" s="212" t="s">
        <v>699</v>
      </c>
    </row>
    <row r="252" spans="1:65" s="2" customFormat="1">
      <c r="A252" s="35"/>
      <c r="B252" s="36"/>
      <c r="C252" s="37"/>
      <c r="D252" s="214" t="s">
        <v>171</v>
      </c>
      <c r="E252" s="37"/>
      <c r="F252" s="215" t="s">
        <v>698</v>
      </c>
      <c r="G252" s="37"/>
      <c r="H252" s="37"/>
      <c r="I252" s="216"/>
      <c r="J252" s="216"/>
      <c r="K252" s="37"/>
      <c r="L252" s="37"/>
      <c r="M252" s="40"/>
      <c r="N252" s="217"/>
      <c r="O252" s="218"/>
      <c r="P252" s="72"/>
      <c r="Q252" s="72"/>
      <c r="R252" s="72"/>
      <c r="S252" s="72"/>
      <c r="T252" s="72"/>
      <c r="U252" s="72"/>
      <c r="V252" s="72"/>
      <c r="W252" s="72"/>
      <c r="X252" s="73"/>
      <c r="Y252" s="35"/>
      <c r="Z252" s="35"/>
      <c r="AA252" s="35"/>
      <c r="AB252" s="35"/>
      <c r="AC252" s="35"/>
      <c r="AD252" s="35"/>
      <c r="AE252" s="35"/>
      <c r="AT252" s="18" t="s">
        <v>171</v>
      </c>
      <c r="AU252" s="18" t="s">
        <v>94</v>
      </c>
    </row>
    <row r="253" spans="1:65" s="13" customFormat="1">
      <c r="B253" s="219"/>
      <c r="C253" s="220"/>
      <c r="D253" s="214" t="s">
        <v>173</v>
      </c>
      <c r="E253" s="221" t="s">
        <v>1</v>
      </c>
      <c r="F253" s="222" t="s">
        <v>174</v>
      </c>
      <c r="G253" s="220"/>
      <c r="H253" s="221" t="s">
        <v>1</v>
      </c>
      <c r="I253" s="223"/>
      <c r="J253" s="223"/>
      <c r="K253" s="220"/>
      <c r="L253" s="220"/>
      <c r="M253" s="224"/>
      <c r="N253" s="225"/>
      <c r="O253" s="226"/>
      <c r="P253" s="226"/>
      <c r="Q253" s="226"/>
      <c r="R253" s="226"/>
      <c r="S253" s="226"/>
      <c r="T253" s="226"/>
      <c r="U253" s="226"/>
      <c r="V253" s="226"/>
      <c r="W253" s="226"/>
      <c r="X253" s="227"/>
      <c r="AT253" s="228" t="s">
        <v>173</v>
      </c>
      <c r="AU253" s="228" t="s">
        <v>94</v>
      </c>
      <c r="AV253" s="13" t="s">
        <v>92</v>
      </c>
      <c r="AW253" s="13" t="s">
        <v>5</v>
      </c>
      <c r="AX253" s="13" t="s">
        <v>85</v>
      </c>
      <c r="AY253" s="228" t="s">
        <v>163</v>
      </c>
    </row>
    <row r="254" spans="1:65" s="14" customFormat="1">
      <c r="B254" s="229"/>
      <c r="C254" s="230"/>
      <c r="D254" s="214" t="s">
        <v>173</v>
      </c>
      <c r="E254" s="231" t="s">
        <v>1</v>
      </c>
      <c r="F254" s="232" t="s">
        <v>94</v>
      </c>
      <c r="G254" s="230"/>
      <c r="H254" s="233">
        <v>2</v>
      </c>
      <c r="I254" s="234"/>
      <c r="J254" s="234"/>
      <c r="K254" s="230"/>
      <c r="L254" s="230"/>
      <c r="M254" s="235"/>
      <c r="N254" s="236"/>
      <c r="O254" s="237"/>
      <c r="P254" s="237"/>
      <c r="Q254" s="237"/>
      <c r="R254" s="237"/>
      <c r="S254" s="237"/>
      <c r="T254" s="237"/>
      <c r="U254" s="237"/>
      <c r="V254" s="237"/>
      <c r="W254" s="237"/>
      <c r="X254" s="238"/>
      <c r="AT254" s="239" t="s">
        <v>173</v>
      </c>
      <c r="AU254" s="239" t="s">
        <v>94</v>
      </c>
      <c r="AV254" s="14" t="s">
        <v>94</v>
      </c>
      <c r="AW254" s="14" t="s">
        <v>5</v>
      </c>
      <c r="AX254" s="14" t="s">
        <v>85</v>
      </c>
      <c r="AY254" s="239" t="s">
        <v>163</v>
      </c>
    </row>
    <row r="255" spans="1:65" s="15" customFormat="1">
      <c r="B255" s="240"/>
      <c r="C255" s="241"/>
      <c r="D255" s="214" t="s">
        <v>173</v>
      </c>
      <c r="E255" s="242" t="s">
        <v>1</v>
      </c>
      <c r="F255" s="243" t="s">
        <v>177</v>
      </c>
      <c r="G255" s="241"/>
      <c r="H255" s="244">
        <v>2</v>
      </c>
      <c r="I255" s="245"/>
      <c r="J255" s="245"/>
      <c r="K255" s="241"/>
      <c r="L255" s="241"/>
      <c r="M255" s="246"/>
      <c r="N255" s="247"/>
      <c r="O255" s="248"/>
      <c r="P255" s="248"/>
      <c r="Q255" s="248"/>
      <c r="R255" s="248"/>
      <c r="S255" s="248"/>
      <c r="T255" s="248"/>
      <c r="U255" s="248"/>
      <c r="V255" s="248"/>
      <c r="W255" s="248"/>
      <c r="X255" s="249"/>
      <c r="AT255" s="250" t="s">
        <v>173</v>
      </c>
      <c r="AU255" s="250" t="s">
        <v>94</v>
      </c>
      <c r="AV255" s="15" t="s">
        <v>169</v>
      </c>
      <c r="AW255" s="15" t="s">
        <v>5</v>
      </c>
      <c r="AX255" s="15" t="s">
        <v>92</v>
      </c>
      <c r="AY255" s="250" t="s">
        <v>163</v>
      </c>
    </row>
    <row r="256" spans="1:65" s="2" customFormat="1" ht="24.2" customHeight="1">
      <c r="A256" s="35"/>
      <c r="B256" s="36"/>
      <c r="C256" s="199" t="s">
        <v>8</v>
      </c>
      <c r="D256" s="199" t="s">
        <v>165</v>
      </c>
      <c r="E256" s="200" t="s">
        <v>700</v>
      </c>
      <c r="F256" s="201" t="s">
        <v>701</v>
      </c>
      <c r="G256" s="202" t="s">
        <v>244</v>
      </c>
      <c r="H256" s="203">
        <v>16.100000000000001</v>
      </c>
      <c r="I256" s="204"/>
      <c r="J256" s="204"/>
      <c r="K256" s="205">
        <f>ROUND(P256*H256,2)</f>
        <v>0</v>
      </c>
      <c r="L256" s="206"/>
      <c r="M256" s="40"/>
      <c r="N256" s="207" t="s">
        <v>1</v>
      </c>
      <c r="O256" s="208" t="s">
        <v>48</v>
      </c>
      <c r="P256" s="209">
        <f>I256+J256</f>
        <v>0</v>
      </c>
      <c r="Q256" s="209">
        <f>ROUND(I256*H256,2)</f>
        <v>0</v>
      </c>
      <c r="R256" s="209">
        <f>ROUND(J256*H256,2)</f>
        <v>0</v>
      </c>
      <c r="S256" s="72"/>
      <c r="T256" s="210">
        <f>S256*H256</f>
        <v>0</v>
      </c>
      <c r="U256" s="210">
        <v>0</v>
      </c>
      <c r="V256" s="210">
        <f>U256*H256</f>
        <v>0</v>
      </c>
      <c r="W256" s="210">
        <v>4.2000000000000003E-2</v>
      </c>
      <c r="X256" s="211">
        <f>W256*H256</f>
        <v>0.67620000000000013</v>
      </c>
      <c r="Y256" s="35"/>
      <c r="Z256" s="35"/>
      <c r="AA256" s="35"/>
      <c r="AB256" s="35"/>
      <c r="AC256" s="35"/>
      <c r="AD256" s="35"/>
      <c r="AE256" s="35"/>
      <c r="AR256" s="212" t="s">
        <v>169</v>
      </c>
      <c r="AT256" s="212" t="s">
        <v>165</v>
      </c>
      <c r="AU256" s="212" t="s">
        <v>94</v>
      </c>
      <c r="AY256" s="18" t="s">
        <v>163</v>
      </c>
      <c r="BE256" s="213">
        <f>IF(O256="základní",K256,0)</f>
        <v>0</v>
      </c>
      <c r="BF256" s="213">
        <f>IF(O256="snížená",K256,0)</f>
        <v>0</v>
      </c>
      <c r="BG256" s="213">
        <f>IF(O256="zákl. přenesená",K256,0)</f>
        <v>0</v>
      </c>
      <c r="BH256" s="213">
        <f>IF(O256="sníž. přenesená",K256,0)</f>
        <v>0</v>
      </c>
      <c r="BI256" s="213">
        <f>IF(O256="nulová",K256,0)</f>
        <v>0</v>
      </c>
      <c r="BJ256" s="18" t="s">
        <v>92</v>
      </c>
      <c r="BK256" s="213">
        <f>ROUND(P256*H256,2)</f>
        <v>0</v>
      </c>
      <c r="BL256" s="18" t="s">
        <v>169</v>
      </c>
      <c r="BM256" s="212" t="s">
        <v>702</v>
      </c>
    </row>
    <row r="257" spans="1:65" s="2" customFormat="1" ht="19.5">
      <c r="A257" s="35"/>
      <c r="B257" s="36"/>
      <c r="C257" s="37"/>
      <c r="D257" s="214" t="s">
        <v>171</v>
      </c>
      <c r="E257" s="37"/>
      <c r="F257" s="215" t="s">
        <v>703</v>
      </c>
      <c r="G257" s="37"/>
      <c r="H257" s="37"/>
      <c r="I257" s="216"/>
      <c r="J257" s="216"/>
      <c r="K257" s="37"/>
      <c r="L257" s="37"/>
      <c r="M257" s="40"/>
      <c r="N257" s="217"/>
      <c r="O257" s="218"/>
      <c r="P257" s="72"/>
      <c r="Q257" s="72"/>
      <c r="R257" s="72"/>
      <c r="S257" s="72"/>
      <c r="T257" s="72"/>
      <c r="U257" s="72"/>
      <c r="V257" s="72"/>
      <c r="W257" s="72"/>
      <c r="X257" s="73"/>
      <c r="Y257" s="35"/>
      <c r="Z257" s="35"/>
      <c r="AA257" s="35"/>
      <c r="AB257" s="35"/>
      <c r="AC257" s="35"/>
      <c r="AD257" s="35"/>
      <c r="AE257" s="35"/>
      <c r="AT257" s="18" t="s">
        <v>171</v>
      </c>
      <c r="AU257" s="18" t="s">
        <v>94</v>
      </c>
    </row>
    <row r="258" spans="1:65" s="2" customFormat="1" ht="29.25">
      <c r="A258" s="35"/>
      <c r="B258" s="36"/>
      <c r="C258" s="37"/>
      <c r="D258" s="214" t="s">
        <v>429</v>
      </c>
      <c r="E258" s="37"/>
      <c r="F258" s="266" t="s">
        <v>704</v>
      </c>
      <c r="G258" s="37"/>
      <c r="H258" s="37"/>
      <c r="I258" s="216"/>
      <c r="J258" s="216"/>
      <c r="K258" s="37"/>
      <c r="L258" s="37"/>
      <c r="M258" s="40"/>
      <c r="N258" s="217"/>
      <c r="O258" s="218"/>
      <c r="P258" s="72"/>
      <c r="Q258" s="72"/>
      <c r="R258" s="72"/>
      <c r="S258" s="72"/>
      <c r="T258" s="72"/>
      <c r="U258" s="72"/>
      <c r="V258" s="72"/>
      <c r="W258" s="72"/>
      <c r="X258" s="73"/>
      <c r="Y258" s="35"/>
      <c r="Z258" s="35"/>
      <c r="AA258" s="35"/>
      <c r="AB258" s="35"/>
      <c r="AC258" s="35"/>
      <c r="AD258" s="35"/>
      <c r="AE258" s="35"/>
      <c r="AT258" s="18" t="s">
        <v>429</v>
      </c>
      <c r="AU258" s="18" t="s">
        <v>94</v>
      </c>
    </row>
    <row r="259" spans="1:65" s="13" customFormat="1">
      <c r="B259" s="219"/>
      <c r="C259" s="220"/>
      <c r="D259" s="214" t="s">
        <v>173</v>
      </c>
      <c r="E259" s="221" t="s">
        <v>1</v>
      </c>
      <c r="F259" s="222" t="s">
        <v>174</v>
      </c>
      <c r="G259" s="220"/>
      <c r="H259" s="221" t="s">
        <v>1</v>
      </c>
      <c r="I259" s="223"/>
      <c r="J259" s="223"/>
      <c r="K259" s="220"/>
      <c r="L259" s="220"/>
      <c r="M259" s="224"/>
      <c r="N259" s="225"/>
      <c r="O259" s="226"/>
      <c r="P259" s="226"/>
      <c r="Q259" s="226"/>
      <c r="R259" s="226"/>
      <c r="S259" s="226"/>
      <c r="T259" s="226"/>
      <c r="U259" s="226"/>
      <c r="V259" s="226"/>
      <c r="W259" s="226"/>
      <c r="X259" s="227"/>
      <c r="AT259" s="228" t="s">
        <v>173</v>
      </c>
      <c r="AU259" s="228" t="s">
        <v>94</v>
      </c>
      <c r="AV259" s="13" t="s">
        <v>92</v>
      </c>
      <c r="AW259" s="13" t="s">
        <v>5</v>
      </c>
      <c r="AX259" s="13" t="s">
        <v>85</v>
      </c>
      <c r="AY259" s="228" t="s">
        <v>163</v>
      </c>
    </row>
    <row r="260" spans="1:65" s="14" customFormat="1">
      <c r="B260" s="229"/>
      <c r="C260" s="230"/>
      <c r="D260" s="214" t="s">
        <v>173</v>
      </c>
      <c r="E260" s="231" t="s">
        <v>1</v>
      </c>
      <c r="F260" s="232" t="s">
        <v>705</v>
      </c>
      <c r="G260" s="230"/>
      <c r="H260" s="233">
        <v>10.7</v>
      </c>
      <c r="I260" s="234"/>
      <c r="J260" s="234"/>
      <c r="K260" s="230"/>
      <c r="L260" s="230"/>
      <c r="M260" s="235"/>
      <c r="N260" s="236"/>
      <c r="O260" s="237"/>
      <c r="P260" s="237"/>
      <c r="Q260" s="237"/>
      <c r="R260" s="237"/>
      <c r="S260" s="237"/>
      <c r="T260" s="237"/>
      <c r="U260" s="237"/>
      <c r="V260" s="237"/>
      <c r="W260" s="237"/>
      <c r="X260" s="238"/>
      <c r="AT260" s="239" t="s">
        <v>173</v>
      </c>
      <c r="AU260" s="239" t="s">
        <v>94</v>
      </c>
      <c r="AV260" s="14" t="s">
        <v>94</v>
      </c>
      <c r="AW260" s="14" t="s">
        <v>5</v>
      </c>
      <c r="AX260" s="14" t="s">
        <v>85</v>
      </c>
      <c r="AY260" s="239" t="s">
        <v>163</v>
      </c>
    </row>
    <row r="261" spans="1:65" s="14" customFormat="1">
      <c r="B261" s="229"/>
      <c r="C261" s="230"/>
      <c r="D261" s="214" t="s">
        <v>173</v>
      </c>
      <c r="E261" s="231" t="s">
        <v>1</v>
      </c>
      <c r="F261" s="232" t="s">
        <v>706</v>
      </c>
      <c r="G261" s="230"/>
      <c r="H261" s="233">
        <v>5.4</v>
      </c>
      <c r="I261" s="234"/>
      <c r="J261" s="234"/>
      <c r="K261" s="230"/>
      <c r="L261" s="230"/>
      <c r="M261" s="235"/>
      <c r="N261" s="236"/>
      <c r="O261" s="237"/>
      <c r="P261" s="237"/>
      <c r="Q261" s="237"/>
      <c r="R261" s="237"/>
      <c r="S261" s="237"/>
      <c r="T261" s="237"/>
      <c r="U261" s="237"/>
      <c r="V261" s="237"/>
      <c r="W261" s="237"/>
      <c r="X261" s="238"/>
      <c r="AT261" s="239" t="s">
        <v>173</v>
      </c>
      <c r="AU261" s="239" t="s">
        <v>94</v>
      </c>
      <c r="AV261" s="14" t="s">
        <v>94</v>
      </c>
      <c r="AW261" s="14" t="s">
        <v>5</v>
      </c>
      <c r="AX261" s="14" t="s">
        <v>85</v>
      </c>
      <c r="AY261" s="239" t="s">
        <v>163</v>
      </c>
    </row>
    <row r="262" spans="1:65" s="15" customFormat="1">
      <c r="B262" s="240"/>
      <c r="C262" s="241"/>
      <c r="D262" s="214" t="s">
        <v>173</v>
      </c>
      <c r="E262" s="242" t="s">
        <v>1</v>
      </c>
      <c r="F262" s="243" t="s">
        <v>177</v>
      </c>
      <c r="G262" s="241"/>
      <c r="H262" s="244">
        <v>16.100000000000001</v>
      </c>
      <c r="I262" s="245"/>
      <c r="J262" s="245"/>
      <c r="K262" s="241"/>
      <c r="L262" s="241"/>
      <c r="M262" s="246"/>
      <c r="N262" s="247"/>
      <c r="O262" s="248"/>
      <c r="P262" s="248"/>
      <c r="Q262" s="248"/>
      <c r="R262" s="248"/>
      <c r="S262" s="248"/>
      <c r="T262" s="248"/>
      <c r="U262" s="248"/>
      <c r="V262" s="248"/>
      <c r="W262" s="248"/>
      <c r="X262" s="249"/>
      <c r="AT262" s="250" t="s">
        <v>173</v>
      </c>
      <c r="AU262" s="250" t="s">
        <v>94</v>
      </c>
      <c r="AV262" s="15" t="s">
        <v>169</v>
      </c>
      <c r="AW262" s="15" t="s">
        <v>5</v>
      </c>
      <c r="AX262" s="15" t="s">
        <v>92</v>
      </c>
      <c r="AY262" s="250" t="s">
        <v>163</v>
      </c>
    </row>
    <row r="263" spans="1:65" s="12" customFormat="1" ht="22.9" customHeight="1">
      <c r="B263" s="182"/>
      <c r="C263" s="183"/>
      <c r="D263" s="184" t="s">
        <v>84</v>
      </c>
      <c r="E263" s="197" t="s">
        <v>192</v>
      </c>
      <c r="F263" s="197" t="s">
        <v>193</v>
      </c>
      <c r="G263" s="183"/>
      <c r="H263" s="183"/>
      <c r="I263" s="186"/>
      <c r="J263" s="186"/>
      <c r="K263" s="198">
        <f>BK263</f>
        <v>0</v>
      </c>
      <c r="L263" s="183"/>
      <c r="M263" s="188"/>
      <c r="N263" s="189"/>
      <c r="O263" s="190"/>
      <c r="P263" s="190"/>
      <c r="Q263" s="191">
        <f>SUM(Q264:Q268)</f>
        <v>0</v>
      </c>
      <c r="R263" s="191">
        <f>SUM(R264:R268)</f>
        <v>0</v>
      </c>
      <c r="S263" s="190"/>
      <c r="T263" s="192">
        <f>SUM(T264:T268)</f>
        <v>0</v>
      </c>
      <c r="U263" s="190"/>
      <c r="V263" s="192">
        <f>SUM(V264:V268)</f>
        <v>0</v>
      </c>
      <c r="W263" s="190"/>
      <c r="X263" s="193">
        <f>SUM(X264:X268)</f>
        <v>0.36099999999999999</v>
      </c>
      <c r="AR263" s="194" t="s">
        <v>92</v>
      </c>
      <c r="AT263" s="195" t="s">
        <v>84</v>
      </c>
      <c r="AU263" s="195" t="s">
        <v>92</v>
      </c>
      <c r="AY263" s="194" t="s">
        <v>163</v>
      </c>
      <c r="BK263" s="196">
        <f>SUM(BK264:BK268)</f>
        <v>0</v>
      </c>
    </row>
    <row r="264" spans="1:65" s="2" customFormat="1" ht="24.2" customHeight="1">
      <c r="A264" s="35"/>
      <c r="B264" s="36"/>
      <c r="C264" s="199" t="s">
        <v>350</v>
      </c>
      <c r="D264" s="199" t="s">
        <v>165</v>
      </c>
      <c r="E264" s="200" t="s">
        <v>707</v>
      </c>
      <c r="F264" s="201" t="s">
        <v>708</v>
      </c>
      <c r="G264" s="202" t="s">
        <v>187</v>
      </c>
      <c r="H264" s="203">
        <v>1</v>
      </c>
      <c r="I264" s="204"/>
      <c r="J264" s="204"/>
      <c r="K264" s="205">
        <f>ROUND(P264*H264,2)</f>
        <v>0</v>
      </c>
      <c r="L264" s="206"/>
      <c r="M264" s="40"/>
      <c r="N264" s="207" t="s">
        <v>1</v>
      </c>
      <c r="O264" s="208" t="s">
        <v>48</v>
      </c>
      <c r="P264" s="209">
        <f>I264+J264</f>
        <v>0</v>
      </c>
      <c r="Q264" s="209">
        <f>ROUND(I264*H264,2)</f>
        <v>0</v>
      </c>
      <c r="R264" s="209">
        <f>ROUND(J264*H264,2)</f>
        <v>0</v>
      </c>
      <c r="S264" s="72"/>
      <c r="T264" s="210">
        <f>S264*H264</f>
        <v>0</v>
      </c>
      <c r="U264" s="210">
        <v>0</v>
      </c>
      <c r="V264" s="210">
        <f>U264*H264</f>
        <v>0</v>
      </c>
      <c r="W264" s="210">
        <v>0.36099999999999999</v>
      </c>
      <c r="X264" s="211">
        <f>W264*H264</f>
        <v>0.36099999999999999</v>
      </c>
      <c r="Y264" s="35"/>
      <c r="Z264" s="35"/>
      <c r="AA264" s="35"/>
      <c r="AB264" s="35"/>
      <c r="AC264" s="35"/>
      <c r="AD264" s="35"/>
      <c r="AE264" s="35"/>
      <c r="AR264" s="212" t="s">
        <v>169</v>
      </c>
      <c r="AT264" s="212" t="s">
        <v>165</v>
      </c>
      <c r="AU264" s="212" t="s">
        <v>94</v>
      </c>
      <c r="AY264" s="18" t="s">
        <v>163</v>
      </c>
      <c r="BE264" s="213">
        <f>IF(O264="základní",K264,0)</f>
        <v>0</v>
      </c>
      <c r="BF264" s="213">
        <f>IF(O264="snížená",K264,0)</f>
        <v>0</v>
      </c>
      <c r="BG264" s="213">
        <f>IF(O264="zákl. přenesená",K264,0)</f>
        <v>0</v>
      </c>
      <c r="BH264" s="213">
        <f>IF(O264="sníž. přenesená",K264,0)</f>
        <v>0</v>
      </c>
      <c r="BI264" s="213">
        <f>IF(O264="nulová",K264,0)</f>
        <v>0</v>
      </c>
      <c r="BJ264" s="18" t="s">
        <v>92</v>
      </c>
      <c r="BK264" s="213">
        <f>ROUND(P264*H264,2)</f>
        <v>0</v>
      </c>
      <c r="BL264" s="18" t="s">
        <v>169</v>
      </c>
      <c r="BM264" s="212" t="s">
        <v>709</v>
      </c>
    </row>
    <row r="265" spans="1:65" s="2" customFormat="1" ht="29.25">
      <c r="A265" s="35"/>
      <c r="B265" s="36"/>
      <c r="C265" s="37"/>
      <c r="D265" s="214" t="s">
        <v>171</v>
      </c>
      <c r="E265" s="37"/>
      <c r="F265" s="215" t="s">
        <v>710</v>
      </c>
      <c r="G265" s="37"/>
      <c r="H265" s="37"/>
      <c r="I265" s="216"/>
      <c r="J265" s="216"/>
      <c r="K265" s="37"/>
      <c r="L265" s="37"/>
      <c r="M265" s="40"/>
      <c r="N265" s="217"/>
      <c r="O265" s="218"/>
      <c r="P265" s="72"/>
      <c r="Q265" s="72"/>
      <c r="R265" s="72"/>
      <c r="S265" s="72"/>
      <c r="T265" s="72"/>
      <c r="U265" s="72"/>
      <c r="V265" s="72"/>
      <c r="W265" s="72"/>
      <c r="X265" s="73"/>
      <c r="Y265" s="35"/>
      <c r="Z265" s="35"/>
      <c r="AA265" s="35"/>
      <c r="AB265" s="35"/>
      <c r="AC265" s="35"/>
      <c r="AD265" s="35"/>
      <c r="AE265" s="35"/>
      <c r="AT265" s="18" t="s">
        <v>171</v>
      </c>
      <c r="AU265" s="18" t="s">
        <v>94</v>
      </c>
    </row>
    <row r="266" spans="1:65" s="13" customFormat="1">
      <c r="B266" s="219"/>
      <c r="C266" s="220"/>
      <c r="D266" s="214" t="s">
        <v>173</v>
      </c>
      <c r="E266" s="221" t="s">
        <v>1</v>
      </c>
      <c r="F266" s="222" t="s">
        <v>711</v>
      </c>
      <c r="G266" s="220"/>
      <c r="H266" s="221" t="s">
        <v>1</v>
      </c>
      <c r="I266" s="223"/>
      <c r="J266" s="223"/>
      <c r="K266" s="220"/>
      <c r="L266" s="220"/>
      <c r="M266" s="224"/>
      <c r="N266" s="225"/>
      <c r="O266" s="226"/>
      <c r="P266" s="226"/>
      <c r="Q266" s="226"/>
      <c r="R266" s="226"/>
      <c r="S266" s="226"/>
      <c r="T266" s="226"/>
      <c r="U266" s="226"/>
      <c r="V266" s="226"/>
      <c r="W266" s="226"/>
      <c r="X266" s="227"/>
      <c r="AT266" s="228" t="s">
        <v>173</v>
      </c>
      <c r="AU266" s="228" t="s">
        <v>94</v>
      </c>
      <c r="AV266" s="13" t="s">
        <v>92</v>
      </c>
      <c r="AW266" s="13" t="s">
        <v>5</v>
      </c>
      <c r="AX266" s="13" t="s">
        <v>85</v>
      </c>
      <c r="AY266" s="228" t="s">
        <v>163</v>
      </c>
    </row>
    <row r="267" spans="1:65" s="14" customFormat="1">
      <c r="B267" s="229"/>
      <c r="C267" s="230"/>
      <c r="D267" s="214" t="s">
        <v>173</v>
      </c>
      <c r="E267" s="231" t="s">
        <v>1</v>
      </c>
      <c r="F267" s="232" t="s">
        <v>92</v>
      </c>
      <c r="G267" s="230"/>
      <c r="H267" s="233">
        <v>1</v>
      </c>
      <c r="I267" s="234"/>
      <c r="J267" s="234"/>
      <c r="K267" s="230"/>
      <c r="L267" s="230"/>
      <c r="M267" s="235"/>
      <c r="N267" s="236"/>
      <c r="O267" s="237"/>
      <c r="P267" s="237"/>
      <c r="Q267" s="237"/>
      <c r="R267" s="237"/>
      <c r="S267" s="237"/>
      <c r="T267" s="237"/>
      <c r="U267" s="237"/>
      <c r="V267" s="237"/>
      <c r="W267" s="237"/>
      <c r="X267" s="238"/>
      <c r="AT267" s="239" t="s">
        <v>173</v>
      </c>
      <c r="AU267" s="239" t="s">
        <v>94</v>
      </c>
      <c r="AV267" s="14" t="s">
        <v>94</v>
      </c>
      <c r="AW267" s="14" t="s">
        <v>5</v>
      </c>
      <c r="AX267" s="14" t="s">
        <v>85</v>
      </c>
      <c r="AY267" s="239" t="s">
        <v>163</v>
      </c>
    </row>
    <row r="268" spans="1:65" s="15" customFormat="1">
      <c r="B268" s="240"/>
      <c r="C268" s="241"/>
      <c r="D268" s="214" t="s">
        <v>173</v>
      </c>
      <c r="E268" s="242" t="s">
        <v>1</v>
      </c>
      <c r="F268" s="243" t="s">
        <v>177</v>
      </c>
      <c r="G268" s="241"/>
      <c r="H268" s="244">
        <v>1</v>
      </c>
      <c r="I268" s="245"/>
      <c r="J268" s="245"/>
      <c r="K268" s="241"/>
      <c r="L268" s="241"/>
      <c r="M268" s="246"/>
      <c r="N268" s="247"/>
      <c r="O268" s="248"/>
      <c r="P268" s="248"/>
      <c r="Q268" s="248"/>
      <c r="R268" s="248"/>
      <c r="S268" s="248"/>
      <c r="T268" s="248"/>
      <c r="U268" s="248"/>
      <c r="V268" s="248"/>
      <c r="W268" s="248"/>
      <c r="X268" s="249"/>
      <c r="AT268" s="250" t="s">
        <v>173</v>
      </c>
      <c r="AU268" s="250" t="s">
        <v>94</v>
      </c>
      <c r="AV268" s="15" t="s">
        <v>169</v>
      </c>
      <c r="AW268" s="15" t="s">
        <v>5</v>
      </c>
      <c r="AX268" s="15" t="s">
        <v>92</v>
      </c>
      <c r="AY268" s="250" t="s">
        <v>163</v>
      </c>
    </row>
    <row r="269" spans="1:65" s="12" customFormat="1" ht="22.9" customHeight="1">
      <c r="B269" s="182"/>
      <c r="C269" s="183"/>
      <c r="D269" s="184" t="s">
        <v>84</v>
      </c>
      <c r="E269" s="197" t="s">
        <v>298</v>
      </c>
      <c r="F269" s="197" t="s">
        <v>299</v>
      </c>
      <c r="G269" s="183"/>
      <c r="H269" s="183"/>
      <c r="I269" s="186"/>
      <c r="J269" s="186"/>
      <c r="K269" s="198">
        <f>BK269</f>
        <v>0</v>
      </c>
      <c r="L269" s="183"/>
      <c r="M269" s="188"/>
      <c r="N269" s="189"/>
      <c r="O269" s="190"/>
      <c r="P269" s="190"/>
      <c r="Q269" s="191">
        <f>SUM(Q270:Q281)</f>
        <v>0</v>
      </c>
      <c r="R269" s="191">
        <f>SUM(R270:R281)</f>
        <v>0</v>
      </c>
      <c r="S269" s="190"/>
      <c r="T269" s="192">
        <f>SUM(T270:T281)</f>
        <v>0</v>
      </c>
      <c r="U269" s="190"/>
      <c r="V269" s="192">
        <f>SUM(V270:V281)</f>
        <v>0</v>
      </c>
      <c r="W269" s="190"/>
      <c r="X269" s="193">
        <f>SUM(X270:X281)</f>
        <v>0</v>
      </c>
      <c r="AR269" s="194" t="s">
        <v>92</v>
      </c>
      <c r="AT269" s="195" t="s">
        <v>84</v>
      </c>
      <c r="AU269" s="195" t="s">
        <v>92</v>
      </c>
      <c r="AY269" s="194" t="s">
        <v>163</v>
      </c>
      <c r="BK269" s="196">
        <f>SUM(BK270:BK281)</f>
        <v>0</v>
      </c>
    </row>
    <row r="270" spans="1:65" s="2" customFormat="1" ht="33" customHeight="1">
      <c r="A270" s="35"/>
      <c r="B270" s="36"/>
      <c r="C270" s="199" t="s">
        <v>561</v>
      </c>
      <c r="D270" s="199" t="s">
        <v>165</v>
      </c>
      <c r="E270" s="200" t="s">
        <v>712</v>
      </c>
      <c r="F270" s="201" t="s">
        <v>713</v>
      </c>
      <c r="G270" s="202" t="s">
        <v>168</v>
      </c>
      <c r="H270" s="203">
        <v>1.0369999999999999</v>
      </c>
      <c r="I270" s="204"/>
      <c r="J270" s="204"/>
      <c r="K270" s="205">
        <f>ROUND(P270*H270,2)</f>
        <v>0</v>
      </c>
      <c r="L270" s="206"/>
      <c r="M270" s="40"/>
      <c r="N270" s="207" t="s">
        <v>1</v>
      </c>
      <c r="O270" s="208" t="s">
        <v>48</v>
      </c>
      <c r="P270" s="209">
        <f>I270+J270</f>
        <v>0</v>
      </c>
      <c r="Q270" s="209">
        <f>ROUND(I270*H270,2)</f>
        <v>0</v>
      </c>
      <c r="R270" s="209">
        <f>ROUND(J270*H270,2)</f>
        <v>0</v>
      </c>
      <c r="S270" s="72"/>
      <c r="T270" s="210">
        <f>S270*H270</f>
        <v>0</v>
      </c>
      <c r="U270" s="210">
        <v>0</v>
      </c>
      <c r="V270" s="210">
        <f>U270*H270</f>
        <v>0</v>
      </c>
      <c r="W270" s="210">
        <v>0</v>
      </c>
      <c r="X270" s="211">
        <f>W270*H270</f>
        <v>0</v>
      </c>
      <c r="Y270" s="35"/>
      <c r="Z270" s="35"/>
      <c r="AA270" s="35"/>
      <c r="AB270" s="35"/>
      <c r="AC270" s="35"/>
      <c r="AD270" s="35"/>
      <c r="AE270" s="35"/>
      <c r="AR270" s="212" t="s">
        <v>169</v>
      </c>
      <c r="AT270" s="212" t="s">
        <v>165</v>
      </c>
      <c r="AU270" s="212" t="s">
        <v>94</v>
      </c>
      <c r="AY270" s="18" t="s">
        <v>163</v>
      </c>
      <c r="BE270" s="213">
        <f>IF(O270="základní",K270,0)</f>
        <v>0</v>
      </c>
      <c r="BF270" s="213">
        <f>IF(O270="snížená",K270,0)</f>
        <v>0</v>
      </c>
      <c r="BG270" s="213">
        <f>IF(O270="zákl. přenesená",K270,0)</f>
        <v>0</v>
      </c>
      <c r="BH270" s="213">
        <f>IF(O270="sníž. přenesená",K270,0)</f>
        <v>0</v>
      </c>
      <c r="BI270" s="213">
        <f>IF(O270="nulová",K270,0)</f>
        <v>0</v>
      </c>
      <c r="BJ270" s="18" t="s">
        <v>92</v>
      </c>
      <c r="BK270" s="213">
        <f>ROUND(P270*H270,2)</f>
        <v>0</v>
      </c>
      <c r="BL270" s="18" t="s">
        <v>169</v>
      </c>
      <c r="BM270" s="212" t="s">
        <v>714</v>
      </c>
    </row>
    <row r="271" spans="1:65" s="2" customFormat="1" ht="29.25">
      <c r="A271" s="35"/>
      <c r="B271" s="36"/>
      <c r="C271" s="37"/>
      <c r="D271" s="214" t="s">
        <v>171</v>
      </c>
      <c r="E271" s="37"/>
      <c r="F271" s="215" t="s">
        <v>715</v>
      </c>
      <c r="G271" s="37"/>
      <c r="H271" s="37"/>
      <c r="I271" s="216"/>
      <c r="J271" s="216"/>
      <c r="K271" s="37"/>
      <c r="L271" s="37"/>
      <c r="M271" s="40"/>
      <c r="N271" s="217"/>
      <c r="O271" s="218"/>
      <c r="P271" s="72"/>
      <c r="Q271" s="72"/>
      <c r="R271" s="72"/>
      <c r="S271" s="72"/>
      <c r="T271" s="72"/>
      <c r="U271" s="72"/>
      <c r="V271" s="72"/>
      <c r="W271" s="72"/>
      <c r="X271" s="73"/>
      <c r="Y271" s="35"/>
      <c r="Z271" s="35"/>
      <c r="AA271" s="35"/>
      <c r="AB271" s="35"/>
      <c r="AC271" s="35"/>
      <c r="AD271" s="35"/>
      <c r="AE271" s="35"/>
      <c r="AT271" s="18" t="s">
        <v>171</v>
      </c>
      <c r="AU271" s="18" t="s">
        <v>94</v>
      </c>
    </row>
    <row r="272" spans="1:65" s="2" customFormat="1" ht="33" customHeight="1">
      <c r="A272" s="35"/>
      <c r="B272" s="36"/>
      <c r="C272" s="199" t="s">
        <v>581</v>
      </c>
      <c r="D272" s="199" t="s">
        <v>165</v>
      </c>
      <c r="E272" s="200" t="s">
        <v>323</v>
      </c>
      <c r="F272" s="201" t="s">
        <v>716</v>
      </c>
      <c r="G272" s="202" t="s">
        <v>168</v>
      </c>
      <c r="H272" s="203">
        <v>2.0739999999999998</v>
      </c>
      <c r="I272" s="204"/>
      <c r="J272" s="204"/>
      <c r="K272" s="205">
        <f>ROUND(P272*H272,2)</f>
        <v>0</v>
      </c>
      <c r="L272" s="206"/>
      <c r="M272" s="40"/>
      <c r="N272" s="207" t="s">
        <v>1</v>
      </c>
      <c r="O272" s="208" t="s">
        <v>48</v>
      </c>
      <c r="P272" s="209">
        <f>I272+J272</f>
        <v>0</v>
      </c>
      <c r="Q272" s="209">
        <f>ROUND(I272*H272,2)</f>
        <v>0</v>
      </c>
      <c r="R272" s="209">
        <f>ROUND(J272*H272,2)</f>
        <v>0</v>
      </c>
      <c r="S272" s="72"/>
      <c r="T272" s="210">
        <f>S272*H272</f>
        <v>0</v>
      </c>
      <c r="U272" s="210">
        <v>0</v>
      </c>
      <c r="V272" s="210">
        <f>U272*H272</f>
        <v>0</v>
      </c>
      <c r="W272" s="210">
        <v>0</v>
      </c>
      <c r="X272" s="211">
        <f>W272*H272</f>
        <v>0</v>
      </c>
      <c r="Y272" s="35"/>
      <c r="Z272" s="35"/>
      <c r="AA272" s="35"/>
      <c r="AB272" s="35"/>
      <c r="AC272" s="35"/>
      <c r="AD272" s="35"/>
      <c r="AE272" s="35"/>
      <c r="AR272" s="212" t="s">
        <v>169</v>
      </c>
      <c r="AT272" s="212" t="s">
        <v>165</v>
      </c>
      <c r="AU272" s="212" t="s">
        <v>94</v>
      </c>
      <c r="AY272" s="18" t="s">
        <v>163</v>
      </c>
      <c r="BE272" s="213">
        <f>IF(O272="základní",K272,0)</f>
        <v>0</v>
      </c>
      <c r="BF272" s="213">
        <f>IF(O272="snížená",K272,0)</f>
        <v>0</v>
      </c>
      <c r="BG272" s="213">
        <f>IF(O272="zákl. přenesená",K272,0)</f>
        <v>0</v>
      </c>
      <c r="BH272" s="213">
        <f>IF(O272="sníž. přenesená",K272,0)</f>
        <v>0</v>
      </c>
      <c r="BI272" s="213">
        <f>IF(O272="nulová",K272,0)</f>
        <v>0</v>
      </c>
      <c r="BJ272" s="18" t="s">
        <v>92</v>
      </c>
      <c r="BK272" s="213">
        <f>ROUND(P272*H272,2)</f>
        <v>0</v>
      </c>
      <c r="BL272" s="18" t="s">
        <v>169</v>
      </c>
      <c r="BM272" s="212" t="s">
        <v>717</v>
      </c>
    </row>
    <row r="273" spans="1:65" s="2" customFormat="1" ht="48.75">
      <c r="A273" s="35"/>
      <c r="B273" s="36"/>
      <c r="C273" s="37"/>
      <c r="D273" s="214" t="s">
        <v>171</v>
      </c>
      <c r="E273" s="37"/>
      <c r="F273" s="215" t="s">
        <v>718</v>
      </c>
      <c r="G273" s="37"/>
      <c r="H273" s="37"/>
      <c r="I273" s="216"/>
      <c r="J273" s="216"/>
      <c r="K273" s="37"/>
      <c r="L273" s="37"/>
      <c r="M273" s="40"/>
      <c r="N273" s="217"/>
      <c r="O273" s="218"/>
      <c r="P273" s="72"/>
      <c r="Q273" s="72"/>
      <c r="R273" s="72"/>
      <c r="S273" s="72"/>
      <c r="T273" s="72"/>
      <c r="U273" s="72"/>
      <c r="V273" s="72"/>
      <c r="W273" s="72"/>
      <c r="X273" s="73"/>
      <c r="Y273" s="35"/>
      <c r="Z273" s="35"/>
      <c r="AA273" s="35"/>
      <c r="AB273" s="35"/>
      <c r="AC273" s="35"/>
      <c r="AD273" s="35"/>
      <c r="AE273" s="35"/>
      <c r="AT273" s="18" t="s">
        <v>171</v>
      </c>
      <c r="AU273" s="18" t="s">
        <v>94</v>
      </c>
    </row>
    <row r="274" spans="1:65" s="14" customFormat="1">
      <c r="B274" s="229"/>
      <c r="C274" s="230"/>
      <c r="D274" s="214" t="s">
        <v>173</v>
      </c>
      <c r="E274" s="230"/>
      <c r="F274" s="232" t="s">
        <v>719</v>
      </c>
      <c r="G274" s="230"/>
      <c r="H274" s="233">
        <v>2.0739999999999998</v>
      </c>
      <c r="I274" s="234"/>
      <c r="J274" s="234"/>
      <c r="K274" s="230"/>
      <c r="L274" s="230"/>
      <c r="M274" s="235"/>
      <c r="N274" s="236"/>
      <c r="O274" s="237"/>
      <c r="P274" s="237"/>
      <c r="Q274" s="237"/>
      <c r="R274" s="237"/>
      <c r="S274" s="237"/>
      <c r="T274" s="237"/>
      <c r="U274" s="237"/>
      <c r="V274" s="237"/>
      <c r="W274" s="237"/>
      <c r="X274" s="238"/>
      <c r="AT274" s="239" t="s">
        <v>173</v>
      </c>
      <c r="AU274" s="239" t="s">
        <v>94</v>
      </c>
      <c r="AV274" s="14" t="s">
        <v>94</v>
      </c>
      <c r="AW274" s="14" t="s">
        <v>4</v>
      </c>
      <c r="AX274" s="14" t="s">
        <v>92</v>
      </c>
      <c r="AY274" s="239" t="s">
        <v>163</v>
      </c>
    </row>
    <row r="275" spans="1:65" s="2" customFormat="1" ht="24.2" customHeight="1">
      <c r="A275" s="35"/>
      <c r="B275" s="36"/>
      <c r="C275" s="199" t="s">
        <v>520</v>
      </c>
      <c r="D275" s="199" t="s">
        <v>165</v>
      </c>
      <c r="E275" s="200" t="s">
        <v>329</v>
      </c>
      <c r="F275" s="201" t="s">
        <v>330</v>
      </c>
      <c r="G275" s="202" t="s">
        <v>168</v>
      </c>
      <c r="H275" s="203">
        <v>1.0369999999999999</v>
      </c>
      <c r="I275" s="204"/>
      <c r="J275" s="204"/>
      <c r="K275" s="205">
        <f>ROUND(P275*H275,2)</f>
        <v>0</v>
      </c>
      <c r="L275" s="206"/>
      <c r="M275" s="40"/>
      <c r="N275" s="207" t="s">
        <v>1</v>
      </c>
      <c r="O275" s="208" t="s">
        <v>48</v>
      </c>
      <c r="P275" s="209">
        <f>I275+J275</f>
        <v>0</v>
      </c>
      <c r="Q275" s="209">
        <f>ROUND(I275*H275,2)</f>
        <v>0</v>
      </c>
      <c r="R275" s="209">
        <f>ROUND(J275*H275,2)</f>
        <v>0</v>
      </c>
      <c r="S275" s="72"/>
      <c r="T275" s="210">
        <f>S275*H275</f>
        <v>0</v>
      </c>
      <c r="U275" s="210">
        <v>0</v>
      </c>
      <c r="V275" s="210">
        <f>U275*H275</f>
        <v>0</v>
      </c>
      <c r="W275" s="210">
        <v>0</v>
      </c>
      <c r="X275" s="211">
        <f>W275*H275</f>
        <v>0</v>
      </c>
      <c r="Y275" s="35"/>
      <c r="Z275" s="35"/>
      <c r="AA275" s="35"/>
      <c r="AB275" s="35"/>
      <c r="AC275" s="35"/>
      <c r="AD275" s="35"/>
      <c r="AE275" s="35"/>
      <c r="AR275" s="212" t="s">
        <v>169</v>
      </c>
      <c r="AT275" s="212" t="s">
        <v>165</v>
      </c>
      <c r="AU275" s="212" t="s">
        <v>94</v>
      </c>
      <c r="AY275" s="18" t="s">
        <v>163</v>
      </c>
      <c r="BE275" s="213">
        <f>IF(O275="základní",K275,0)</f>
        <v>0</v>
      </c>
      <c r="BF275" s="213">
        <f>IF(O275="snížená",K275,0)</f>
        <v>0</v>
      </c>
      <c r="BG275" s="213">
        <f>IF(O275="zákl. přenesená",K275,0)</f>
        <v>0</v>
      </c>
      <c r="BH275" s="213">
        <f>IF(O275="sníž. přenesená",K275,0)</f>
        <v>0</v>
      </c>
      <c r="BI275" s="213">
        <f>IF(O275="nulová",K275,0)</f>
        <v>0</v>
      </c>
      <c r="BJ275" s="18" t="s">
        <v>92</v>
      </c>
      <c r="BK275" s="213">
        <f>ROUND(P275*H275,2)</f>
        <v>0</v>
      </c>
      <c r="BL275" s="18" t="s">
        <v>169</v>
      </c>
      <c r="BM275" s="212" t="s">
        <v>720</v>
      </c>
    </row>
    <row r="276" spans="1:65" s="2" customFormat="1" ht="19.5">
      <c r="A276" s="35"/>
      <c r="B276" s="36"/>
      <c r="C276" s="37"/>
      <c r="D276" s="214" t="s">
        <v>171</v>
      </c>
      <c r="E276" s="37"/>
      <c r="F276" s="215" t="s">
        <v>332</v>
      </c>
      <c r="G276" s="37"/>
      <c r="H276" s="37"/>
      <c r="I276" s="216"/>
      <c r="J276" s="216"/>
      <c r="K276" s="37"/>
      <c r="L276" s="37"/>
      <c r="M276" s="40"/>
      <c r="N276" s="217"/>
      <c r="O276" s="218"/>
      <c r="P276" s="72"/>
      <c r="Q276" s="72"/>
      <c r="R276" s="72"/>
      <c r="S276" s="72"/>
      <c r="T276" s="72"/>
      <c r="U276" s="72"/>
      <c r="V276" s="72"/>
      <c r="W276" s="72"/>
      <c r="X276" s="73"/>
      <c r="Y276" s="35"/>
      <c r="Z276" s="35"/>
      <c r="AA276" s="35"/>
      <c r="AB276" s="35"/>
      <c r="AC276" s="35"/>
      <c r="AD276" s="35"/>
      <c r="AE276" s="35"/>
      <c r="AT276" s="18" t="s">
        <v>171</v>
      </c>
      <c r="AU276" s="18" t="s">
        <v>94</v>
      </c>
    </row>
    <row r="277" spans="1:65" s="2" customFormat="1" ht="24.2" customHeight="1">
      <c r="A277" s="35"/>
      <c r="B277" s="36"/>
      <c r="C277" s="199" t="s">
        <v>515</v>
      </c>
      <c r="D277" s="199" t="s">
        <v>165</v>
      </c>
      <c r="E277" s="200" t="s">
        <v>334</v>
      </c>
      <c r="F277" s="201" t="s">
        <v>721</v>
      </c>
      <c r="G277" s="202" t="s">
        <v>168</v>
      </c>
      <c r="H277" s="203">
        <v>6.0839999999999996</v>
      </c>
      <c r="I277" s="204"/>
      <c r="J277" s="204"/>
      <c r="K277" s="205">
        <f>ROUND(P277*H277,2)</f>
        <v>0</v>
      </c>
      <c r="L277" s="206"/>
      <c r="M277" s="40"/>
      <c r="N277" s="207" t="s">
        <v>1</v>
      </c>
      <c r="O277" s="208" t="s">
        <v>48</v>
      </c>
      <c r="P277" s="209">
        <f>I277+J277</f>
        <v>0</v>
      </c>
      <c r="Q277" s="209">
        <f>ROUND(I277*H277,2)</f>
        <v>0</v>
      </c>
      <c r="R277" s="209">
        <f>ROUND(J277*H277,2)</f>
        <v>0</v>
      </c>
      <c r="S277" s="72"/>
      <c r="T277" s="210">
        <f>S277*H277</f>
        <v>0</v>
      </c>
      <c r="U277" s="210">
        <v>0</v>
      </c>
      <c r="V277" s="210">
        <f>U277*H277</f>
        <v>0</v>
      </c>
      <c r="W277" s="210">
        <v>0</v>
      </c>
      <c r="X277" s="211">
        <f>W277*H277</f>
        <v>0</v>
      </c>
      <c r="Y277" s="35"/>
      <c r="Z277" s="35"/>
      <c r="AA277" s="35"/>
      <c r="AB277" s="35"/>
      <c r="AC277" s="35"/>
      <c r="AD277" s="35"/>
      <c r="AE277" s="35"/>
      <c r="AR277" s="212" t="s">
        <v>169</v>
      </c>
      <c r="AT277" s="212" t="s">
        <v>165</v>
      </c>
      <c r="AU277" s="212" t="s">
        <v>94</v>
      </c>
      <c r="AY277" s="18" t="s">
        <v>163</v>
      </c>
      <c r="BE277" s="213">
        <f>IF(O277="základní",K277,0)</f>
        <v>0</v>
      </c>
      <c r="BF277" s="213">
        <f>IF(O277="snížená",K277,0)</f>
        <v>0</v>
      </c>
      <c r="BG277" s="213">
        <f>IF(O277="zákl. přenesená",K277,0)</f>
        <v>0</v>
      </c>
      <c r="BH277" s="213">
        <f>IF(O277="sníž. přenesená",K277,0)</f>
        <v>0</v>
      </c>
      <c r="BI277" s="213">
        <f>IF(O277="nulová",K277,0)</f>
        <v>0</v>
      </c>
      <c r="BJ277" s="18" t="s">
        <v>92</v>
      </c>
      <c r="BK277" s="213">
        <f>ROUND(P277*H277,2)</f>
        <v>0</v>
      </c>
      <c r="BL277" s="18" t="s">
        <v>169</v>
      </c>
      <c r="BM277" s="212" t="s">
        <v>722</v>
      </c>
    </row>
    <row r="278" spans="1:65" s="2" customFormat="1" ht="29.25">
      <c r="A278" s="35"/>
      <c r="B278" s="36"/>
      <c r="C278" s="37"/>
      <c r="D278" s="214" t="s">
        <v>171</v>
      </c>
      <c r="E278" s="37"/>
      <c r="F278" s="215" t="s">
        <v>723</v>
      </c>
      <c r="G278" s="37"/>
      <c r="H278" s="37"/>
      <c r="I278" s="216"/>
      <c r="J278" s="216"/>
      <c r="K278" s="37"/>
      <c r="L278" s="37"/>
      <c r="M278" s="40"/>
      <c r="N278" s="217"/>
      <c r="O278" s="218"/>
      <c r="P278" s="72"/>
      <c r="Q278" s="72"/>
      <c r="R278" s="72"/>
      <c r="S278" s="72"/>
      <c r="T278" s="72"/>
      <c r="U278" s="72"/>
      <c r="V278" s="72"/>
      <c r="W278" s="72"/>
      <c r="X278" s="73"/>
      <c r="Y278" s="35"/>
      <c r="Z278" s="35"/>
      <c r="AA278" s="35"/>
      <c r="AB278" s="35"/>
      <c r="AC278" s="35"/>
      <c r="AD278" s="35"/>
      <c r="AE278" s="35"/>
      <c r="AT278" s="18" t="s">
        <v>171</v>
      </c>
      <c r="AU278" s="18" t="s">
        <v>94</v>
      </c>
    </row>
    <row r="279" spans="1:65" s="14" customFormat="1">
      <c r="B279" s="229"/>
      <c r="C279" s="230"/>
      <c r="D279" s="214" t="s">
        <v>173</v>
      </c>
      <c r="E279" s="230"/>
      <c r="F279" s="232" t="s">
        <v>724</v>
      </c>
      <c r="G279" s="230"/>
      <c r="H279" s="233">
        <v>6.0839999999999996</v>
      </c>
      <c r="I279" s="234"/>
      <c r="J279" s="234"/>
      <c r="K279" s="230"/>
      <c r="L279" s="230"/>
      <c r="M279" s="235"/>
      <c r="N279" s="236"/>
      <c r="O279" s="237"/>
      <c r="P279" s="237"/>
      <c r="Q279" s="237"/>
      <c r="R279" s="237"/>
      <c r="S279" s="237"/>
      <c r="T279" s="237"/>
      <c r="U279" s="237"/>
      <c r="V279" s="237"/>
      <c r="W279" s="237"/>
      <c r="X279" s="238"/>
      <c r="AT279" s="239" t="s">
        <v>173</v>
      </c>
      <c r="AU279" s="239" t="s">
        <v>94</v>
      </c>
      <c r="AV279" s="14" t="s">
        <v>94</v>
      </c>
      <c r="AW279" s="14" t="s">
        <v>4</v>
      </c>
      <c r="AX279" s="14" t="s">
        <v>92</v>
      </c>
      <c r="AY279" s="239" t="s">
        <v>163</v>
      </c>
    </row>
    <row r="280" spans="1:65" s="2" customFormat="1" ht="33" customHeight="1">
      <c r="A280" s="35"/>
      <c r="B280" s="36"/>
      <c r="C280" s="199" t="s">
        <v>725</v>
      </c>
      <c r="D280" s="199" t="s">
        <v>165</v>
      </c>
      <c r="E280" s="200" t="s">
        <v>340</v>
      </c>
      <c r="F280" s="201" t="s">
        <v>341</v>
      </c>
      <c r="G280" s="202" t="s">
        <v>168</v>
      </c>
      <c r="H280" s="203">
        <v>1.0369999999999999</v>
      </c>
      <c r="I280" s="204"/>
      <c r="J280" s="204"/>
      <c r="K280" s="205">
        <f>ROUND(P280*H280,2)</f>
        <v>0</v>
      </c>
      <c r="L280" s="206"/>
      <c r="M280" s="40"/>
      <c r="N280" s="207" t="s">
        <v>1</v>
      </c>
      <c r="O280" s="208" t="s">
        <v>48</v>
      </c>
      <c r="P280" s="209">
        <f>I280+J280</f>
        <v>0</v>
      </c>
      <c r="Q280" s="209">
        <f>ROUND(I280*H280,2)</f>
        <v>0</v>
      </c>
      <c r="R280" s="209">
        <f>ROUND(J280*H280,2)</f>
        <v>0</v>
      </c>
      <c r="S280" s="72"/>
      <c r="T280" s="210">
        <f>S280*H280</f>
        <v>0</v>
      </c>
      <c r="U280" s="210">
        <v>0</v>
      </c>
      <c r="V280" s="210">
        <f>U280*H280</f>
        <v>0</v>
      </c>
      <c r="W280" s="210">
        <v>0</v>
      </c>
      <c r="X280" s="211">
        <f>W280*H280</f>
        <v>0</v>
      </c>
      <c r="Y280" s="35"/>
      <c r="Z280" s="35"/>
      <c r="AA280" s="35"/>
      <c r="AB280" s="35"/>
      <c r="AC280" s="35"/>
      <c r="AD280" s="35"/>
      <c r="AE280" s="35"/>
      <c r="AR280" s="212" t="s">
        <v>169</v>
      </c>
      <c r="AT280" s="212" t="s">
        <v>165</v>
      </c>
      <c r="AU280" s="212" t="s">
        <v>94</v>
      </c>
      <c r="AY280" s="18" t="s">
        <v>163</v>
      </c>
      <c r="BE280" s="213">
        <f>IF(O280="základní",K280,0)</f>
        <v>0</v>
      </c>
      <c r="BF280" s="213">
        <f>IF(O280="snížená",K280,0)</f>
        <v>0</v>
      </c>
      <c r="BG280" s="213">
        <f>IF(O280="zákl. přenesená",K280,0)</f>
        <v>0</v>
      </c>
      <c r="BH280" s="213">
        <f>IF(O280="sníž. přenesená",K280,0)</f>
        <v>0</v>
      </c>
      <c r="BI280" s="213">
        <f>IF(O280="nulová",K280,0)</f>
        <v>0</v>
      </c>
      <c r="BJ280" s="18" t="s">
        <v>92</v>
      </c>
      <c r="BK280" s="213">
        <f>ROUND(P280*H280,2)</f>
        <v>0</v>
      </c>
      <c r="BL280" s="18" t="s">
        <v>169</v>
      </c>
      <c r="BM280" s="212" t="s">
        <v>726</v>
      </c>
    </row>
    <row r="281" spans="1:65" s="2" customFormat="1" ht="29.25">
      <c r="A281" s="35"/>
      <c r="B281" s="36"/>
      <c r="C281" s="37"/>
      <c r="D281" s="214" t="s">
        <v>171</v>
      </c>
      <c r="E281" s="37"/>
      <c r="F281" s="215" t="s">
        <v>343</v>
      </c>
      <c r="G281" s="37"/>
      <c r="H281" s="37"/>
      <c r="I281" s="216"/>
      <c r="J281" s="216"/>
      <c r="K281" s="37"/>
      <c r="L281" s="37"/>
      <c r="M281" s="40"/>
      <c r="N281" s="217"/>
      <c r="O281" s="218"/>
      <c r="P281" s="72"/>
      <c r="Q281" s="72"/>
      <c r="R281" s="72"/>
      <c r="S281" s="72"/>
      <c r="T281" s="72"/>
      <c r="U281" s="72"/>
      <c r="V281" s="72"/>
      <c r="W281" s="72"/>
      <c r="X281" s="73"/>
      <c r="Y281" s="35"/>
      <c r="Z281" s="35"/>
      <c r="AA281" s="35"/>
      <c r="AB281" s="35"/>
      <c r="AC281" s="35"/>
      <c r="AD281" s="35"/>
      <c r="AE281" s="35"/>
      <c r="AT281" s="18" t="s">
        <v>171</v>
      </c>
      <c r="AU281" s="18" t="s">
        <v>94</v>
      </c>
    </row>
    <row r="282" spans="1:65" s="12" customFormat="1" ht="22.9" customHeight="1">
      <c r="B282" s="182"/>
      <c r="C282" s="183"/>
      <c r="D282" s="184" t="s">
        <v>84</v>
      </c>
      <c r="E282" s="197" t="s">
        <v>344</v>
      </c>
      <c r="F282" s="197" t="s">
        <v>345</v>
      </c>
      <c r="G282" s="183"/>
      <c r="H282" s="183"/>
      <c r="I282" s="186"/>
      <c r="J282" s="186"/>
      <c r="K282" s="198">
        <f>BK282</f>
        <v>0</v>
      </c>
      <c r="L282" s="183"/>
      <c r="M282" s="188"/>
      <c r="N282" s="189"/>
      <c r="O282" s="190"/>
      <c r="P282" s="190"/>
      <c r="Q282" s="191">
        <f>SUM(Q283:Q284)</f>
        <v>0</v>
      </c>
      <c r="R282" s="191">
        <f>SUM(R283:R284)</f>
        <v>0</v>
      </c>
      <c r="S282" s="190"/>
      <c r="T282" s="192">
        <f>SUM(T283:T284)</f>
        <v>0</v>
      </c>
      <c r="U282" s="190"/>
      <c r="V282" s="192">
        <f>SUM(V283:V284)</f>
        <v>0</v>
      </c>
      <c r="W282" s="190"/>
      <c r="X282" s="193">
        <f>SUM(X283:X284)</f>
        <v>0</v>
      </c>
      <c r="AR282" s="194" t="s">
        <v>92</v>
      </c>
      <c r="AT282" s="195" t="s">
        <v>84</v>
      </c>
      <c r="AU282" s="195" t="s">
        <v>92</v>
      </c>
      <c r="AY282" s="194" t="s">
        <v>163</v>
      </c>
      <c r="BK282" s="196">
        <f>SUM(BK283:BK284)</f>
        <v>0</v>
      </c>
    </row>
    <row r="283" spans="1:65" s="2" customFormat="1" ht="24.2" customHeight="1">
      <c r="A283" s="35"/>
      <c r="B283" s="36"/>
      <c r="C283" s="199" t="s">
        <v>498</v>
      </c>
      <c r="D283" s="199" t="s">
        <v>165</v>
      </c>
      <c r="E283" s="200" t="s">
        <v>727</v>
      </c>
      <c r="F283" s="201" t="s">
        <v>728</v>
      </c>
      <c r="G283" s="202" t="s">
        <v>168</v>
      </c>
      <c r="H283" s="203">
        <v>6.4669999999999996</v>
      </c>
      <c r="I283" s="204"/>
      <c r="J283" s="204"/>
      <c r="K283" s="205">
        <f>ROUND(P283*H283,2)</f>
        <v>0</v>
      </c>
      <c r="L283" s="206"/>
      <c r="M283" s="40"/>
      <c r="N283" s="207" t="s">
        <v>1</v>
      </c>
      <c r="O283" s="208" t="s">
        <v>48</v>
      </c>
      <c r="P283" s="209">
        <f>I283+J283</f>
        <v>0</v>
      </c>
      <c r="Q283" s="209">
        <f>ROUND(I283*H283,2)</f>
        <v>0</v>
      </c>
      <c r="R283" s="209">
        <f>ROUND(J283*H283,2)</f>
        <v>0</v>
      </c>
      <c r="S283" s="72"/>
      <c r="T283" s="210">
        <f>S283*H283</f>
        <v>0</v>
      </c>
      <c r="U283" s="210">
        <v>0</v>
      </c>
      <c r="V283" s="210">
        <f>U283*H283</f>
        <v>0</v>
      </c>
      <c r="W283" s="210">
        <v>0</v>
      </c>
      <c r="X283" s="211">
        <f>W283*H283</f>
        <v>0</v>
      </c>
      <c r="Y283" s="35"/>
      <c r="Z283" s="35"/>
      <c r="AA283" s="35"/>
      <c r="AB283" s="35"/>
      <c r="AC283" s="35"/>
      <c r="AD283" s="35"/>
      <c r="AE283" s="35"/>
      <c r="AR283" s="212" t="s">
        <v>169</v>
      </c>
      <c r="AT283" s="212" t="s">
        <v>165</v>
      </c>
      <c r="AU283" s="212" t="s">
        <v>94</v>
      </c>
      <c r="AY283" s="18" t="s">
        <v>163</v>
      </c>
      <c r="BE283" s="213">
        <f>IF(O283="základní",K283,0)</f>
        <v>0</v>
      </c>
      <c r="BF283" s="213">
        <f>IF(O283="snížená",K283,0)</f>
        <v>0</v>
      </c>
      <c r="BG283" s="213">
        <f>IF(O283="zákl. přenesená",K283,0)</f>
        <v>0</v>
      </c>
      <c r="BH283" s="213">
        <f>IF(O283="sníž. přenesená",K283,0)</f>
        <v>0</v>
      </c>
      <c r="BI283" s="213">
        <f>IF(O283="nulová",K283,0)</f>
        <v>0</v>
      </c>
      <c r="BJ283" s="18" t="s">
        <v>92</v>
      </c>
      <c r="BK283" s="213">
        <f>ROUND(P283*H283,2)</f>
        <v>0</v>
      </c>
      <c r="BL283" s="18" t="s">
        <v>169</v>
      </c>
      <c r="BM283" s="212" t="s">
        <v>729</v>
      </c>
    </row>
    <row r="284" spans="1:65" s="2" customFormat="1" ht="19.5">
      <c r="A284" s="35"/>
      <c r="B284" s="36"/>
      <c r="C284" s="37"/>
      <c r="D284" s="214" t="s">
        <v>171</v>
      </c>
      <c r="E284" s="37"/>
      <c r="F284" s="215" t="s">
        <v>730</v>
      </c>
      <c r="G284" s="37"/>
      <c r="H284" s="37"/>
      <c r="I284" s="216"/>
      <c r="J284" s="216"/>
      <c r="K284" s="37"/>
      <c r="L284" s="37"/>
      <c r="M284" s="40"/>
      <c r="N284" s="217"/>
      <c r="O284" s="218"/>
      <c r="P284" s="72"/>
      <c r="Q284" s="72"/>
      <c r="R284" s="72"/>
      <c r="S284" s="72"/>
      <c r="T284" s="72"/>
      <c r="U284" s="72"/>
      <c r="V284" s="72"/>
      <c r="W284" s="72"/>
      <c r="X284" s="73"/>
      <c r="Y284" s="35"/>
      <c r="Z284" s="35"/>
      <c r="AA284" s="35"/>
      <c r="AB284" s="35"/>
      <c r="AC284" s="35"/>
      <c r="AD284" s="35"/>
      <c r="AE284" s="35"/>
      <c r="AT284" s="18" t="s">
        <v>171</v>
      </c>
      <c r="AU284" s="18" t="s">
        <v>94</v>
      </c>
    </row>
    <row r="285" spans="1:65" s="12" customFormat="1" ht="25.9" customHeight="1">
      <c r="B285" s="182"/>
      <c r="C285" s="183"/>
      <c r="D285" s="184" t="s">
        <v>84</v>
      </c>
      <c r="E285" s="185" t="s">
        <v>502</v>
      </c>
      <c r="F285" s="185" t="s">
        <v>503</v>
      </c>
      <c r="G285" s="183"/>
      <c r="H285" s="183"/>
      <c r="I285" s="186"/>
      <c r="J285" s="186"/>
      <c r="K285" s="187">
        <f>BK285</f>
        <v>0</v>
      </c>
      <c r="L285" s="183"/>
      <c r="M285" s="188"/>
      <c r="N285" s="189"/>
      <c r="O285" s="190"/>
      <c r="P285" s="190"/>
      <c r="Q285" s="191">
        <f>Q286</f>
        <v>0</v>
      </c>
      <c r="R285" s="191">
        <f>R286</f>
        <v>0</v>
      </c>
      <c r="S285" s="190"/>
      <c r="T285" s="192">
        <f>T286</f>
        <v>0</v>
      </c>
      <c r="U285" s="190"/>
      <c r="V285" s="192">
        <f>V286</f>
        <v>2.0389399999999998E-2</v>
      </c>
      <c r="W285" s="190"/>
      <c r="X285" s="193">
        <f>X286</f>
        <v>0</v>
      </c>
      <c r="AR285" s="194" t="s">
        <v>94</v>
      </c>
      <c r="AT285" s="195" t="s">
        <v>84</v>
      </c>
      <c r="AU285" s="195" t="s">
        <v>85</v>
      </c>
      <c r="AY285" s="194" t="s">
        <v>163</v>
      </c>
      <c r="BK285" s="196">
        <f>BK286</f>
        <v>0</v>
      </c>
    </row>
    <row r="286" spans="1:65" s="12" customFormat="1" ht="22.9" customHeight="1">
      <c r="B286" s="182"/>
      <c r="C286" s="183"/>
      <c r="D286" s="184" t="s">
        <v>84</v>
      </c>
      <c r="E286" s="197" t="s">
        <v>731</v>
      </c>
      <c r="F286" s="197" t="s">
        <v>732</v>
      </c>
      <c r="G286" s="183"/>
      <c r="H286" s="183"/>
      <c r="I286" s="186"/>
      <c r="J286" s="186"/>
      <c r="K286" s="198">
        <f>BK286</f>
        <v>0</v>
      </c>
      <c r="L286" s="183"/>
      <c r="M286" s="188"/>
      <c r="N286" s="189"/>
      <c r="O286" s="190"/>
      <c r="P286" s="190"/>
      <c r="Q286" s="191">
        <f>SUM(Q287:Q309)</f>
        <v>0</v>
      </c>
      <c r="R286" s="191">
        <f>SUM(R287:R309)</f>
        <v>0</v>
      </c>
      <c r="S286" s="190"/>
      <c r="T286" s="192">
        <f>SUM(T287:T309)</f>
        <v>0</v>
      </c>
      <c r="U286" s="190"/>
      <c r="V286" s="192">
        <f>SUM(V287:V309)</f>
        <v>2.0389399999999998E-2</v>
      </c>
      <c r="W286" s="190"/>
      <c r="X286" s="193">
        <f>SUM(X287:X309)</f>
        <v>0</v>
      </c>
      <c r="AR286" s="194" t="s">
        <v>94</v>
      </c>
      <c r="AT286" s="195" t="s">
        <v>84</v>
      </c>
      <c r="AU286" s="195" t="s">
        <v>92</v>
      </c>
      <c r="AY286" s="194" t="s">
        <v>163</v>
      </c>
      <c r="BK286" s="196">
        <f>SUM(BK287:BK309)</f>
        <v>0</v>
      </c>
    </row>
    <row r="287" spans="1:65" s="2" customFormat="1" ht="16.5" customHeight="1">
      <c r="A287" s="35"/>
      <c r="B287" s="36"/>
      <c r="C287" s="199" t="s">
        <v>500</v>
      </c>
      <c r="D287" s="199" t="s">
        <v>165</v>
      </c>
      <c r="E287" s="200" t="s">
        <v>733</v>
      </c>
      <c r="F287" s="201" t="s">
        <v>734</v>
      </c>
      <c r="G287" s="202" t="s">
        <v>735</v>
      </c>
      <c r="H287" s="203">
        <v>2</v>
      </c>
      <c r="I287" s="204"/>
      <c r="J287" s="204"/>
      <c r="K287" s="205">
        <f>ROUND(P287*H287,2)</f>
        <v>0</v>
      </c>
      <c r="L287" s="206"/>
      <c r="M287" s="40"/>
      <c r="N287" s="207" t="s">
        <v>1</v>
      </c>
      <c r="O287" s="208" t="s">
        <v>48</v>
      </c>
      <c r="P287" s="209">
        <f>I287+J287</f>
        <v>0</v>
      </c>
      <c r="Q287" s="209">
        <f>ROUND(I287*H287,2)</f>
        <v>0</v>
      </c>
      <c r="R287" s="209">
        <f>ROUND(J287*H287,2)</f>
        <v>0</v>
      </c>
      <c r="S287" s="72"/>
      <c r="T287" s="210">
        <f>S287*H287</f>
        <v>0</v>
      </c>
      <c r="U287" s="210">
        <v>0</v>
      </c>
      <c r="V287" s="210">
        <f>U287*H287</f>
        <v>0</v>
      </c>
      <c r="W287" s="210">
        <v>0</v>
      </c>
      <c r="X287" s="211">
        <f>W287*H287</f>
        <v>0</v>
      </c>
      <c r="Y287" s="35"/>
      <c r="Z287" s="35"/>
      <c r="AA287" s="35"/>
      <c r="AB287" s="35"/>
      <c r="AC287" s="35"/>
      <c r="AD287" s="35"/>
      <c r="AE287" s="35"/>
      <c r="AR287" s="212" t="s">
        <v>317</v>
      </c>
      <c r="AT287" s="212" t="s">
        <v>165</v>
      </c>
      <c r="AU287" s="212" t="s">
        <v>94</v>
      </c>
      <c r="AY287" s="18" t="s">
        <v>163</v>
      </c>
      <c r="BE287" s="213">
        <f>IF(O287="základní",K287,0)</f>
        <v>0</v>
      </c>
      <c r="BF287" s="213">
        <f>IF(O287="snížená",K287,0)</f>
        <v>0</v>
      </c>
      <c r="BG287" s="213">
        <f>IF(O287="zákl. přenesená",K287,0)</f>
        <v>0</v>
      </c>
      <c r="BH287" s="213">
        <f>IF(O287="sníž. přenesená",K287,0)</f>
        <v>0</v>
      </c>
      <c r="BI287" s="213">
        <f>IF(O287="nulová",K287,0)</f>
        <v>0</v>
      </c>
      <c r="BJ287" s="18" t="s">
        <v>92</v>
      </c>
      <c r="BK287" s="213">
        <f>ROUND(P287*H287,2)</f>
        <v>0</v>
      </c>
      <c r="BL287" s="18" t="s">
        <v>317</v>
      </c>
      <c r="BM287" s="212" t="s">
        <v>736</v>
      </c>
    </row>
    <row r="288" spans="1:65" s="2" customFormat="1">
      <c r="A288" s="35"/>
      <c r="B288" s="36"/>
      <c r="C288" s="37"/>
      <c r="D288" s="214" t="s">
        <v>171</v>
      </c>
      <c r="E288" s="37"/>
      <c r="F288" s="215" t="s">
        <v>734</v>
      </c>
      <c r="G288" s="37"/>
      <c r="H288" s="37"/>
      <c r="I288" s="216"/>
      <c r="J288" s="216"/>
      <c r="K288" s="37"/>
      <c r="L288" s="37"/>
      <c r="M288" s="40"/>
      <c r="N288" s="217"/>
      <c r="O288" s="218"/>
      <c r="P288" s="72"/>
      <c r="Q288" s="72"/>
      <c r="R288" s="72"/>
      <c r="S288" s="72"/>
      <c r="T288" s="72"/>
      <c r="U288" s="72"/>
      <c r="V288" s="72"/>
      <c r="W288" s="72"/>
      <c r="X288" s="73"/>
      <c r="Y288" s="35"/>
      <c r="Z288" s="35"/>
      <c r="AA288" s="35"/>
      <c r="AB288" s="35"/>
      <c r="AC288" s="35"/>
      <c r="AD288" s="35"/>
      <c r="AE288" s="35"/>
      <c r="AT288" s="18" t="s">
        <v>171</v>
      </c>
      <c r="AU288" s="18" t="s">
        <v>94</v>
      </c>
    </row>
    <row r="289" spans="1:65" s="2" customFormat="1" ht="21.75" customHeight="1">
      <c r="A289" s="35"/>
      <c r="B289" s="36"/>
      <c r="C289" s="199" t="s">
        <v>737</v>
      </c>
      <c r="D289" s="199" t="s">
        <v>165</v>
      </c>
      <c r="E289" s="200" t="s">
        <v>738</v>
      </c>
      <c r="F289" s="201" t="s">
        <v>739</v>
      </c>
      <c r="G289" s="202" t="s">
        <v>244</v>
      </c>
      <c r="H289" s="203">
        <v>4.18</v>
      </c>
      <c r="I289" s="204"/>
      <c r="J289" s="204"/>
      <c r="K289" s="205">
        <f>ROUND(P289*H289,2)</f>
        <v>0</v>
      </c>
      <c r="L289" s="206"/>
      <c r="M289" s="40"/>
      <c r="N289" s="207" t="s">
        <v>1</v>
      </c>
      <c r="O289" s="208" t="s">
        <v>48</v>
      </c>
      <c r="P289" s="209">
        <f>I289+J289</f>
        <v>0</v>
      </c>
      <c r="Q289" s="209">
        <f>ROUND(I289*H289,2)</f>
        <v>0</v>
      </c>
      <c r="R289" s="209">
        <f>ROUND(J289*H289,2)</f>
        <v>0</v>
      </c>
      <c r="S289" s="72"/>
      <c r="T289" s="210">
        <f>S289*H289</f>
        <v>0</v>
      </c>
      <c r="U289" s="210">
        <v>3.0799999999999998E-3</v>
      </c>
      <c r="V289" s="210">
        <f>U289*H289</f>
        <v>1.2874399999999998E-2</v>
      </c>
      <c r="W289" s="210">
        <v>0</v>
      </c>
      <c r="X289" s="211">
        <f>W289*H289</f>
        <v>0</v>
      </c>
      <c r="Y289" s="35"/>
      <c r="Z289" s="35"/>
      <c r="AA289" s="35"/>
      <c r="AB289" s="35"/>
      <c r="AC289" s="35"/>
      <c r="AD289" s="35"/>
      <c r="AE289" s="35"/>
      <c r="AR289" s="212" t="s">
        <v>317</v>
      </c>
      <c r="AT289" s="212" t="s">
        <v>165</v>
      </c>
      <c r="AU289" s="212" t="s">
        <v>94</v>
      </c>
      <c r="AY289" s="18" t="s">
        <v>163</v>
      </c>
      <c r="BE289" s="213">
        <f>IF(O289="základní",K289,0)</f>
        <v>0</v>
      </c>
      <c r="BF289" s="213">
        <f>IF(O289="snížená",K289,0)</f>
        <v>0</v>
      </c>
      <c r="BG289" s="213">
        <f>IF(O289="zákl. přenesená",K289,0)</f>
        <v>0</v>
      </c>
      <c r="BH289" s="213">
        <f>IF(O289="sníž. přenesená",K289,0)</f>
        <v>0</v>
      </c>
      <c r="BI289" s="213">
        <f>IF(O289="nulová",K289,0)</f>
        <v>0</v>
      </c>
      <c r="BJ289" s="18" t="s">
        <v>92</v>
      </c>
      <c r="BK289" s="213">
        <f>ROUND(P289*H289,2)</f>
        <v>0</v>
      </c>
      <c r="BL289" s="18" t="s">
        <v>317</v>
      </c>
      <c r="BM289" s="212" t="s">
        <v>740</v>
      </c>
    </row>
    <row r="290" spans="1:65" s="2" customFormat="1">
      <c r="A290" s="35"/>
      <c r="B290" s="36"/>
      <c r="C290" s="37"/>
      <c r="D290" s="214" t="s">
        <v>171</v>
      </c>
      <c r="E290" s="37"/>
      <c r="F290" s="215" t="s">
        <v>741</v>
      </c>
      <c r="G290" s="37"/>
      <c r="H290" s="37"/>
      <c r="I290" s="216"/>
      <c r="J290" s="216"/>
      <c r="K290" s="37"/>
      <c r="L290" s="37"/>
      <c r="M290" s="40"/>
      <c r="N290" s="217"/>
      <c r="O290" s="218"/>
      <c r="P290" s="72"/>
      <c r="Q290" s="72"/>
      <c r="R290" s="72"/>
      <c r="S290" s="72"/>
      <c r="T290" s="72"/>
      <c r="U290" s="72"/>
      <c r="V290" s="72"/>
      <c r="W290" s="72"/>
      <c r="X290" s="73"/>
      <c r="Y290" s="35"/>
      <c r="Z290" s="35"/>
      <c r="AA290" s="35"/>
      <c r="AB290" s="35"/>
      <c r="AC290" s="35"/>
      <c r="AD290" s="35"/>
      <c r="AE290" s="35"/>
      <c r="AT290" s="18" t="s">
        <v>171</v>
      </c>
      <c r="AU290" s="18" t="s">
        <v>94</v>
      </c>
    </row>
    <row r="291" spans="1:65" s="13" customFormat="1">
      <c r="B291" s="219"/>
      <c r="C291" s="220"/>
      <c r="D291" s="214" t="s">
        <v>173</v>
      </c>
      <c r="E291" s="221" t="s">
        <v>1</v>
      </c>
      <c r="F291" s="222" t="s">
        <v>174</v>
      </c>
      <c r="G291" s="220"/>
      <c r="H291" s="221" t="s">
        <v>1</v>
      </c>
      <c r="I291" s="223"/>
      <c r="J291" s="223"/>
      <c r="K291" s="220"/>
      <c r="L291" s="220"/>
      <c r="M291" s="224"/>
      <c r="N291" s="225"/>
      <c r="O291" s="226"/>
      <c r="P291" s="226"/>
      <c r="Q291" s="226"/>
      <c r="R291" s="226"/>
      <c r="S291" s="226"/>
      <c r="T291" s="226"/>
      <c r="U291" s="226"/>
      <c r="V291" s="226"/>
      <c r="W291" s="226"/>
      <c r="X291" s="227"/>
      <c r="AT291" s="228" t="s">
        <v>173</v>
      </c>
      <c r="AU291" s="228" t="s">
        <v>94</v>
      </c>
      <c r="AV291" s="13" t="s">
        <v>92</v>
      </c>
      <c r="AW291" s="13" t="s">
        <v>5</v>
      </c>
      <c r="AX291" s="13" t="s">
        <v>85</v>
      </c>
      <c r="AY291" s="228" t="s">
        <v>163</v>
      </c>
    </row>
    <row r="292" spans="1:65" s="14" customFormat="1">
      <c r="B292" s="229"/>
      <c r="C292" s="230"/>
      <c r="D292" s="214" t="s">
        <v>173</v>
      </c>
      <c r="E292" s="231" t="s">
        <v>1</v>
      </c>
      <c r="F292" s="232" t="s">
        <v>742</v>
      </c>
      <c r="G292" s="230"/>
      <c r="H292" s="233">
        <v>4.18</v>
      </c>
      <c r="I292" s="234"/>
      <c r="J292" s="234"/>
      <c r="K292" s="230"/>
      <c r="L292" s="230"/>
      <c r="M292" s="235"/>
      <c r="N292" s="236"/>
      <c r="O292" s="237"/>
      <c r="P292" s="237"/>
      <c r="Q292" s="237"/>
      <c r="R292" s="237"/>
      <c r="S292" s="237"/>
      <c r="T292" s="237"/>
      <c r="U292" s="237"/>
      <c r="V292" s="237"/>
      <c r="W292" s="237"/>
      <c r="X292" s="238"/>
      <c r="AT292" s="239" t="s">
        <v>173</v>
      </c>
      <c r="AU292" s="239" t="s">
        <v>94</v>
      </c>
      <c r="AV292" s="14" t="s">
        <v>94</v>
      </c>
      <c r="AW292" s="14" t="s">
        <v>5</v>
      </c>
      <c r="AX292" s="14" t="s">
        <v>85</v>
      </c>
      <c r="AY292" s="239" t="s">
        <v>163</v>
      </c>
    </row>
    <row r="293" spans="1:65" s="15" customFormat="1">
      <c r="B293" s="240"/>
      <c r="C293" s="241"/>
      <c r="D293" s="214" t="s">
        <v>173</v>
      </c>
      <c r="E293" s="242" t="s">
        <v>1</v>
      </c>
      <c r="F293" s="243" t="s">
        <v>177</v>
      </c>
      <c r="G293" s="241"/>
      <c r="H293" s="244">
        <v>4.18</v>
      </c>
      <c r="I293" s="245"/>
      <c r="J293" s="245"/>
      <c r="K293" s="241"/>
      <c r="L293" s="241"/>
      <c r="M293" s="246"/>
      <c r="N293" s="247"/>
      <c r="O293" s="248"/>
      <c r="P293" s="248"/>
      <c r="Q293" s="248"/>
      <c r="R293" s="248"/>
      <c r="S293" s="248"/>
      <c r="T293" s="248"/>
      <c r="U293" s="248"/>
      <c r="V293" s="248"/>
      <c r="W293" s="248"/>
      <c r="X293" s="249"/>
      <c r="AT293" s="250" t="s">
        <v>173</v>
      </c>
      <c r="AU293" s="250" t="s">
        <v>94</v>
      </c>
      <c r="AV293" s="15" t="s">
        <v>169</v>
      </c>
      <c r="AW293" s="15" t="s">
        <v>5</v>
      </c>
      <c r="AX293" s="15" t="s">
        <v>92</v>
      </c>
      <c r="AY293" s="250" t="s">
        <v>163</v>
      </c>
    </row>
    <row r="294" spans="1:65" s="2" customFormat="1" ht="16.5" customHeight="1">
      <c r="A294" s="35"/>
      <c r="B294" s="36"/>
      <c r="C294" s="199" t="s">
        <v>743</v>
      </c>
      <c r="D294" s="199" t="s">
        <v>165</v>
      </c>
      <c r="E294" s="200" t="s">
        <v>744</v>
      </c>
      <c r="F294" s="201" t="s">
        <v>745</v>
      </c>
      <c r="G294" s="202" t="s">
        <v>244</v>
      </c>
      <c r="H294" s="203">
        <v>1.5</v>
      </c>
      <c r="I294" s="204"/>
      <c r="J294" s="204"/>
      <c r="K294" s="205">
        <f>ROUND(P294*H294,2)</f>
        <v>0</v>
      </c>
      <c r="L294" s="206"/>
      <c r="M294" s="40"/>
      <c r="N294" s="207" t="s">
        <v>1</v>
      </c>
      <c r="O294" s="208" t="s">
        <v>48</v>
      </c>
      <c r="P294" s="209">
        <f>I294+J294</f>
        <v>0</v>
      </c>
      <c r="Q294" s="209">
        <f>ROUND(I294*H294,2)</f>
        <v>0</v>
      </c>
      <c r="R294" s="209">
        <f>ROUND(J294*H294,2)</f>
        <v>0</v>
      </c>
      <c r="S294" s="72"/>
      <c r="T294" s="210">
        <f>S294*H294</f>
        <v>0</v>
      </c>
      <c r="U294" s="210">
        <v>2.0100000000000001E-3</v>
      </c>
      <c r="V294" s="210">
        <f>U294*H294</f>
        <v>3.0150000000000003E-3</v>
      </c>
      <c r="W294" s="210">
        <v>0</v>
      </c>
      <c r="X294" s="211">
        <f>W294*H294</f>
        <v>0</v>
      </c>
      <c r="Y294" s="35"/>
      <c r="Z294" s="35"/>
      <c r="AA294" s="35"/>
      <c r="AB294" s="35"/>
      <c r="AC294" s="35"/>
      <c r="AD294" s="35"/>
      <c r="AE294" s="35"/>
      <c r="AR294" s="212" t="s">
        <v>317</v>
      </c>
      <c r="AT294" s="212" t="s">
        <v>165</v>
      </c>
      <c r="AU294" s="212" t="s">
        <v>94</v>
      </c>
      <c r="AY294" s="18" t="s">
        <v>163</v>
      </c>
      <c r="BE294" s="213">
        <f>IF(O294="základní",K294,0)</f>
        <v>0</v>
      </c>
      <c r="BF294" s="213">
        <f>IF(O294="snížená",K294,0)</f>
        <v>0</v>
      </c>
      <c r="BG294" s="213">
        <f>IF(O294="zákl. přenesená",K294,0)</f>
        <v>0</v>
      </c>
      <c r="BH294" s="213">
        <f>IF(O294="sníž. přenesená",K294,0)</f>
        <v>0</v>
      </c>
      <c r="BI294" s="213">
        <f>IF(O294="nulová",K294,0)</f>
        <v>0</v>
      </c>
      <c r="BJ294" s="18" t="s">
        <v>92</v>
      </c>
      <c r="BK294" s="213">
        <f>ROUND(P294*H294,2)</f>
        <v>0</v>
      </c>
      <c r="BL294" s="18" t="s">
        <v>317</v>
      </c>
      <c r="BM294" s="212" t="s">
        <v>746</v>
      </c>
    </row>
    <row r="295" spans="1:65" s="2" customFormat="1">
      <c r="A295" s="35"/>
      <c r="B295" s="36"/>
      <c r="C295" s="37"/>
      <c r="D295" s="214" t="s">
        <v>171</v>
      </c>
      <c r="E295" s="37"/>
      <c r="F295" s="215" t="s">
        <v>747</v>
      </c>
      <c r="G295" s="37"/>
      <c r="H295" s="37"/>
      <c r="I295" s="216"/>
      <c r="J295" s="216"/>
      <c r="K295" s="37"/>
      <c r="L295" s="37"/>
      <c r="M295" s="40"/>
      <c r="N295" s="217"/>
      <c r="O295" s="218"/>
      <c r="P295" s="72"/>
      <c r="Q295" s="72"/>
      <c r="R295" s="72"/>
      <c r="S295" s="72"/>
      <c r="T295" s="72"/>
      <c r="U295" s="72"/>
      <c r="V295" s="72"/>
      <c r="W295" s="72"/>
      <c r="X295" s="73"/>
      <c r="Y295" s="35"/>
      <c r="Z295" s="35"/>
      <c r="AA295" s="35"/>
      <c r="AB295" s="35"/>
      <c r="AC295" s="35"/>
      <c r="AD295" s="35"/>
      <c r="AE295" s="35"/>
      <c r="AT295" s="18" t="s">
        <v>171</v>
      </c>
      <c r="AU295" s="18" t="s">
        <v>94</v>
      </c>
    </row>
    <row r="296" spans="1:65" s="13" customFormat="1">
      <c r="B296" s="219"/>
      <c r="C296" s="220"/>
      <c r="D296" s="214" t="s">
        <v>173</v>
      </c>
      <c r="E296" s="221" t="s">
        <v>1</v>
      </c>
      <c r="F296" s="222" t="s">
        <v>748</v>
      </c>
      <c r="G296" s="220"/>
      <c r="H296" s="221" t="s">
        <v>1</v>
      </c>
      <c r="I296" s="223"/>
      <c r="J296" s="223"/>
      <c r="K296" s="220"/>
      <c r="L296" s="220"/>
      <c r="M296" s="224"/>
      <c r="N296" s="225"/>
      <c r="O296" s="226"/>
      <c r="P296" s="226"/>
      <c r="Q296" s="226"/>
      <c r="R296" s="226"/>
      <c r="S296" s="226"/>
      <c r="T296" s="226"/>
      <c r="U296" s="226"/>
      <c r="V296" s="226"/>
      <c r="W296" s="226"/>
      <c r="X296" s="227"/>
      <c r="AT296" s="228" t="s">
        <v>173</v>
      </c>
      <c r="AU296" s="228" t="s">
        <v>94</v>
      </c>
      <c r="AV296" s="13" t="s">
        <v>92</v>
      </c>
      <c r="AW296" s="13" t="s">
        <v>5</v>
      </c>
      <c r="AX296" s="13" t="s">
        <v>85</v>
      </c>
      <c r="AY296" s="228" t="s">
        <v>163</v>
      </c>
    </row>
    <row r="297" spans="1:65" s="14" customFormat="1">
      <c r="B297" s="229"/>
      <c r="C297" s="230"/>
      <c r="D297" s="214" t="s">
        <v>173</v>
      </c>
      <c r="E297" s="231" t="s">
        <v>1</v>
      </c>
      <c r="F297" s="232" t="s">
        <v>749</v>
      </c>
      <c r="G297" s="230"/>
      <c r="H297" s="233">
        <v>1.5</v>
      </c>
      <c r="I297" s="234"/>
      <c r="J297" s="234"/>
      <c r="K297" s="230"/>
      <c r="L297" s="230"/>
      <c r="M297" s="235"/>
      <c r="N297" s="236"/>
      <c r="O297" s="237"/>
      <c r="P297" s="237"/>
      <c r="Q297" s="237"/>
      <c r="R297" s="237"/>
      <c r="S297" s="237"/>
      <c r="T297" s="237"/>
      <c r="U297" s="237"/>
      <c r="V297" s="237"/>
      <c r="W297" s="237"/>
      <c r="X297" s="238"/>
      <c r="AT297" s="239" t="s">
        <v>173</v>
      </c>
      <c r="AU297" s="239" t="s">
        <v>94</v>
      </c>
      <c r="AV297" s="14" t="s">
        <v>94</v>
      </c>
      <c r="AW297" s="14" t="s">
        <v>5</v>
      </c>
      <c r="AX297" s="14" t="s">
        <v>85</v>
      </c>
      <c r="AY297" s="239" t="s">
        <v>163</v>
      </c>
    </row>
    <row r="298" spans="1:65" s="15" customFormat="1">
      <c r="B298" s="240"/>
      <c r="C298" s="241"/>
      <c r="D298" s="214" t="s">
        <v>173</v>
      </c>
      <c r="E298" s="242" t="s">
        <v>1</v>
      </c>
      <c r="F298" s="243" t="s">
        <v>177</v>
      </c>
      <c r="G298" s="241"/>
      <c r="H298" s="244">
        <v>1.5</v>
      </c>
      <c r="I298" s="245"/>
      <c r="J298" s="245"/>
      <c r="K298" s="241"/>
      <c r="L298" s="241"/>
      <c r="M298" s="246"/>
      <c r="N298" s="247"/>
      <c r="O298" s="248"/>
      <c r="P298" s="248"/>
      <c r="Q298" s="248"/>
      <c r="R298" s="248"/>
      <c r="S298" s="248"/>
      <c r="T298" s="248"/>
      <c r="U298" s="248"/>
      <c r="V298" s="248"/>
      <c r="W298" s="248"/>
      <c r="X298" s="249"/>
      <c r="AT298" s="250" t="s">
        <v>173</v>
      </c>
      <c r="AU298" s="250" t="s">
        <v>94</v>
      </c>
      <c r="AV298" s="15" t="s">
        <v>169</v>
      </c>
      <c r="AW298" s="15" t="s">
        <v>5</v>
      </c>
      <c r="AX298" s="15" t="s">
        <v>92</v>
      </c>
      <c r="AY298" s="250" t="s">
        <v>163</v>
      </c>
    </row>
    <row r="299" spans="1:65" s="2" customFormat="1" ht="24.2" customHeight="1">
      <c r="A299" s="35"/>
      <c r="B299" s="36"/>
      <c r="C299" s="199" t="s">
        <v>750</v>
      </c>
      <c r="D299" s="199" t="s">
        <v>165</v>
      </c>
      <c r="E299" s="200" t="s">
        <v>751</v>
      </c>
      <c r="F299" s="201" t="s">
        <v>752</v>
      </c>
      <c r="G299" s="202" t="s">
        <v>187</v>
      </c>
      <c r="H299" s="203">
        <v>3</v>
      </c>
      <c r="I299" s="204"/>
      <c r="J299" s="204"/>
      <c r="K299" s="205">
        <f>ROUND(P299*H299,2)</f>
        <v>0</v>
      </c>
      <c r="L299" s="206"/>
      <c r="M299" s="40"/>
      <c r="N299" s="207" t="s">
        <v>1</v>
      </c>
      <c r="O299" s="208" t="s">
        <v>48</v>
      </c>
      <c r="P299" s="209">
        <f>I299+J299</f>
        <v>0</v>
      </c>
      <c r="Q299" s="209">
        <f>ROUND(I299*H299,2)</f>
        <v>0</v>
      </c>
      <c r="R299" s="209">
        <f>ROUND(J299*H299,2)</f>
        <v>0</v>
      </c>
      <c r="S299" s="72"/>
      <c r="T299" s="210">
        <f>S299*H299</f>
        <v>0</v>
      </c>
      <c r="U299" s="210">
        <v>1.5E-3</v>
      </c>
      <c r="V299" s="210">
        <f>U299*H299</f>
        <v>4.5000000000000005E-3</v>
      </c>
      <c r="W299" s="210">
        <v>0</v>
      </c>
      <c r="X299" s="211">
        <f>W299*H299</f>
        <v>0</v>
      </c>
      <c r="Y299" s="35"/>
      <c r="Z299" s="35"/>
      <c r="AA299" s="35"/>
      <c r="AB299" s="35"/>
      <c r="AC299" s="35"/>
      <c r="AD299" s="35"/>
      <c r="AE299" s="35"/>
      <c r="AR299" s="212" t="s">
        <v>317</v>
      </c>
      <c r="AT299" s="212" t="s">
        <v>165</v>
      </c>
      <c r="AU299" s="212" t="s">
        <v>94</v>
      </c>
      <c r="AY299" s="18" t="s">
        <v>163</v>
      </c>
      <c r="BE299" s="213">
        <f>IF(O299="základní",K299,0)</f>
        <v>0</v>
      </c>
      <c r="BF299" s="213">
        <f>IF(O299="snížená",K299,0)</f>
        <v>0</v>
      </c>
      <c r="BG299" s="213">
        <f>IF(O299="zákl. přenesená",K299,0)</f>
        <v>0</v>
      </c>
      <c r="BH299" s="213">
        <f>IF(O299="sníž. přenesená",K299,0)</f>
        <v>0</v>
      </c>
      <c r="BI299" s="213">
        <f>IF(O299="nulová",K299,0)</f>
        <v>0</v>
      </c>
      <c r="BJ299" s="18" t="s">
        <v>92</v>
      </c>
      <c r="BK299" s="213">
        <f>ROUND(P299*H299,2)</f>
        <v>0</v>
      </c>
      <c r="BL299" s="18" t="s">
        <v>317</v>
      </c>
      <c r="BM299" s="212" t="s">
        <v>753</v>
      </c>
    </row>
    <row r="300" spans="1:65" s="2" customFormat="1" ht="19.5">
      <c r="A300" s="35"/>
      <c r="B300" s="36"/>
      <c r="C300" s="37"/>
      <c r="D300" s="214" t="s">
        <v>171</v>
      </c>
      <c r="E300" s="37"/>
      <c r="F300" s="215" t="s">
        <v>754</v>
      </c>
      <c r="G300" s="37"/>
      <c r="H300" s="37"/>
      <c r="I300" s="216"/>
      <c r="J300" s="216"/>
      <c r="K300" s="37"/>
      <c r="L300" s="37"/>
      <c r="M300" s="40"/>
      <c r="N300" s="217"/>
      <c r="O300" s="218"/>
      <c r="P300" s="72"/>
      <c r="Q300" s="72"/>
      <c r="R300" s="72"/>
      <c r="S300" s="72"/>
      <c r="T300" s="72"/>
      <c r="U300" s="72"/>
      <c r="V300" s="72"/>
      <c r="W300" s="72"/>
      <c r="X300" s="73"/>
      <c r="Y300" s="35"/>
      <c r="Z300" s="35"/>
      <c r="AA300" s="35"/>
      <c r="AB300" s="35"/>
      <c r="AC300" s="35"/>
      <c r="AD300" s="35"/>
      <c r="AE300" s="35"/>
      <c r="AT300" s="18" t="s">
        <v>171</v>
      </c>
      <c r="AU300" s="18" t="s">
        <v>94</v>
      </c>
    </row>
    <row r="301" spans="1:65" s="13" customFormat="1">
      <c r="B301" s="219"/>
      <c r="C301" s="220"/>
      <c r="D301" s="214" t="s">
        <v>173</v>
      </c>
      <c r="E301" s="221" t="s">
        <v>1</v>
      </c>
      <c r="F301" s="222" t="s">
        <v>174</v>
      </c>
      <c r="G301" s="220"/>
      <c r="H301" s="221" t="s">
        <v>1</v>
      </c>
      <c r="I301" s="223"/>
      <c r="J301" s="223"/>
      <c r="K301" s="220"/>
      <c r="L301" s="220"/>
      <c r="M301" s="224"/>
      <c r="N301" s="225"/>
      <c r="O301" s="226"/>
      <c r="P301" s="226"/>
      <c r="Q301" s="226"/>
      <c r="R301" s="226"/>
      <c r="S301" s="226"/>
      <c r="T301" s="226"/>
      <c r="U301" s="226"/>
      <c r="V301" s="226"/>
      <c r="W301" s="226"/>
      <c r="X301" s="227"/>
      <c r="AT301" s="228" t="s">
        <v>173</v>
      </c>
      <c r="AU301" s="228" t="s">
        <v>94</v>
      </c>
      <c r="AV301" s="13" t="s">
        <v>92</v>
      </c>
      <c r="AW301" s="13" t="s">
        <v>5</v>
      </c>
      <c r="AX301" s="13" t="s">
        <v>85</v>
      </c>
      <c r="AY301" s="228" t="s">
        <v>163</v>
      </c>
    </row>
    <row r="302" spans="1:65" s="14" customFormat="1">
      <c r="B302" s="229"/>
      <c r="C302" s="230"/>
      <c r="D302" s="214" t="s">
        <v>173</v>
      </c>
      <c r="E302" s="231" t="s">
        <v>1</v>
      </c>
      <c r="F302" s="232" t="s">
        <v>755</v>
      </c>
      <c r="G302" s="230"/>
      <c r="H302" s="233">
        <v>1</v>
      </c>
      <c r="I302" s="234"/>
      <c r="J302" s="234"/>
      <c r="K302" s="230"/>
      <c r="L302" s="230"/>
      <c r="M302" s="235"/>
      <c r="N302" s="236"/>
      <c r="O302" s="237"/>
      <c r="P302" s="237"/>
      <c r="Q302" s="237"/>
      <c r="R302" s="237"/>
      <c r="S302" s="237"/>
      <c r="T302" s="237"/>
      <c r="U302" s="237"/>
      <c r="V302" s="237"/>
      <c r="W302" s="237"/>
      <c r="X302" s="238"/>
      <c r="AT302" s="239" t="s">
        <v>173</v>
      </c>
      <c r="AU302" s="239" t="s">
        <v>94</v>
      </c>
      <c r="AV302" s="14" t="s">
        <v>94</v>
      </c>
      <c r="AW302" s="14" t="s">
        <v>5</v>
      </c>
      <c r="AX302" s="14" t="s">
        <v>85</v>
      </c>
      <c r="AY302" s="239" t="s">
        <v>163</v>
      </c>
    </row>
    <row r="303" spans="1:65" s="14" customFormat="1">
      <c r="B303" s="229"/>
      <c r="C303" s="230"/>
      <c r="D303" s="214" t="s">
        <v>173</v>
      </c>
      <c r="E303" s="231" t="s">
        <v>1</v>
      </c>
      <c r="F303" s="232" t="s">
        <v>756</v>
      </c>
      <c r="G303" s="230"/>
      <c r="H303" s="233">
        <v>1</v>
      </c>
      <c r="I303" s="234"/>
      <c r="J303" s="234"/>
      <c r="K303" s="230"/>
      <c r="L303" s="230"/>
      <c r="M303" s="235"/>
      <c r="N303" s="236"/>
      <c r="O303" s="237"/>
      <c r="P303" s="237"/>
      <c r="Q303" s="237"/>
      <c r="R303" s="237"/>
      <c r="S303" s="237"/>
      <c r="T303" s="237"/>
      <c r="U303" s="237"/>
      <c r="V303" s="237"/>
      <c r="W303" s="237"/>
      <c r="X303" s="238"/>
      <c r="AT303" s="239" t="s">
        <v>173</v>
      </c>
      <c r="AU303" s="239" t="s">
        <v>94</v>
      </c>
      <c r="AV303" s="14" t="s">
        <v>94</v>
      </c>
      <c r="AW303" s="14" t="s">
        <v>5</v>
      </c>
      <c r="AX303" s="14" t="s">
        <v>85</v>
      </c>
      <c r="AY303" s="239" t="s">
        <v>163</v>
      </c>
    </row>
    <row r="304" spans="1:65" s="14" customFormat="1">
      <c r="B304" s="229"/>
      <c r="C304" s="230"/>
      <c r="D304" s="214" t="s">
        <v>173</v>
      </c>
      <c r="E304" s="231" t="s">
        <v>1</v>
      </c>
      <c r="F304" s="232" t="s">
        <v>757</v>
      </c>
      <c r="G304" s="230"/>
      <c r="H304" s="233">
        <v>1</v>
      </c>
      <c r="I304" s="234"/>
      <c r="J304" s="234"/>
      <c r="K304" s="230"/>
      <c r="L304" s="230"/>
      <c r="M304" s="235"/>
      <c r="N304" s="236"/>
      <c r="O304" s="237"/>
      <c r="P304" s="237"/>
      <c r="Q304" s="237"/>
      <c r="R304" s="237"/>
      <c r="S304" s="237"/>
      <c r="T304" s="237"/>
      <c r="U304" s="237"/>
      <c r="V304" s="237"/>
      <c r="W304" s="237"/>
      <c r="X304" s="238"/>
      <c r="AT304" s="239" t="s">
        <v>173</v>
      </c>
      <c r="AU304" s="239" t="s">
        <v>94</v>
      </c>
      <c r="AV304" s="14" t="s">
        <v>94</v>
      </c>
      <c r="AW304" s="14" t="s">
        <v>5</v>
      </c>
      <c r="AX304" s="14" t="s">
        <v>85</v>
      </c>
      <c r="AY304" s="239" t="s">
        <v>163</v>
      </c>
    </row>
    <row r="305" spans="1:65" s="15" customFormat="1">
      <c r="B305" s="240"/>
      <c r="C305" s="241"/>
      <c r="D305" s="214" t="s">
        <v>173</v>
      </c>
      <c r="E305" s="242" t="s">
        <v>1</v>
      </c>
      <c r="F305" s="243" t="s">
        <v>177</v>
      </c>
      <c r="G305" s="241"/>
      <c r="H305" s="244">
        <v>3</v>
      </c>
      <c r="I305" s="245"/>
      <c r="J305" s="245"/>
      <c r="K305" s="241"/>
      <c r="L305" s="241"/>
      <c r="M305" s="246"/>
      <c r="N305" s="247"/>
      <c r="O305" s="248"/>
      <c r="P305" s="248"/>
      <c r="Q305" s="248"/>
      <c r="R305" s="248"/>
      <c r="S305" s="248"/>
      <c r="T305" s="248"/>
      <c r="U305" s="248"/>
      <c r="V305" s="248"/>
      <c r="W305" s="248"/>
      <c r="X305" s="249"/>
      <c r="AT305" s="250" t="s">
        <v>173</v>
      </c>
      <c r="AU305" s="250" t="s">
        <v>94</v>
      </c>
      <c r="AV305" s="15" t="s">
        <v>169</v>
      </c>
      <c r="AW305" s="15" t="s">
        <v>5</v>
      </c>
      <c r="AX305" s="15" t="s">
        <v>92</v>
      </c>
      <c r="AY305" s="250" t="s">
        <v>163</v>
      </c>
    </row>
    <row r="306" spans="1:65" s="2" customFormat="1" ht="24.2" customHeight="1">
      <c r="A306" s="35"/>
      <c r="B306" s="36"/>
      <c r="C306" s="199" t="s">
        <v>758</v>
      </c>
      <c r="D306" s="199" t="s">
        <v>165</v>
      </c>
      <c r="E306" s="200" t="s">
        <v>759</v>
      </c>
      <c r="F306" s="201" t="s">
        <v>760</v>
      </c>
      <c r="G306" s="202" t="s">
        <v>244</v>
      </c>
      <c r="H306" s="203">
        <v>5.68</v>
      </c>
      <c r="I306" s="204"/>
      <c r="J306" s="204"/>
      <c r="K306" s="205">
        <f>ROUND(P306*H306,2)</f>
        <v>0</v>
      </c>
      <c r="L306" s="206"/>
      <c r="M306" s="40"/>
      <c r="N306" s="207" t="s">
        <v>1</v>
      </c>
      <c r="O306" s="208" t="s">
        <v>48</v>
      </c>
      <c r="P306" s="209">
        <f>I306+J306</f>
        <v>0</v>
      </c>
      <c r="Q306" s="209">
        <f>ROUND(I306*H306,2)</f>
        <v>0</v>
      </c>
      <c r="R306" s="209">
        <f>ROUND(J306*H306,2)</f>
        <v>0</v>
      </c>
      <c r="S306" s="72"/>
      <c r="T306" s="210">
        <f>S306*H306</f>
        <v>0</v>
      </c>
      <c r="U306" s="210">
        <v>0</v>
      </c>
      <c r="V306" s="210">
        <f>U306*H306</f>
        <v>0</v>
      </c>
      <c r="W306" s="210">
        <v>0</v>
      </c>
      <c r="X306" s="211">
        <f>W306*H306</f>
        <v>0</v>
      </c>
      <c r="Y306" s="35"/>
      <c r="Z306" s="35"/>
      <c r="AA306" s="35"/>
      <c r="AB306" s="35"/>
      <c r="AC306" s="35"/>
      <c r="AD306" s="35"/>
      <c r="AE306" s="35"/>
      <c r="AR306" s="212" t="s">
        <v>317</v>
      </c>
      <c r="AT306" s="212" t="s">
        <v>165</v>
      </c>
      <c r="AU306" s="212" t="s">
        <v>94</v>
      </c>
      <c r="AY306" s="18" t="s">
        <v>163</v>
      </c>
      <c r="BE306" s="213">
        <f>IF(O306="základní",K306,0)</f>
        <v>0</v>
      </c>
      <c r="BF306" s="213">
        <f>IF(O306="snížená",K306,0)</f>
        <v>0</v>
      </c>
      <c r="BG306" s="213">
        <f>IF(O306="zákl. přenesená",K306,0)</f>
        <v>0</v>
      </c>
      <c r="BH306" s="213">
        <f>IF(O306="sníž. přenesená",K306,0)</f>
        <v>0</v>
      </c>
      <c r="BI306" s="213">
        <f>IF(O306="nulová",K306,0)</f>
        <v>0</v>
      </c>
      <c r="BJ306" s="18" t="s">
        <v>92</v>
      </c>
      <c r="BK306" s="213">
        <f>ROUND(P306*H306,2)</f>
        <v>0</v>
      </c>
      <c r="BL306" s="18" t="s">
        <v>317</v>
      </c>
      <c r="BM306" s="212" t="s">
        <v>761</v>
      </c>
    </row>
    <row r="307" spans="1:65" s="2" customFormat="1" ht="19.5">
      <c r="A307" s="35"/>
      <c r="B307" s="36"/>
      <c r="C307" s="37"/>
      <c r="D307" s="214" t="s">
        <v>171</v>
      </c>
      <c r="E307" s="37"/>
      <c r="F307" s="215" t="s">
        <v>762</v>
      </c>
      <c r="G307" s="37"/>
      <c r="H307" s="37"/>
      <c r="I307" s="216"/>
      <c r="J307" s="216"/>
      <c r="K307" s="37"/>
      <c r="L307" s="37"/>
      <c r="M307" s="40"/>
      <c r="N307" s="217"/>
      <c r="O307" s="218"/>
      <c r="P307" s="72"/>
      <c r="Q307" s="72"/>
      <c r="R307" s="72"/>
      <c r="S307" s="72"/>
      <c r="T307" s="72"/>
      <c r="U307" s="72"/>
      <c r="V307" s="72"/>
      <c r="W307" s="72"/>
      <c r="X307" s="73"/>
      <c r="Y307" s="35"/>
      <c r="Z307" s="35"/>
      <c r="AA307" s="35"/>
      <c r="AB307" s="35"/>
      <c r="AC307" s="35"/>
      <c r="AD307" s="35"/>
      <c r="AE307" s="35"/>
      <c r="AT307" s="18" t="s">
        <v>171</v>
      </c>
      <c r="AU307" s="18" t="s">
        <v>94</v>
      </c>
    </row>
    <row r="308" spans="1:65" s="2" customFormat="1" ht="24.2" customHeight="1">
      <c r="A308" s="35"/>
      <c r="B308" s="36"/>
      <c r="C308" s="199" t="s">
        <v>763</v>
      </c>
      <c r="D308" s="199" t="s">
        <v>165</v>
      </c>
      <c r="E308" s="200" t="s">
        <v>764</v>
      </c>
      <c r="F308" s="201" t="s">
        <v>765</v>
      </c>
      <c r="G308" s="202" t="s">
        <v>168</v>
      </c>
      <c r="H308" s="203">
        <v>0.02</v>
      </c>
      <c r="I308" s="204"/>
      <c r="J308" s="204"/>
      <c r="K308" s="205">
        <f>ROUND(P308*H308,2)</f>
        <v>0</v>
      </c>
      <c r="L308" s="206"/>
      <c r="M308" s="40"/>
      <c r="N308" s="207" t="s">
        <v>1</v>
      </c>
      <c r="O308" s="208" t="s">
        <v>48</v>
      </c>
      <c r="P308" s="209">
        <f>I308+J308</f>
        <v>0</v>
      </c>
      <c r="Q308" s="209">
        <f>ROUND(I308*H308,2)</f>
        <v>0</v>
      </c>
      <c r="R308" s="209">
        <f>ROUND(J308*H308,2)</f>
        <v>0</v>
      </c>
      <c r="S308" s="72"/>
      <c r="T308" s="210">
        <f>S308*H308</f>
        <v>0</v>
      </c>
      <c r="U308" s="210">
        <v>0</v>
      </c>
      <c r="V308" s="210">
        <f>U308*H308</f>
        <v>0</v>
      </c>
      <c r="W308" s="210">
        <v>0</v>
      </c>
      <c r="X308" s="211">
        <f>W308*H308</f>
        <v>0</v>
      </c>
      <c r="Y308" s="35"/>
      <c r="Z308" s="35"/>
      <c r="AA308" s="35"/>
      <c r="AB308" s="35"/>
      <c r="AC308" s="35"/>
      <c r="AD308" s="35"/>
      <c r="AE308" s="35"/>
      <c r="AR308" s="212" t="s">
        <v>317</v>
      </c>
      <c r="AT308" s="212" t="s">
        <v>165</v>
      </c>
      <c r="AU308" s="212" t="s">
        <v>94</v>
      </c>
      <c r="AY308" s="18" t="s">
        <v>163</v>
      </c>
      <c r="BE308" s="213">
        <f>IF(O308="základní",K308,0)</f>
        <v>0</v>
      </c>
      <c r="BF308" s="213">
        <f>IF(O308="snížená",K308,0)</f>
        <v>0</v>
      </c>
      <c r="BG308" s="213">
        <f>IF(O308="zákl. přenesená",K308,0)</f>
        <v>0</v>
      </c>
      <c r="BH308" s="213">
        <f>IF(O308="sníž. přenesená",K308,0)</f>
        <v>0</v>
      </c>
      <c r="BI308" s="213">
        <f>IF(O308="nulová",K308,0)</f>
        <v>0</v>
      </c>
      <c r="BJ308" s="18" t="s">
        <v>92</v>
      </c>
      <c r="BK308" s="213">
        <f>ROUND(P308*H308,2)</f>
        <v>0</v>
      </c>
      <c r="BL308" s="18" t="s">
        <v>317</v>
      </c>
      <c r="BM308" s="212" t="s">
        <v>766</v>
      </c>
    </row>
    <row r="309" spans="1:65" s="2" customFormat="1" ht="29.25">
      <c r="A309" s="35"/>
      <c r="B309" s="36"/>
      <c r="C309" s="37"/>
      <c r="D309" s="214" t="s">
        <v>171</v>
      </c>
      <c r="E309" s="37"/>
      <c r="F309" s="215" t="s">
        <v>767</v>
      </c>
      <c r="G309" s="37"/>
      <c r="H309" s="37"/>
      <c r="I309" s="216"/>
      <c r="J309" s="216"/>
      <c r="K309" s="37"/>
      <c r="L309" s="37"/>
      <c r="M309" s="40"/>
      <c r="N309" s="251"/>
      <c r="O309" s="252"/>
      <c r="P309" s="253"/>
      <c r="Q309" s="253"/>
      <c r="R309" s="253"/>
      <c r="S309" s="253"/>
      <c r="T309" s="253"/>
      <c r="U309" s="253"/>
      <c r="V309" s="253"/>
      <c r="W309" s="253"/>
      <c r="X309" s="254"/>
      <c r="Y309" s="35"/>
      <c r="Z309" s="35"/>
      <c r="AA309" s="35"/>
      <c r="AB309" s="35"/>
      <c r="AC309" s="35"/>
      <c r="AD309" s="35"/>
      <c r="AE309" s="35"/>
      <c r="AT309" s="18" t="s">
        <v>171</v>
      </c>
      <c r="AU309" s="18" t="s">
        <v>94</v>
      </c>
    </row>
    <row r="310" spans="1:65" s="2" customFormat="1" ht="6.95" customHeight="1">
      <c r="A310" s="35"/>
      <c r="B310" s="55"/>
      <c r="C310" s="56"/>
      <c r="D310" s="56"/>
      <c r="E310" s="56"/>
      <c r="F310" s="56"/>
      <c r="G310" s="56"/>
      <c r="H310" s="56"/>
      <c r="I310" s="56"/>
      <c r="J310" s="56"/>
      <c r="K310" s="56"/>
      <c r="L310" s="56"/>
      <c r="M310" s="40"/>
      <c r="N310" s="35"/>
      <c r="P310" s="35"/>
      <c r="Q310" s="35"/>
      <c r="R310" s="35"/>
      <c r="S310" s="35"/>
      <c r="T310" s="35"/>
      <c r="U310" s="35"/>
      <c r="V310" s="35"/>
      <c r="W310" s="35"/>
      <c r="X310" s="35"/>
      <c r="Y310" s="35"/>
      <c r="Z310" s="35"/>
      <c r="AA310" s="35"/>
      <c r="AB310" s="35"/>
      <c r="AC310" s="35"/>
      <c r="AD310" s="35"/>
      <c r="AE310" s="35"/>
    </row>
  </sheetData>
  <sheetProtection algorithmName="SHA-512" hashValue="cuepntkMLMITnMyI45uIHmEseTStWZkkX74sG9vG00GzYr49KQpS4uAIgcz0RiNMRe1FjrvWFVqdrfeQmrBJQw==" saltValue="O9VK67KcTvOXYfzD+A1BofDBCmnfZ9q0OZ6ZE5CcoKySYzrpNoJ2yvlhd4DB8fa0sp7rtvb164wKp9nLiDrmZA==" spinCount="100000" sheet="1" objects="1" scenarios="1" formatColumns="0" formatRows="0" autoFilter="0"/>
  <autoFilter ref="C134:L309" xr:uid="{00000000-0009-0000-0000-000003000000}"/>
  <mergeCells count="15">
    <mergeCell ref="E121:H121"/>
    <mergeCell ref="E125:H125"/>
    <mergeCell ref="E123:H123"/>
    <mergeCell ref="E127:H127"/>
    <mergeCell ref="M2:Z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8"/>
      <c r="N2" s="278"/>
      <c r="O2" s="278"/>
      <c r="P2" s="278"/>
      <c r="Q2" s="278"/>
      <c r="R2" s="278"/>
      <c r="S2" s="278"/>
      <c r="T2" s="278"/>
      <c r="U2" s="278"/>
      <c r="V2" s="278"/>
      <c r="W2" s="278"/>
      <c r="X2" s="278"/>
      <c r="Y2" s="278"/>
      <c r="Z2" s="278"/>
      <c r="AT2" s="18" t="s">
        <v>115</v>
      </c>
    </row>
    <row r="3" spans="1:46" s="1" customFormat="1" ht="6.95" customHeight="1">
      <c r="B3" s="120"/>
      <c r="C3" s="121"/>
      <c r="D3" s="121"/>
      <c r="E3" s="121"/>
      <c r="F3" s="121"/>
      <c r="G3" s="121"/>
      <c r="H3" s="121"/>
      <c r="I3" s="121"/>
      <c r="J3" s="121"/>
      <c r="K3" s="121"/>
      <c r="L3" s="121"/>
      <c r="M3" s="21"/>
      <c r="AT3" s="18" t="s">
        <v>94</v>
      </c>
    </row>
    <row r="4" spans="1:46" s="1" customFormat="1" ht="24.95" customHeight="1">
      <c r="B4" s="21"/>
      <c r="D4" s="122" t="s">
        <v>122</v>
      </c>
      <c r="M4" s="21"/>
      <c r="N4" s="123" t="s">
        <v>11</v>
      </c>
      <c r="AT4" s="18" t="s">
        <v>4</v>
      </c>
    </row>
    <row r="5" spans="1:46" s="1" customFormat="1" ht="6.95" customHeight="1">
      <c r="B5" s="21"/>
      <c r="M5" s="21"/>
    </row>
    <row r="6" spans="1:46" s="1" customFormat="1" ht="12" customHeight="1">
      <c r="B6" s="21"/>
      <c r="D6" s="124" t="s">
        <v>17</v>
      </c>
      <c r="M6" s="21"/>
    </row>
    <row r="7" spans="1:46" s="1" customFormat="1" ht="16.5" customHeight="1">
      <c r="B7" s="21"/>
      <c r="E7" s="329" t="str">
        <f>'Rekapitulace stavby'!K6</f>
        <v>Zajištění havarijního stavu suterénu objektu Městské lázně</v>
      </c>
      <c r="F7" s="330"/>
      <c r="G7" s="330"/>
      <c r="H7" s="330"/>
      <c r="M7" s="21"/>
    </row>
    <row r="8" spans="1:46" ht="12.75">
      <c r="B8" s="21"/>
      <c r="D8" s="124" t="s">
        <v>123</v>
      </c>
      <c r="M8" s="21"/>
    </row>
    <row r="9" spans="1:46" s="1" customFormat="1" ht="16.5" customHeight="1">
      <c r="B9" s="21"/>
      <c r="E9" s="329" t="s">
        <v>124</v>
      </c>
      <c r="F9" s="278"/>
      <c r="G9" s="278"/>
      <c r="H9" s="278"/>
      <c r="M9" s="21"/>
    </row>
    <row r="10" spans="1:46" s="1" customFormat="1" ht="12" customHeight="1">
      <c r="B10" s="21"/>
      <c r="D10" s="124" t="s">
        <v>125</v>
      </c>
      <c r="M10" s="21"/>
    </row>
    <row r="11" spans="1:46" s="2" customFormat="1" ht="16.5" customHeight="1">
      <c r="A11" s="35"/>
      <c r="B11" s="40"/>
      <c r="C11" s="35"/>
      <c r="D11" s="35"/>
      <c r="E11" s="331" t="s">
        <v>586</v>
      </c>
      <c r="F11" s="332"/>
      <c r="G11" s="332"/>
      <c r="H11" s="332"/>
      <c r="I11" s="35"/>
      <c r="J11" s="35"/>
      <c r="K11" s="35"/>
      <c r="L11" s="35"/>
      <c r="M11" s="52"/>
      <c r="S11" s="35"/>
      <c r="T11" s="35"/>
      <c r="U11" s="35"/>
      <c r="V11" s="35"/>
      <c r="W11" s="35"/>
      <c r="X11" s="35"/>
      <c r="Y11" s="35"/>
      <c r="Z11" s="35"/>
      <c r="AA11" s="35"/>
      <c r="AB11" s="35"/>
      <c r="AC11" s="35"/>
      <c r="AD11" s="35"/>
      <c r="AE11" s="35"/>
    </row>
    <row r="12" spans="1:46" s="2" customFormat="1" ht="12" customHeight="1">
      <c r="A12" s="35"/>
      <c r="B12" s="40"/>
      <c r="C12" s="35"/>
      <c r="D12" s="124" t="s">
        <v>127</v>
      </c>
      <c r="E12" s="35"/>
      <c r="F12" s="35"/>
      <c r="G12" s="35"/>
      <c r="H12" s="35"/>
      <c r="I12" s="35"/>
      <c r="J12" s="35"/>
      <c r="K12" s="35"/>
      <c r="L12" s="35"/>
      <c r="M12" s="52"/>
      <c r="S12" s="35"/>
      <c r="T12" s="35"/>
      <c r="U12" s="35"/>
      <c r="V12" s="35"/>
      <c r="W12" s="35"/>
      <c r="X12" s="35"/>
      <c r="Y12" s="35"/>
      <c r="Z12" s="35"/>
      <c r="AA12" s="35"/>
      <c r="AB12" s="35"/>
      <c r="AC12" s="35"/>
      <c r="AD12" s="35"/>
      <c r="AE12" s="35"/>
    </row>
    <row r="13" spans="1:46" s="2" customFormat="1" ht="16.5" customHeight="1">
      <c r="A13" s="35"/>
      <c r="B13" s="40"/>
      <c r="C13" s="35"/>
      <c r="D13" s="35"/>
      <c r="E13" s="333" t="s">
        <v>768</v>
      </c>
      <c r="F13" s="332"/>
      <c r="G13" s="332"/>
      <c r="H13" s="332"/>
      <c r="I13" s="35"/>
      <c r="J13" s="35"/>
      <c r="K13" s="35"/>
      <c r="L13" s="35"/>
      <c r="M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35"/>
      <c r="M14" s="52"/>
      <c r="S14" s="35"/>
      <c r="T14" s="35"/>
      <c r="U14" s="35"/>
      <c r="V14" s="35"/>
      <c r="W14" s="35"/>
      <c r="X14" s="35"/>
      <c r="Y14" s="35"/>
      <c r="Z14" s="35"/>
      <c r="AA14" s="35"/>
      <c r="AB14" s="35"/>
      <c r="AC14" s="35"/>
      <c r="AD14" s="35"/>
      <c r="AE14" s="35"/>
    </row>
    <row r="15" spans="1:46" s="2" customFormat="1" ht="12" customHeight="1">
      <c r="A15" s="35"/>
      <c r="B15" s="40"/>
      <c r="C15" s="35"/>
      <c r="D15" s="124" t="s">
        <v>19</v>
      </c>
      <c r="E15" s="35"/>
      <c r="F15" s="113" t="s">
        <v>1</v>
      </c>
      <c r="G15" s="35"/>
      <c r="H15" s="35"/>
      <c r="I15" s="124" t="s">
        <v>20</v>
      </c>
      <c r="J15" s="113" t="s">
        <v>1</v>
      </c>
      <c r="K15" s="35"/>
      <c r="L15" s="35"/>
      <c r="M15" s="52"/>
      <c r="S15" s="35"/>
      <c r="T15" s="35"/>
      <c r="U15" s="35"/>
      <c r="V15" s="35"/>
      <c r="W15" s="35"/>
      <c r="X15" s="35"/>
      <c r="Y15" s="35"/>
      <c r="Z15" s="35"/>
      <c r="AA15" s="35"/>
      <c r="AB15" s="35"/>
      <c r="AC15" s="35"/>
      <c r="AD15" s="35"/>
      <c r="AE15" s="35"/>
    </row>
    <row r="16" spans="1:46" s="2" customFormat="1" ht="12" customHeight="1">
      <c r="A16" s="35"/>
      <c r="B16" s="40"/>
      <c r="C16" s="35"/>
      <c r="D16" s="124" t="s">
        <v>21</v>
      </c>
      <c r="E16" s="35"/>
      <c r="F16" s="113" t="s">
        <v>22</v>
      </c>
      <c r="G16" s="35"/>
      <c r="H16" s="35"/>
      <c r="I16" s="124" t="s">
        <v>23</v>
      </c>
      <c r="J16" s="126" t="str">
        <f>'Rekapitulace stavby'!AN8</f>
        <v>4. 4. 2022</v>
      </c>
      <c r="K16" s="35"/>
      <c r="L16" s="35"/>
      <c r="M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35"/>
      <c r="M17" s="52"/>
      <c r="S17" s="35"/>
      <c r="T17" s="35"/>
      <c r="U17" s="35"/>
      <c r="V17" s="35"/>
      <c r="W17" s="35"/>
      <c r="X17" s="35"/>
      <c r="Y17" s="35"/>
      <c r="Z17" s="35"/>
      <c r="AA17" s="35"/>
      <c r="AB17" s="35"/>
      <c r="AC17" s="35"/>
      <c r="AD17" s="35"/>
      <c r="AE17" s="35"/>
    </row>
    <row r="18" spans="1:31" s="2" customFormat="1" ht="12" customHeight="1">
      <c r="A18" s="35"/>
      <c r="B18" s="40"/>
      <c r="C18" s="35"/>
      <c r="D18" s="124" t="s">
        <v>25</v>
      </c>
      <c r="E18" s="35"/>
      <c r="F18" s="35"/>
      <c r="G18" s="35"/>
      <c r="H18" s="35"/>
      <c r="I18" s="124" t="s">
        <v>26</v>
      </c>
      <c r="J18" s="113" t="s">
        <v>27</v>
      </c>
      <c r="K18" s="35"/>
      <c r="L18" s="35"/>
      <c r="M18" s="52"/>
      <c r="S18" s="35"/>
      <c r="T18" s="35"/>
      <c r="U18" s="35"/>
      <c r="V18" s="35"/>
      <c r="W18" s="35"/>
      <c r="X18" s="35"/>
      <c r="Y18" s="35"/>
      <c r="Z18" s="35"/>
      <c r="AA18" s="35"/>
      <c r="AB18" s="35"/>
      <c r="AC18" s="35"/>
      <c r="AD18" s="35"/>
      <c r="AE18" s="35"/>
    </row>
    <row r="19" spans="1:31" s="2" customFormat="1" ht="18" customHeight="1">
      <c r="A19" s="35"/>
      <c r="B19" s="40"/>
      <c r="C19" s="35"/>
      <c r="D19" s="35"/>
      <c r="E19" s="113" t="s">
        <v>28</v>
      </c>
      <c r="F19" s="35"/>
      <c r="G19" s="35"/>
      <c r="H19" s="35"/>
      <c r="I19" s="124" t="s">
        <v>29</v>
      </c>
      <c r="J19" s="113" t="s">
        <v>30</v>
      </c>
      <c r="K19" s="35"/>
      <c r="L19" s="35"/>
      <c r="M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35"/>
      <c r="M20" s="52"/>
      <c r="S20" s="35"/>
      <c r="T20" s="35"/>
      <c r="U20" s="35"/>
      <c r="V20" s="35"/>
      <c r="W20" s="35"/>
      <c r="X20" s="35"/>
      <c r="Y20" s="35"/>
      <c r="Z20" s="35"/>
      <c r="AA20" s="35"/>
      <c r="AB20" s="35"/>
      <c r="AC20" s="35"/>
      <c r="AD20" s="35"/>
      <c r="AE20" s="35"/>
    </row>
    <row r="21" spans="1:31" s="2" customFormat="1" ht="12" customHeight="1">
      <c r="A21" s="35"/>
      <c r="B21" s="40"/>
      <c r="C21" s="35"/>
      <c r="D21" s="124" t="s">
        <v>31</v>
      </c>
      <c r="E21" s="35"/>
      <c r="F21" s="35"/>
      <c r="G21" s="35"/>
      <c r="H21" s="35"/>
      <c r="I21" s="124" t="s">
        <v>26</v>
      </c>
      <c r="J21" s="31" t="str">
        <f>'Rekapitulace stavby'!AN13</f>
        <v>Vyplň údaj</v>
      </c>
      <c r="K21" s="35"/>
      <c r="L21" s="35"/>
      <c r="M21" s="52"/>
      <c r="S21" s="35"/>
      <c r="T21" s="35"/>
      <c r="U21" s="35"/>
      <c r="V21" s="35"/>
      <c r="W21" s="35"/>
      <c r="X21" s="35"/>
      <c r="Y21" s="35"/>
      <c r="Z21" s="35"/>
      <c r="AA21" s="35"/>
      <c r="AB21" s="35"/>
      <c r="AC21" s="35"/>
      <c r="AD21" s="35"/>
      <c r="AE21" s="35"/>
    </row>
    <row r="22" spans="1:31" s="2" customFormat="1" ht="18" customHeight="1">
      <c r="A22" s="35"/>
      <c r="B22" s="40"/>
      <c r="C22" s="35"/>
      <c r="D22" s="35"/>
      <c r="E22" s="334" t="str">
        <f>'Rekapitulace stavby'!E14</f>
        <v>Vyplň údaj</v>
      </c>
      <c r="F22" s="335"/>
      <c r="G22" s="335"/>
      <c r="H22" s="335"/>
      <c r="I22" s="124" t="s">
        <v>29</v>
      </c>
      <c r="J22" s="31" t="str">
        <f>'Rekapitulace stavby'!AN14</f>
        <v>Vyplň údaj</v>
      </c>
      <c r="K22" s="35"/>
      <c r="L22" s="35"/>
      <c r="M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35"/>
      <c r="M23" s="52"/>
      <c r="S23" s="35"/>
      <c r="T23" s="35"/>
      <c r="U23" s="35"/>
      <c r="V23" s="35"/>
      <c r="W23" s="35"/>
      <c r="X23" s="35"/>
      <c r="Y23" s="35"/>
      <c r="Z23" s="35"/>
      <c r="AA23" s="35"/>
      <c r="AB23" s="35"/>
      <c r="AC23" s="35"/>
      <c r="AD23" s="35"/>
      <c r="AE23" s="35"/>
    </row>
    <row r="24" spans="1:31" s="2" customFormat="1" ht="12" customHeight="1">
      <c r="A24" s="35"/>
      <c r="B24" s="40"/>
      <c r="C24" s="35"/>
      <c r="D24" s="124" t="s">
        <v>33</v>
      </c>
      <c r="E24" s="35"/>
      <c r="F24" s="35"/>
      <c r="G24" s="35"/>
      <c r="H24" s="35"/>
      <c r="I24" s="124" t="s">
        <v>26</v>
      </c>
      <c r="J24" s="113" t="s">
        <v>34</v>
      </c>
      <c r="K24" s="35"/>
      <c r="L24" s="35"/>
      <c r="M24" s="52"/>
      <c r="S24" s="35"/>
      <c r="T24" s="35"/>
      <c r="U24" s="35"/>
      <c r="V24" s="35"/>
      <c r="W24" s="35"/>
      <c r="X24" s="35"/>
      <c r="Y24" s="35"/>
      <c r="Z24" s="35"/>
      <c r="AA24" s="35"/>
      <c r="AB24" s="35"/>
      <c r="AC24" s="35"/>
      <c r="AD24" s="35"/>
      <c r="AE24" s="35"/>
    </row>
    <row r="25" spans="1:31" s="2" customFormat="1" ht="18" customHeight="1">
      <c r="A25" s="35"/>
      <c r="B25" s="40"/>
      <c r="C25" s="35"/>
      <c r="D25" s="35"/>
      <c r="E25" s="113" t="s">
        <v>35</v>
      </c>
      <c r="F25" s="35"/>
      <c r="G25" s="35"/>
      <c r="H25" s="35"/>
      <c r="I25" s="124" t="s">
        <v>29</v>
      </c>
      <c r="J25" s="113" t="s">
        <v>36</v>
      </c>
      <c r="K25" s="35"/>
      <c r="L25" s="35"/>
      <c r="M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35"/>
      <c r="M26" s="52"/>
      <c r="S26" s="35"/>
      <c r="T26" s="35"/>
      <c r="U26" s="35"/>
      <c r="V26" s="35"/>
      <c r="W26" s="35"/>
      <c r="X26" s="35"/>
      <c r="Y26" s="35"/>
      <c r="Z26" s="35"/>
      <c r="AA26" s="35"/>
      <c r="AB26" s="35"/>
      <c r="AC26" s="35"/>
      <c r="AD26" s="35"/>
      <c r="AE26" s="35"/>
    </row>
    <row r="27" spans="1:31" s="2" customFormat="1" ht="12" customHeight="1">
      <c r="A27" s="35"/>
      <c r="B27" s="40"/>
      <c r="C27" s="35"/>
      <c r="D27" s="124" t="s">
        <v>37</v>
      </c>
      <c r="E27" s="35"/>
      <c r="F27" s="35"/>
      <c r="G27" s="35"/>
      <c r="H27" s="35"/>
      <c r="I27" s="124" t="s">
        <v>26</v>
      </c>
      <c r="J27" s="113" t="s">
        <v>38</v>
      </c>
      <c r="K27" s="35"/>
      <c r="L27" s="35"/>
      <c r="M27" s="52"/>
      <c r="S27" s="35"/>
      <c r="T27" s="35"/>
      <c r="U27" s="35"/>
      <c r="V27" s="35"/>
      <c r="W27" s="35"/>
      <c r="X27" s="35"/>
      <c r="Y27" s="35"/>
      <c r="Z27" s="35"/>
      <c r="AA27" s="35"/>
      <c r="AB27" s="35"/>
      <c r="AC27" s="35"/>
      <c r="AD27" s="35"/>
      <c r="AE27" s="35"/>
    </row>
    <row r="28" spans="1:31" s="2" customFormat="1" ht="18" customHeight="1">
      <c r="A28" s="35"/>
      <c r="B28" s="40"/>
      <c r="C28" s="35"/>
      <c r="D28" s="35"/>
      <c r="E28" s="113" t="s">
        <v>39</v>
      </c>
      <c r="F28" s="35"/>
      <c r="G28" s="35"/>
      <c r="H28" s="35"/>
      <c r="I28" s="124" t="s">
        <v>29</v>
      </c>
      <c r="J28" s="113" t="s">
        <v>40</v>
      </c>
      <c r="K28" s="35"/>
      <c r="L28" s="35"/>
      <c r="M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35"/>
      <c r="M29" s="52"/>
      <c r="S29" s="35"/>
      <c r="T29" s="35"/>
      <c r="U29" s="35"/>
      <c r="V29" s="35"/>
      <c r="W29" s="35"/>
      <c r="X29" s="35"/>
      <c r="Y29" s="35"/>
      <c r="Z29" s="35"/>
      <c r="AA29" s="35"/>
      <c r="AB29" s="35"/>
      <c r="AC29" s="35"/>
      <c r="AD29" s="35"/>
      <c r="AE29" s="35"/>
    </row>
    <row r="30" spans="1:31" s="2" customFormat="1" ht="12" customHeight="1">
      <c r="A30" s="35"/>
      <c r="B30" s="40"/>
      <c r="C30" s="35"/>
      <c r="D30" s="124" t="s">
        <v>41</v>
      </c>
      <c r="E30" s="35"/>
      <c r="F30" s="35"/>
      <c r="G30" s="35"/>
      <c r="H30" s="35"/>
      <c r="I30" s="35"/>
      <c r="J30" s="35"/>
      <c r="K30" s="35"/>
      <c r="L30" s="35"/>
      <c r="M30" s="52"/>
      <c r="S30" s="35"/>
      <c r="T30" s="35"/>
      <c r="U30" s="35"/>
      <c r="V30" s="35"/>
      <c r="W30" s="35"/>
      <c r="X30" s="35"/>
      <c r="Y30" s="35"/>
      <c r="Z30" s="35"/>
      <c r="AA30" s="35"/>
      <c r="AB30" s="35"/>
      <c r="AC30" s="35"/>
      <c r="AD30" s="35"/>
      <c r="AE30" s="35"/>
    </row>
    <row r="31" spans="1:31" s="8" customFormat="1" ht="16.5" customHeight="1">
      <c r="A31" s="127"/>
      <c r="B31" s="128"/>
      <c r="C31" s="127"/>
      <c r="D31" s="127"/>
      <c r="E31" s="328" t="s">
        <v>1</v>
      </c>
      <c r="F31" s="328"/>
      <c r="G31" s="328"/>
      <c r="H31" s="328"/>
      <c r="I31" s="127"/>
      <c r="J31" s="127"/>
      <c r="K31" s="127"/>
      <c r="L31" s="127"/>
      <c r="M31" s="129"/>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35"/>
      <c r="J32" s="35"/>
      <c r="K32" s="35"/>
      <c r="L32" s="35"/>
      <c r="M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0"/>
      <c r="J33" s="130"/>
      <c r="K33" s="130"/>
      <c r="L33" s="130"/>
      <c r="M33" s="52"/>
      <c r="S33" s="35"/>
      <c r="T33" s="35"/>
      <c r="U33" s="35"/>
      <c r="V33" s="35"/>
      <c r="W33" s="35"/>
      <c r="X33" s="35"/>
      <c r="Y33" s="35"/>
      <c r="Z33" s="35"/>
      <c r="AA33" s="35"/>
      <c r="AB33" s="35"/>
      <c r="AC33" s="35"/>
      <c r="AD33" s="35"/>
      <c r="AE33" s="35"/>
    </row>
    <row r="34" spans="1:31" s="2" customFormat="1" ht="12.75">
      <c r="A34" s="35"/>
      <c r="B34" s="40"/>
      <c r="C34" s="35"/>
      <c r="D34" s="35"/>
      <c r="E34" s="124" t="s">
        <v>129</v>
      </c>
      <c r="F34" s="35"/>
      <c r="G34" s="35"/>
      <c r="H34" s="35"/>
      <c r="I34" s="35"/>
      <c r="J34" s="35"/>
      <c r="K34" s="131">
        <f>I100</f>
        <v>0</v>
      </c>
      <c r="L34" s="35"/>
      <c r="M34" s="52"/>
      <c r="S34" s="35"/>
      <c r="T34" s="35"/>
      <c r="U34" s="35"/>
      <c r="V34" s="35"/>
      <c r="W34" s="35"/>
      <c r="X34" s="35"/>
      <c r="Y34" s="35"/>
      <c r="Z34" s="35"/>
      <c r="AA34" s="35"/>
      <c r="AB34" s="35"/>
      <c r="AC34" s="35"/>
      <c r="AD34" s="35"/>
      <c r="AE34" s="35"/>
    </row>
    <row r="35" spans="1:31" s="2" customFormat="1" ht="12.75">
      <c r="A35" s="35"/>
      <c r="B35" s="40"/>
      <c r="C35" s="35"/>
      <c r="D35" s="35"/>
      <c r="E35" s="124" t="s">
        <v>130</v>
      </c>
      <c r="F35" s="35"/>
      <c r="G35" s="35"/>
      <c r="H35" s="35"/>
      <c r="I35" s="35"/>
      <c r="J35" s="35"/>
      <c r="K35" s="131">
        <f>J100</f>
        <v>0</v>
      </c>
      <c r="L35" s="35"/>
      <c r="M35" s="52"/>
      <c r="S35" s="35"/>
      <c r="T35" s="35"/>
      <c r="U35" s="35"/>
      <c r="V35" s="35"/>
      <c r="W35" s="35"/>
      <c r="X35" s="35"/>
      <c r="Y35" s="35"/>
      <c r="Z35" s="35"/>
      <c r="AA35" s="35"/>
      <c r="AB35" s="35"/>
      <c r="AC35" s="35"/>
      <c r="AD35" s="35"/>
      <c r="AE35" s="35"/>
    </row>
    <row r="36" spans="1:31" s="2" customFormat="1" ht="25.35" customHeight="1">
      <c r="A36" s="35"/>
      <c r="B36" s="40"/>
      <c r="C36" s="35"/>
      <c r="D36" s="132" t="s">
        <v>43</v>
      </c>
      <c r="E36" s="35"/>
      <c r="F36" s="35"/>
      <c r="G36" s="35"/>
      <c r="H36" s="35"/>
      <c r="I36" s="35"/>
      <c r="J36" s="35"/>
      <c r="K36" s="133">
        <f>ROUND(K135, 2)</f>
        <v>0</v>
      </c>
      <c r="L36" s="35"/>
      <c r="M36" s="52"/>
      <c r="S36" s="35"/>
      <c r="T36" s="35"/>
      <c r="U36" s="35"/>
      <c r="V36" s="35"/>
      <c r="W36" s="35"/>
      <c r="X36" s="35"/>
      <c r="Y36" s="35"/>
      <c r="Z36" s="35"/>
      <c r="AA36" s="35"/>
      <c r="AB36" s="35"/>
      <c r="AC36" s="35"/>
      <c r="AD36" s="35"/>
      <c r="AE36" s="35"/>
    </row>
    <row r="37" spans="1:31" s="2" customFormat="1" ht="6.95" customHeight="1">
      <c r="A37" s="35"/>
      <c r="B37" s="40"/>
      <c r="C37" s="35"/>
      <c r="D37" s="130"/>
      <c r="E37" s="130"/>
      <c r="F37" s="130"/>
      <c r="G37" s="130"/>
      <c r="H37" s="130"/>
      <c r="I37" s="130"/>
      <c r="J37" s="130"/>
      <c r="K37" s="130"/>
      <c r="L37" s="130"/>
      <c r="M37" s="52"/>
      <c r="S37" s="35"/>
      <c r="T37" s="35"/>
      <c r="U37" s="35"/>
      <c r="V37" s="35"/>
      <c r="W37" s="35"/>
      <c r="X37" s="35"/>
      <c r="Y37" s="35"/>
      <c r="Z37" s="35"/>
      <c r="AA37" s="35"/>
      <c r="AB37" s="35"/>
      <c r="AC37" s="35"/>
      <c r="AD37" s="35"/>
      <c r="AE37" s="35"/>
    </row>
    <row r="38" spans="1:31" s="2" customFormat="1" ht="14.45" customHeight="1">
      <c r="A38" s="35"/>
      <c r="B38" s="40"/>
      <c r="C38" s="35"/>
      <c r="D38" s="35"/>
      <c r="E38" s="35"/>
      <c r="F38" s="134" t="s">
        <v>45</v>
      </c>
      <c r="G38" s="35"/>
      <c r="H38" s="35"/>
      <c r="I38" s="134" t="s">
        <v>44</v>
      </c>
      <c r="J38" s="35"/>
      <c r="K38" s="134" t="s">
        <v>46</v>
      </c>
      <c r="L38" s="35"/>
      <c r="M38" s="52"/>
      <c r="S38" s="35"/>
      <c r="T38" s="35"/>
      <c r="U38" s="35"/>
      <c r="V38" s="35"/>
      <c r="W38" s="35"/>
      <c r="X38" s="35"/>
      <c r="Y38" s="35"/>
      <c r="Z38" s="35"/>
      <c r="AA38" s="35"/>
      <c r="AB38" s="35"/>
      <c r="AC38" s="35"/>
      <c r="AD38" s="35"/>
      <c r="AE38" s="35"/>
    </row>
    <row r="39" spans="1:31" s="2" customFormat="1" ht="14.45" customHeight="1">
      <c r="A39" s="35"/>
      <c r="B39" s="40"/>
      <c r="C39" s="35"/>
      <c r="D39" s="125" t="s">
        <v>47</v>
      </c>
      <c r="E39" s="124" t="s">
        <v>48</v>
      </c>
      <c r="F39" s="131">
        <f>ROUND((SUM(BE135:BE257)),  2)</f>
        <v>0</v>
      </c>
      <c r="G39" s="35"/>
      <c r="H39" s="35"/>
      <c r="I39" s="135">
        <v>0.21</v>
      </c>
      <c r="J39" s="35"/>
      <c r="K39" s="131">
        <f>ROUND(((SUM(BE135:BE257))*I39),  2)</f>
        <v>0</v>
      </c>
      <c r="L39" s="35"/>
      <c r="M39" s="52"/>
      <c r="S39" s="35"/>
      <c r="T39" s="35"/>
      <c r="U39" s="35"/>
      <c r="V39" s="35"/>
      <c r="W39" s="35"/>
      <c r="X39" s="35"/>
      <c r="Y39" s="35"/>
      <c r="Z39" s="35"/>
      <c r="AA39" s="35"/>
      <c r="AB39" s="35"/>
      <c r="AC39" s="35"/>
      <c r="AD39" s="35"/>
      <c r="AE39" s="35"/>
    </row>
    <row r="40" spans="1:31" s="2" customFormat="1" ht="14.45" customHeight="1">
      <c r="A40" s="35"/>
      <c r="B40" s="40"/>
      <c r="C40" s="35"/>
      <c r="D40" s="35"/>
      <c r="E40" s="124" t="s">
        <v>49</v>
      </c>
      <c r="F40" s="131">
        <f>ROUND((SUM(BF135:BF257)),  2)</f>
        <v>0</v>
      </c>
      <c r="G40" s="35"/>
      <c r="H40" s="35"/>
      <c r="I40" s="135">
        <v>0.15</v>
      </c>
      <c r="J40" s="35"/>
      <c r="K40" s="131">
        <f>ROUND(((SUM(BF135:BF257))*I40),  2)</f>
        <v>0</v>
      </c>
      <c r="L40" s="35"/>
      <c r="M40" s="52"/>
      <c r="S40" s="35"/>
      <c r="T40" s="35"/>
      <c r="U40" s="35"/>
      <c r="V40" s="35"/>
      <c r="W40" s="35"/>
      <c r="X40" s="35"/>
      <c r="Y40" s="35"/>
      <c r="Z40" s="35"/>
      <c r="AA40" s="35"/>
      <c r="AB40" s="35"/>
      <c r="AC40" s="35"/>
      <c r="AD40" s="35"/>
      <c r="AE40" s="35"/>
    </row>
    <row r="41" spans="1:31" s="2" customFormat="1" ht="14.45" hidden="1" customHeight="1">
      <c r="A41" s="35"/>
      <c r="B41" s="40"/>
      <c r="C41" s="35"/>
      <c r="D41" s="35"/>
      <c r="E41" s="124" t="s">
        <v>50</v>
      </c>
      <c r="F41" s="131">
        <f>ROUND((SUM(BG135:BG257)),  2)</f>
        <v>0</v>
      </c>
      <c r="G41" s="35"/>
      <c r="H41" s="35"/>
      <c r="I41" s="135">
        <v>0.21</v>
      </c>
      <c r="J41" s="35"/>
      <c r="K41" s="131">
        <f>0</f>
        <v>0</v>
      </c>
      <c r="L41" s="35"/>
      <c r="M41" s="52"/>
      <c r="S41" s="35"/>
      <c r="T41" s="35"/>
      <c r="U41" s="35"/>
      <c r="V41" s="35"/>
      <c r="W41" s="35"/>
      <c r="X41" s="35"/>
      <c r="Y41" s="35"/>
      <c r="Z41" s="35"/>
      <c r="AA41" s="35"/>
      <c r="AB41" s="35"/>
      <c r="AC41" s="35"/>
      <c r="AD41" s="35"/>
      <c r="AE41" s="35"/>
    </row>
    <row r="42" spans="1:31" s="2" customFormat="1" ht="14.45" hidden="1" customHeight="1">
      <c r="A42" s="35"/>
      <c r="B42" s="40"/>
      <c r="C42" s="35"/>
      <c r="D42" s="35"/>
      <c r="E42" s="124" t="s">
        <v>51</v>
      </c>
      <c r="F42" s="131">
        <f>ROUND((SUM(BH135:BH257)),  2)</f>
        <v>0</v>
      </c>
      <c r="G42" s="35"/>
      <c r="H42" s="35"/>
      <c r="I42" s="135">
        <v>0.15</v>
      </c>
      <c r="J42" s="35"/>
      <c r="K42" s="131">
        <f>0</f>
        <v>0</v>
      </c>
      <c r="L42" s="35"/>
      <c r="M42" s="52"/>
      <c r="S42" s="35"/>
      <c r="T42" s="35"/>
      <c r="U42" s="35"/>
      <c r="V42" s="35"/>
      <c r="W42" s="35"/>
      <c r="X42" s="35"/>
      <c r="Y42" s="35"/>
      <c r="Z42" s="35"/>
      <c r="AA42" s="35"/>
      <c r="AB42" s="35"/>
      <c r="AC42" s="35"/>
      <c r="AD42" s="35"/>
      <c r="AE42" s="35"/>
    </row>
    <row r="43" spans="1:31" s="2" customFormat="1" ht="14.45" hidden="1" customHeight="1">
      <c r="A43" s="35"/>
      <c r="B43" s="40"/>
      <c r="C43" s="35"/>
      <c r="D43" s="35"/>
      <c r="E43" s="124" t="s">
        <v>52</v>
      </c>
      <c r="F43" s="131">
        <f>ROUND((SUM(BI135:BI257)),  2)</f>
        <v>0</v>
      </c>
      <c r="G43" s="35"/>
      <c r="H43" s="35"/>
      <c r="I43" s="135">
        <v>0</v>
      </c>
      <c r="J43" s="35"/>
      <c r="K43" s="131">
        <f>0</f>
        <v>0</v>
      </c>
      <c r="L43" s="35"/>
      <c r="M43" s="52"/>
      <c r="S43" s="35"/>
      <c r="T43" s="35"/>
      <c r="U43" s="35"/>
      <c r="V43" s="35"/>
      <c r="W43" s="35"/>
      <c r="X43" s="35"/>
      <c r="Y43" s="35"/>
      <c r="Z43" s="35"/>
      <c r="AA43" s="35"/>
      <c r="AB43" s="35"/>
      <c r="AC43" s="35"/>
      <c r="AD43" s="35"/>
      <c r="AE43" s="35"/>
    </row>
    <row r="44" spans="1:31" s="2" customFormat="1" ht="6.95" customHeight="1">
      <c r="A44" s="35"/>
      <c r="B44" s="40"/>
      <c r="C44" s="35"/>
      <c r="D44" s="35"/>
      <c r="E44" s="35"/>
      <c r="F44" s="35"/>
      <c r="G44" s="35"/>
      <c r="H44" s="35"/>
      <c r="I44" s="35"/>
      <c r="J44" s="35"/>
      <c r="K44" s="35"/>
      <c r="L44" s="35"/>
      <c r="M44" s="52"/>
      <c r="S44" s="35"/>
      <c r="T44" s="35"/>
      <c r="U44" s="35"/>
      <c r="V44" s="35"/>
      <c r="W44" s="35"/>
      <c r="X44" s="35"/>
      <c r="Y44" s="35"/>
      <c r="Z44" s="35"/>
      <c r="AA44" s="35"/>
      <c r="AB44" s="35"/>
      <c r="AC44" s="35"/>
      <c r="AD44" s="35"/>
      <c r="AE44" s="35"/>
    </row>
    <row r="45" spans="1:31" s="2" customFormat="1" ht="25.35" customHeight="1">
      <c r="A45" s="35"/>
      <c r="B45" s="40"/>
      <c r="C45" s="136"/>
      <c r="D45" s="137" t="s">
        <v>53</v>
      </c>
      <c r="E45" s="138"/>
      <c r="F45" s="138"/>
      <c r="G45" s="139" t="s">
        <v>54</v>
      </c>
      <c r="H45" s="140" t="s">
        <v>55</v>
      </c>
      <c r="I45" s="138"/>
      <c r="J45" s="138"/>
      <c r="K45" s="141">
        <f>SUM(K36:K43)</f>
        <v>0</v>
      </c>
      <c r="L45" s="142"/>
      <c r="M45" s="52"/>
      <c r="S45" s="35"/>
      <c r="T45" s="35"/>
      <c r="U45" s="35"/>
      <c r="V45" s="35"/>
      <c r="W45" s="35"/>
      <c r="X45" s="35"/>
      <c r="Y45" s="35"/>
      <c r="Z45" s="35"/>
      <c r="AA45" s="35"/>
      <c r="AB45" s="35"/>
      <c r="AC45" s="35"/>
      <c r="AD45" s="35"/>
      <c r="AE45" s="35"/>
    </row>
    <row r="46" spans="1:31" s="2" customFormat="1" ht="14.45" customHeight="1">
      <c r="A46" s="35"/>
      <c r="B46" s="40"/>
      <c r="C46" s="35"/>
      <c r="D46" s="35"/>
      <c r="E46" s="35"/>
      <c r="F46" s="35"/>
      <c r="G46" s="35"/>
      <c r="H46" s="35"/>
      <c r="I46" s="35"/>
      <c r="J46" s="35"/>
      <c r="K46" s="35"/>
      <c r="L46" s="35"/>
      <c r="M46" s="52"/>
      <c r="S46" s="35"/>
      <c r="T46" s="35"/>
      <c r="U46" s="35"/>
      <c r="V46" s="35"/>
      <c r="W46" s="35"/>
      <c r="X46" s="35"/>
      <c r="Y46" s="35"/>
      <c r="Z46" s="35"/>
      <c r="AA46" s="35"/>
      <c r="AB46" s="35"/>
      <c r="AC46" s="35"/>
      <c r="AD46" s="35"/>
      <c r="AE46" s="35"/>
    </row>
    <row r="47" spans="1:31" s="1" customFormat="1" ht="14.45" customHeight="1">
      <c r="B47" s="21"/>
      <c r="M47" s="21"/>
    </row>
    <row r="48" spans="1:31" s="1" customFormat="1" ht="14.45" customHeight="1">
      <c r="B48" s="21"/>
      <c r="M48" s="21"/>
    </row>
    <row r="49" spans="1:31" s="1" customFormat="1" ht="14.45" customHeight="1">
      <c r="B49" s="21"/>
      <c r="M49" s="21"/>
    </row>
    <row r="50" spans="1:31" s="2" customFormat="1" ht="14.45" customHeight="1">
      <c r="B50" s="52"/>
      <c r="D50" s="143" t="s">
        <v>56</v>
      </c>
      <c r="E50" s="144"/>
      <c r="F50" s="144"/>
      <c r="G50" s="143" t="s">
        <v>57</v>
      </c>
      <c r="H50" s="144"/>
      <c r="I50" s="144"/>
      <c r="J50" s="144"/>
      <c r="K50" s="144"/>
      <c r="L50" s="144"/>
      <c r="M50" s="52"/>
    </row>
    <row r="51" spans="1:31">
      <c r="B51" s="21"/>
      <c r="M51" s="21"/>
    </row>
    <row r="52" spans="1:31">
      <c r="B52" s="21"/>
      <c r="M52" s="21"/>
    </row>
    <row r="53" spans="1:31">
      <c r="B53" s="21"/>
      <c r="M53" s="21"/>
    </row>
    <row r="54" spans="1:31">
      <c r="B54" s="21"/>
      <c r="M54" s="21"/>
    </row>
    <row r="55" spans="1:31">
      <c r="B55" s="21"/>
      <c r="M55" s="21"/>
    </row>
    <row r="56" spans="1:31">
      <c r="B56" s="21"/>
      <c r="M56" s="21"/>
    </row>
    <row r="57" spans="1:31">
      <c r="B57" s="21"/>
      <c r="M57" s="21"/>
    </row>
    <row r="58" spans="1:31">
      <c r="B58" s="21"/>
      <c r="M58" s="21"/>
    </row>
    <row r="59" spans="1:31">
      <c r="B59" s="21"/>
      <c r="M59" s="21"/>
    </row>
    <row r="60" spans="1:31">
      <c r="B60" s="21"/>
      <c r="M60" s="21"/>
    </row>
    <row r="61" spans="1:31" s="2" customFormat="1" ht="12.75">
      <c r="A61" s="35"/>
      <c r="B61" s="40"/>
      <c r="C61" s="35"/>
      <c r="D61" s="145" t="s">
        <v>58</v>
      </c>
      <c r="E61" s="146"/>
      <c r="F61" s="147" t="s">
        <v>59</v>
      </c>
      <c r="G61" s="145" t="s">
        <v>58</v>
      </c>
      <c r="H61" s="146"/>
      <c r="I61" s="146"/>
      <c r="J61" s="148" t="s">
        <v>59</v>
      </c>
      <c r="K61" s="146"/>
      <c r="L61" s="146"/>
      <c r="M61" s="52"/>
      <c r="S61" s="35"/>
      <c r="T61" s="35"/>
      <c r="U61" s="35"/>
      <c r="V61" s="35"/>
      <c r="W61" s="35"/>
      <c r="X61" s="35"/>
      <c r="Y61" s="35"/>
      <c r="Z61" s="35"/>
      <c r="AA61" s="35"/>
      <c r="AB61" s="35"/>
      <c r="AC61" s="35"/>
      <c r="AD61" s="35"/>
      <c r="AE61" s="35"/>
    </row>
    <row r="62" spans="1:31">
      <c r="B62" s="21"/>
      <c r="M62" s="21"/>
    </row>
    <row r="63" spans="1:31">
      <c r="B63" s="21"/>
      <c r="M63" s="21"/>
    </row>
    <row r="64" spans="1:31">
      <c r="B64" s="21"/>
      <c r="M64" s="21"/>
    </row>
    <row r="65" spans="1:31" s="2" customFormat="1" ht="12.75">
      <c r="A65" s="35"/>
      <c r="B65" s="40"/>
      <c r="C65" s="35"/>
      <c r="D65" s="143" t="s">
        <v>60</v>
      </c>
      <c r="E65" s="149"/>
      <c r="F65" s="149"/>
      <c r="G65" s="143" t="s">
        <v>61</v>
      </c>
      <c r="H65" s="149"/>
      <c r="I65" s="149"/>
      <c r="J65" s="149"/>
      <c r="K65" s="149"/>
      <c r="L65" s="149"/>
      <c r="M65" s="52"/>
      <c r="S65" s="35"/>
      <c r="T65" s="35"/>
      <c r="U65" s="35"/>
      <c r="V65" s="35"/>
      <c r="W65" s="35"/>
      <c r="X65" s="35"/>
      <c r="Y65" s="35"/>
      <c r="Z65" s="35"/>
      <c r="AA65" s="35"/>
      <c r="AB65" s="35"/>
      <c r="AC65" s="35"/>
      <c r="AD65" s="35"/>
      <c r="AE65" s="35"/>
    </row>
    <row r="66" spans="1:31">
      <c r="B66" s="21"/>
      <c r="M66" s="21"/>
    </row>
    <row r="67" spans="1:31">
      <c r="B67" s="21"/>
      <c r="M67" s="21"/>
    </row>
    <row r="68" spans="1:31">
      <c r="B68" s="21"/>
      <c r="M68" s="21"/>
    </row>
    <row r="69" spans="1:31">
      <c r="B69" s="21"/>
      <c r="M69" s="21"/>
    </row>
    <row r="70" spans="1:31">
      <c r="B70" s="21"/>
      <c r="M70" s="21"/>
    </row>
    <row r="71" spans="1:31">
      <c r="B71" s="21"/>
      <c r="M71" s="21"/>
    </row>
    <row r="72" spans="1:31">
      <c r="B72" s="21"/>
      <c r="M72" s="21"/>
    </row>
    <row r="73" spans="1:31">
      <c r="B73" s="21"/>
      <c r="M73" s="21"/>
    </row>
    <row r="74" spans="1:31">
      <c r="B74" s="21"/>
      <c r="M74" s="21"/>
    </row>
    <row r="75" spans="1:31">
      <c r="B75" s="21"/>
      <c r="M75" s="21"/>
    </row>
    <row r="76" spans="1:31" s="2" customFormat="1" ht="12.75">
      <c r="A76" s="35"/>
      <c r="B76" s="40"/>
      <c r="C76" s="35"/>
      <c r="D76" s="145" t="s">
        <v>58</v>
      </c>
      <c r="E76" s="146"/>
      <c r="F76" s="147" t="s">
        <v>59</v>
      </c>
      <c r="G76" s="145" t="s">
        <v>58</v>
      </c>
      <c r="H76" s="146"/>
      <c r="I76" s="146"/>
      <c r="J76" s="148" t="s">
        <v>59</v>
      </c>
      <c r="K76" s="146"/>
      <c r="L76" s="146"/>
      <c r="M76" s="52"/>
      <c r="S76" s="35"/>
      <c r="T76" s="35"/>
      <c r="U76" s="35"/>
      <c r="V76" s="35"/>
      <c r="W76" s="35"/>
      <c r="X76" s="35"/>
      <c r="Y76" s="35"/>
      <c r="Z76" s="35"/>
      <c r="AA76" s="35"/>
      <c r="AB76" s="35"/>
      <c r="AC76" s="35"/>
      <c r="AD76" s="35"/>
      <c r="AE76" s="35"/>
    </row>
    <row r="77" spans="1:31" s="2" customFormat="1" ht="14.45" customHeight="1">
      <c r="A77" s="35"/>
      <c r="B77" s="150"/>
      <c r="C77" s="151"/>
      <c r="D77" s="151"/>
      <c r="E77" s="151"/>
      <c r="F77" s="151"/>
      <c r="G77" s="151"/>
      <c r="H77" s="151"/>
      <c r="I77" s="151"/>
      <c r="J77" s="151"/>
      <c r="K77" s="151"/>
      <c r="L77" s="151"/>
      <c r="M77" s="52"/>
      <c r="S77" s="35"/>
      <c r="T77" s="35"/>
      <c r="U77" s="35"/>
      <c r="V77" s="35"/>
      <c r="W77" s="35"/>
      <c r="X77" s="35"/>
      <c r="Y77" s="35"/>
      <c r="Z77" s="35"/>
      <c r="AA77" s="35"/>
      <c r="AB77" s="35"/>
      <c r="AC77" s="35"/>
      <c r="AD77" s="35"/>
      <c r="AE77" s="35"/>
    </row>
    <row r="81" spans="1:31" s="2" customFormat="1" ht="6.95" customHeight="1">
      <c r="A81" s="35"/>
      <c r="B81" s="152"/>
      <c r="C81" s="153"/>
      <c r="D81" s="153"/>
      <c r="E81" s="153"/>
      <c r="F81" s="153"/>
      <c r="G81" s="153"/>
      <c r="H81" s="153"/>
      <c r="I81" s="153"/>
      <c r="J81" s="153"/>
      <c r="K81" s="153"/>
      <c r="L81" s="153"/>
      <c r="M81" s="52"/>
      <c r="S81" s="35"/>
      <c r="T81" s="35"/>
      <c r="U81" s="35"/>
      <c r="V81" s="35"/>
      <c r="W81" s="35"/>
      <c r="X81" s="35"/>
      <c r="Y81" s="35"/>
      <c r="Z81" s="35"/>
      <c r="AA81" s="35"/>
      <c r="AB81" s="35"/>
      <c r="AC81" s="35"/>
      <c r="AD81" s="35"/>
      <c r="AE81" s="35"/>
    </row>
    <row r="82" spans="1:31" s="2" customFormat="1" ht="24.95" customHeight="1">
      <c r="A82" s="35"/>
      <c r="B82" s="36"/>
      <c r="C82" s="24" t="s">
        <v>131</v>
      </c>
      <c r="D82" s="37"/>
      <c r="E82" s="37"/>
      <c r="F82" s="37"/>
      <c r="G82" s="37"/>
      <c r="H82" s="37"/>
      <c r="I82" s="37"/>
      <c r="J82" s="37"/>
      <c r="K82" s="37"/>
      <c r="L82" s="37"/>
      <c r="M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37"/>
      <c r="M83" s="52"/>
      <c r="S83" s="35"/>
      <c r="T83" s="35"/>
      <c r="U83" s="35"/>
      <c r="V83" s="35"/>
      <c r="W83" s="35"/>
      <c r="X83" s="35"/>
      <c r="Y83" s="35"/>
      <c r="Z83" s="35"/>
      <c r="AA83" s="35"/>
      <c r="AB83" s="35"/>
      <c r="AC83" s="35"/>
      <c r="AD83" s="35"/>
      <c r="AE83" s="35"/>
    </row>
    <row r="84" spans="1:31" s="2" customFormat="1" ht="12" customHeight="1">
      <c r="A84" s="35"/>
      <c r="B84" s="36"/>
      <c r="C84" s="30" t="s">
        <v>17</v>
      </c>
      <c r="D84" s="37"/>
      <c r="E84" s="37"/>
      <c r="F84" s="37"/>
      <c r="G84" s="37"/>
      <c r="H84" s="37"/>
      <c r="I84" s="37"/>
      <c r="J84" s="37"/>
      <c r="K84" s="37"/>
      <c r="L84" s="37"/>
      <c r="M84" s="52"/>
      <c r="S84" s="35"/>
      <c r="T84" s="35"/>
      <c r="U84" s="35"/>
      <c r="V84" s="35"/>
      <c r="W84" s="35"/>
      <c r="X84" s="35"/>
      <c r="Y84" s="35"/>
      <c r="Z84" s="35"/>
      <c r="AA84" s="35"/>
      <c r="AB84" s="35"/>
      <c r="AC84" s="35"/>
      <c r="AD84" s="35"/>
      <c r="AE84" s="35"/>
    </row>
    <row r="85" spans="1:31" s="2" customFormat="1" ht="16.5" customHeight="1">
      <c r="A85" s="35"/>
      <c r="B85" s="36"/>
      <c r="C85" s="37"/>
      <c r="D85" s="37"/>
      <c r="E85" s="324" t="str">
        <f>E7</f>
        <v>Zajištění havarijního stavu suterénu objektu Městské lázně</v>
      </c>
      <c r="F85" s="325"/>
      <c r="G85" s="325"/>
      <c r="H85" s="325"/>
      <c r="I85" s="37"/>
      <c r="J85" s="37"/>
      <c r="K85" s="37"/>
      <c r="L85" s="37"/>
      <c r="M85" s="52"/>
      <c r="S85" s="35"/>
      <c r="T85" s="35"/>
      <c r="U85" s="35"/>
      <c r="V85" s="35"/>
      <c r="W85" s="35"/>
      <c r="X85" s="35"/>
      <c r="Y85" s="35"/>
      <c r="Z85" s="35"/>
      <c r="AA85" s="35"/>
      <c r="AB85" s="35"/>
      <c r="AC85" s="35"/>
      <c r="AD85" s="35"/>
      <c r="AE85" s="35"/>
    </row>
    <row r="86" spans="1:31" s="1" customFormat="1" ht="12" customHeight="1">
      <c r="B86" s="22"/>
      <c r="C86" s="30" t="s">
        <v>123</v>
      </c>
      <c r="D86" s="23"/>
      <c r="E86" s="23"/>
      <c r="F86" s="23"/>
      <c r="G86" s="23"/>
      <c r="H86" s="23"/>
      <c r="I86" s="23"/>
      <c r="J86" s="23"/>
      <c r="K86" s="23"/>
      <c r="L86" s="23"/>
      <c r="M86" s="21"/>
    </row>
    <row r="87" spans="1:31" s="1" customFormat="1" ht="16.5" customHeight="1">
      <c r="B87" s="22"/>
      <c r="C87" s="23"/>
      <c r="D87" s="23"/>
      <c r="E87" s="324" t="s">
        <v>124</v>
      </c>
      <c r="F87" s="290"/>
      <c r="G87" s="290"/>
      <c r="H87" s="290"/>
      <c r="I87" s="23"/>
      <c r="J87" s="23"/>
      <c r="K87" s="23"/>
      <c r="L87" s="23"/>
      <c r="M87" s="21"/>
    </row>
    <row r="88" spans="1:31" s="1" customFormat="1" ht="12" customHeight="1">
      <c r="B88" s="22"/>
      <c r="C88" s="30" t="s">
        <v>125</v>
      </c>
      <c r="D88" s="23"/>
      <c r="E88" s="23"/>
      <c r="F88" s="23"/>
      <c r="G88" s="23"/>
      <c r="H88" s="23"/>
      <c r="I88" s="23"/>
      <c r="J88" s="23"/>
      <c r="K88" s="23"/>
      <c r="L88" s="23"/>
      <c r="M88" s="21"/>
    </row>
    <row r="89" spans="1:31" s="2" customFormat="1" ht="16.5" customHeight="1">
      <c r="A89" s="35"/>
      <c r="B89" s="36"/>
      <c r="C89" s="37"/>
      <c r="D89" s="37"/>
      <c r="E89" s="326" t="s">
        <v>586</v>
      </c>
      <c r="F89" s="327"/>
      <c r="G89" s="327"/>
      <c r="H89" s="327"/>
      <c r="I89" s="37"/>
      <c r="J89" s="37"/>
      <c r="K89" s="37"/>
      <c r="L89" s="37"/>
      <c r="M89" s="52"/>
      <c r="S89" s="35"/>
      <c r="T89" s="35"/>
      <c r="U89" s="35"/>
      <c r="V89" s="35"/>
      <c r="W89" s="35"/>
      <c r="X89" s="35"/>
      <c r="Y89" s="35"/>
      <c r="Z89" s="35"/>
      <c r="AA89" s="35"/>
      <c r="AB89" s="35"/>
      <c r="AC89" s="35"/>
      <c r="AD89" s="35"/>
      <c r="AE89" s="35"/>
    </row>
    <row r="90" spans="1:31" s="2" customFormat="1" ht="12" customHeight="1">
      <c r="A90" s="35"/>
      <c r="B90" s="36"/>
      <c r="C90" s="30" t="s">
        <v>127</v>
      </c>
      <c r="D90" s="37"/>
      <c r="E90" s="37"/>
      <c r="F90" s="37"/>
      <c r="G90" s="37"/>
      <c r="H90" s="37"/>
      <c r="I90" s="37"/>
      <c r="J90" s="37"/>
      <c r="K90" s="37"/>
      <c r="L90" s="37"/>
      <c r="M90" s="52"/>
      <c r="S90" s="35"/>
      <c r="T90" s="35"/>
      <c r="U90" s="35"/>
      <c r="V90" s="35"/>
      <c r="W90" s="35"/>
      <c r="X90" s="35"/>
      <c r="Y90" s="35"/>
      <c r="Z90" s="35"/>
      <c r="AA90" s="35"/>
      <c r="AB90" s="35"/>
      <c r="AC90" s="35"/>
      <c r="AD90" s="35"/>
      <c r="AE90" s="35"/>
    </row>
    <row r="91" spans="1:31" s="2" customFormat="1" ht="16.5" customHeight="1">
      <c r="A91" s="35"/>
      <c r="B91" s="36"/>
      <c r="C91" s="37"/>
      <c r="D91" s="37"/>
      <c r="E91" s="313" t="str">
        <f>E13</f>
        <v>D.1.4.1_2 - Vypouštění bazénu</v>
      </c>
      <c r="F91" s="327"/>
      <c r="G91" s="327"/>
      <c r="H91" s="327"/>
      <c r="I91" s="37"/>
      <c r="J91" s="37"/>
      <c r="K91" s="37"/>
      <c r="L91" s="37"/>
      <c r="M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37"/>
      <c r="M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Ústí nad Labem</v>
      </c>
      <c r="G93" s="37"/>
      <c r="H93" s="37"/>
      <c r="I93" s="30" t="s">
        <v>23</v>
      </c>
      <c r="J93" s="67" t="str">
        <f>IF(J16="","",J16)</f>
        <v>4. 4. 2022</v>
      </c>
      <c r="K93" s="37"/>
      <c r="L93" s="37"/>
      <c r="M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37"/>
      <c r="M94" s="52"/>
      <c r="S94" s="35"/>
      <c r="T94" s="35"/>
      <c r="U94" s="35"/>
      <c r="V94" s="35"/>
      <c r="W94" s="35"/>
      <c r="X94" s="35"/>
      <c r="Y94" s="35"/>
      <c r="Z94" s="35"/>
      <c r="AA94" s="35"/>
      <c r="AB94" s="35"/>
      <c r="AC94" s="35"/>
      <c r="AD94" s="35"/>
      <c r="AE94" s="35"/>
    </row>
    <row r="95" spans="1:31" s="2" customFormat="1" ht="15.2" customHeight="1">
      <c r="A95" s="35"/>
      <c r="B95" s="36"/>
      <c r="C95" s="30" t="s">
        <v>25</v>
      </c>
      <c r="D95" s="37"/>
      <c r="E95" s="37"/>
      <c r="F95" s="28" t="str">
        <f>E19</f>
        <v>Městské služby Ústí nad Labem, p.o.</v>
      </c>
      <c r="G95" s="37"/>
      <c r="H95" s="37"/>
      <c r="I95" s="30" t="s">
        <v>33</v>
      </c>
      <c r="J95" s="33" t="str">
        <f>E25</f>
        <v>SPECTA, s.r.o.</v>
      </c>
      <c r="K95" s="37"/>
      <c r="L95" s="37"/>
      <c r="M95" s="52"/>
      <c r="S95" s="35"/>
      <c r="T95" s="35"/>
      <c r="U95" s="35"/>
      <c r="V95" s="35"/>
      <c r="W95" s="35"/>
      <c r="X95" s="35"/>
      <c r="Y95" s="35"/>
      <c r="Z95" s="35"/>
      <c r="AA95" s="35"/>
      <c r="AB95" s="35"/>
      <c r="AC95" s="35"/>
      <c r="AD95" s="35"/>
      <c r="AE95" s="35"/>
    </row>
    <row r="96" spans="1:31" s="2" customFormat="1" ht="15.2" customHeight="1">
      <c r="A96" s="35"/>
      <c r="B96" s="36"/>
      <c r="C96" s="30" t="s">
        <v>31</v>
      </c>
      <c r="D96" s="37"/>
      <c r="E96" s="37"/>
      <c r="F96" s="28" t="str">
        <f>IF(E22="","",E22)</f>
        <v>Vyplň údaj</v>
      </c>
      <c r="G96" s="37"/>
      <c r="H96" s="37"/>
      <c r="I96" s="30" t="s">
        <v>37</v>
      </c>
      <c r="J96" s="33" t="str">
        <f>E28</f>
        <v xml:space="preserve">Specta </v>
      </c>
      <c r="K96" s="37"/>
      <c r="L96" s="37"/>
      <c r="M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37"/>
      <c r="M97" s="52"/>
      <c r="S97" s="35"/>
      <c r="T97" s="35"/>
      <c r="U97" s="35"/>
      <c r="V97" s="35"/>
      <c r="W97" s="35"/>
      <c r="X97" s="35"/>
      <c r="Y97" s="35"/>
      <c r="Z97" s="35"/>
      <c r="AA97" s="35"/>
      <c r="AB97" s="35"/>
      <c r="AC97" s="35"/>
      <c r="AD97" s="35"/>
      <c r="AE97" s="35"/>
    </row>
    <row r="98" spans="1:47" s="2" customFormat="1" ht="29.25" customHeight="1">
      <c r="A98" s="35"/>
      <c r="B98" s="36"/>
      <c r="C98" s="154" t="s">
        <v>132</v>
      </c>
      <c r="D98" s="155"/>
      <c r="E98" s="155"/>
      <c r="F98" s="155"/>
      <c r="G98" s="155"/>
      <c r="H98" s="155"/>
      <c r="I98" s="156" t="s">
        <v>133</v>
      </c>
      <c r="J98" s="156" t="s">
        <v>134</v>
      </c>
      <c r="K98" s="156" t="s">
        <v>135</v>
      </c>
      <c r="L98" s="155"/>
      <c r="M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37"/>
      <c r="M99" s="52"/>
      <c r="S99" s="35"/>
      <c r="T99" s="35"/>
      <c r="U99" s="35"/>
      <c r="V99" s="35"/>
      <c r="W99" s="35"/>
      <c r="X99" s="35"/>
      <c r="Y99" s="35"/>
      <c r="Z99" s="35"/>
      <c r="AA99" s="35"/>
      <c r="AB99" s="35"/>
      <c r="AC99" s="35"/>
      <c r="AD99" s="35"/>
      <c r="AE99" s="35"/>
    </row>
    <row r="100" spans="1:47" s="2" customFormat="1" ht="22.9" customHeight="1">
      <c r="A100" s="35"/>
      <c r="B100" s="36"/>
      <c r="C100" s="157" t="s">
        <v>136</v>
      </c>
      <c r="D100" s="37"/>
      <c r="E100" s="37"/>
      <c r="F100" s="37"/>
      <c r="G100" s="37"/>
      <c r="H100" s="37"/>
      <c r="I100" s="85">
        <f t="shared" ref="I100:J102" si="0">Q135</f>
        <v>0</v>
      </c>
      <c r="J100" s="85">
        <f t="shared" si="0"/>
        <v>0</v>
      </c>
      <c r="K100" s="85">
        <f>K135</f>
        <v>0</v>
      </c>
      <c r="L100" s="37"/>
      <c r="M100" s="52"/>
      <c r="S100" s="35"/>
      <c r="T100" s="35"/>
      <c r="U100" s="35"/>
      <c r="V100" s="35"/>
      <c r="W100" s="35"/>
      <c r="X100" s="35"/>
      <c r="Y100" s="35"/>
      <c r="Z100" s="35"/>
      <c r="AA100" s="35"/>
      <c r="AB100" s="35"/>
      <c r="AC100" s="35"/>
      <c r="AD100" s="35"/>
      <c r="AE100" s="35"/>
      <c r="AU100" s="18" t="s">
        <v>137</v>
      </c>
    </row>
    <row r="101" spans="1:47" s="9" customFormat="1" ht="24.95" customHeight="1">
      <c r="B101" s="158"/>
      <c r="C101" s="159"/>
      <c r="D101" s="160" t="s">
        <v>138</v>
      </c>
      <c r="E101" s="161"/>
      <c r="F101" s="161"/>
      <c r="G101" s="161"/>
      <c r="H101" s="161"/>
      <c r="I101" s="162">
        <f t="shared" si="0"/>
        <v>0</v>
      </c>
      <c r="J101" s="162">
        <f t="shared" si="0"/>
        <v>0</v>
      </c>
      <c r="K101" s="162">
        <f>K136</f>
        <v>0</v>
      </c>
      <c r="L101" s="159"/>
      <c r="M101" s="163"/>
    </row>
    <row r="102" spans="1:47" s="10" customFormat="1" ht="19.899999999999999" customHeight="1">
      <c r="B102" s="164"/>
      <c r="C102" s="106"/>
      <c r="D102" s="165" t="s">
        <v>588</v>
      </c>
      <c r="E102" s="166"/>
      <c r="F102" s="166"/>
      <c r="G102" s="166"/>
      <c r="H102" s="166"/>
      <c r="I102" s="167">
        <f t="shared" si="0"/>
        <v>0</v>
      </c>
      <c r="J102" s="167">
        <f t="shared" si="0"/>
        <v>0</v>
      </c>
      <c r="K102" s="167">
        <f>K137</f>
        <v>0</v>
      </c>
      <c r="L102" s="106"/>
      <c r="M102" s="168"/>
    </row>
    <row r="103" spans="1:47" s="10" customFormat="1" ht="19.899999999999999" customHeight="1">
      <c r="B103" s="164"/>
      <c r="C103" s="106"/>
      <c r="D103" s="165" t="s">
        <v>139</v>
      </c>
      <c r="E103" s="166"/>
      <c r="F103" s="166"/>
      <c r="G103" s="166"/>
      <c r="H103" s="166"/>
      <c r="I103" s="167">
        <f>Q146</f>
        <v>0</v>
      </c>
      <c r="J103" s="167">
        <f>R146</f>
        <v>0</v>
      </c>
      <c r="K103" s="167">
        <f>K146</f>
        <v>0</v>
      </c>
      <c r="L103" s="106"/>
      <c r="M103" s="168"/>
    </row>
    <row r="104" spans="1:47" s="10" customFormat="1" ht="19.899999999999999" customHeight="1">
      <c r="B104" s="164"/>
      <c r="C104" s="106"/>
      <c r="D104" s="165" t="s">
        <v>140</v>
      </c>
      <c r="E104" s="166"/>
      <c r="F104" s="166"/>
      <c r="G104" s="166"/>
      <c r="H104" s="166"/>
      <c r="I104" s="167">
        <f>Q152</f>
        <v>0</v>
      </c>
      <c r="J104" s="167">
        <f>R152</f>
        <v>0</v>
      </c>
      <c r="K104" s="167">
        <f>K152</f>
        <v>0</v>
      </c>
      <c r="L104" s="106"/>
      <c r="M104" s="168"/>
    </row>
    <row r="105" spans="1:47" s="10" customFormat="1" ht="19.899999999999999" customHeight="1">
      <c r="B105" s="164"/>
      <c r="C105" s="106"/>
      <c r="D105" s="165" t="s">
        <v>357</v>
      </c>
      <c r="E105" s="166"/>
      <c r="F105" s="166"/>
      <c r="G105" s="166"/>
      <c r="H105" s="166"/>
      <c r="I105" s="167">
        <f>Q158</f>
        <v>0</v>
      </c>
      <c r="J105" s="167">
        <f>R158</f>
        <v>0</v>
      </c>
      <c r="K105" s="167">
        <f>K158</f>
        <v>0</v>
      </c>
      <c r="L105" s="106"/>
      <c r="M105" s="168"/>
    </row>
    <row r="106" spans="1:47" s="10" customFormat="1" ht="19.899999999999999" customHeight="1">
      <c r="B106" s="164"/>
      <c r="C106" s="106"/>
      <c r="D106" s="165" t="s">
        <v>589</v>
      </c>
      <c r="E106" s="166"/>
      <c r="F106" s="166"/>
      <c r="G106" s="166"/>
      <c r="H106" s="166"/>
      <c r="I106" s="167">
        <f>Q164</f>
        <v>0</v>
      </c>
      <c r="J106" s="167">
        <f>R164</f>
        <v>0</v>
      </c>
      <c r="K106" s="167">
        <f>K164</f>
        <v>0</v>
      </c>
      <c r="L106" s="106"/>
      <c r="M106" s="168"/>
    </row>
    <row r="107" spans="1:47" s="10" customFormat="1" ht="19.899999999999999" customHeight="1">
      <c r="B107" s="164"/>
      <c r="C107" s="106"/>
      <c r="D107" s="165" t="s">
        <v>141</v>
      </c>
      <c r="E107" s="166"/>
      <c r="F107" s="166"/>
      <c r="G107" s="166"/>
      <c r="H107" s="166"/>
      <c r="I107" s="167">
        <f>Q197</f>
        <v>0</v>
      </c>
      <c r="J107" s="167">
        <f>R197</f>
        <v>0</v>
      </c>
      <c r="K107" s="167">
        <f>K197</f>
        <v>0</v>
      </c>
      <c r="L107" s="106"/>
      <c r="M107" s="168"/>
    </row>
    <row r="108" spans="1:47" s="10" customFormat="1" ht="19.899999999999999" customHeight="1">
      <c r="B108" s="164"/>
      <c r="C108" s="106"/>
      <c r="D108" s="165" t="s">
        <v>142</v>
      </c>
      <c r="E108" s="166"/>
      <c r="F108" s="166"/>
      <c r="G108" s="166"/>
      <c r="H108" s="166"/>
      <c r="I108" s="167">
        <f>Q230</f>
        <v>0</v>
      </c>
      <c r="J108" s="167">
        <f>R230</f>
        <v>0</v>
      </c>
      <c r="K108" s="167">
        <f>K230</f>
        <v>0</v>
      </c>
      <c r="L108" s="106"/>
      <c r="M108" s="168"/>
    </row>
    <row r="109" spans="1:47" s="10" customFormat="1" ht="19.899999999999999" customHeight="1">
      <c r="B109" s="164"/>
      <c r="C109" s="106"/>
      <c r="D109" s="165" t="s">
        <v>143</v>
      </c>
      <c r="E109" s="166"/>
      <c r="F109" s="166"/>
      <c r="G109" s="166"/>
      <c r="H109" s="166"/>
      <c r="I109" s="167">
        <f>Q243</f>
        <v>0</v>
      </c>
      <c r="J109" s="167">
        <f>R243</f>
        <v>0</v>
      </c>
      <c r="K109" s="167">
        <f>K243</f>
        <v>0</v>
      </c>
      <c r="L109" s="106"/>
      <c r="M109" s="168"/>
    </row>
    <row r="110" spans="1:47" s="9" customFormat="1" ht="24.95" customHeight="1">
      <c r="B110" s="158"/>
      <c r="C110" s="159"/>
      <c r="D110" s="160" t="s">
        <v>358</v>
      </c>
      <c r="E110" s="161"/>
      <c r="F110" s="161"/>
      <c r="G110" s="161"/>
      <c r="H110" s="161"/>
      <c r="I110" s="162">
        <f>Q248</f>
        <v>0</v>
      </c>
      <c r="J110" s="162">
        <f>R248</f>
        <v>0</v>
      </c>
      <c r="K110" s="162">
        <f>K248</f>
        <v>0</v>
      </c>
      <c r="L110" s="159"/>
      <c r="M110" s="163"/>
    </row>
    <row r="111" spans="1:47" s="10" customFormat="1" ht="19.899999999999999" customHeight="1">
      <c r="B111" s="164"/>
      <c r="C111" s="106"/>
      <c r="D111" s="165" t="s">
        <v>590</v>
      </c>
      <c r="E111" s="166"/>
      <c r="F111" s="166"/>
      <c r="G111" s="166"/>
      <c r="H111" s="166"/>
      <c r="I111" s="167">
        <f>Q249</f>
        <v>0</v>
      </c>
      <c r="J111" s="167">
        <f>R249</f>
        <v>0</v>
      </c>
      <c r="K111" s="167">
        <f>K249</f>
        <v>0</v>
      </c>
      <c r="L111" s="106"/>
      <c r="M111" s="168"/>
    </row>
    <row r="112" spans="1:47" s="2" customFormat="1" ht="21.75" customHeight="1">
      <c r="A112" s="35"/>
      <c r="B112" s="36"/>
      <c r="C112" s="37"/>
      <c r="D112" s="37"/>
      <c r="E112" s="37"/>
      <c r="F112" s="37"/>
      <c r="G112" s="37"/>
      <c r="H112" s="37"/>
      <c r="I112" s="37"/>
      <c r="J112" s="37"/>
      <c r="K112" s="37"/>
      <c r="L112" s="37"/>
      <c r="M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6"/>
      <c r="M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8"/>
      <c r="M117" s="52"/>
      <c r="S117" s="35"/>
      <c r="T117" s="35"/>
      <c r="U117" s="35"/>
      <c r="V117" s="35"/>
      <c r="W117" s="35"/>
      <c r="X117" s="35"/>
      <c r="Y117" s="35"/>
      <c r="Z117" s="35"/>
      <c r="AA117" s="35"/>
      <c r="AB117" s="35"/>
      <c r="AC117" s="35"/>
      <c r="AD117" s="35"/>
      <c r="AE117" s="35"/>
    </row>
    <row r="118" spans="1:31" s="2" customFormat="1" ht="24.95" customHeight="1">
      <c r="A118" s="35"/>
      <c r="B118" s="36"/>
      <c r="C118" s="24" t="s">
        <v>144</v>
      </c>
      <c r="D118" s="37"/>
      <c r="E118" s="37"/>
      <c r="F118" s="37"/>
      <c r="G118" s="37"/>
      <c r="H118" s="37"/>
      <c r="I118" s="37"/>
      <c r="J118" s="37"/>
      <c r="K118" s="37"/>
      <c r="L118" s="37"/>
      <c r="M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37"/>
      <c r="M119" s="52"/>
      <c r="S119" s="35"/>
      <c r="T119" s="35"/>
      <c r="U119" s="35"/>
      <c r="V119" s="35"/>
      <c r="W119" s="35"/>
      <c r="X119" s="35"/>
      <c r="Y119" s="35"/>
      <c r="Z119" s="35"/>
      <c r="AA119" s="35"/>
      <c r="AB119" s="35"/>
      <c r="AC119" s="35"/>
      <c r="AD119" s="35"/>
      <c r="AE119" s="35"/>
    </row>
    <row r="120" spans="1:31" s="2" customFormat="1" ht="12" customHeight="1">
      <c r="A120" s="35"/>
      <c r="B120" s="36"/>
      <c r="C120" s="30" t="s">
        <v>17</v>
      </c>
      <c r="D120" s="37"/>
      <c r="E120" s="37"/>
      <c r="F120" s="37"/>
      <c r="G120" s="37"/>
      <c r="H120" s="37"/>
      <c r="I120" s="37"/>
      <c r="J120" s="37"/>
      <c r="K120" s="37"/>
      <c r="L120" s="37"/>
      <c r="M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4" t="str">
        <f>E7</f>
        <v>Zajištění havarijního stavu suterénu objektu Městské lázně</v>
      </c>
      <c r="F121" s="325"/>
      <c r="G121" s="325"/>
      <c r="H121" s="325"/>
      <c r="I121" s="37"/>
      <c r="J121" s="37"/>
      <c r="K121" s="37"/>
      <c r="L121" s="37"/>
      <c r="M121" s="52"/>
      <c r="S121" s="35"/>
      <c r="T121" s="35"/>
      <c r="U121" s="35"/>
      <c r="V121" s="35"/>
      <c r="W121" s="35"/>
      <c r="X121" s="35"/>
      <c r="Y121" s="35"/>
      <c r="Z121" s="35"/>
      <c r="AA121" s="35"/>
      <c r="AB121" s="35"/>
      <c r="AC121" s="35"/>
      <c r="AD121" s="35"/>
      <c r="AE121" s="35"/>
    </row>
    <row r="122" spans="1:31" s="1" customFormat="1" ht="12" customHeight="1">
      <c r="B122" s="22"/>
      <c r="C122" s="30" t="s">
        <v>123</v>
      </c>
      <c r="D122" s="23"/>
      <c r="E122" s="23"/>
      <c r="F122" s="23"/>
      <c r="G122" s="23"/>
      <c r="H122" s="23"/>
      <c r="I122" s="23"/>
      <c r="J122" s="23"/>
      <c r="K122" s="23"/>
      <c r="L122" s="23"/>
      <c r="M122" s="21"/>
    </row>
    <row r="123" spans="1:31" s="1" customFormat="1" ht="16.5" customHeight="1">
      <c r="B123" s="22"/>
      <c r="C123" s="23"/>
      <c r="D123" s="23"/>
      <c r="E123" s="324" t="s">
        <v>124</v>
      </c>
      <c r="F123" s="290"/>
      <c r="G123" s="290"/>
      <c r="H123" s="290"/>
      <c r="I123" s="23"/>
      <c r="J123" s="23"/>
      <c r="K123" s="23"/>
      <c r="L123" s="23"/>
      <c r="M123" s="21"/>
    </row>
    <row r="124" spans="1:31" s="1" customFormat="1" ht="12" customHeight="1">
      <c r="B124" s="22"/>
      <c r="C124" s="30" t="s">
        <v>125</v>
      </c>
      <c r="D124" s="23"/>
      <c r="E124" s="23"/>
      <c r="F124" s="23"/>
      <c r="G124" s="23"/>
      <c r="H124" s="23"/>
      <c r="I124" s="23"/>
      <c r="J124" s="23"/>
      <c r="K124" s="23"/>
      <c r="L124" s="23"/>
      <c r="M124" s="21"/>
    </row>
    <row r="125" spans="1:31" s="2" customFormat="1" ht="16.5" customHeight="1">
      <c r="A125" s="35"/>
      <c r="B125" s="36"/>
      <c r="C125" s="37"/>
      <c r="D125" s="37"/>
      <c r="E125" s="326" t="s">
        <v>586</v>
      </c>
      <c r="F125" s="327"/>
      <c r="G125" s="327"/>
      <c r="H125" s="327"/>
      <c r="I125" s="37"/>
      <c r="J125" s="37"/>
      <c r="K125" s="37"/>
      <c r="L125" s="37"/>
      <c r="M125" s="52"/>
      <c r="S125" s="35"/>
      <c r="T125" s="35"/>
      <c r="U125" s="35"/>
      <c r="V125" s="35"/>
      <c r="W125" s="35"/>
      <c r="X125" s="35"/>
      <c r="Y125" s="35"/>
      <c r="Z125" s="35"/>
      <c r="AA125" s="35"/>
      <c r="AB125" s="35"/>
      <c r="AC125" s="35"/>
      <c r="AD125" s="35"/>
      <c r="AE125" s="35"/>
    </row>
    <row r="126" spans="1:31" s="2" customFormat="1" ht="12" customHeight="1">
      <c r="A126" s="35"/>
      <c r="B126" s="36"/>
      <c r="C126" s="30" t="s">
        <v>127</v>
      </c>
      <c r="D126" s="37"/>
      <c r="E126" s="37"/>
      <c r="F126" s="37"/>
      <c r="G126" s="37"/>
      <c r="H126" s="37"/>
      <c r="I126" s="37"/>
      <c r="J126" s="37"/>
      <c r="K126" s="37"/>
      <c r="L126" s="37"/>
      <c r="M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313" t="str">
        <f>E13</f>
        <v>D.1.4.1_2 - Vypouštění bazénu</v>
      </c>
      <c r="F127" s="327"/>
      <c r="G127" s="327"/>
      <c r="H127" s="327"/>
      <c r="I127" s="37"/>
      <c r="J127" s="37"/>
      <c r="K127" s="37"/>
      <c r="L127" s="37"/>
      <c r="M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37"/>
      <c r="M128" s="52"/>
      <c r="S128" s="35"/>
      <c r="T128" s="35"/>
      <c r="U128" s="35"/>
      <c r="V128" s="35"/>
      <c r="W128" s="35"/>
      <c r="X128" s="35"/>
      <c r="Y128" s="35"/>
      <c r="Z128" s="35"/>
      <c r="AA128" s="35"/>
      <c r="AB128" s="35"/>
      <c r="AC128" s="35"/>
      <c r="AD128" s="35"/>
      <c r="AE128" s="35"/>
    </row>
    <row r="129" spans="1:65" s="2" customFormat="1" ht="12" customHeight="1">
      <c r="A129" s="35"/>
      <c r="B129" s="36"/>
      <c r="C129" s="30" t="s">
        <v>21</v>
      </c>
      <c r="D129" s="37"/>
      <c r="E129" s="37"/>
      <c r="F129" s="28" t="str">
        <f>F16</f>
        <v>Ústí nad Labem</v>
      </c>
      <c r="G129" s="37"/>
      <c r="H129" s="37"/>
      <c r="I129" s="30" t="s">
        <v>23</v>
      </c>
      <c r="J129" s="67" t="str">
        <f>IF(J16="","",J16)</f>
        <v>4. 4. 2022</v>
      </c>
      <c r="K129" s="37"/>
      <c r="L129" s="37"/>
      <c r="M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37"/>
      <c r="M130" s="52"/>
      <c r="S130" s="35"/>
      <c r="T130" s="35"/>
      <c r="U130" s="35"/>
      <c r="V130" s="35"/>
      <c r="W130" s="35"/>
      <c r="X130" s="35"/>
      <c r="Y130" s="35"/>
      <c r="Z130" s="35"/>
      <c r="AA130" s="35"/>
      <c r="AB130" s="35"/>
      <c r="AC130" s="35"/>
      <c r="AD130" s="35"/>
      <c r="AE130" s="35"/>
    </row>
    <row r="131" spans="1:65" s="2" customFormat="1" ht="15.2" customHeight="1">
      <c r="A131" s="35"/>
      <c r="B131" s="36"/>
      <c r="C131" s="30" t="s">
        <v>25</v>
      </c>
      <c r="D131" s="37"/>
      <c r="E131" s="37"/>
      <c r="F131" s="28" t="str">
        <f>E19</f>
        <v>Městské služby Ústí nad Labem, p.o.</v>
      </c>
      <c r="G131" s="37"/>
      <c r="H131" s="37"/>
      <c r="I131" s="30" t="s">
        <v>33</v>
      </c>
      <c r="J131" s="33" t="str">
        <f>E25</f>
        <v>SPECTA, s.r.o.</v>
      </c>
      <c r="K131" s="37"/>
      <c r="L131" s="37"/>
      <c r="M131" s="52"/>
      <c r="S131" s="35"/>
      <c r="T131" s="35"/>
      <c r="U131" s="35"/>
      <c r="V131" s="35"/>
      <c r="W131" s="35"/>
      <c r="X131" s="35"/>
      <c r="Y131" s="35"/>
      <c r="Z131" s="35"/>
      <c r="AA131" s="35"/>
      <c r="AB131" s="35"/>
      <c r="AC131" s="35"/>
      <c r="AD131" s="35"/>
      <c r="AE131" s="35"/>
    </row>
    <row r="132" spans="1:65" s="2" customFormat="1" ht="15.2" customHeight="1">
      <c r="A132" s="35"/>
      <c r="B132" s="36"/>
      <c r="C132" s="30" t="s">
        <v>31</v>
      </c>
      <c r="D132" s="37"/>
      <c r="E132" s="37"/>
      <c r="F132" s="28" t="str">
        <f>IF(E22="","",E22)</f>
        <v>Vyplň údaj</v>
      </c>
      <c r="G132" s="37"/>
      <c r="H132" s="37"/>
      <c r="I132" s="30" t="s">
        <v>37</v>
      </c>
      <c r="J132" s="33" t="str">
        <f>E28</f>
        <v xml:space="preserve">Specta </v>
      </c>
      <c r="K132" s="37"/>
      <c r="L132" s="37"/>
      <c r="M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37"/>
      <c r="M133" s="52"/>
      <c r="S133" s="35"/>
      <c r="T133" s="35"/>
      <c r="U133" s="35"/>
      <c r="V133" s="35"/>
      <c r="W133" s="35"/>
      <c r="X133" s="35"/>
      <c r="Y133" s="35"/>
      <c r="Z133" s="35"/>
      <c r="AA133" s="35"/>
      <c r="AB133" s="35"/>
      <c r="AC133" s="35"/>
      <c r="AD133" s="35"/>
      <c r="AE133" s="35"/>
    </row>
    <row r="134" spans="1:65" s="11" customFormat="1" ht="29.25" customHeight="1">
      <c r="A134" s="169"/>
      <c r="B134" s="170"/>
      <c r="C134" s="171" t="s">
        <v>145</v>
      </c>
      <c r="D134" s="172" t="s">
        <v>68</v>
      </c>
      <c r="E134" s="172" t="s">
        <v>64</v>
      </c>
      <c r="F134" s="172" t="s">
        <v>65</v>
      </c>
      <c r="G134" s="172" t="s">
        <v>146</v>
      </c>
      <c r="H134" s="172" t="s">
        <v>147</v>
      </c>
      <c r="I134" s="172" t="s">
        <v>148</v>
      </c>
      <c r="J134" s="172" t="s">
        <v>149</v>
      </c>
      <c r="K134" s="173" t="s">
        <v>135</v>
      </c>
      <c r="L134" s="174" t="s">
        <v>150</v>
      </c>
      <c r="M134" s="175"/>
      <c r="N134" s="76" t="s">
        <v>1</v>
      </c>
      <c r="O134" s="77" t="s">
        <v>47</v>
      </c>
      <c r="P134" s="77" t="s">
        <v>151</v>
      </c>
      <c r="Q134" s="77" t="s">
        <v>152</v>
      </c>
      <c r="R134" s="77" t="s">
        <v>153</v>
      </c>
      <c r="S134" s="77" t="s">
        <v>154</v>
      </c>
      <c r="T134" s="77" t="s">
        <v>155</v>
      </c>
      <c r="U134" s="77" t="s">
        <v>156</v>
      </c>
      <c r="V134" s="77" t="s">
        <v>157</v>
      </c>
      <c r="W134" s="77" t="s">
        <v>158</v>
      </c>
      <c r="X134" s="78" t="s">
        <v>159</v>
      </c>
      <c r="Y134" s="169"/>
      <c r="Z134" s="169"/>
      <c r="AA134" s="169"/>
      <c r="AB134" s="169"/>
      <c r="AC134" s="169"/>
      <c r="AD134" s="169"/>
      <c r="AE134" s="169"/>
    </row>
    <row r="135" spans="1:65" s="2" customFormat="1" ht="22.9" customHeight="1">
      <c r="A135" s="35"/>
      <c r="B135" s="36"/>
      <c r="C135" s="83" t="s">
        <v>160</v>
      </c>
      <c r="D135" s="37"/>
      <c r="E135" s="37"/>
      <c r="F135" s="37"/>
      <c r="G135" s="37"/>
      <c r="H135" s="37"/>
      <c r="I135" s="37"/>
      <c r="J135" s="37"/>
      <c r="K135" s="176">
        <f>BK135</f>
        <v>0</v>
      </c>
      <c r="L135" s="37"/>
      <c r="M135" s="40"/>
      <c r="N135" s="79"/>
      <c r="O135" s="177"/>
      <c r="P135" s="80"/>
      <c r="Q135" s="178">
        <f>Q136+Q248</f>
        <v>0</v>
      </c>
      <c r="R135" s="178">
        <f>R136+R248</f>
        <v>0</v>
      </c>
      <c r="S135" s="80"/>
      <c r="T135" s="179">
        <f>T136+T248</f>
        <v>0</v>
      </c>
      <c r="U135" s="80"/>
      <c r="V135" s="179">
        <f>V136+V248</f>
        <v>3.8499614800000002</v>
      </c>
      <c r="W135" s="80"/>
      <c r="X135" s="180">
        <f>X136+X248</f>
        <v>2.753225</v>
      </c>
      <c r="Y135" s="35"/>
      <c r="Z135" s="35"/>
      <c r="AA135" s="35"/>
      <c r="AB135" s="35"/>
      <c r="AC135" s="35"/>
      <c r="AD135" s="35"/>
      <c r="AE135" s="35"/>
      <c r="AT135" s="18" t="s">
        <v>84</v>
      </c>
      <c r="AU135" s="18" t="s">
        <v>137</v>
      </c>
      <c r="BK135" s="181">
        <f>BK136+BK248</f>
        <v>0</v>
      </c>
    </row>
    <row r="136" spans="1:65" s="12" customFormat="1" ht="25.9" customHeight="1">
      <c r="B136" s="182"/>
      <c r="C136" s="183"/>
      <c r="D136" s="184" t="s">
        <v>84</v>
      </c>
      <c r="E136" s="185" t="s">
        <v>161</v>
      </c>
      <c r="F136" s="185" t="s">
        <v>162</v>
      </c>
      <c r="G136" s="183"/>
      <c r="H136" s="183"/>
      <c r="I136" s="186"/>
      <c r="J136" s="186"/>
      <c r="K136" s="187">
        <f>BK136</f>
        <v>0</v>
      </c>
      <c r="L136" s="183"/>
      <c r="M136" s="188"/>
      <c r="N136" s="189"/>
      <c r="O136" s="190"/>
      <c r="P136" s="190"/>
      <c r="Q136" s="191">
        <f>Q137+Q146+Q152+Q158+Q164+Q197+Q230+Q243</f>
        <v>0</v>
      </c>
      <c r="R136" s="191">
        <f>R137+R146+R152+R158+R164+R197+R230+R243</f>
        <v>0</v>
      </c>
      <c r="S136" s="190"/>
      <c r="T136" s="192">
        <f>T137+T146+T152+T158+T164+T197+T230+T243</f>
        <v>0</v>
      </c>
      <c r="U136" s="190"/>
      <c r="V136" s="192">
        <f>V137+V146+V152+V158+V164+V197+V230+V243</f>
        <v>3.8499614800000002</v>
      </c>
      <c r="W136" s="190"/>
      <c r="X136" s="193">
        <f>X137+X146+X152+X158+X164+X197+X230+X243</f>
        <v>2.4314</v>
      </c>
      <c r="AR136" s="194" t="s">
        <v>92</v>
      </c>
      <c r="AT136" s="195" t="s">
        <v>84</v>
      </c>
      <c r="AU136" s="195" t="s">
        <v>85</v>
      </c>
      <c r="AY136" s="194" t="s">
        <v>163</v>
      </c>
      <c r="BK136" s="196">
        <f>BK137+BK146+BK152+BK158+BK164+BK197+BK230+BK243</f>
        <v>0</v>
      </c>
    </row>
    <row r="137" spans="1:65" s="12" customFormat="1" ht="22.9" customHeight="1">
      <c r="B137" s="182"/>
      <c r="C137" s="183"/>
      <c r="D137" s="184" t="s">
        <v>84</v>
      </c>
      <c r="E137" s="197" t="s">
        <v>92</v>
      </c>
      <c r="F137" s="197" t="s">
        <v>591</v>
      </c>
      <c r="G137" s="183"/>
      <c r="H137" s="183"/>
      <c r="I137" s="186"/>
      <c r="J137" s="186"/>
      <c r="K137" s="198">
        <f>BK137</f>
        <v>0</v>
      </c>
      <c r="L137" s="183"/>
      <c r="M137" s="188"/>
      <c r="N137" s="189"/>
      <c r="O137" s="190"/>
      <c r="P137" s="190"/>
      <c r="Q137" s="191">
        <f>SUM(Q138:Q145)</f>
        <v>0</v>
      </c>
      <c r="R137" s="191">
        <f>SUM(R138:R145)</f>
        <v>0</v>
      </c>
      <c r="S137" s="190"/>
      <c r="T137" s="192">
        <f>SUM(T138:T145)</f>
        <v>0</v>
      </c>
      <c r="U137" s="190"/>
      <c r="V137" s="192">
        <f>SUM(V138:V145)</f>
        <v>0.64</v>
      </c>
      <c r="W137" s="190"/>
      <c r="X137" s="193">
        <f>SUM(X138:X145)</f>
        <v>0</v>
      </c>
      <c r="AR137" s="194" t="s">
        <v>92</v>
      </c>
      <c r="AT137" s="195" t="s">
        <v>84</v>
      </c>
      <c r="AU137" s="195" t="s">
        <v>92</v>
      </c>
      <c r="AY137" s="194" t="s">
        <v>163</v>
      </c>
      <c r="BK137" s="196">
        <f>SUM(BK138:BK145)</f>
        <v>0</v>
      </c>
    </row>
    <row r="138" spans="1:65" s="2" customFormat="1" ht="24.2" customHeight="1">
      <c r="A138" s="35"/>
      <c r="B138" s="36"/>
      <c r="C138" s="199" t="s">
        <v>92</v>
      </c>
      <c r="D138" s="199" t="s">
        <v>165</v>
      </c>
      <c r="E138" s="200" t="s">
        <v>627</v>
      </c>
      <c r="F138" s="201" t="s">
        <v>628</v>
      </c>
      <c r="G138" s="202" t="s">
        <v>196</v>
      </c>
      <c r="H138" s="203">
        <v>0.32</v>
      </c>
      <c r="I138" s="204"/>
      <c r="J138" s="204"/>
      <c r="K138" s="205">
        <f>ROUND(P138*H138,2)</f>
        <v>0</v>
      </c>
      <c r="L138" s="206"/>
      <c r="M138" s="40"/>
      <c r="N138" s="207" t="s">
        <v>1</v>
      </c>
      <c r="O138" s="208" t="s">
        <v>48</v>
      </c>
      <c r="P138" s="209">
        <f>I138+J138</f>
        <v>0</v>
      </c>
      <c r="Q138" s="209">
        <f>ROUND(I138*H138,2)</f>
        <v>0</v>
      </c>
      <c r="R138" s="209">
        <f>ROUND(J138*H138,2)</f>
        <v>0</v>
      </c>
      <c r="S138" s="72"/>
      <c r="T138" s="210">
        <f>S138*H138</f>
        <v>0</v>
      </c>
      <c r="U138" s="210">
        <v>0</v>
      </c>
      <c r="V138" s="210">
        <f>U138*H138</f>
        <v>0</v>
      </c>
      <c r="W138" s="210">
        <v>0</v>
      </c>
      <c r="X138" s="211">
        <f>W138*H138</f>
        <v>0</v>
      </c>
      <c r="Y138" s="35"/>
      <c r="Z138" s="35"/>
      <c r="AA138" s="35"/>
      <c r="AB138" s="35"/>
      <c r="AC138" s="35"/>
      <c r="AD138" s="35"/>
      <c r="AE138" s="35"/>
      <c r="AR138" s="212" t="s">
        <v>169</v>
      </c>
      <c r="AT138" s="212" t="s">
        <v>165</v>
      </c>
      <c r="AU138" s="212" t="s">
        <v>94</v>
      </c>
      <c r="AY138" s="18" t="s">
        <v>163</v>
      </c>
      <c r="BE138" s="213">
        <f>IF(O138="základní",K138,0)</f>
        <v>0</v>
      </c>
      <c r="BF138" s="213">
        <f>IF(O138="snížená",K138,0)</f>
        <v>0</v>
      </c>
      <c r="BG138" s="213">
        <f>IF(O138="zákl. přenesená",K138,0)</f>
        <v>0</v>
      </c>
      <c r="BH138" s="213">
        <f>IF(O138="sníž. přenesená",K138,0)</f>
        <v>0</v>
      </c>
      <c r="BI138" s="213">
        <f>IF(O138="nulová",K138,0)</f>
        <v>0</v>
      </c>
      <c r="BJ138" s="18" t="s">
        <v>92</v>
      </c>
      <c r="BK138" s="213">
        <f>ROUND(P138*H138,2)</f>
        <v>0</v>
      </c>
      <c r="BL138" s="18" t="s">
        <v>169</v>
      </c>
      <c r="BM138" s="212" t="s">
        <v>769</v>
      </c>
    </row>
    <row r="139" spans="1:65" s="2" customFormat="1" ht="39">
      <c r="A139" s="35"/>
      <c r="B139" s="36"/>
      <c r="C139" s="37"/>
      <c r="D139" s="214" t="s">
        <v>171</v>
      </c>
      <c r="E139" s="37"/>
      <c r="F139" s="215" t="s">
        <v>630</v>
      </c>
      <c r="G139" s="37"/>
      <c r="H139" s="37"/>
      <c r="I139" s="216"/>
      <c r="J139" s="216"/>
      <c r="K139" s="37"/>
      <c r="L139" s="37"/>
      <c r="M139" s="40"/>
      <c r="N139" s="217"/>
      <c r="O139" s="218"/>
      <c r="P139" s="72"/>
      <c r="Q139" s="72"/>
      <c r="R139" s="72"/>
      <c r="S139" s="72"/>
      <c r="T139" s="72"/>
      <c r="U139" s="72"/>
      <c r="V139" s="72"/>
      <c r="W139" s="72"/>
      <c r="X139" s="73"/>
      <c r="Y139" s="35"/>
      <c r="Z139" s="35"/>
      <c r="AA139" s="35"/>
      <c r="AB139" s="35"/>
      <c r="AC139" s="35"/>
      <c r="AD139" s="35"/>
      <c r="AE139" s="35"/>
      <c r="AT139" s="18" t="s">
        <v>171</v>
      </c>
      <c r="AU139" s="18" t="s">
        <v>94</v>
      </c>
    </row>
    <row r="140" spans="1:65" s="13" customFormat="1">
      <c r="B140" s="219"/>
      <c r="C140" s="220"/>
      <c r="D140" s="214" t="s">
        <v>173</v>
      </c>
      <c r="E140" s="221" t="s">
        <v>1</v>
      </c>
      <c r="F140" s="222" t="s">
        <v>174</v>
      </c>
      <c r="G140" s="220"/>
      <c r="H140" s="221" t="s">
        <v>1</v>
      </c>
      <c r="I140" s="223"/>
      <c r="J140" s="223"/>
      <c r="K140" s="220"/>
      <c r="L140" s="220"/>
      <c r="M140" s="224"/>
      <c r="N140" s="225"/>
      <c r="O140" s="226"/>
      <c r="P140" s="226"/>
      <c r="Q140" s="226"/>
      <c r="R140" s="226"/>
      <c r="S140" s="226"/>
      <c r="T140" s="226"/>
      <c r="U140" s="226"/>
      <c r="V140" s="226"/>
      <c r="W140" s="226"/>
      <c r="X140" s="227"/>
      <c r="AT140" s="228" t="s">
        <v>173</v>
      </c>
      <c r="AU140" s="228" t="s">
        <v>94</v>
      </c>
      <c r="AV140" s="13" t="s">
        <v>92</v>
      </c>
      <c r="AW140" s="13" t="s">
        <v>5</v>
      </c>
      <c r="AX140" s="13" t="s">
        <v>85</v>
      </c>
      <c r="AY140" s="228" t="s">
        <v>163</v>
      </c>
    </row>
    <row r="141" spans="1:65" s="14" customFormat="1">
      <c r="B141" s="229"/>
      <c r="C141" s="230"/>
      <c r="D141" s="214" t="s">
        <v>173</v>
      </c>
      <c r="E141" s="231" t="s">
        <v>1</v>
      </c>
      <c r="F141" s="232" t="s">
        <v>770</v>
      </c>
      <c r="G141" s="230"/>
      <c r="H141" s="233">
        <v>0.32</v>
      </c>
      <c r="I141" s="234"/>
      <c r="J141" s="234"/>
      <c r="K141" s="230"/>
      <c r="L141" s="230"/>
      <c r="M141" s="235"/>
      <c r="N141" s="236"/>
      <c r="O141" s="237"/>
      <c r="P141" s="237"/>
      <c r="Q141" s="237"/>
      <c r="R141" s="237"/>
      <c r="S141" s="237"/>
      <c r="T141" s="237"/>
      <c r="U141" s="237"/>
      <c r="V141" s="237"/>
      <c r="W141" s="237"/>
      <c r="X141" s="238"/>
      <c r="AT141" s="239" t="s">
        <v>173</v>
      </c>
      <c r="AU141" s="239" t="s">
        <v>94</v>
      </c>
      <c r="AV141" s="14" t="s">
        <v>94</v>
      </c>
      <c r="AW141" s="14" t="s">
        <v>5</v>
      </c>
      <c r="AX141" s="14" t="s">
        <v>85</v>
      </c>
      <c r="AY141" s="239" t="s">
        <v>163</v>
      </c>
    </row>
    <row r="142" spans="1:65" s="15" customFormat="1">
      <c r="B142" s="240"/>
      <c r="C142" s="241"/>
      <c r="D142" s="214" t="s">
        <v>173</v>
      </c>
      <c r="E142" s="242" t="s">
        <v>1</v>
      </c>
      <c r="F142" s="243" t="s">
        <v>177</v>
      </c>
      <c r="G142" s="241"/>
      <c r="H142" s="244">
        <v>0.32</v>
      </c>
      <c r="I142" s="245"/>
      <c r="J142" s="245"/>
      <c r="K142" s="241"/>
      <c r="L142" s="241"/>
      <c r="M142" s="246"/>
      <c r="N142" s="247"/>
      <c r="O142" s="248"/>
      <c r="P142" s="248"/>
      <c r="Q142" s="248"/>
      <c r="R142" s="248"/>
      <c r="S142" s="248"/>
      <c r="T142" s="248"/>
      <c r="U142" s="248"/>
      <c r="V142" s="248"/>
      <c r="W142" s="248"/>
      <c r="X142" s="249"/>
      <c r="AT142" s="250" t="s">
        <v>173</v>
      </c>
      <c r="AU142" s="250" t="s">
        <v>94</v>
      </c>
      <c r="AV142" s="15" t="s">
        <v>169</v>
      </c>
      <c r="AW142" s="15" t="s">
        <v>5</v>
      </c>
      <c r="AX142" s="15" t="s">
        <v>92</v>
      </c>
      <c r="AY142" s="250" t="s">
        <v>163</v>
      </c>
    </row>
    <row r="143" spans="1:65" s="2" customFormat="1" ht="16.5" customHeight="1">
      <c r="A143" s="35"/>
      <c r="B143" s="36"/>
      <c r="C143" s="267" t="s">
        <v>94</v>
      </c>
      <c r="D143" s="267" t="s">
        <v>435</v>
      </c>
      <c r="E143" s="268" t="s">
        <v>633</v>
      </c>
      <c r="F143" s="269" t="s">
        <v>634</v>
      </c>
      <c r="G143" s="270" t="s">
        <v>168</v>
      </c>
      <c r="H143" s="271">
        <v>0.64</v>
      </c>
      <c r="I143" s="272"/>
      <c r="J143" s="273"/>
      <c r="K143" s="274">
        <f>ROUND(P143*H143,2)</f>
        <v>0</v>
      </c>
      <c r="L143" s="273"/>
      <c r="M143" s="275"/>
      <c r="N143" s="276" t="s">
        <v>1</v>
      </c>
      <c r="O143" s="208" t="s">
        <v>48</v>
      </c>
      <c r="P143" s="209">
        <f>I143+J143</f>
        <v>0</v>
      </c>
      <c r="Q143" s="209">
        <f>ROUND(I143*H143,2)</f>
        <v>0</v>
      </c>
      <c r="R143" s="209">
        <f>ROUND(J143*H143,2)</f>
        <v>0</v>
      </c>
      <c r="S143" s="72"/>
      <c r="T143" s="210">
        <f>S143*H143</f>
        <v>0</v>
      </c>
      <c r="U143" s="210">
        <v>1</v>
      </c>
      <c r="V143" s="210">
        <f>U143*H143</f>
        <v>0.64</v>
      </c>
      <c r="W143" s="210">
        <v>0</v>
      </c>
      <c r="X143" s="211">
        <f>W143*H143</f>
        <v>0</v>
      </c>
      <c r="Y143" s="35"/>
      <c r="Z143" s="35"/>
      <c r="AA143" s="35"/>
      <c r="AB143" s="35"/>
      <c r="AC143" s="35"/>
      <c r="AD143" s="35"/>
      <c r="AE143" s="35"/>
      <c r="AR143" s="212" t="s">
        <v>219</v>
      </c>
      <c r="AT143" s="212" t="s">
        <v>435</v>
      </c>
      <c r="AU143" s="212" t="s">
        <v>94</v>
      </c>
      <c r="AY143" s="18" t="s">
        <v>163</v>
      </c>
      <c r="BE143" s="213">
        <f>IF(O143="základní",K143,0)</f>
        <v>0</v>
      </c>
      <c r="BF143" s="213">
        <f>IF(O143="snížená",K143,0)</f>
        <v>0</v>
      </c>
      <c r="BG143" s="213">
        <f>IF(O143="zákl. přenesená",K143,0)</f>
        <v>0</v>
      </c>
      <c r="BH143" s="213">
        <f>IF(O143="sníž. přenesená",K143,0)</f>
        <v>0</v>
      </c>
      <c r="BI143" s="213">
        <f>IF(O143="nulová",K143,0)</f>
        <v>0</v>
      </c>
      <c r="BJ143" s="18" t="s">
        <v>92</v>
      </c>
      <c r="BK143" s="213">
        <f>ROUND(P143*H143,2)</f>
        <v>0</v>
      </c>
      <c r="BL143" s="18" t="s">
        <v>169</v>
      </c>
      <c r="BM143" s="212" t="s">
        <v>771</v>
      </c>
    </row>
    <row r="144" spans="1:65" s="2" customFormat="1">
      <c r="A144" s="35"/>
      <c r="B144" s="36"/>
      <c r="C144" s="37"/>
      <c r="D144" s="214" t="s">
        <v>171</v>
      </c>
      <c r="E144" s="37"/>
      <c r="F144" s="215" t="s">
        <v>634</v>
      </c>
      <c r="G144" s="37"/>
      <c r="H144" s="37"/>
      <c r="I144" s="216"/>
      <c r="J144" s="216"/>
      <c r="K144" s="37"/>
      <c r="L144" s="37"/>
      <c r="M144" s="40"/>
      <c r="N144" s="217"/>
      <c r="O144" s="218"/>
      <c r="P144" s="72"/>
      <c r="Q144" s="72"/>
      <c r="R144" s="72"/>
      <c r="S144" s="72"/>
      <c r="T144" s="72"/>
      <c r="U144" s="72"/>
      <c r="V144" s="72"/>
      <c r="W144" s="72"/>
      <c r="X144" s="73"/>
      <c r="Y144" s="35"/>
      <c r="Z144" s="35"/>
      <c r="AA144" s="35"/>
      <c r="AB144" s="35"/>
      <c r="AC144" s="35"/>
      <c r="AD144" s="35"/>
      <c r="AE144" s="35"/>
      <c r="AT144" s="18" t="s">
        <v>171</v>
      </c>
      <c r="AU144" s="18" t="s">
        <v>94</v>
      </c>
    </row>
    <row r="145" spans="1:65" s="14" customFormat="1">
      <c r="B145" s="229"/>
      <c r="C145" s="230"/>
      <c r="D145" s="214" t="s">
        <v>173</v>
      </c>
      <c r="E145" s="230"/>
      <c r="F145" s="232" t="s">
        <v>772</v>
      </c>
      <c r="G145" s="230"/>
      <c r="H145" s="233">
        <v>0.64</v>
      </c>
      <c r="I145" s="234"/>
      <c r="J145" s="234"/>
      <c r="K145" s="230"/>
      <c r="L145" s="230"/>
      <c r="M145" s="235"/>
      <c r="N145" s="236"/>
      <c r="O145" s="237"/>
      <c r="P145" s="237"/>
      <c r="Q145" s="237"/>
      <c r="R145" s="237"/>
      <c r="S145" s="237"/>
      <c r="T145" s="237"/>
      <c r="U145" s="237"/>
      <c r="V145" s="237"/>
      <c r="W145" s="237"/>
      <c r="X145" s="238"/>
      <c r="AT145" s="239" t="s">
        <v>173</v>
      </c>
      <c r="AU145" s="239" t="s">
        <v>94</v>
      </c>
      <c r="AV145" s="14" t="s">
        <v>94</v>
      </c>
      <c r="AW145" s="14" t="s">
        <v>4</v>
      </c>
      <c r="AX145" s="14" t="s">
        <v>92</v>
      </c>
      <c r="AY145" s="239" t="s">
        <v>163</v>
      </c>
    </row>
    <row r="146" spans="1:65" s="12" customFormat="1" ht="22.9" customHeight="1">
      <c r="B146" s="182"/>
      <c r="C146" s="183"/>
      <c r="D146" s="184" t="s">
        <v>84</v>
      </c>
      <c r="E146" s="197" t="s">
        <v>102</v>
      </c>
      <c r="F146" s="197" t="s">
        <v>164</v>
      </c>
      <c r="G146" s="183"/>
      <c r="H146" s="183"/>
      <c r="I146" s="186"/>
      <c r="J146" s="186"/>
      <c r="K146" s="198">
        <f>BK146</f>
        <v>0</v>
      </c>
      <c r="L146" s="183"/>
      <c r="M146" s="188"/>
      <c r="N146" s="189"/>
      <c r="O146" s="190"/>
      <c r="P146" s="190"/>
      <c r="Q146" s="191">
        <f>SUM(Q147:Q151)</f>
        <v>0</v>
      </c>
      <c r="R146" s="191">
        <f>SUM(R147:R151)</f>
        <v>0</v>
      </c>
      <c r="S146" s="190"/>
      <c r="T146" s="192">
        <f>SUM(T147:T151)</f>
        <v>0</v>
      </c>
      <c r="U146" s="190"/>
      <c r="V146" s="192">
        <f>SUM(V147:V151)</f>
        <v>0.32623000000000002</v>
      </c>
      <c r="W146" s="190"/>
      <c r="X146" s="193">
        <f>SUM(X147:X151)</f>
        <v>0</v>
      </c>
      <c r="AR146" s="194" t="s">
        <v>92</v>
      </c>
      <c r="AT146" s="195" t="s">
        <v>84</v>
      </c>
      <c r="AU146" s="195" t="s">
        <v>92</v>
      </c>
      <c r="AY146" s="194" t="s">
        <v>163</v>
      </c>
      <c r="BK146" s="196">
        <f>SUM(BK147:BK151)</f>
        <v>0</v>
      </c>
    </row>
    <row r="147" spans="1:65" s="2" customFormat="1" ht="37.9" customHeight="1">
      <c r="A147" s="35"/>
      <c r="B147" s="36"/>
      <c r="C147" s="199" t="s">
        <v>102</v>
      </c>
      <c r="D147" s="199" t="s">
        <v>165</v>
      </c>
      <c r="E147" s="200" t="s">
        <v>637</v>
      </c>
      <c r="F147" s="201" t="s">
        <v>638</v>
      </c>
      <c r="G147" s="202" t="s">
        <v>187</v>
      </c>
      <c r="H147" s="203">
        <v>1</v>
      </c>
      <c r="I147" s="204"/>
      <c r="J147" s="204"/>
      <c r="K147" s="205">
        <f>ROUND(P147*H147,2)</f>
        <v>0</v>
      </c>
      <c r="L147" s="206"/>
      <c r="M147" s="40"/>
      <c r="N147" s="207" t="s">
        <v>1</v>
      </c>
      <c r="O147" s="208" t="s">
        <v>48</v>
      </c>
      <c r="P147" s="209">
        <f>I147+J147</f>
        <v>0</v>
      </c>
      <c r="Q147" s="209">
        <f>ROUND(I147*H147,2)</f>
        <v>0</v>
      </c>
      <c r="R147" s="209">
        <f>ROUND(J147*H147,2)</f>
        <v>0</v>
      </c>
      <c r="S147" s="72"/>
      <c r="T147" s="210">
        <f>S147*H147</f>
        <v>0</v>
      </c>
      <c r="U147" s="210">
        <v>0.32623000000000002</v>
      </c>
      <c r="V147" s="210">
        <f>U147*H147</f>
        <v>0.32623000000000002</v>
      </c>
      <c r="W147" s="210">
        <v>0</v>
      </c>
      <c r="X147" s="211">
        <f>W147*H147</f>
        <v>0</v>
      </c>
      <c r="Y147" s="35"/>
      <c r="Z147" s="35"/>
      <c r="AA147" s="35"/>
      <c r="AB147" s="35"/>
      <c r="AC147" s="35"/>
      <c r="AD147" s="35"/>
      <c r="AE147" s="35"/>
      <c r="AR147" s="212" t="s">
        <v>169</v>
      </c>
      <c r="AT147" s="212" t="s">
        <v>165</v>
      </c>
      <c r="AU147" s="212" t="s">
        <v>94</v>
      </c>
      <c r="AY147" s="18" t="s">
        <v>163</v>
      </c>
      <c r="BE147" s="213">
        <f>IF(O147="základní",K147,0)</f>
        <v>0</v>
      </c>
      <c r="BF147" s="213">
        <f>IF(O147="snížená",K147,0)</f>
        <v>0</v>
      </c>
      <c r="BG147" s="213">
        <f>IF(O147="zákl. přenesená",K147,0)</f>
        <v>0</v>
      </c>
      <c r="BH147" s="213">
        <f>IF(O147="sníž. přenesená",K147,0)</f>
        <v>0</v>
      </c>
      <c r="BI147" s="213">
        <f>IF(O147="nulová",K147,0)</f>
        <v>0</v>
      </c>
      <c r="BJ147" s="18" t="s">
        <v>92</v>
      </c>
      <c r="BK147" s="213">
        <f>ROUND(P147*H147,2)</f>
        <v>0</v>
      </c>
      <c r="BL147" s="18" t="s">
        <v>169</v>
      </c>
      <c r="BM147" s="212" t="s">
        <v>773</v>
      </c>
    </row>
    <row r="148" spans="1:65" s="2" customFormat="1" ht="19.5">
      <c r="A148" s="35"/>
      <c r="B148" s="36"/>
      <c r="C148" s="37"/>
      <c r="D148" s="214" t="s">
        <v>171</v>
      </c>
      <c r="E148" s="37"/>
      <c r="F148" s="215" t="s">
        <v>640</v>
      </c>
      <c r="G148" s="37"/>
      <c r="H148" s="37"/>
      <c r="I148" s="216"/>
      <c r="J148" s="216"/>
      <c r="K148" s="37"/>
      <c r="L148" s="37"/>
      <c r="M148" s="40"/>
      <c r="N148" s="217"/>
      <c r="O148" s="218"/>
      <c r="P148" s="72"/>
      <c r="Q148" s="72"/>
      <c r="R148" s="72"/>
      <c r="S148" s="72"/>
      <c r="T148" s="72"/>
      <c r="U148" s="72"/>
      <c r="V148" s="72"/>
      <c r="W148" s="72"/>
      <c r="X148" s="73"/>
      <c r="Y148" s="35"/>
      <c r="Z148" s="35"/>
      <c r="AA148" s="35"/>
      <c r="AB148" s="35"/>
      <c r="AC148" s="35"/>
      <c r="AD148" s="35"/>
      <c r="AE148" s="35"/>
      <c r="AT148" s="18" t="s">
        <v>171</v>
      </c>
      <c r="AU148" s="18" t="s">
        <v>94</v>
      </c>
    </row>
    <row r="149" spans="1:65" s="13" customFormat="1">
      <c r="B149" s="219"/>
      <c r="C149" s="220"/>
      <c r="D149" s="214" t="s">
        <v>173</v>
      </c>
      <c r="E149" s="221" t="s">
        <v>1</v>
      </c>
      <c r="F149" s="222" t="s">
        <v>641</v>
      </c>
      <c r="G149" s="220"/>
      <c r="H149" s="221" t="s">
        <v>1</v>
      </c>
      <c r="I149" s="223"/>
      <c r="J149" s="223"/>
      <c r="K149" s="220"/>
      <c r="L149" s="220"/>
      <c r="M149" s="224"/>
      <c r="N149" s="225"/>
      <c r="O149" s="226"/>
      <c r="P149" s="226"/>
      <c r="Q149" s="226"/>
      <c r="R149" s="226"/>
      <c r="S149" s="226"/>
      <c r="T149" s="226"/>
      <c r="U149" s="226"/>
      <c r="V149" s="226"/>
      <c r="W149" s="226"/>
      <c r="X149" s="227"/>
      <c r="AT149" s="228" t="s">
        <v>173</v>
      </c>
      <c r="AU149" s="228" t="s">
        <v>94</v>
      </c>
      <c r="AV149" s="13" t="s">
        <v>92</v>
      </c>
      <c r="AW149" s="13" t="s">
        <v>5</v>
      </c>
      <c r="AX149" s="13" t="s">
        <v>85</v>
      </c>
      <c r="AY149" s="228" t="s">
        <v>163</v>
      </c>
    </row>
    <row r="150" spans="1:65" s="14" customFormat="1">
      <c r="B150" s="229"/>
      <c r="C150" s="230"/>
      <c r="D150" s="214" t="s">
        <v>173</v>
      </c>
      <c r="E150" s="231" t="s">
        <v>1</v>
      </c>
      <c r="F150" s="232" t="s">
        <v>92</v>
      </c>
      <c r="G150" s="230"/>
      <c r="H150" s="233">
        <v>1</v>
      </c>
      <c r="I150" s="234"/>
      <c r="J150" s="234"/>
      <c r="K150" s="230"/>
      <c r="L150" s="230"/>
      <c r="M150" s="235"/>
      <c r="N150" s="236"/>
      <c r="O150" s="237"/>
      <c r="P150" s="237"/>
      <c r="Q150" s="237"/>
      <c r="R150" s="237"/>
      <c r="S150" s="237"/>
      <c r="T150" s="237"/>
      <c r="U150" s="237"/>
      <c r="V150" s="237"/>
      <c r="W150" s="237"/>
      <c r="X150" s="238"/>
      <c r="AT150" s="239" t="s">
        <v>173</v>
      </c>
      <c r="AU150" s="239" t="s">
        <v>94</v>
      </c>
      <c r="AV150" s="14" t="s">
        <v>94</v>
      </c>
      <c r="AW150" s="14" t="s">
        <v>5</v>
      </c>
      <c r="AX150" s="14" t="s">
        <v>85</v>
      </c>
      <c r="AY150" s="239" t="s">
        <v>163</v>
      </c>
    </row>
    <row r="151" spans="1:65" s="15" customFormat="1">
      <c r="B151" s="240"/>
      <c r="C151" s="241"/>
      <c r="D151" s="214" t="s">
        <v>173</v>
      </c>
      <c r="E151" s="242" t="s">
        <v>1</v>
      </c>
      <c r="F151" s="243" t="s">
        <v>177</v>
      </c>
      <c r="G151" s="241"/>
      <c r="H151" s="244">
        <v>1</v>
      </c>
      <c r="I151" s="245"/>
      <c r="J151" s="245"/>
      <c r="K151" s="241"/>
      <c r="L151" s="241"/>
      <c r="M151" s="246"/>
      <c r="N151" s="247"/>
      <c r="O151" s="248"/>
      <c r="P151" s="248"/>
      <c r="Q151" s="248"/>
      <c r="R151" s="248"/>
      <c r="S151" s="248"/>
      <c r="T151" s="248"/>
      <c r="U151" s="248"/>
      <c r="V151" s="248"/>
      <c r="W151" s="248"/>
      <c r="X151" s="249"/>
      <c r="AT151" s="250" t="s">
        <v>173</v>
      </c>
      <c r="AU151" s="250" t="s">
        <v>94</v>
      </c>
      <c r="AV151" s="15" t="s">
        <v>169</v>
      </c>
      <c r="AW151" s="15" t="s">
        <v>5</v>
      </c>
      <c r="AX151" s="15" t="s">
        <v>92</v>
      </c>
      <c r="AY151" s="250" t="s">
        <v>163</v>
      </c>
    </row>
    <row r="152" spans="1:65" s="12" customFormat="1" ht="22.9" customHeight="1">
      <c r="B152" s="182"/>
      <c r="C152" s="183"/>
      <c r="D152" s="184" t="s">
        <v>84</v>
      </c>
      <c r="E152" s="197" t="s">
        <v>169</v>
      </c>
      <c r="F152" s="197" t="s">
        <v>184</v>
      </c>
      <c r="G152" s="183"/>
      <c r="H152" s="183"/>
      <c r="I152" s="186"/>
      <c r="J152" s="186"/>
      <c r="K152" s="198">
        <f>BK152</f>
        <v>0</v>
      </c>
      <c r="L152" s="183"/>
      <c r="M152" s="188"/>
      <c r="N152" s="189"/>
      <c r="O152" s="190"/>
      <c r="P152" s="190"/>
      <c r="Q152" s="191">
        <f>SUM(Q153:Q157)</f>
        <v>0</v>
      </c>
      <c r="R152" s="191">
        <f>SUM(R153:R157)</f>
        <v>0</v>
      </c>
      <c r="S152" s="190"/>
      <c r="T152" s="192">
        <f>SUM(T153:T157)</f>
        <v>0</v>
      </c>
      <c r="U152" s="190"/>
      <c r="V152" s="192">
        <f>SUM(V153:V157)</f>
        <v>0</v>
      </c>
      <c r="W152" s="190"/>
      <c r="X152" s="193">
        <f>SUM(X153:X157)</f>
        <v>0</v>
      </c>
      <c r="AR152" s="194" t="s">
        <v>92</v>
      </c>
      <c r="AT152" s="195" t="s">
        <v>84</v>
      </c>
      <c r="AU152" s="195" t="s">
        <v>92</v>
      </c>
      <c r="AY152" s="194" t="s">
        <v>163</v>
      </c>
      <c r="BK152" s="196">
        <f>SUM(BK153:BK157)</f>
        <v>0</v>
      </c>
    </row>
    <row r="153" spans="1:65" s="2" customFormat="1" ht="16.5" customHeight="1">
      <c r="A153" s="35"/>
      <c r="B153" s="36"/>
      <c r="C153" s="199" t="s">
        <v>169</v>
      </c>
      <c r="D153" s="199" t="s">
        <v>165</v>
      </c>
      <c r="E153" s="200" t="s">
        <v>642</v>
      </c>
      <c r="F153" s="201" t="s">
        <v>643</v>
      </c>
      <c r="G153" s="202" t="s">
        <v>196</v>
      </c>
      <c r="H153" s="203">
        <v>0.128</v>
      </c>
      <c r="I153" s="204"/>
      <c r="J153" s="204"/>
      <c r="K153" s="205">
        <f>ROUND(P153*H153,2)</f>
        <v>0</v>
      </c>
      <c r="L153" s="206"/>
      <c r="M153" s="40"/>
      <c r="N153" s="207" t="s">
        <v>1</v>
      </c>
      <c r="O153" s="208" t="s">
        <v>48</v>
      </c>
      <c r="P153" s="209">
        <f>I153+J153</f>
        <v>0</v>
      </c>
      <c r="Q153" s="209">
        <f>ROUND(I153*H153,2)</f>
        <v>0</v>
      </c>
      <c r="R153" s="209">
        <f>ROUND(J153*H153,2)</f>
        <v>0</v>
      </c>
      <c r="S153" s="72"/>
      <c r="T153" s="210">
        <f>S153*H153</f>
        <v>0</v>
      </c>
      <c r="U153" s="210">
        <v>0</v>
      </c>
      <c r="V153" s="210">
        <f>U153*H153</f>
        <v>0</v>
      </c>
      <c r="W153" s="210">
        <v>0</v>
      </c>
      <c r="X153" s="211">
        <f>W153*H153</f>
        <v>0</v>
      </c>
      <c r="Y153" s="35"/>
      <c r="Z153" s="35"/>
      <c r="AA153" s="35"/>
      <c r="AB153" s="35"/>
      <c r="AC153" s="35"/>
      <c r="AD153" s="35"/>
      <c r="AE153" s="35"/>
      <c r="AR153" s="212" t="s">
        <v>169</v>
      </c>
      <c r="AT153" s="212" t="s">
        <v>165</v>
      </c>
      <c r="AU153" s="212" t="s">
        <v>94</v>
      </c>
      <c r="AY153" s="18" t="s">
        <v>163</v>
      </c>
      <c r="BE153" s="213">
        <f>IF(O153="základní",K153,0)</f>
        <v>0</v>
      </c>
      <c r="BF153" s="213">
        <f>IF(O153="snížená",K153,0)</f>
        <v>0</v>
      </c>
      <c r="BG153" s="213">
        <f>IF(O153="zákl. přenesená",K153,0)</f>
        <v>0</v>
      </c>
      <c r="BH153" s="213">
        <f>IF(O153="sníž. přenesená",K153,0)</f>
        <v>0</v>
      </c>
      <c r="BI153" s="213">
        <f>IF(O153="nulová",K153,0)</f>
        <v>0</v>
      </c>
      <c r="BJ153" s="18" t="s">
        <v>92</v>
      </c>
      <c r="BK153" s="213">
        <f>ROUND(P153*H153,2)</f>
        <v>0</v>
      </c>
      <c r="BL153" s="18" t="s">
        <v>169</v>
      </c>
      <c r="BM153" s="212" t="s">
        <v>774</v>
      </c>
    </row>
    <row r="154" spans="1:65" s="2" customFormat="1" ht="19.5">
      <c r="A154" s="35"/>
      <c r="B154" s="36"/>
      <c r="C154" s="37"/>
      <c r="D154" s="214" t="s">
        <v>171</v>
      </c>
      <c r="E154" s="37"/>
      <c r="F154" s="215" t="s">
        <v>645</v>
      </c>
      <c r="G154" s="37"/>
      <c r="H154" s="37"/>
      <c r="I154" s="216"/>
      <c r="J154" s="216"/>
      <c r="K154" s="37"/>
      <c r="L154" s="37"/>
      <c r="M154" s="40"/>
      <c r="N154" s="217"/>
      <c r="O154" s="218"/>
      <c r="P154" s="72"/>
      <c r="Q154" s="72"/>
      <c r="R154" s="72"/>
      <c r="S154" s="72"/>
      <c r="T154" s="72"/>
      <c r="U154" s="72"/>
      <c r="V154" s="72"/>
      <c r="W154" s="72"/>
      <c r="X154" s="73"/>
      <c r="Y154" s="35"/>
      <c r="Z154" s="35"/>
      <c r="AA154" s="35"/>
      <c r="AB154" s="35"/>
      <c r="AC154" s="35"/>
      <c r="AD154" s="35"/>
      <c r="AE154" s="35"/>
      <c r="AT154" s="18" t="s">
        <v>171</v>
      </c>
      <c r="AU154" s="18" t="s">
        <v>94</v>
      </c>
    </row>
    <row r="155" spans="1:65" s="13" customFormat="1">
      <c r="B155" s="219"/>
      <c r="C155" s="220"/>
      <c r="D155" s="214" t="s">
        <v>173</v>
      </c>
      <c r="E155" s="221" t="s">
        <v>1</v>
      </c>
      <c r="F155" s="222" t="s">
        <v>174</v>
      </c>
      <c r="G155" s="220"/>
      <c r="H155" s="221" t="s">
        <v>1</v>
      </c>
      <c r="I155" s="223"/>
      <c r="J155" s="223"/>
      <c r="K155" s="220"/>
      <c r="L155" s="220"/>
      <c r="M155" s="224"/>
      <c r="N155" s="225"/>
      <c r="O155" s="226"/>
      <c r="P155" s="226"/>
      <c r="Q155" s="226"/>
      <c r="R155" s="226"/>
      <c r="S155" s="226"/>
      <c r="T155" s="226"/>
      <c r="U155" s="226"/>
      <c r="V155" s="226"/>
      <c r="W155" s="226"/>
      <c r="X155" s="227"/>
      <c r="AT155" s="228" t="s">
        <v>173</v>
      </c>
      <c r="AU155" s="228" t="s">
        <v>94</v>
      </c>
      <c r="AV155" s="13" t="s">
        <v>92</v>
      </c>
      <c r="AW155" s="13" t="s">
        <v>5</v>
      </c>
      <c r="AX155" s="13" t="s">
        <v>85</v>
      </c>
      <c r="AY155" s="228" t="s">
        <v>163</v>
      </c>
    </row>
    <row r="156" spans="1:65" s="14" customFormat="1">
      <c r="B156" s="229"/>
      <c r="C156" s="230"/>
      <c r="D156" s="214" t="s">
        <v>173</v>
      </c>
      <c r="E156" s="231" t="s">
        <v>1</v>
      </c>
      <c r="F156" s="232" t="s">
        <v>775</v>
      </c>
      <c r="G156" s="230"/>
      <c r="H156" s="233">
        <v>0.128</v>
      </c>
      <c r="I156" s="234"/>
      <c r="J156" s="234"/>
      <c r="K156" s="230"/>
      <c r="L156" s="230"/>
      <c r="M156" s="235"/>
      <c r="N156" s="236"/>
      <c r="O156" s="237"/>
      <c r="P156" s="237"/>
      <c r="Q156" s="237"/>
      <c r="R156" s="237"/>
      <c r="S156" s="237"/>
      <c r="T156" s="237"/>
      <c r="U156" s="237"/>
      <c r="V156" s="237"/>
      <c r="W156" s="237"/>
      <c r="X156" s="238"/>
      <c r="AT156" s="239" t="s">
        <v>173</v>
      </c>
      <c r="AU156" s="239" t="s">
        <v>94</v>
      </c>
      <c r="AV156" s="14" t="s">
        <v>94</v>
      </c>
      <c r="AW156" s="14" t="s">
        <v>5</v>
      </c>
      <c r="AX156" s="14" t="s">
        <v>85</v>
      </c>
      <c r="AY156" s="239" t="s">
        <v>163</v>
      </c>
    </row>
    <row r="157" spans="1:65" s="15" customFormat="1">
      <c r="B157" s="240"/>
      <c r="C157" s="241"/>
      <c r="D157" s="214" t="s">
        <v>173</v>
      </c>
      <c r="E157" s="242" t="s">
        <v>1</v>
      </c>
      <c r="F157" s="243" t="s">
        <v>177</v>
      </c>
      <c r="G157" s="241"/>
      <c r="H157" s="244">
        <v>0.128</v>
      </c>
      <c r="I157" s="245"/>
      <c r="J157" s="245"/>
      <c r="K157" s="241"/>
      <c r="L157" s="241"/>
      <c r="M157" s="246"/>
      <c r="N157" s="247"/>
      <c r="O157" s="248"/>
      <c r="P157" s="248"/>
      <c r="Q157" s="248"/>
      <c r="R157" s="248"/>
      <c r="S157" s="248"/>
      <c r="T157" s="248"/>
      <c r="U157" s="248"/>
      <c r="V157" s="248"/>
      <c r="W157" s="248"/>
      <c r="X157" s="249"/>
      <c r="AT157" s="250" t="s">
        <v>173</v>
      </c>
      <c r="AU157" s="250" t="s">
        <v>94</v>
      </c>
      <c r="AV157" s="15" t="s">
        <v>169</v>
      </c>
      <c r="AW157" s="15" t="s">
        <v>5</v>
      </c>
      <c r="AX157" s="15" t="s">
        <v>92</v>
      </c>
      <c r="AY157" s="250" t="s">
        <v>163</v>
      </c>
    </row>
    <row r="158" spans="1:65" s="12" customFormat="1" ht="22.9" customHeight="1">
      <c r="B158" s="182"/>
      <c r="C158" s="183"/>
      <c r="D158" s="184" t="s">
        <v>84</v>
      </c>
      <c r="E158" s="197" t="s">
        <v>208</v>
      </c>
      <c r="F158" s="197" t="s">
        <v>460</v>
      </c>
      <c r="G158" s="183"/>
      <c r="H158" s="183"/>
      <c r="I158" s="186"/>
      <c r="J158" s="186"/>
      <c r="K158" s="198">
        <f>BK158</f>
        <v>0</v>
      </c>
      <c r="L158" s="183"/>
      <c r="M158" s="188"/>
      <c r="N158" s="189"/>
      <c r="O158" s="190"/>
      <c r="P158" s="190"/>
      <c r="Q158" s="191">
        <f>SUM(Q159:Q163)</f>
        <v>0</v>
      </c>
      <c r="R158" s="191">
        <f>SUM(R159:R163)</f>
        <v>0</v>
      </c>
      <c r="S158" s="190"/>
      <c r="T158" s="192">
        <f>SUM(T159:T163)</f>
        <v>0</v>
      </c>
      <c r="U158" s="190"/>
      <c r="V158" s="192">
        <f>SUM(V159:V163)</f>
        <v>0.57762303999999998</v>
      </c>
      <c r="W158" s="190"/>
      <c r="X158" s="193">
        <f>SUM(X159:X163)</f>
        <v>0</v>
      </c>
      <c r="AR158" s="194" t="s">
        <v>92</v>
      </c>
      <c r="AT158" s="195" t="s">
        <v>84</v>
      </c>
      <c r="AU158" s="195" t="s">
        <v>92</v>
      </c>
      <c r="AY158" s="194" t="s">
        <v>163</v>
      </c>
      <c r="BK158" s="196">
        <f>SUM(BK159:BK163)</f>
        <v>0</v>
      </c>
    </row>
    <row r="159" spans="1:65" s="2" customFormat="1" ht="24.2" customHeight="1">
      <c r="A159" s="35"/>
      <c r="B159" s="36"/>
      <c r="C159" s="199" t="s">
        <v>203</v>
      </c>
      <c r="D159" s="199" t="s">
        <v>165</v>
      </c>
      <c r="E159" s="200" t="s">
        <v>776</v>
      </c>
      <c r="F159" s="201" t="s">
        <v>777</v>
      </c>
      <c r="G159" s="202" t="s">
        <v>196</v>
      </c>
      <c r="H159" s="203">
        <v>0.25600000000000001</v>
      </c>
      <c r="I159" s="204"/>
      <c r="J159" s="204"/>
      <c r="K159" s="205">
        <f>ROUND(P159*H159,2)</f>
        <v>0</v>
      </c>
      <c r="L159" s="206"/>
      <c r="M159" s="40"/>
      <c r="N159" s="207" t="s">
        <v>1</v>
      </c>
      <c r="O159" s="208" t="s">
        <v>48</v>
      </c>
      <c r="P159" s="209">
        <f>I159+J159</f>
        <v>0</v>
      </c>
      <c r="Q159" s="209">
        <f>ROUND(I159*H159,2)</f>
        <v>0</v>
      </c>
      <c r="R159" s="209">
        <f>ROUND(J159*H159,2)</f>
        <v>0</v>
      </c>
      <c r="S159" s="72"/>
      <c r="T159" s="210">
        <f>S159*H159</f>
        <v>0</v>
      </c>
      <c r="U159" s="210">
        <v>2.2563399999999998</v>
      </c>
      <c r="V159" s="210">
        <f>U159*H159</f>
        <v>0.57762303999999998</v>
      </c>
      <c r="W159" s="210">
        <v>0</v>
      </c>
      <c r="X159" s="211">
        <f>W159*H159</f>
        <v>0</v>
      </c>
      <c r="Y159" s="35"/>
      <c r="Z159" s="35"/>
      <c r="AA159" s="35"/>
      <c r="AB159" s="35"/>
      <c r="AC159" s="35"/>
      <c r="AD159" s="35"/>
      <c r="AE159" s="35"/>
      <c r="AR159" s="212" t="s">
        <v>169</v>
      </c>
      <c r="AT159" s="212" t="s">
        <v>165</v>
      </c>
      <c r="AU159" s="212" t="s">
        <v>94</v>
      </c>
      <c r="AY159" s="18" t="s">
        <v>163</v>
      </c>
      <c r="BE159" s="213">
        <f>IF(O159="základní",K159,0)</f>
        <v>0</v>
      </c>
      <c r="BF159" s="213">
        <f>IF(O159="snížená",K159,0)</f>
        <v>0</v>
      </c>
      <c r="BG159" s="213">
        <f>IF(O159="zákl. přenesená",K159,0)</f>
        <v>0</v>
      </c>
      <c r="BH159" s="213">
        <f>IF(O159="sníž. přenesená",K159,0)</f>
        <v>0</v>
      </c>
      <c r="BI159" s="213">
        <f>IF(O159="nulová",K159,0)</f>
        <v>0</v>
      </c>
      <c r="BJ159" s="18" t="s">
        <v>92</v>
      </c>
      <c r="BK159" s="213">
        <f>ROUND(P159*H159,2)</f>
        <v>0</v>
      </c>
      <c r="BL159" s="18" t="s">
        <v>169</v>
      </c>
      <c r="BM159" s="212" t="s">
        <v>778</v>
      </c>
    </row>
    <row r="160" spans="1:65" s="2" customFormat="1" ht="19.5">
      <c r="A160" s="35"/>
      <c r="B160" s="36"/>
      <c r="C160" s="37"/>
      <c r="D160" s="214" t="s">
        <v>171</v>
      </c>
      <c r="E160" s="37"/>
      <c r="F160" s="215" t="s">
        <v>779</v>
      </c>
      <c r="G160" s="37"/>
      <c r="H160" s="37"/>
      <c r="I160" s="216"/>
      <c r="J160" s="216"/>
      <c r="K160" s="37"/>
      <c r="L160" s="37"/>
      <c r="M160" s="40"/>
      <c r="N160" s="217"/>
      <c r="O160" s="218"/>
      <c r="P160" s="72"/>
      <c r="Q160" s="72"/>
      <c r="R160" s="72"/>
      <c r="S160" s="72"/>
      <c r="T160" s="72"/>
      <c r="U160" s="72"/>
      <c r="V160" s="72"/>
      <c r="W160" s="72"/>
      <c r="X160" s="73"/>
      <c r="Y160" s="35"/>
      <c r="Z160" s="35"/>
      <c r="AA160" s="35"/>
      <c r="AB160" s="35"/>
      <c r="AC160" s="35"/>
      <c r="AD160" s="35"/>
      <c r="AE160" s="35"/>
      <c r="AT160" s="18" t="s">
        <v>171</v>
      </c>
      <c r="AU160" s="18" t="s">
        <v>94</v>
      </c>
    </row>
    <row r="161" spans="1:65" s="13" customFormat="1">
      <c r="B161" s="219"/>
      <c r="C161" s="220"/>
      <c r="D161" s="214" t="s">
        <v>173</v>
      </c>
      <c r="E161" s="221" t="s">
        <v>1</v>
      </c>
      <c r="F161" s="222" t="s">
        <v>174</v>
      </c>
      <c r="G161" s="220"/>
      <c r="H161" s="221" t="s">
        <v>1</v>
      </c>
      <c r="I161" s="223"/>
      <c r="J161" s="223"/>
      <c r="K161" s="220"/>
      <c r="L161" s="220"/>
      <c r="M161" s="224"/>
      <c r="N161" s="225"/>
      <c r="O161" s="226"/>
      <c r="P161" s="226"/>
      <c r="Q161" s="226"/>
      <c r="R161" s="226"/>
      <c r="S161" s="226"/>
      <c r="T161" s="226"/>
      <c r="U161" s="226"/>
      <c r="V161" s="226"/>
      <c r="W161" s="226"/>
      <c r="X161" s="227"/>
      <c r="AT161" s="228" t="s">
        <v>173</v>
      </c>
      <c r="AU161" s="228" t="s">
        <v>94</v>
      </c>
      <c r="AV161" s="13" t="s">
        <v>92</v>
      </c>
      <c r="AW161" s="13" t="s">
        <v>5</v>
      </c>
      <c r="AX161" s="13" t="s">
        <v>85</v>
      </c>
      <c r="AY161" s="228" t="s">
        <v>163</v>
      </c>
    </row>
    <row r="162" spans="1:65" s="14" customFormat="1">
      <c r="B162" s="229"/>
      <c r="C162" s="230"/>
      <c r="D162" s="214" t="s">
        <v>173</v>
      </c>
      <c r="E162" s="231" t="s">
        <v>1</v>
      </c>
      <c r="F162" s="232" t="s">
        <v>780</v>
      </c>
      <c r="G162" s="230"/>
      <c r="H162" s="233">
        <v>0.25600000000000001</v>
      </c>
      <c r="I162" s="234"/>
      <c r="J162" s="234"/>
      <c r="K162" s="230"/>
      <c r="L162" s="230"/>
      <c r="M162" s="235"/>
      <c r="N162" s="236"/>
      <c r="O162" s="237"/>
      <c r="P162" s="237"/>
      <c r="Q162" s="237"/>
      <c r="R162" s="237"/>
      <c r="S162" s="237"/>
      <c r="T162" s="237"/>
      <c r="U162" s="237"/>
      <c r="V162" s="237"/>
      <c r="W162" s="237"/>
      <c r="X162" s="238"/>
      <c r="AT162" s="239" t="s">
        <v>173</v>
      </c>
      <c r="AU162" s="239" t="s">
        <v>94</v>
      </c>
      <c r="AV162" s="14" t="s">
        <v>94</v>
      </c>
      <c r="AW162" s="14" t="s">
        <v>5</v>
      </c>
      <c r="AX162" s="14" t="s">
        <v>85</v>
      </c>
      <c r="AY162" s="239" t="s">
        <v>163</v>
      </c>
    </row>
    <row r="163" spans="1:65" s="15" customFormat="1">
      <c r="B163" s="240"/>
      <c r="C163" s="241"/>
      <c r="D163" s="214" t="s">
        <v>173</v>
      </c>
      <c r="E163" s="242" t="s">
        <v>1</v>
      </c>
      <c r="F163" s="243" t="s">
        <v>177</v>
      </c>
      <c r="G163" s="241"/>
      <c r="H163" s="244">
        <v>0.25600000000000001</v>
      </c>
      <c r="I163" s="245"/>
      <c r="J163" s="245"/>
      <c r="K163" s="241"/>
      <c r="L163" s="241"/>
      <c r="M163" s="246"/>
      <c r="N163" s="247"/>
      <c r="O163" s="248"/>
      <c r="P163" s="248"/>
      <c r="Q163" s="248"/>
      <c r="R163" s="248"/>
      <c r="S163" s="248"/>
      <c r="T163" s="248"/>
      <c r="U163" s="248"/>
      <c r="V163" s="248"/>
      <c r="W163" s="248"/>
      <c r="X163" s="249"/>
      <c r="AT163" s="250" t="s">
        <v>173</v>
      </c>
      <c r="AU163" s="250" t="s">
        <v>94</v>
      </c>
      <c r="AV163" s="15" t="s">
        <v>169</v>
      </c>
      <c r="AW163" s="15" t="s">
        <v>5</v>
      </c>
      <c r="AX163" s="15" t="s">
        <v>92</v>
      </c>
      <c r="AY163" s="250" t="s">
        <v>163</v>
      </c>
    </row>
    <row r="164" spans="1:65" s="12" customFormat="1" ht="22.9" customHeight="1">
      <c r="B164" s="182"/>
      <c r="C164" s="183"/>
      <c r="D164" s="184" t="s">
        <v>84</v>
      </c>
      <c r="E164" s="197" t="s">
        <v>219</v>
      </c>
      <c r="F164" s="197" t="s">
        <v>652</v>
      </c>
      <c r="G164" s="183"/>
      <c r="H164" s="183"/>
      <c r="I164" s="186"/>
      <c r="J164" s="186"/>
      <c r="K164" s="198">
        <f>BK164</f>
        <v>0</v>
      </c>
      <c r="L164" s="183"/>
      <c r="M164" s="188"/>
      <c r="N164" s="189"/>
      <c r="O164" s="190"/>
      <c r="P164" s="190"/>
      <c r="Q164" s="191">
        <f>SUM(Q165:Q196)</f>
        <v>0</v>
      </c>
      <c r="R164" s="191">
        <f>SUM(R165:R196)</f>
        <v>0</v>
      </c>
      <c r="S164" s="190"/>
      <c r="T164" s="192">
        <f>SUM(T165:T196)</f>
        <v>0</v>
      </c>
      <c r="U164" s="190"/>
      <c r="V164" s="192">
        <f>SUM(V165:V196)</f>
        <v>2.3060044400000002</v>
      </c>
      <c r="W164" s="190"/>
      <c r="X164" s="193">
        <f>SUM(X165:X196)</f>
        <v>0</v>
      </c>
      <c r="AR164" s="194" t="s">
        <v>92</v>
      </c>
      <c r="AT164" s="195" t="s">
        <v>84</v>
      </c>
      <c r="AU164" s="195" t="s">
        <v>92</v>
      </c>
      <c r="AY164" s="194" t="s">
        <v>163</v>
      </c>
      <c r="BK164" s="196">
        <f>SUM(BK165:BK196)</f>
        <v>0</v>
      </c>
    </row>
    <row r="165" spans="1:65" s="2" customFormat="1" ht="24.2" customHeight="1">
      <c r="A165" s="35"/>
      <c r="B165" s="36"/>
      <c r="C165" s="199" t="s">
        <v>208</v>
      </c>
      <c r="D165" s="199" t="s">
        <v>165</v>
      </c>
      <c r="E165" s="200" t="s">
        <v>781</v>
      </c>
      <c r="F165" s="201" t="s">
        <v>782</v>
      </c>
      <c r="G165" s="202" t="s">
        <v>244</v>
      </c>
      <c r="H165" s="203">
        <v>1</v>
      </c>
      <c r="I165" s="204"/>
      <c r="J165" s="204"/>
      <c r="K165" s="205">
        <f>ROUND(P165*H165,2)</f>
        <v>0</v>
      </c>
      <c r="L165" s="206"/>
      <c r="M165" s="40"/>
      <c r="N165" s="207" t="s">
        <v>1</v>
      </c>
      <c r="O165" s="208" t="s">
        <v>48</v>
      </c>
      <c r="P165" s="209">
        <f>I165+J165</f>
        <v>0</v>
      </c>
      <c r="Q165" s="209">
        <f>ROUND(I165*H165,2)</f>
        <v>0</v>
      </c>
      <c r="R165" s="209">
        <f>ROUND(J165*H165,2)</f>
        <v>0</v>
      </c>
      <c r="S165" s="72"/>
      <c r="T165" s="210">
        <f>S165*H165</f>
        <v>0</v>
      </c>
      <c r="U165" s="210">
        <v>0</v>
      </c>
      <c r="V165" s="210">
        <f>U165*H165</f>
        <v>0</v>
      </c>
      <c r="W165" s="210">
        <v>0</v>
      </c>
      <c r="X165" s="211">
        <f>W165*H165</f>
        <v>0</v>
      </c>
      <c r="Y165" s="35"/>
      <c r="Z165" s="35"/>
      <c r="AA165" s="35"/>
      <c r="AB165" s="35"/>
      <c r="AC165" s="35"/>
      <c r="AD165" s="35"/>
      <c r="AE165" s="35"/>
      <c r="AR165" s="212" t="s">
        <v>169</v>
      </c>
      <c r="AT165" s="212" t="s">
        <v>165</v>
      </c>
      <c r="AU165" s="212" t="s">
        <v>94</v>
      </c>
      <c r="AY165" s="18" t="s">
        <v>163</v>
      </c>
      <c r="BE165" s="213">
        <f>IF(O165="základní",K165,0)</f>
        <v>0</v>
      </c>
      <c r="BF165" s="213">
        <f>IF(O165="snížená",K165,0)</f>
        <v>0</v>
      </c>
      <c r="BG165" s="213">
        <f>IF(O165="zákl. přenesená",K165,0)</f>
        <v>0</v>
      </c>
      <c r="BH165" s="213">
        <f>IF(O165="sníž. přenesená",K165,0)</f>
        <v>0</v>
      </c>
      <c r="BI165" s="213">
        <f>IF(O165="nulová",K165,0)</f>
        <v>0</v>
      </c>
      <c r="BJ165" s="18" t="s">
        <v>92</v>
      </c>
      <c r="BK165" s="213">
        <f>ROUND(P165*H165,2)</f>
        <v>0</v>
      </c>
      <c r="BL165" s="18" t="s">
        <v>169</v>
      </c>
      <c r="BM165" s="212" t="s">
        <v>783</v>
      </c>
    </row>
    <row r="166" spans="1:65" s="2" customFormat="1" ht="29.25">
      <c r="A166" s="35"/>
      <c r="B166" s="36"/>
      <c r="C166" s="37"/>
      <c r="D166" s="214" t="s">
        <v>171</v>
      </c>
      <c r="E166" s="37"/>
      <c r="F166" s="215" t="s">
        <v>784</v>
      </c>
      <c r="G166" s="37"/>
      <c r="H166" s="37"/>
      <c r="I166" s="216"/>
      <c r="J166" s="216"/>
      <c r="K166" s="37"/>
      <c r="L166" s="37"/>
      <c r="M166" s="40"/>
      <c r="N166" s="217"/>
      <c r="O166" s="218"/>
      <c r="P166" s="72"/>
      <c r="Q166" s="72"/>
      <c r="R166" s="72"/>
      <c r="S166" s="72"/>
      <c r="T166" s="72"/>
      <c r="U166" s="72"/>
      <c r="V166" s="72"/>
      <c r="W166" s="72"/>
      <c r="X166" s="73"/>
      <c r="Y166" s="35"/>
      <c r="Z166" s="35"/>
      <c r="AA166" s="35"/>
      <c r="AB166" s="35"/>
      <c r="AC166" s="35"/>
      <c r="AD166" s="35"/>
      <c r="AE166" s="35"/>
      <c r="AT166" s="18" t="s">
        <v>171</v>
      </c>
      <c r="AU166" s="18" t="s">
        <v>94</v>
      </c>
    </row>
    <row r="167" spans="1:65" s="2" customFormat="1" ht="21.75" customHeight="1">
      <c r="A167" s="35"/>
      <c r="B167" s="36"/>
      <c r="C167" s="267" t="s">
        <v>213</v>
      </c>
      <c r="D167" s="267" t="s">
        <v>435</v>
      </c>
      <c r="E167" s="268" t="s">
        <v>785</v>
      </c>
      <c r="F167" s="269" t="s">
        <v>786</v>
      </c>
      <c r="G167" s="270" t="s">
        <v>244</v>
      </c>
      <c r="H167" s="271">
        <v>1.0149999999999999</v>
      </c>
      <c r="I167" s="272"/>
      <c r="J167" s="273"/>
      <c r="K167" s="274">
        <f>ROUND(P167*H167,2)</f>
        <v>0</v>
      </c>
      <c r="L167" s="273"/>
      <c r="M167" s="275"/>
      <c r="N167" s="276" t="s">
        <v>1</v>
      </c>
      <c r="O167" s="208" t="s">
        <v>48</v>
      </c>
      <c r="P167" s="209">
        <f>I167+J167</f>
        <v>0</v>
      </c>
      <c r="Q167" s="209">
        <f>ROUND(I167*H167,2)</f>
        <v>0</v>
      </c>
      <c r="R167" s="209">
        <f>ROUND(J167*H167,2)</f>
        <v>0</v>
      </c>
      <c r="S167" s="72"/>
      <c r="T167" s="210">
        <f>S167*H167</f>
        <v>0</v>
      </c>
      <c r="U167" s="210">
        <v>2.1800000000000001E-3</v>
      </c>
      <c r="V167" s="210">
        <f>U167*H167</f>
        <v>2.2126999999999997E-3</v>
      </c>
      <c r="W167" s="210">
        <v>0</v>
      </c>
      <c r="X167" s="211">
        <f>W167*H167</f>
        <v>0</v>
      </c>
      <c r="Y167" s="35"/>
      <c r="Z167" s="35"/>
      <c r="AA167" s="35"/>
      <c r="AB167" s="35"/>
      <c r="AC167" s="35"/>
      <c r="AD167" s="35"/>
      <c r="AE167" s="35"/>
      <c r="AR167" s="212" t="s">
        <v>219</v>
      </c>
      <c r="AT167" s="212" t="s">
        <v>435</v>
      </c>
      <c r="AU167" s="212" t="s">
        <v>94</v>
      </c>
      <c r="AY167" s="18" t="s">
        <v>163</v>
      </c>
      <c r="BE167" s="213">
        <f>IF(O167="základní",K167,0)</f>
        <v>0</v>
      </c>
      <c r="BF167" s="213">
        <f>IF(O167="snížená",K167,0)</f>
        <v>0</v>
      </c>
      <c r="BG167" s="213">
        <f>IF(O167="zákl. přenesená",K167,0)</f>
        <v>0</v>
      </c>
      <c r="BH167" s="213">
        <f>IF(O167="sníž. přenesená",K167,0)</f>
        <v>0</v>
      </c>
      <c r="BI167" s="213">
        <f>IF(O167="nulová",K167,0)</f>
        <v>0</v>
      </c>
      <c r="BJ167" s="18" t="s">
        <v>92</v>
      </c>
      <c r="BK167" s="213">
        <f>ROUND(P167*H167,2)</f>
        <v>0</v>
      </c>
      <c r="BL167" s="18" t="s">
        <v>169</v>
      </c>
      <c r="BM167" s="212" t="s">
        <v>787</v>
      </c>
    </row>
    <row r="168" spans="1:65" s="2" customFormat="1">
      <c r="A168" s="35"/>
      <c r="B168" s="36"/>
      <c r="C168" s="37"/>
      <c r="D168" s="214" t="s">
        <v>171</v>
      </c>
      <c r="E168" s="37"/>
      <c r="F168" s="215" t="s">
        <v>786</v>
      </c>
      <c r="G168" s="37"/>
      <c r="H168" s="37"/>
      <c r="I168" s="216"/>
      <c r="J168" s="216"/>
      <c r="K168" s="37"/>
      <c r="L168" s="37"/>
      <c r="M168" s="40"/>
      <c r="N168" s="217"/>
      <c r="O168" s="218"/>
      <c r="P168" s="72"/>
      <c r="Q168" s="72"/>
      <c r="R168" s="72"/>
      <c r="S168" s="72"/>
      <c r="T168" s="72"/>
      <c r="U168" s="72"/>
      <c r="V168" s="72"/>
      <c r="W168" s="72"/>
      <c r="X168" s="73"/>
      <c r="Y168" s="35"/>
      <c r="Z168" s="35"/>
      <c r="AA168" s="35"/>
      <c r="AB168" s="35"/>
      <c r="AC168" s="35"/>
      <c r="AD168" s="35"/>
      <c r="AE168" s="35"/>
      <c r="AT168" s="18" t="s">
        <v>171</v>
      </c>
      <c r="AU168" s="18" t="s">
        <v>94</v>
      </c>
    </row>
    <row r="169" spans="1:65" s="14" customFormat="1">
      <c r="B169" s="229"/>
      <c r="C169" s="230"/>
      <c r="D169" s="214" t="s">
        <v>173</v>
      </c>
      <c r="E169" s="230"/>
      <c r="F169" s="232" t="s">
        <v>788</v>
      </c>
      <c r="G169" s="230"/>
      <c r="H169" s="233">
        <v>1.0149999999999999</v>
      </c>
      <c r="I169" s="234"/>
      <c r="J169" s="234"/>
      <c r="K169" s="230"/>
      <c r="L169" s="230"/>
      <c r="M169" s="235"/>
      <c r="N169" s="236"/>
      <c r="O169" s="237"/>
      <c r="P169" s="237"/>
      <c r="Q169" s="237"/>
      <c r="R169" s="237"/>
      <c r="S169" s="237"/>
      <c r="T169" s="237"/>
      <c r="U169" s="237"/>
      <c r="V169" s="237"/>
      <c r="W169" s="237"/>
      <c r="X169" s="238"/>
      <c r="AT169" s="239" t="s">
        <v>173</v>
      </c>
      <c r="AU169" s="239" t="s">
        <v>94</v>
      </c>
      <c r="AV169" s="14" t="s">
        <v>94</v>
      </c>
      <c r="AW169" s="14" t="s">
        <v>4</v>
      </c>
      <c r="AX169" s="14" t="s">
        <v>92</v>
      </c>
      <c r="AY169" s="239" t="s">
        <v>163</v>
      </c>
    </row>
    <row r="170" spans="1:65" s="2" customFormat="1" ht="24.2" customHeight="1">
      <c r="A170" s="35"/>
      <c r="B170" s="36"/>
      <c r="C170" s="199" t="s">
        <v>219</v>
      </c>
      <c r="D170" s="199" t="s">
        <v>165</v>
      </c>
      <c r="E170" s="200" t="s">
        <v>789</v>
      </c>
      <c r="F170" s="201" t="s">
        <v>790</v>
      </c>
      <c r="G170" s="202" t="s">
        <v>244</v>
      </c>
      <c r="H170" s="203">
        <v>10.5</v>
      </c>
      <c r="I170" s="204"/>
      <c r="J170" s="204"/>
      <c r="K170" s="205">
        <f>ROUND(P170*H170,2)</f>
        <v>0</v>
      </c>
      <c r="L170" s="206"/>
      <c r="M170" s="40"/>
      <c r="N170" s="207" t="s">
        <v>1</v>
      </c>
      <c r="O170" s="208" t="s">
        <v>48</v>
      </c>
      <c r="P170" s="209">
        <f>I170+J170</f>
        <v>0</v>
      </c>
      <c r="Q170" s="209">
        <f>ROUND(I170*H170,2)</f>
        <v>0</v>
      </c>
      <c r="R170" s="209">
        <f>ROUND(J170*H170,2)</f>
        <v>0</v>
      </c>
      <c r="S170" s="72"/>
      <c r="T170" s="210">
        <f>S170*H170</f>
        <v>0</v>
      </c>
      <c r="U170" s="210">
        <v>0</v>
      </c>
      <c r="V170" s="210">
        <f>U170*H170</f>
        <v>0</v>
      </c>
      <c r="W170" s="210">
        <v>0</v>
      </c>
      <c r="X170" s="211">
        <f>W170*H170</f>
        <v>0</v>
      </c>
      <c r="Y170" s="35"/>
      <c r="Z170" s="35"/>
      <c r="AA170" s="35"/>
      <c r="AB170" s="35"/>
      <c r="AC170" s="35"/>
      <c r="AD170" s="35"/>
      <c r="AE170" s="35"/>
      <c r="AR170" s="212" t="s">
        <v>169</v>
      </c>
      <c r="AT170" s="212" t="s">
        <v>165</v>
      </c>
      <c r="AU170" s="212" t="s">
        <v>94</v>
      </c>
      <c r="AY170" s="18" t="s">
        <v>163</v>
      </c>
      <c r="BE170" s="213">
        <f>IF(O170="základní",K170,0)</f>
        <v>0</v>
      </c>
      <c r="BF170" s="213">
        <f>IF(O170="snížená",K170,0)</f>
        <v>0</v>
      </c>
      <c r="BG170" s="213">
        <f>IF(O170="zákl. přenesená",K170,0)</f>
        <v>0</v>
      </c>
      <c r="BH170" s="213">
        <f>IF(O170="sníž. přenesená",K170,0)</f>
        <v>0</v>
      </c>
      <c r="BI170" s="213">
        <f>IF(O170="nulová",K170,0)</f>
        <v>0</v>
      </c>
      <c r="BJ170" s="18" t="s">
        <v>92</v>
      </c>
      <c r="BK170" s="213">
        <f>ROUND(P170*H170,2)</f>
        <v>0</v>
      </c>
      <c r="BL170" s="18" t="s">
        <v>169</v>
      </c>
      <c r="BM170" s="212" t="s">
        <v>791</v>
      </c>
    </row>
    <row r="171" spans="1:65" s="2" customFormat="1" ht="29.25">
      <c r="A171" s="35"/>
      <c r="B171" s="36"/>
      <c r="C171" s="37"/>
      <c r="D171" s="214" t="s">
        <v>171</v>
      </c>
      <c r="E171" s="37"/>
      <c r="F171" s="215" t="s">
        <v>792</v>
      </c>
      <c r="G171" s="37"/>
      <c r="H171" s="37"/>
      <c r="I171" s="216"/>
      <c r="J171" s="216"/>
      <c r="K171" s="37"/>
      <c r="L171" s="37"/>
      <c r="M171" s="40"/>
      <c r="N171" s="217"/>
      <c r="O171" s="218"/>
      <c r="P171" s="72"/>
      <c r="Q171" s="72"/>
      <c r="R171" s="72"/>
      <c r="S171" s="72"/>
      <c r="T171" s="72"/>
      <c r="U171" s="72"/>
      <c r="V171" s="72"/>
      <c r="W171" s="72"/>
      <c r="X171" s="73"/>
      <c r="Y171" s="35"/>
      <c r="Z171" s="35"/>
      <c r="AA171" s="35"/>
      <c r="AB171" s="35"/>
      <c r="AC171" s="35"/>
      <c r="AD171" s="35"/>
      <c r="AE171" s="35"/>
      <c r="AT171" s="18" t="s">
        <v>171</v>
      </c>
      <c r="AU171" s="18" t="s">
        <v>94</v>
      </c>
    </row>
    <row r="172" spans="1:65" s="2" customFormat="1" ht="21.75" customHeight="1">
      <c r="A172" s="35"/>
      <c r="B172" s="36"/>
      <c r="C172" s="267" t="s">
        <v>192</v>
      </c>
      <c r="D172" s="267" t="s">
        <v>435</v>
      </c>
      <c r="E172" s="268" t="s">
        <v>793</v>
      </c>
      <c r="F172" s="269" t="s">
        <v>794</v>
      </c>
      <c r="G172" s="270" t="s">
        <v>244</v>
      </c>
      <c r="H172" s="271">
        <v>10.657999999999999</v>
      </c>
      <c r="I172" s="272"/>
      <c r="J172" s="273"/>
      <c r="K172" s="274">
        <f>ROUND(P172*H172,2)</f>
        <v>0</v>
      </c>
      <c r="L172" s="273"/>
      <c r="M172" s="275"/>
      <c r="N172" s="276" t="s">
        <v>1</v>
      </c>
      <c r="O172" s="208" t="s">
        <v>48</v>
      </c>
      <c r="P172" s="209">
        <f>I172+J172</f>
        <v>0</v>
      </c>
      <c r="Q172" s="209">
        <f>ROUND(I172*H172,2)</f>
        <v>0</v>
      </c>
      <c r="R172" s="209">
        <f>ROUND(J172*H172,2)</f>
        <v>0</v>
      </c>
      <c r="S172" s="72"/>
      <c r="T172" s="210">
        <f>S172*H172</f>
        <v>0</v>
      </c>
      <c r="U172" s="210">
        <v>9.0299999999999998E-3</v>
      </c>
      <c r="V172" s="210">
        <f>U172*H172</f>
        <v>9.6241739999999992E-2</v>
      </c>
      <c r="W172" s="210">
        <v>0</v>
      </c>
      <c r="X172" s="211">
        <f>W172*H172</f>
        <v>0</v>
      </c>
      <c r="Y172" s="35"/>
      <c r="Z172" s="35"/>
      <c r="AA172" s="35"/>
      <c r="AB172" s="35"/>
      <c r="AC172" s="35"/>
      <c r="AD172" s="35"/>
      <c r="AE172" s="35"/>
      <c r="AR172" s="212" t="s">
        <v>219</v>
      </c>
      <c r="AT172" s="212" t="s">
        <v>435</v>
      </c>
      <c r="AU172" s="212" t="s">
        <v>94</v>
      </c>
      <c r="AY172" s="18" t="s">
        <v>163</v>
      </c>
      <c r="BE172" s="213">
        <f>IF(O172="základní",K172,0)</f>
        <v>0</v>
      </c>
      <c r="BF172" s="213">
        <f>IF(O172="snížená",K172,0)</f>
        <v>0</v>
      </c>
      <c r="BG172" s="213">
        <f>IF(O172="zákl. přenesená",K172,0)</f>
        <v>0</v>
      </c>
      <c r="BH172" s="213">
        <f>IF(O172="sníž. přenesená",K172,0)</f>
        <v>0</v>
      </c>
      <c r="BI172" s="213">
        <f>IF(O172="nulová",K172,0)</f>
        <v>0</v>
      </c>
      <c r="BJ172" s="18" t="s">
        <v>92</v>
      </c>
      <c r="BK172" s="213">
        <f>ROUND(P172*H172,2)</f>
        <v>0</v>
      </c>
      <c r="BL172" s="18" t="s">
        <v>169</v>
      </c>
      <c r="BM172" s="212" t="s">
        <v>795</v>
      </c>
    </row>
    <row r="173" spans="1:65" s="2" customFormat="1">
      <c r="A173" s="35"/>
      <c r="B173" s="36"/>
      <c r="C173" s="37"/>
      <c r="D173" s="214" t="s">
        <v>171</v>
      </c>
      <c r="E173" s="37"/>
      <c r="F173" s="215" t="s">
        <v>794</v>
      </c>
      <c r="G173" s="37"/>
      <c r="H173" s="37"/>
      <c r="I173" s="216"/>
      <c r="J173" s="216"/>
      <c r="K173" s="37"/>
      <c r="L173" s="37"/>
      <c r="M173" s="40"/>
      <c r="N173" s="217"/>
      <c r="O173" s="218"/>
      <c r="P173" s="72"/>
      <c r="Q173" s="72"/>
      <c r="R173" s="72"/>
      <c r="S173" s="72"/>
      <c r="T173" s="72"/>
      <c r="U173" s="72"/>
      <c r="V173" s="72"/>
      <c r="W173" s="72"/>
      <c r="X173" s="73"/>
      <c r="Y173" s="35"/>
      <c r="Z173" s="35"/>
      <c r="AA173" s="35"/>
      <c r="AB173" s="35"/>
      <c r="AC173" s="35"/>
      <c r="AD173" s="35"/>
      <c r="AE173" s="35"/>
      <c r="AT173" s="18" t="s">
        <v>171</v>
      </c>
      <c r="AU173" s="18" t="s">
        <v>94</v>
      </c>
    </row>
    <row r="174" spans="1:65" s="14" customFormat="1">
      <c r="B174" s="229"/>
      <c r="C174" s="230"/>
      <c r="D174" s="214" t="s">
        <v>173</v>
      </c>
      <c r="E174" s="230"/>
      <c r="F174" s="232" t="s">
        <v>796</v>
      </c>
      <c r="G174" s="230"/>
      <c r="H174" s="233">
        <v>10.657999999999999</v>
      </c>
      <c r="I174" s="234"/>
      <c r="J174" s="234"/>
      <c r="K174" s="230"/>
      <c r="L174" s="230"/>
      <c r="M174" s="235"/>
      <c r="N174" s="236"/>
      <c r="O174" s="237"/>
      <c r="P174" s="237"/>
      <c r="Q174" s="237"/>
      <c r="R174" s="237"/>
      <c r="S174" s="237"/>
      <c r="T174" s="237"/>
      <c r="U174" s="237"/>
      <c r="V174" s="237"/>
      <c r="W174" s="237"/>
      <c r="X174" s="238"/>
      <c r="AT174" s="239" t="s">
        <v>173</v>
      </c>
      <c r="AU174" s="239" t="s">
        <v>94</v>
      </c>
      <c r="AV174" s="14" t="s">
        <v>94</v>
      </c>
      <c r="AW174" s="14" t="s">
        <v>4</v>
      </c>
      <c r="AX174" s="14" t="s">
        <v>92</v>
      </c>
      <c r="AY174" s="239" t="s">
        <v>163</v>
      </c>
    </row>
    <row r="175" spans="1:65" s="2" customFormat="1" ht="24.2" customHeight="1">
      <c r="A175" s="35"/>
      <c r="B175" s="36"/>
      <c r="C175" s="199" t="s">
        <v>231</v>
      </c>
      <c r="D175" s="199" t="s">
        <v>165</v>
      </c>
      <c r="E175" s="200" t="s">
        <v>797</v>
      </c>
      <c r="F175" s="201" t="s">
        <v>798</v>
      </c>
      <c r="G175" s="202" t="s">
        <v>187</v>
      </c>
      <c r="H175" s="203">
        <v>10</v>
      </c>
      <c r="I175" s="204"/>
      <c r="J175" s="204"/>
      <c r="K175" s="205">
        <f>ROUND(P175*H175,2)</f>
        <v>0</v>
      </c>
      <c r="L175" s="206"/>
      <c r="M175" s="40"/>
      <c r="N175" s="207" t="s">
        <v>1</v>
      </c>
      <c r="O175" s="208" t="s">
        <v>48</v>
      </c>
      <c r="P175" s="209">
        <f>I175+J175</f>
        <v>0</v>
      </c>
      <c r="Q175" s="209">
        <f>ROUND(I175*H175,2)</f>
        <v>0</v>
      </c>
      <c r="R175" s="209">
        <f>ROUND(J175*H175,2)</f>
        <v>0</v>
      </c>
      <c r="S175" s="72"/>
      <c r="T175" s="210">
        <f>S175*H175</f>
        <v>0</v>
      </c>
      <c r="U175" s="210">
        <v>0</v>
      </c>
      <c r="V175" s="210">
        <f>U175*H175</f>
        <v>0</v>
      </c>
      <c r="W175" s="210">
        <v>0</v>
      </c>
      <c r="X175" s="211">
        <f>W175*H175</f>
        <v>0</v>
      </c>
      <c r="Y175" s="35"/>
      <c r="Z175" s="35"/>
      <c r="AA175" s="35"/>
      <c r="AB175" s="35"/>
      <c r="AC175" s="35"/>
      <c r="AD175" s="35"/>
      <c r="AE175" s="35"/>
      <c r="AR175" s="212" t="s">
        <v>169</v>
      </c>
      <c r="AT175" s="212" t="s">
        <v>165</v>
      </c>
      <c r="AU175" s="212" t="s">
        <v>94</v>
      </c>
      <c r="AY175" s="18" t="s">
        <v>163</v>
      </c>
      <c r="BE175" s="213">
        <f>IF(O175="základní",K175,0)</f>
        <v>0</v>
      </c>
      <c r="BF175" s="213">
        <f>IF(O175="snížená",K175,0)</f>
        <v>0</v>
      </c>
      <c r="BG175" s="213">
        <f>IF(O175="zákl. přenesená",K175,0)</f>
        <v>0</v>
      </c>
      <c r="BH175" s="213">
        <f>IF(O175="sníž. přenesená",K175,0)</f>
        <v>0</v>
      </c>
      <c r="BI175" s="213">
        <f>IF(O175="nulová",K175,0)</f>
        <v>0</v>
      </c>
      <c r="BJ175" s="18" t="s">
        <v>92</v>
      </c>
      <c r="BK175" s="213">
        <f>ROUND(P175*H175,2)</f>
        <v>0</v>
      </c>
      <c r="BL175" s="18" t="s">
        <v>169</v>
      </c>
      <c r="BM175" s="212" t="s">
        <v>799</v>
      </c>
    </row>
    <row r="176" spans="1:65" s="2" customFormat="1" ht="29.25">
      <c r="A176" s="35"/>
      <c r="B176" s="36"/>
      <c r="C176" s="37"/>
      <c r="D176" s="214" t="s">
        <v>171</v>
      </c>
      <c r="E176" s="37"/>
      <c r="F176" s="215" t="s">
        <v>800</v>
      </c>
      <c r="G176" s="37"/>
      <c r="H176" s="37"/>
      <c r="I176" s="216"/>
      <c r="J176" s="216"/>
      <c r="K176" s="37"/>
      <c r="L176" s="37"/>
      <c r="M176" s="40"/>
      <c r="N176" s="217"/>
      <c r="O176" s="218"/>
      <c r="P176" s="72"/>
      <c r="Q176" s="72"/>
      <c r="R176" s="72"/>
      <c r="S176" s="72"/>
      <c r="T176" s="72"/>
      <c r="U176" s="72"/>
      <c r="V176" s="72"/>
      <c r="W176" s="72"/>
      <c r="X176" s="73"/>
      <c r="Y176" s="35"/>
      <c r="Z176" s="35"/>
      <c r="AA176" s="35"/>
      <c r="AB176" s="35"/>
      <c r="AC176" s="35"/>
      <c r="AD176" s="35"/>
      <c r="AE176" s="35"/>
      <c r="AT176" s="18" t="s">
        <v>171</v>
      </c>
      <c r="AU176" s="18" t="s">
        <v>94</v>
      </c>
    </row>
    <row r="177" spans="1:65" s="2" customFormat="1" ht="16.5" customHeight="1">
      <c r="A177" s="35"/>
      <c r="B177" s="36"/>
      <c r="C177" s="267" t="s">
        <v>241</v>
      </c>
      <c r="D177" s="267" t="s">
        <v>435</v>
      </c>
      <c r="E177" s="268" t="s">
        <v>801</v>
      </c>
      <c r="F177" s="269" t="s">
        <v>802</v>
      </c>
      <c r="G177" s="270" t="s">
        <v>187</v>
      </c>
      <c r="H177" s="271">
        <v>10</v>
      </c>
      <c r="I177" s="272"/>
      <c r="J177" s="273"/>
      <c r="K177" s="274">
        <f>ROUND(P177*H177,2)</f>
        <v>0</v>
      </c>
      <c r="L177" s="273"/>
      <c r="M177" s="275"/>
      <c r="N177" s="276" t="s">
        <v>1</v>
      </c>
      <c r="O177" s="208" t="s">
        <v>48</v>
      </c>
      <c r="P177" s="209">
        <f>I177+J177</f>
        <v>0</v>
      </c>
      <c r="Q177" s="209">
        <f>ROUND(I177*H177,2)</f>
        <v>0</v>
      </c>
      <c r="R177" s="209">
        <f>ROUND(J177*H177,2)</f>
        <v>0</v>
      </c>
      <c r="S177" s="72"/>
      <c r="T177" s="210">
        <f>S177*H177</f>
        <v>0</v>
      </c>
      <c r="U177" s="210">
        <v>3.5899999999999999E-3</v>
      </c>
      <c r="V177" s="210">
        <f>U177*H177</f>
        <v>3.5900000000000001E-2</v>
      </c>
      <c r="W177" s="210">
        <v>0</v>
      </c>
      <c r="X177" s="211">
        <f>W177*H177</f>
        <v>0</v>
      </c>
      <c r="Y177" s="35"/>
      <c r="Z177" s="35"/>
      <c r="AA177" s="35"/>
      <c r="AB177" s="35"/>
      <c r="AC177" s="35"/>
      <c r="AD177" s="35"/>
      <c r="AE177" s="35"/>
      <c r="AR177" s="212" t="s">
        <v>219</v>
      </c>
      <c r="AT177" s="212" t="s">
        <v>435</v>
      </c>
      <c r="AU177" s="212" t="s">
        <v>94</v>
      </c>
      <c r="AY177" s="18" t="s">
        <v>163</v>
      </c>
      <c r="BE177" s="213">
        <f>IF(O177="základní",K177,0)</f>
        <v>0</v>
      </c>
      <c r="BF177" s="213">
        <f>IF(O177="snížená",K177,0)</f>
        <v>0</v>
      </c>
      <c r="BG177" s="213">
        <f>IF(O177="zákl. přenesená",K177,0)</f>
        <v>0</v>
      </c>
      <c r="BH177" s="213">
        <f>IF(O177="sníž. přenesená",K177,0)</f>
        <v>0</v>
      </c>
      <c r="BI177" s="213">
        <f>IF(O177="nulová",K177,0)</f>
        <v>0</v>
      </c>
      <c r="BJ177" s="18" t="s">
        <v>92</v>
      </c>
      <c r="BK177" s="213">
        <f>ROUND(P177*H177,2)</f>
        <v>0</v>
      </c>
      <c r="BL177" s="18" t="s">
        <v>169</v>
      </c>
      <c r="BM177" s="212" t="s">
        <v>803</v>
      </c>
    </row>
    <row r="178" spans="1:65" s="2" customFormat="1">
      <c r="A178" s="35"/>
      <c r="B178" s="36"/>
      <c r="C178" s="37"/>
      <c r="D178" s="214" t="s">
        <v>171</v>
      </c>
      <c r="E178" s="37"/>
      <c r="F178" s="215" t="s">
        <v>802</v>
      </c>
      <c r="G178" s="37"/>
      <c r="H178" s="37"/>
      <c r="I178" s="216"/>
      <c r="J178" s="216"/>
      <c r="K178" s="37"/>
      <c r="L178" s="37"/>
      <c r="M178" s="40"/>
      <c r="N178" s="217"/>
      <c r="O178" s="218"/>
      <c r="P178" s="72"/>
      <c r="Q178" s="72"/>
      <c r="R178" s="72"/>
      <c r="S178" s="72"/>
      <c r="T178" s="72"/>
      <c r="U178" s="72"/>
      <c r="V178" s="72"/>
      <c r="W178" s="72"/>
      <c r="X178" s="73"/>
      <c r="Y178" s="35"/>
      <c r="Z178" s="35"/>
      <c r="AA178" s="35"/>
      <c r="AB178" s="35"/>
      <c r="AC178" s="35"/>
      <c r="AD178" s="35"/>
      <c r="AE178" s="35"/>
      <c r="AT178" s="18" t="s">
        <v>171</v>
      </c>
      <c r="AU178" s="18" t="s">
        <v>94</v>
      </c>
    </row>
    <row r="179" spans="1:65" s="2" customFormat="1" ht="16.5" customHeight="1">
      <c r="A179" s="35"/>
      <c r="B179" s="36"/>
      <c r="C179" s="267" t="s">
        <v>248</v>
      </c>
      <c r="D179" s="267" t="s">
        <v>435</v>
      </c>
      <c r="E179" s="268" t="s">
        <v>804</v>
      </c>
      <c r="F179" s="269" t="s">
        <v>805</v>
      </c>
      <c r="G179" s="270" t="s">
        <v>187</v>
      </c>
      <c r="H179" s="271">
        <v>1</v>
      </c>
      <c r="I179" s="272"/>
      <c r="J179" s="273"/>
      <c r="K179" s="274">
        <f>ROUND(P179*H179,2)</f>
        <v>0</v>
      </c>
      <c r="L179" s="273"/>
      <c r="M179" s="275"/>
      <c r="N179" s="276" t="s">
        <v>1</v>
      </c>
      <c r="O179" s="208" t="s">
        <v>48</v>
      </c>
      <c r="P179" s="209">
        <f>I179+J179</f>
        <v>0</v>
      </c>
      <c r="Q179" s="209">
        <f>ROUND(I179*H179,2)</f>
        <v>0</v>
      </c>
      <c r="R179" s="209">
        <f>ROUND(J179*H179,2)</f>
        <v>0</v>
      </c>
      <c r="S179" s="72"/>
      <c r="T179" s="210">
        <f>S179*H179</f>
        <v>0</v>
      </c>
      <c r="U179" s="210">
        <v>2.4099999999999998E-3</v>
      </c>
      <c r="V179" s="210">
        <f>U179*H179</f>
        <v>2.4099999999999998E-3</v>
      </c>
      <c r="W179" s="210">
        <v>0</v>
      </c>
      <c r="X179" s="211">
        <f>W179*H179</f>
        <v>0</v>
      </c>
      <c r="Y179" s="35"/>
      <c r="Z179" s="35"/>
      <c r="AA179" s="35"/>
      <c r="AB179" s="35"/>
      <c r="AC179" s="35"/>
      <c r="AD179" s="35"/>
      <c r="AE179" s="35"/>
      <c r="AR179" s="212" t="s">
        <v>219</v>
      </c>
      <c r="AT179" s="212" t="s">
        <v>435</v>
      </c>
      <c r="AU179" s="212" t="s">
        <v>94</v>
      </c>
      <c r="AY179" s="18" t="s">
        <v>163</v>
      </c>
      <c r="BE179" s="213">
        <f>IF(O179="základní",K179,0)</f>
        <v>0</v>
      </c>
      <c r="BF179" s="213">
        <f>IF(O179="snížená",K179,0)</f>
        <v>0</v>
      </c>
      <c r="BG179" s="213">
        <f>IF(O179="zákl. přenesená",K179,0)</f>
        <v>0</v>
      </c>
      <c r="BH179" s="213">
        <f>IF(O179="sníž. přenesená",K179,0)</f>
        <v>0</v>
      </c>
      <c r="BI179" s="213">
        <f>IF(O179="nulová",K179,0)</f>
        <v>0</v>
      </c>
      <c r="BJ179" s="18" t="s">
        <v>92</v>
      </c>
      <c r="BK179" s="213">
        <f>ROUND(P179*H179,2)</f>
        <v>0</v>
      </c>
      <c r="BL179" s="18" t="s">
        <v>169</v>
      </c>
      <c r="BM179" s="212" t="s">
        <v>806</v>
      </c>
    </row>
    <row r="180" spans="1:65" s="2" customFormat="1">
      <c r="A180" s="35"/>
      <c r="B180" s="36"/>
      <c r="C180" s="37"/>
      <c r="D180" s="214" t="s">
        <v>171</v>
      </c>
      <c r="E180" s="37"/>
      <c r="F180" s="215" t="s">
        <v>805</v>
      </c>
      <c r="G180" s="37"/>
      <c r="H180" s="37"/>
      <c r="I180" s="216"/>
      <c r="J180" s="216"/>
      <c r="K180" s="37"/>
      <c r="L180" s="37"/>
      <c r="M180" s="40"/>
      <c r="N180" s="217"/>
      <c r="O180" s="218"/>
      <c r="P180" s="72"/>
      <c r="Q180" s="72"/>
      <c r="R180" s="72"/>
      <c r="S180" s="72"/>
      <c r="T180" s="72"/>
      <c r="U180" s="72"/>
      <c r="V180" s="72"/>
      <c r="W180" s="72"/>
      <c r="X180" s="73"/>
      <c r="Y180" s="35"/>
      <c r="Z180" s="35"/>
      <c r="AA180" s="35"/>
      <c r="AB180" s="35"/>
      <c r="AC180" s="35"/>
      <c r="AD180" s="35"/>
      <c r="AE180" s="35"/>
      <c r="AT180" s="18" t="s">
        <v>171</v>
      </c>
      <c r="AU180" s="18" t="s">
        <v>94</v>
      </c>
    </row>
    <row r="181" spans="1:65" s="2" customFormat="1" ht="16.5" customHeight="1">
      <c r="A181" s="35"/>
      <c r="B181" s="36"/>
      <c r="C181" s="267" t="s">
        <v>254</v>
      </c>
      <c r="D181" s="267" t="s">
        <v>435</v>
      </c>
      <c r="E181" s="268" t="s">
        <v>807</v>
      </c>
      <c r="F181" s="269" t="s">
        <v>808</v>
      </c>
      <c r="G181" s="270" t="s">
        <v>187</v>
      </c>
      <c r="H181" s="271">
        <v>4</v>
      </c>
      <c r="I181" s="272"/>
      <c r="J181" s="273"/>
      <c r="K181" s="274">
        <f>ROUND(P181*H181,2)</f>
        <v>0</v>
      </c>
      <c r="L181" s="273"/>
      <c r="M181" s="275"/>
      <c r="N181" s="276" t="s">
        <v>1</v>
      </c>
      <c r="O181" s="208" t="s">
        <v>48</v>
      </c>
      <c r="P181" s="209">
        <f>I181+J181</f>
        <v>0</v>
      </c>
      <c r="Q181" s="209">
        <f>ROUND(I181*H181,2)</f>
        <v>0</v>
      </c>
      <c r="R181" s="209">
        <f>ROUND(J181*H181,2)</f>
        <v>0</v>
      </c>
      <c r="S181" s="72"/>
      <c r="T181" s="210">
        <f>S181*H181</f>
        <v>0</v>
      </c>
      <c r="U181" s="210">
        <v>1.15E-2</v>
      </c>
      <c r="V181" s="210">
        <f>U181*H181</f>
        <v>4.5999999999999999E-2</v>
      </c>
      <c r="W181" s="210">
        <v>0</v>
      </c>
      <c r="X181" s="211">
        <f>W181*H181</f>
        <v>0</v>
      </c>
      <c r="Y181" s="35"/>
      <c r="Z181" s="35"/>
      <c r="AA181" s="35"/>
      <c r="AB181" s="35"/>
      <c r="AC181" s="35"/>
      <c r="AD181" s="35"/>
      <c r="AE181" s="35"/>
      <c r="AR181" s="212" t="s">
        <v>219</v>
      </c>
      <c r="AT181" s="212" t="s">
        <v>435</v>
      </c>
      <c r="AU181" s="212" t="s">
        <v>94</v>
      </c>
      <c r="AY181" s="18" t="s">
        <v>163</v>
      </c>
      <c r="BE181" s="213">
        <f>IF(O181="základní",K181,0)</f>
        <v>0</v>
      </c>
      <c r="BF181" s="213">
        <f>IF(O181="snížená",K181,0)</f>
        <v>0</v>
      </c>
      <c r="BG181" s="213">
        <f>IF(O181="zákl. přenesená",K181,0)</f>
        <v>0</v>
      </c>
      <c r="BH181" s="213">
        <f>IF(O181="sníž. přenesená",K181,0)</f>
        <v>0</v>
      </c>
      <c r="BI181" s="213">
        <f>IF(O181="nulová",K181,0)</f>
        <v>0</v>
      </c>
      <c r="BJ181" s="18" t="s">
        <v>92</v>
      </c>
      <c r="BK181" s="213">
        <f>ROUND(P181*H181,2)</f>
        <v>0</v>
      </c>
      <c r="BL181" s="18" t="s">
        <v>169</v>
      </c>
      <c r="BM181" s="212" t="s">
        <v>809</v>
      </c>
    </row>
    <row r="182" spans="1:65" s="2" customFormat="1">
      <c r="A182" s="35"/>
      <c r="B182" s="36"/>
      <c r="C182" s="37"/>
      <c r="D182" s="214" t="s">
        <v>171</v>
      </c>
      <c r="E182" s="37"/>
      <c r="F182" s="215" t="s">
        <v>808</v>
      </c>
      <c r="G182" s="37"/>
      <c r="H182" s="37"/>
      <c r="I182" s="216"/>
      <c r="J182" s="216"/>
      <c r="K182" s="37"/>
      <c r="L182" s="37"/>
      <c r="M182" s="40"/>
      <c r="N182" s="217"/>
      <c r="O182" s="218"/>
      <c r="P182" s="72"/>
      <c r="Q182" s="72"/>
      <c r="R182" s="72"/>
      <c r="S182" s="72"/>
      <c r="T182" s="72"/>
      <c r="U182" s="72"/>
      <c r="V182" s="72"/>
      <c r="W182" s="72"/>
      <c r="X182" s="73"/>
      <c r="Y182" s="35"/>
      <c r="Z182" s="35"/>
      <c r="AA182" s="35"/>
      <c r="AB182" s="35"/>
      <c r="AC182" s="35"/>
      <c r="AD182" s="35"/>
      <c r="AE182" s="35"/>
      <c r="AT182" s="18" t="s">
        <v>171</v>
      </c>
      <c r="AU182" s="18" t="s">
        <v>94</v>
      </c>
    </row>
    <row r="183" spans="1:65" s="2" customFormat="1" ht="24.2" customHeight="1">
      <c r="A183" s="35"/>
      <c r="B183" s="36"/>
      <c r="C183" s="199" t="s">
        <v>275</v>
      </c>
      <c r="D183" s="199" t="s">
        <v>165</v>
      </c>
      <c r="E183" s="200" t="s">
        <v>810</v>
      </c>
      <c r="F183" s="201" t="s">
        <v>811</v>
      </c>
      <c r="G183" s="202" t="s">
        <v>187</v>
      </c>
      <c r="H183" s="203">
        <v>1</v>
      </c>
      <c r="I183" s="204"/>
      <c r="J183" s="204"/>
      <c r="K183" s="205">
        <f>ROUND(P183*H183,2)</f>
        <v>0</v>
      </c>
      <c r="L183" s="206"/>
      <c r="M183" s="40"/>
      <c r="N183" s="207" t="s">
        <v>1</v>
      </c>
      <c r="O183" s="208" t="s">
        <v>48</v>
      </c>
      <c r="P183" s="209">
        <f>I183+J183</f>
        <v>0</v>
      </c>
      <c r="Q183" s="209">
        <f>ROUND(I183*H183,2)</f>
        <v>0</v>
      </c>
      <c r="R183" s="209">
        <f>ROUND(J183*H183,2)</f>
        <v>0</v>
      </c>
      <c r="S183" s="72"/>
      <c r="T183" s="210">
        <f>S183*H183</f>
        <v>0</v>
      </c>
      <c r="U183" s="210">
        <v>8.5999999999999998E-4</v>
      </c>
      <c r="V183" s="210">
        <f>U183*H183</f>
        <v>8.5999999999999998E-4</v>
      </c>
      <c r="W183" s="210">
        <v>0</v>
      </c>
      <c r="X183" s="211">
        <f>W183*H183</f>
        <v>0</v>
      </c>
      <c r="Y183" s="35"/>
      <c r="Z183" s="35"/>
      <c r="AA183" s="35"/>
      <c r="AB183" s="35"/>
      <c r="AC183" s="35"/>
      <c r="AD183" s="35"/>
      <c r="AE183" s="35"/>
      <c r="AR183" s="212" t="s">
        <v>169</v>
      </c>
      <c r="AT183" s="212" t="s">
        <v>165</v>
      </c>
      <c r="AU183" s="212" t="s">
        <v>94</v>
      </c>
      <c r="AY183" s="18" t="s">
        <v>163</v>
      </c>
      <c r="BE183" s="213">
        <f>IF(O183="základní",K183,0)</f>
        <v>0</v>
      </c>
      <c r="BF183" s="213">
        <f>IF(O183="snížená",K183,0)</f>
        <v>0</v>
      </c>
      <c r="BG183" s="213">
        <f>IF(O183="zákl. přenesená",K183,0)</f>
        <v>0</v>
      </c>
      <c r="BH183" s="213">
        <f>IF(O183="sníž. přenesená",K183,0)</f>
        <v>0</v>
      </c>
      <c r="BI183" s="213">
        <f>IF(O183="nulová",K183,0)</f>
        <v>0</v>
      </c>
      <c r="BJ183" s="18" t="s">
        <v>92</v>
      </c>
      <c r="BK183" s="213">
        <f>ROUND(P183*H183,2)</f>
        <v>0</v>
      </c>
      <c r="BL183" s="18" t="s">
        <v>169</v>
      </c>
      <c r="BM183" s="212" t="s">
        <v>812</v>
      </c>
    </row>
    <row r="184" spans="1:65" s="2" customFormat="1" ht="29.25">
      <c r="A184" s="35"/>
      <c r="B184" s="36"/>
      <c r="C184" s="37"/>
      <c r="D184" s="214" t="s">
        <v>171</v>
      </c>
      <c r="E184" s="37"/>
      <c r="F184" s="215" t="s">
        <v>813</v>
      </c>
      <c r="G184" s="37"/>
      <c r="H184" s="37"/>
      <c r="I184" s="216"/>
      <c r="J184" s="216"/>
      <c r="K184" s="37"/>
      <c r="L184" s="37"/>
      <c r="M184" s="40"/>
      <c r="N184" s="217"/>
      <c r="O184" s="218"/>
      <c r="P184" s="72"/>
      <c r="Q184" s="72"/>
      <c r="R184" s="72"/>
      <c r="S184" s="72"/>
      <c r="T184" s="72"/>
      <c r="U184" s="72"/>
      <c r="V184" s="72"/>
      <c r="W184" s="72"/>
      <c r="X184" s="73"/>
      <c r="Y184" s="35"/>
      <c r="Z184" s="35"/>
      <c r="AA184" s="35"/>
      <c r="AB184" s="35"/>
      <c r="AC184" s="35"/>
      <c r="AD184" s="35"/>
      <c r="AE184" s="35"/>
      <c r="AT184" s="18" t="s">
        <v>171</v>
      </c>
      <c r="AU184" s="18" t="s">
        <v>94</v>
      </c>
    </row>
    <row r="185" spans="1:65" s="2" customFormat="1" ht="33" customHeight="1">
      <c r="A185" s="35"/>
      <c r="B185" s="36"/>
      <c r="C185" s="267" t="s">
        <v>9</v>
      </c>
      <c r="D185" s="267" t="s">
        <v>435</v>
      </c>
      <c r="E185" s="268" t="s">
        <v>814</v>
      </c>
      <c r="F185" s="269" t="s">
        <v>815</v>
      </c>
      <c r="G185" s="270" t="s">
        <v>187</v>
      </c>
      <c r="H185" s="271">
        <v>1</v>
      </c>
      <c r="I185" s="272"/>
      <c r="J185" s="273"/>
      <c r="K185" s="274">
        <f>ROUND(P185*H185,2)</f>
        <v>0</v>
      </c>
      <c r="L185" s="273"/>
      <c r="M185" s="275"/>
      <c r="N185" s="276" t="s">
        <v>1</v>
      </c>
      <c r="O185" s="208" t="s">
        <v>48</v>
      </c>
      <c r="P185" s="209">
        <f>I185+J185</f>
        <v>0</v>
      </c>
      <c r="Q185" s="209">
        <f>ROUND(I185*H185,2)</f>
        <v>0</v>
      </c>
      <c r="R185" s="209">
        <f>ROUND(J185*H185,2)</f>
        <v>0</v>
      </c>
      <c r="S185" s="72"/>
      <c r="T185" s="210">
        <f>S185*H185</f>
        <v>0</v>
      </c>
      <c r="U185" s="210">
        <v>2.7E-2</v>
      </c>
      <c r="V185" s="210">
        <f>U185*H185</f>
        <v>2.7E-2</v>
      </c>
      <c r="W185" s="210">
        <v>0</v>
      </c>
      <c r="X185" s="211">
        <f>W185*H185</f>
        <v>0</v>
      </c>
      <c r="Y185" s="35"/>
      <c r="Z185" s="35"/>
      <c r="AA185" s="35"/>
      <c r="AB185" s="35"/>
      <c r="AC185" s="35"/>
      <c r="AD185" s="35"/>
      <c r="AE185" s="35"/>
      <c r="AR185" s="212" t="s">
        <v>219</v>
      </c>
      <c r="AT185" s="212" t="s">
        <v>435</v>
      </c>
      <c r="AU185" s="212" t="s">
        <v>94</v>
      </c>
      <c r="AY185" s="18" t="s">
        <v>163</v>
      </c>
      <c r="BE185" s="213">
        <f>IF(O185="základní",K185,0)</f>
        <v>0</v>
      </c>
      <c r="BF185" s="213">
        <f>IF(O185="snížená",K185,0)</f>
        <v>0</v>
      </c>
      <c r="BG185" s="213">
        <f>IF(O185="zákl. přenesená",K185,0)</f>
        <v>0</v>
      </c>
      <c r="BH185" s="213">
        <f>IF(O185="sníž. přenesená",K185,0)</f>
        <v>0</v>
      </c>
      <c r="BI185" s="213">
        <f>IF(O185="nulová",K185,0)</f>
        <v>0</v>
      </c>
      <c r="BJ185" s="18" t="s">
        <v>92</v>
      </c>
      <c r="BK185" s="213">
        <f>ROUND(P185*H185,2)</f>
        <v>0</v>
      </c>
      <c r="BL185" s="18" t="s">
        <v>169</v>
      </c>
      <c r="BM185" s="212" t="s">
        <v>816</v>
      </c>
    </row>
    <row r="186" spans="1:65" s="2" customFormat="1" ht="19.5">
      <c r="A186" s="35"/>
      <c r="B186" s="36"/>
      <c r="C186" s="37"/>
      <c r="D186" s="214" t="s">
        <v>171</v>
      </c>
      <c r="E186" s="37"/>
      <c r="F186" s="215" t="s">
        <v>815</v>
      </c>
      <c r="G186" s="37"/>
      <c r="H186" s="37"/>
      <c r="I186" s="216"/>
      <c r="J186" s="216"/>
      <c r="K186" s="37"/>
      <c r="L186" s="37"/>
      <c r="M186" s="40"/>
      <c r="N186" s="217"/>
      <c r="O186" s="218"/>
      <c r="P186" s="72"/>
      <c r="Q186" s="72"/>
      <c r="R186" s="72"/>
      <c r="S186" s="72"/>
      <c r="T186" s="72"/>
      <c r="U186" s="72"/>
      <c r="V186" s="72"/>
      <c r="W186" s="72"/>
      <c r="X186" s="73"/>
      <c r="Y186" s="35"/>
      <c r="Z186" s="35"/>
      <c r="AA186" s="35"/>
      <c r="AB186" s="35"/>
      <c r="AC186" s="35"/>
      <c r="AD186" s="35"/>
      <c r="AE186" s="35"/>
      <c r="AT186" s="18" t="s">
        <v>171</v>
      </c>
      <c r="AU186" s="18" t="s">
        <v>94</v>
      </c>
    </row>
    <row r="187" spans="1:65" s="2" customFormat="1" ht="24.2" customHeight="1">
      <c r="A187" s="35"/>
      <c r="B187" s="36"/>
      <c r="C187" s="199" t="s">
        <v>317</v>
      </c>
      <c r="D187" s="199" t="s">
        <v>165</v>
      </c>
      <c r="E187" s="200" t="s">
        <v>817</v>
      </c>
      <c r="F187" s="201" t="s">
        <v>818</v>
      </c>
      <c r="G187" s="202" t="s">
        <v>187</v>
      </c>
      <c r="H187" s="203">
        <v>1</v>
      </c>
      <c r="I187" s="204"/>
      <c r="J187" s="204"/>
      <c r="K187" s="205">
        <f>ROUND(P187*H187,2)</f>
        <v>0</v>
      </c>
      <c r="L187" s="206"/>
      <c r="M187" s="40"/>
      <c r="N187" s="207" t="s">
        <v>1</v>
      </c>
      <c r="O187" s="208" t="s">
        <v>48</v>
      </c>
      <c r="P187" s="209">
        <f>I187+J187</f>
        <v>0</v>
      </c>
      <c r="Q187" s="209">
        <f>ROUND(I187*H187,2)</f>
        <v>0</v>
      </c>
      <c r="R187" s="209">
        <f>ROUND(J187*H187,2)</f>
        <v>0</v>
      </c>
      <c r="S187" s="72"/>
      <c r="T187" s="210">
        <f>S187*H187</f>
        <v>0</v>
      </c>
      <c r="U187" s="210">
        <v>1.5900000000000001E-3</v>
      </c>
      <c r="V187" s="210">
        <f>U187*H187</f>
        <v>1.5900000000000001E-3</v>
      </c>
      <c r="W187" s="210">
        <v>0</v>
      </c>
      <c r="X187" s="211">
        <f>W187*H187</f>
        <v>0</v>
      </c>
      <c r="Y187" s="35"/>
      <c r="Z187" s="35"/>
      <c r="AA187" s="35"/>
      <c r="AB187" s="35"/>
      <c r="AC187" s="35"/>
      <c r="AD187" s="35"/>
      <c r="AE187" s="35"/>
      <c r="AR187" s="212" t="s">
        <v>169</v>
      </c>
      <c r="AT187" s="212" t="s">
        <v>165</v>
      </c>
      <c r="AU187" s="212" t="s">
        <v>94</v>
      </c>
      <c r="AY187" s="18" t="s">
        <v>163</v>
      </c>
      <c r="BE187" s="213">
        <f>IF(O187="základní",K187,0)</f>
        <v>0</v>
      </c>
      <c r="BF187" s="213">
        <f>IF(O187="snížená",K187,0)</f>
        <v>0</v>
      </c>
      <c r="BG187" s="213">
        <f>IF(O187="zákl. přenesená",K187,0)</f>
        <v>0</v>
      </c>
      <c r="BH187" s="213">
        <f>IF(O187="sníž. přenesená",K187,0)</f>
        <v>0</v>
      </c>
      <c r="BI187" s="213">
        <f>IF(O187="nulová",K187,0)</f>
        <v>0</v>
      </c>
      <c r="BJ187" s="18" t="s">
        <v>92</v>
      </c>
      <c r="BK187" s="213">
        <f>ROUND(P187*H187,2)</f>
        <v>0</v>
      </c>
      <c r="BL187" s="18" t="s">
        <v>169</v>
      </c>
      <c r="BM187" s="212" t="s">
        <v>819</v>
      </c>
    </row>
    <row r="188" spans="1:65" s="2" customFormat="1" ht="29.25">
      <c r="A188" s="35"/>
      <c r="B188" s="36"/>
      <c r="C188" s="37"/>
      <c r="D188" s="214" t="s">
        <v>171</v>
      </c>
      <c r="E188" s="37"/>
      <c r="F188" s="215" t="s">
        <v>820</v>
      </c>
      <c r="G188" s="37"/>
      <c r="H188" s="37"/>
      <c r="I188" s="216"/>
      <c r="J188" s="216"/>
      <c r="K188" s="37"/>
      <c r="L188" s="37"/>
      <c r="M188" s="40"/>
      <c r="N188" s="217"/>
      <c r="O188" s="218"/>
      <c r="P188" s="72"/>
      <c r="Q188" s="72"/>
      <c r="R188" s="72"/>
      <c r="S188" s="72"/>
      <c r="T188" s="72"/>
      <c r="U188" s="72"/>
      <c r="V188" s="72"/>
      <c r="W188" s="72"/>
      <c r="X188" s="73"/>
      <c r="Y188" s="35"/>
      <c r="Z188" s="35"/>
      <c r="AA188" s="35"/>
      <c r="AB188" s="35"/>
      <c r="AC188" s="35"/>
      <c r="AD188" s="35"/>
      <c r="AE188" s="35"/>
      <c r="AT188" s="18" t="s">
        <v>171</v>
      </c>
      <c r="AU188" s="18" t="s">
        <v>94</v>
      </c>
    </row>
    <row r="189" spans="1:65" s="2" customFormat="1" ht="24.2" customHeight="1">
      <c r="A189" s="35"/>
      <c r="B189" s="36"/>
      <c r="C189" s="267" t="s">
        <v>322</v>
      </c>
      <c r="D189" s="267" t="s">
        <v>435</v>
      </c>
      <c r="E189" s="268" t="s">
        <v>821</v>
      </c>
      <c r="F189" s="269" t="s">
        <v>822</v>
      </c>
      <c r="G189" s="270" t="s">
        <v>187</v>
      </c>
      <c r="H189" s="271">
        <v>1</v>
      </c>
      <c r="I189" s="272"/>
      <c r="J189" s="273"/>
      <c r="K189" s="274">
        <f>ROUND(P189*H189,2)</f>
        <v>0</v>
      </c>
      <c r="L189" s="273"/>
      <c r="M189" s="275"/>
      <c r="N189" s="276" t="s">
        <v>1</v>
      </c>
      <c r="O189" s="208" t="s">
        <v>48</v>
      </c>
      <c r="P189" s="209">
        <f>I189+J189</f>
        <v>0</v>
      </c>
      <c r="Q189" s="209">
        <f>ROUND(I189*H189,2)</f>
        <v>0</v>
      </c>
      <c r="R189" s="209">
        <f>ROUND(J189*H189,2)</f>
        <v>0</v>
      </c>
      <c r="S189" s="72"/>
      <c r="T189" s="210">
        <f>S189*H189</f>
        <v>0</v>
      </c>
      <c r="U189" s="210">
        <v>6.5000000000000002E-2</v>
      </c>
      <c r="V189" s="210">
        <f>U189*H189</f>
        <v>6.5000000000000002E-2</v>
      </c>
      <c r="W189" s="210">
        <v>0</v>
      </c>
      <c r="X189" s="211">
        <f>W189*H189</f>
        <v>0</v>
      </c>
      <c r="Y189" s="35"/>
      <c r="Z189" s="35"/>
      <c r="AA189" s="35"/>
      <c r="AB189" s="35"/>
      <c r="AC189" s="35"/>
      <c r="AD189" s="35"/>
      <c r="AE189" s="35"/>
      <c r="AR189" s="212" t="s">
        <v>219</v>
      </c>
      <c r="AT189" s="212" t="s">
        <v>435</v>
      </c>
      <c r="AU189" s="212" t="s">
        <v>94</v>
      </c>
      <c r="AY189" s="18" t="s">
        <v>163</v>
      </c>
      <c r="BE189" s="213">
        <f>IF(O189="základní",K189,0)</f>
        <v>0</v>
      </c>
      <c r="BF189" s="213">
        <f>IF(O189="snížená",K189,0)</f>
        <v>0</v>
      </c>
      <c r="BG189" s="213">
        <f>IF(O189="zákl. přenesená",K189,0)</f>
        <v>0</v>
      </c>
      <c r="BH189" s="213">
        <f>IF(O189="sníž. přenesená",K189,0)</f>
        <v>0</v>
      </c>
      <c r="BI189" s="213">
        <f>IF(O189="nulová",K189,0)</f>
        <v>0</v>
      </c>
      <c r="BJ189" s="18" t="s">
        <v>92</v>
      </c>
      <c r="BK189" s="213">
        <f>ROUND(P189*H189,2)</f>
        <v>0</v>
      </c>
      <c r="BL189" s="18" t="s">
        <v>169</v>
      </c>
      <c r="BM189" s="212" t="s">
        <v>823</v>
      </c>
    </row>
    <row r="190" spans="1:65" s="2" customFormat="1" ht="19.5">
      <c r="A190" s="35"/>
      <c r="B190" s="36"/>
      <c r="C190" s="37"/>
      <c r="D190" s="214" t="s">
        <v>171</v>
      </c>
      <c r="E190" s="37"/>
      <c r="F190" s="215" t="s">
        <v>822</v>
      </c>
      <c r="G190" s="37"/>
      <c r="H190" s="37"/>
      <c r="I190" s="216"/>
      <c r="J190" s="216"/>
      <c r="K190" s="37"/>
      <c r="L190" s="37"/>
      <c r="M190" s="40"/>
      <c r="N190" s="217"/>
      <c r="O190" s="218"/>
      <c r="P190" s="72"/>
      <c r="Q190" s="72"/>
      <c r="R190" s="72"/>
      <c r="S190" s="72"/>
      <c r="T190" s="72"/>
      <c r="U190" s="72"/>
      <c r="V190" s="72"/>
      <c r="W190" s="72"/>
      <c r="X190" s="73"/>
      <c r="Y190" s="35"/>
      <c r="Z190" s="35"/>
      <c r="AA190" s="35"/>
      <c r="AB190" s="35"/>
      <c r="AC190" s="35"/>
      <c r="AD190" s="35"/>
      <c r="AE190" s="35"/>
      <c r="AT190" s="18" t="s">
        <v>171</v>
      </c>
      <c r="AU190" s="18" t="s">
        <v>94</v>
      </c>
    </row>
    <row r="191" spans="1:65" s="2" customFormat="1" ht="24.2" customHeight="1">
      <c r="A191" s="35"/>
      <c r="B191" s="36"/>
      <c r="C191" s="199" t="s">
        <v>328</v>
      </c>
      <c r="D191" s="199" t="s">
        <v>165</v>
      </c>
      <c r="E191" s="200" t="s">
        <v>824</v>
      </c>
      <c r="F191" s="201" t="s">
        <v>825</v>
      </c>
      <c r="G191" s="202" t="s">
        <v>187</v>
      </c>
      <c r="H191" s="203">
        <v>1</v>
      </c>
      <c r="I191" s="204"/>
      <c r="J191" s="204"/>
      <c r="K191" s="205">
        <f>ROUND(P191*H191,2)</f>
        <v>0</v>
      </c>
      <c r="L191" s="206"/>
      <c r="M191" s="40"/>
      <c r="N191" s="207" t="s">
        <v>1</v>
      </c>
      <c r="O191" s="208" t="s">
        <v>48</v>
      </c>
      <c r="P191" s="209">
        <f>I191+J191</f>
        <v>0</v>
      </c>
      <c r="Q191" s="209">
        <f>ROUND(I191*H191,2)</f>
        <v>0</v>
      </c>
      <c r="R191" s="209">
        <f>ROUND(J191*H191,2)</f>
        <v>0</v>
      </c>
      <c r="S191" s="72"/>
      <c r="T191" s="210">
        <f>S191*H191</f>
        <v>0</v>
      </c>
      <c r="U191" s="210">
        <v>1.81145</v>
      </c>
      <c r="V191" s="210">
        <f>U191*H191</f>
        <v>1.81145</v>
      </c>
      <c r="W191" s="210">
        <v>0</v>
      </c>
      <c r="X191" s="211">
        <f>W191*H191</f>
        <v>0</v>
      </c>
      <c r="Y191" s="35"/>
      <c r="Z191" s="35"/>
      <c r="AA191" s="35"/>
      <c r="AB191" s="35"/>
      <c r="AC191" s="35"/>
      <c r="AD191" s="35"/>
      <c r="AE191" s="35"/>
      <c r="AR191" s="212" t="s">
        <v>169</v>
      </c>
      <c r="AT191" s="212" t="s">
        <v>165</v>
      </c>
      <c r="AU191" s="212" t="s">
        <v>94</v>
      </c>
      <c r="AY191" s="18" t="s">
        <v>163</v>
      </c>
      <c r="BE191" s="213">
        <f>IF(O191="základní",K191,0)</f>
        <v>0</v>
      </c>
      <c r="BF191" s="213">
        <f>IF(O191="snížená",K191,0)</f>
        <v>0</v>
      </c>
      <c r="BG191" s="213">
        <f>IF(O191="zákl. přenesená",K191,0)</f>
        <v>0</v>
      </c>
      <c r="BH191" s="213">
        <f>IF(O191="sníž. přenesená",K191,0)</f>
        <v>0</v>
      </c>
      <c r="BI191" s="213">
        <f>IF(O191="nulová",K191,0)</f>
        <v>0</v>
      </c>
      <c r="BJ191" s="18" t="s">
        <v>92</v>
      </c>
      <c r="BK191" s="213">
        <f>ROUND(P191*H191,2)</f>
        <v>0</v>
      </c>
      <c r="BL191" s="18" t="s">
        <v>169</v>
      </c>
      <c r="BM191" s="212" t="s">
        <v>826</v>
      </c>
    </row>
    <row r="192" spans="1:65" s="2" customFormat="1" ht="29.25">
      <c r="A192" s="35"/>
      <c r="B192" s="36"/>
      <c r="C192" s="37"/>
      <c r="D192" s="214" t="s">
        <v>171</v>
      </c>
      <c r="E192" s="37"/>
      <c r="F192" s="215" t="s">
        <v>827</v>
      </c>
      <c r="G192" s="37"/>
      <c r="H192" s="37"/>
      <c r="I192" s="216"/>
      <c r="J192" s="216"/>
      <c r="K192" s="37"/>
      <c r="L192" s="37"/>
      <c r="M192" s="40"/>
      <c r="N192" s="217"/>
      <c r="O192" s="218"/>
      <c r="P192" s="72"/>
      <c r="Q192" s="72"/>
      <c r="R192" s="72"/>
      <c r="S192" s="72"/>
      <c r="T192" s="72"/>
      <c r="U192" s="72"/>
      <c r="V192" s="72"/>
      <c r="W192" s="72"/>
      <c r="X192" s="73"/>
      <c r="Y192" s="35"/>
      <c r="Z192" s="35"/>
      <c r="AA192" s="35"/>
      <c r="AB192" s="35"/>
      <c r="AC192" s="35"/>
      <c r="AD192" s="35"/>
      <c r="AE192" s="35"/>
      <c r="AT192" s="18" t="s">
        <v>171</v>
      </c>
      <c r="AU192" s="18" t="s">
        <v>94</v>
      </c>
    </row>
    <row r="193" spans="1:65" s="2" customFormat="1" ht="24.2" customHeight="1">
      <c r="A193" s="35"/>
      <c r="B193" s="36"/>
      <c r="C193" s="199" t="s">
        <v>333</v>
      </c>
      <c r="D193" s="199" t="s">
        <v>165</v>
      </c>
      <c r="E193" s="200" t="s">
        <v>828</v>
      </c>
      <c r="F193" s="201" t="s">
        <v>829</v>
      </c>
      <c r="G193" s="202" t="s">
        <v>187</v>
      </c>
      <c r="H193" s="203">
        <v>1</v>
      </c>
      <c r="I193" s="204"/>
      <c r="J193" s="204"/>
      <c r="K193" s="205">
        <f>ROUND(P193*H193,2)</f>
        <v>0</v>
      </c>
      <c r="L193" s="206"/>
      <c r="M193" s="40"/>
      <c r="N193" s="207" t="s">
        <v>1</v>
      </c>
      <c r="O193" s="208" t="s">
        <v>48</v>
      </c>
      <c r="P193" s="209">
        <f>I193+J193</f>
        <v>0</v>
      </c>
      <c r="Q193" s="209">
        <f>ROUND(I193*H193,2)</f>
        <v>0</v>
      </c>
      <c r="R193" s="209">
        <f>ROUND(J193*H193,2)</f>
        <v>0</v>
      </c>
      <c r="S193" s="72"/>
      <c r="T193" s="210">
        <f>S193*H193</f>
        <v>0</v>
      </c>
      <c r="U193" s="210">
        <v>0.21734000000000001</v>
      </c>
      <c r="V193" s="210">
        <f>U193*H193</f>
        <v>0.21734000000000001</v>
      </c>
      <c r="W193" s="210">
        <v>0</v>
      </c>
      <c r="X193" s="211">
        <f>W193*H193</f>
        <v>0</v>
      </c>
      <c r="Y193" s="35"/>
      <c r="Z193" s="35"/>
      <c r="AA193" s="35"/>
      <c r="AB193" s="35"/>
      <c r="AC193" s="35"/>
      <c r="AD193" s="35"/>
      <c r="AE193" s="35"/>
      <c r="AR193" s="212" t="s">
        <v>169</v>
      </c>
      <c r="AT193" s="212" t="s">
        <v>165</v>
      </c>
      <c r="AU193" s="212" t="s">
        <v>94</v>
      </c>
      <c r="AY193" s="18" t="s">
        <v>163</v>
      </c>
      <c r="BE193" s="213">
        <f>IF(O193="základní",K193,0)</f>
        <v>0</v>
      </c>
      <c r="BF193" s="213">
        <f>IF(O193="snížená",K193,0)</f>
        <v>0</v>
      </c>
      <c r="BG193" s="213">
        <f>IF(O193="zákl. přenesená",K193,0)</f>
        <v>0</v>
      </c>
      <c r="BH193" s="213">
        <f>IF(O193="sníž. přenesená",K193,0)</f>
        <v>0</v>
      </c>
      <c r="BI193" s="213">
        <f>IF(O193="nulová",K193,0)</f>
        <v>0</v>
      </c>
      <c r="BJ193" s="18" t="s">
        <v>92</v>
      </c>
      <c r="BK193" s="213">
        <f>ROUND(P193*H193,2)</f>
        <v>0</v>
      </c>
      <c r="BL193" s="18" t="s">
        <v>169</v>
      </c>
      <c r="BM193" s="212" t="s">
        <v>830</v>
      </c>
    </row>
    <row r="194" spans="1:65" s="2" customFormat="1" ht="19.5">
      <c r="A194" s="35"/>
      <c r="B194" s="36"/>
      <c r="C194" s="37"/>
      <c r="D194" s="214" t="s">
        <v>171</v>
      </c>
      <c r="E194" s="37"/>
      <c r="F194" s="215" t="s">
        <v>831</v>
      </c>
      <c r="G194" s="37"/>
      <c r="H194" s="37"/>
      <c r="I194" s="216"/>
      <c r="J194" s="216"/>
      <c r="K194" s="37"/>
      <c r="L194" s="37"/>
      <c r="M194" s="40"/>
      <c r="N194" s="217"/>
      <c r="O194" s="218"/>
      <c r="P194" s="72"/>
      <c r="Q194" s="72"/>
      <c r="R194" s="72"/>
      <c r="S194" s="72"/>
      <c r="T194" s="72"/>
      <c r="U194" s="72"/>
      <c r="V194" s="72"/>
      <c r="W194" s="72"/>
      <c r="X194" s="73"/>
      <c r="Y194" s="35"/>
      <c r="Z194" s="35"/>
      <c r="AA194" s="35"/>
      <c r="AB194" s="35"/>
      <c r="AC194" s="35"/>
      <c r="AD194" s="35"/>
      <c r="AE194" s="35"/>
      <c r="AT194" s="18" t="s">
        <v>171</v>
      </c>
      <c r="AU194" s="18" t="s">
        <v>94</v>
      </c>
    </row>
    <row r="195" spans="1:65" s="2" customFormat="1" ht="24.2" customHeight="1">
      <c r="A195" s="35"/>
      <c r="B195" s="36"/>
      <c r="C195" s="267" t="s">
        <v>339</v>
      </c>
      <c r="D195" s="267" t="s">
        <v>435</v>
      </c>
      <c r="E195" s="268" t="s">
        <v>832</v>
      </c>
      <c r="F195" s="269" t="s">
        <v>833</v>
      </c>
      <c r="G195" s="270" t="s">
        <v>187</v>
      </c>
      <c r="H195" s="271">
        <v>1</v>
      </c>
      <c r="I195" s="272"/>
      <c r="J195" s="273"/>
      <c r="K195" s="274">
        <f>ROUND(P195*H195,2)</f>
        <v>0</v>
      </c>
      <c r="L195" s="273"/>
      <c r="M195" s="275"/>
      <c r="N195" s="276" t="s">
        <v>1</v>
      </c>
      <c r="O195" s="208" t="s">
        <v>48</v>
      </c>
      <c r="P195" s="209">
        <f>I195+J195</f>
        <v>0</v>
      </c>
      <c r="Q195" s="209">
        <f>ROUND(I195*H195,2)</f>
        <v>0</v>
      </c>
      <c r="R195" s="209">
        <f>ROUND(J195*H195,2)</f>
        <v>0</v>
      </c>
      <c r="S195" s="72"/>
      <c r="T195" s="210">
        <f>S195*H195</f>
        <v>0</v>
      </c>
      <c r="U195" s="210">
        <v>0</v>
      </c>
      <c r="V195" s="210">
        <f>U195*H195</f>
        <v>0</v>
      </c>
      <c r="W195" s="210">
        <v>0</v>
      </c>
      <c r="X195" s="211">
        <f>W195*H195</f>
        <v>0</v>
      </c>
      <c r="Y195" s="35"/>
      <c r="Z195" s="35"/>
      <c r="AA195" s="35"/>
      <c r="AB195" s="35"/>
      <c r="AC195" s="35"/>
      <c r="AD195" s="35"/>
      <c r="AE195" s="35"/>
      <c r="AR195" s="212" t="s">
        <v>219</v>
      </c>
      <c r="AT195" s="212" t="s">
        <v>435</v>
      </c>
      <c r="AU195" s="212" t="s">
        <v>94</v>
      </c>
      <c r="AY195" s="18" t="s">
        <v>163</v>
      </c>
      <c r="BE195" s="213">
        <f>IF(O195="základní",K195,0)</f>
        <v>0</v>
      </c>
      <c r="BF195" s="213">
        <f>IF(O195="snížená",K195,0)</f>
        <v>0</v>
      </c>
      <c r="BG195" s="213">
        <f>IF(O195="zákl. přenesená",K195,0)</f>
        <v>0</v>
      </c>
      <c r="BH195" s="213">
        <f>IF(O195="sníž. přenesená",K195,0)</f>
        <v>0</v>
      </c>
      <c r="BI195" s="213">
        <f>IF(O195="nulová",K195,0)</f>
        <v>0</v>
      </c>
      <c r="BJ195" s="18" t="s">
        <v>92</v>
      </c>
      <c r="BK195" s="213">
        <f>ROUND(P195*H195,2)</f>
        <v>0</v>
      </c>
      <c r="BL195" s="18" t="s">
        <v>169</v>
      </c>
      <c r="BM195" s="212" t="s">
        <v>834</v>
      </c>
    </row>
    <row r="196" spans="1:65" s="2" customFormat="1" ht="19.5">
      <c r="A196" s="35"/>
      <c r="B196" s="36"/>
      <c r="C196" s="37"/>
      <c r="D196" s="214" t="s">
        <v>171</v>
      </c>
      <c r="E196" s="37"/>
      <c r="F196" s="215" t="s">
        <v>833</v>
      </c>
      <c r="G196" s="37"/>
      <c r="H196" s="37"/>
      <c r="I196" s="216"/>
      <c r="J196" s="216"/>
      <c r="K196" s="37"/>
      <c r="L196" s="37"/>
      <c r="M196" s="40"/>
      <c r="N196" s="217"/>
      <c r="O196" s="218"/>
      <c r="P196" s="72"/>
      <c r="Q196" s="72"/>
      <c r="R196" s="72"/>
      <c r="S196" s="72"/>
      <c r="T196" s="72"/>
      <c r="U196" s="72"/>
      <c r="V196" s="72"/>
      <c r="W196" s="72"/>
      <c r="X196" s="73"/>
      <c r="Y196" s="35"/>
      <c r="Z196" s="35"/>
      <c r="AA196" s="35"/>
      <c r="AB196" s="35"/>
      <c r="AC196" s="35"/>
      <c r="AD196" s="35"/>
      <c r="AE196" s="35"/>
      <c r="AT196" s="18" t="s">
        <v>171</v>
      </c>
      <c r="AU196" s="18" t="s">
        <v>94</v>
      </c>
    </row>
    <row r="197" spans="1:65" s="12" customFormat="1" ht="22.9" customHeight="1">
      <c r="B197" s="182"/>
      <c r="C197" s="183"/>
      <c r="D197" s="184" t="s">
        <v>84</v>
      </c>
      <c r="E197" s="197" t="s">
        <v>192</v>
      </c>
      <c r="F197" s="197" t="s">
        <v>193</v>
      </c>
      <c r="G197" s="183"/>
      <c r="H197" s="183"/>
      <c r="I197" s="186"/>
      <c r="J197" s="186"/>
      <c r="K197" s="198">
        <f>BK197</f>
        <v>0</v>
      </c>
      <c r="L197" s="183"/>
      <c r="M197" s="188"/>
      <c r="N197" s="189"/>
      <c r="O197" s="190"/>
      <c r="P197" s="190"/>
      <c r="Q197" s="191">
        <f>SUM(Q198:Q229)</f>
        <v>0</v>
      </c>
      <c r="R197" s="191">
        <f>SUM(R198:R229)</f>
        <v>0</v>
      </c>
      <c r="S197" s="190"/>
      <c r="T197" s="192">
        <f>SUM(T198:T229)</f>
        <v>0</v>
      </c>
      <c r="U197" s="190"/>
      <c r="V197" s="192">
        <f>SUM(V198:V229)</f>
        <v>1.0400000000000001E-4</v>
      </c>
      <c r="W197" s="190"/>
      <c r="X197" s="193">
        <f>SUM(X198:X229)</f>
        <v>2.4314</v>
      </c>
      <c r="AR197" s="194" t="s">
        <v>92</v>
      </c>
      <c r="AT197" s="195" t="s">
        <v>84</v>
      </c>
      <c r="AU197" s="195" t="s">
        <v>92</v>
      </c>
      <c r="AY197" s="194" t="s">
        <v>163</v>
      </c>
      <c r="BK197" s="196">
        <f>SUM(BK198:BK229)</f>
        <v>0</v>
      </c>
    </row>
    <row r="198" spans="1:65" s="2" customFormat="1" ht="37.9" customHeight="1">
      <c r="A198" s="35"/>
      <c r="B198" s="36"/>
      <c r="C198" s="199" t="s">
        <v>8</v>
      </c>
      <c r="D198" s="199" t="s">
        <v>165</v>
      </c>
      <c r="E198" s="200" t="s">
        <v>835</v>
      </c>
      <c r="F198" s="201" t="s">
        <v>836</v>
      </c>
      <c r="G198" s="202" t="s">
        <v>196</v>
      </c>
      <c r="H198" s="203">
        <v>0.41799999999999998</v>
      </c>
      <c r="I198" s="204"/>
      <c r="J198" s="204"/>
      <c r="K198" s="205">
        <f>ROUND(P198*H198,2)</f>
        <v>0</v>
      </c>
      <c r="L198" s="206"/>
      <c r="M198" s="40"/>
      <c r="N198" s="207" t="s">
        <v>1</v>
      </c>
      <c r="O198" s="208" t="s">
        <v>48</v>
      </c>
      <c r="P198" s="209">
        <f>I198+J198</f>
        <v>0</v>
      </c>
      <c r="Q198" s="209">
        <f>ROUND(I198*H198,2)</f>
        <v>0</v>
      </c>
      <c r="R198" s="209">
        <f>ROUND(J198*H198,2)</f>
        <v>0</v>
      </c>
      <c r="S198" s="72"/>
      <c r="T198" s="210">
        <f>S198*H198</f>
        <v>0</v>
      </c>
      <c r="U198" s="210">
        <v>0</v>
      </c>
      <c r="V198" s="210">
        <f>U198*H198</f>
        <v>0</v>
      </c>
      <c r="W198" s="210">
        <v>2.2000000000000002</v>
      </c>
      <c r="X198" s="211">
        <f>W198*H198</f>
        <v>0.91960000000000008</v>
      </c>
      <c r="Y198" s="35"/>
      <c r="Z198" s="35"/>
      <c r="AA198" s="35"/>
      <c r="AB198" s="35"/>
      <c r="AC198" s="35"/>
      <c r="AD198" s="35"/>
      <c r="AE198" s="35"/>
      <c r="AR198" s="212" t="s">
        <v>169</v>
      </c>
      <c r="AT198" s="212" t="s">
        <v>165</v>
      </c>
      <c r="AU198" s="212" t="s">
        <v>94</v>
      </c>
      <c r="AY198" s="18" t="s">
        <v>163</v>
      </c>
      <c r="BE198" s="213">
        <f>IF(O198="základní",K198,0)</f>
        <v>0</v>
      </c>
      <c r="BF198" s="213">
        <f>IF(O198="snížená",K198,0)</f>
        <v>0</v>
      </c>
      <c r="BG198" s="213">
        <f>IF(O198="zákl. přenesená",K198,0)</f>
        <v>0</v>
      </c>
      <c r="BH198" s="213">
        <f>IF(O198="sníž. přenesená",K198,0)</f>
        <v>0</v>
      </c>
      <c r="BI198" s="213">
        <f>IF(O198="nulová",K198,0)</f>
        <v>0</v>
      </c>
      <c r="BJ198" s="18" t="s">
        <v>92</v>
      </c>
      <c r="BK198" s="213">
        <f>ROUND(P198*H198,2)</f>
        <v>0</v>
      </c>
      <c r="BL198" s="18" t="s">
        <v>169</v>
      </c>
      <c r="BM198" s="212" t="s">
        <v>837</v>
      </c>
    </row>
    <row r="199" spans="1:65" s="2" customFormat="1" ht="19.5">
      <c r="A199" s="35"/>
      <c r="B199" s="36"/>
      <c r="C199" s="37"/>
      <c r="D199" s="214" t="s">
        <v>171</v>
      </c>
      <c r="E199" s="37"/>
      <c r="F199" s="215" t="s">
        <v>838</v>
      </c>
      <c r="G199" s="37"/>
      <c r="H199" s="37"/>
      <c r="I199" s="216"/>
      <c r="J199" s="216"/>
      <c r="K199" s="37"/>
      <c r="L199" s="37"/>
      <c r="M199" s="40"/>
      <c r="N199" s="217"/>
      <c r="O199" s="218"/>
      <c r="P199" s="72"/>
      <c r="Q199" s="72"/>
      <c r="R199" s="72"/>
      <c r="S199" s="72"/>
      <c r="T199" s="72"/>
      <c r="U199" s="72"/>
      <c r="V199" s="72"/>
      <c r="W199" s="72"/>
      <c r="X199" s="73"/>
      <c r="Y199" s="35"/>
      <c r="Z199" s="35"/>
      <c r="AA199" s="35"/>
      <c r="AB199" s="35"/>
      <c r="AC199" s="35"/>
      <c r="AD199" s="35"/>
      <c r="AE199" s="35"/>
      <c r="AT199" s="18" t="s">
        <v>171</v>
      </c>
      <c r="AU199" s="18" t="s">
        <v>94</v>
      </c>
    </row>
    <row r="200" spans="1:65" s="13" customFormat="1">
      <c r="B200" s="219"/>
      <c r="C200" s="220"/>
      <c r="D200" s="214" t="s">
        <v>173</v>
      </c>
      <c r="E200" s="221" t="s">
        <v>1</v>
      </c>
      <c r="F200" s="222" t="s">
        <v>839</v>
      </c>
      <c r="G200" s="220"/>
      <c r="H200" s="221" t="s">
        <v>1</v>
      </c>
      <c r="I200" s="223"/>
      <c r="J200" s="223"/>
      <c r="K200" s="220"/>
      <c r="L200" s="220"/>
      <c r="M200" s="224"/>
      <c r="N200" s="225"/>
      <c r="O200" s="226"/>
      <c r="P200" s="226"/>
      <c r="Q200" s="226"/>
      <c r="R200" s="226"/>
      <c r="S200" s="226"/>
      <c r="T200" s="226"/>
      <c r="U200" s="226"/>
      <c r="V200" s="226"/>
      <c r="W200" s="226"/>
      <c r="X200" s="227"/>
      <c r="AT200" s="228" t="s">
        <v>173</v>
      </c>
      <c r="AU200" s="228" t="s">
        <v>94</v>
      </c>
      <c r="AV200" s="13" t="s">
        <v>92</v>
      </c>
      <c r="AW200" s="13" t="s">
        <v>5</v>
      </c>
      <c r="AX200" s="13" t="s">
        <v>85</v>
      </c>
      <c r="AY200" s="228" t="s">
        <v>163</v>
      </c>
    </row>
    <row r="201" spans="1:65" s="14" customFormat="1">
      <c r="B201" s="229"/>
      <c r="C201" s="230"/>
      <c r="D201" s="214" t="s">
        <v>173</v>
      </c>
      <c r="E201" s="231" t="s">
        <v>1</v>
      </c>
      <c r="F201" s="232" t="s">
        <v>840</v>
      </c>
      <c r="G201" s="230"/>
      <c r="H201" s="233">
        <v>0.16200000000000001</v>
      </c>
      <c r="I201" s="234"/>
      <c r="J201" s="234"/>
      <c r="K201" s="230"/>
      <c r="L201" s="230"/>
      <c r="M201" s="235"/>
      <c r="N201" s="236"/>
      <c r="O201" s="237"/>
      <c r="P201" s="237"/>
      <c r="Q201" s="237"/>
      <c r="R201" s="237"/>
      <c r="S201" s="237"/>
      <c r="T201" s="237"/>
      <c r="U201" s="237"/>
      <c r="V201" s="237"/>
      <c r="W201" s="237"/>
      <c r="X201" s="238"/>
      <c r="AT201" s="239" t="s">
        <v>173</v>
      </c>
      <c r="AU201" s="239" t="s">
        <v>94</v>
      </c>
      <c r="AV201" s="14" t="s">
        <v>94</v>
      </c>
      <c r="AW201" s="14" t="s">
        <v>5</v>
      </c>
      <c r="AX201" s="14" t="s">
        <v>85</v>
      </c>
      <c r="AY201" s="239" t="s">
        <v>163</v>
      </c>
    </row>
    <row r="202" spans="1:65" s="16" customFormat="1">
      <c r="B202" s="255"/>
      <c r="C202" s="256"/>
      <c r="D202" s="214" t="s">
        <v>173</v>
      </c>
      <c r="E202" s="257" t="s">
        <v>1</v>
      </c>
      <c r="F202" s="258" t="s">
        <v>392</v>
      </c>
      <c r="G202" s="256"/>
      <c r="H202" s="259">
        <v>0.16200000000000001</v>
      </c>
      <c r="I202" s="260"/>
      <c r="J202" s="260"/>
      <c r="K202" s="256"/>
      <c r="L202" s="256"/>
      <c r="M202" s="261"/>
      <c r="N202" s="262"/>
      <c r="O202" s="263"/>
      <c r="P202" s="263"/>
      <c r="Q202" s="263"/>
      <c r="R202" s="263"/>
      <c r="S202" s="263"/>
      <c r="T202" s="263"/>
      <c r="U202" s="263"/>
      <c r="V202" s="263"/>
      <c r="W202" s="263"/>
      <c r="X202" s="264"/>
      <c r="AT202" s="265" t="s">
        <v>173</v>
      </c>
      <c r="AU202" s="265" t="s">
        <v>94</v>
      </c>
      <c r="AV202" s="16" t="s">
        <v>102</v>
      </c>
      <c r="AW202" s="16" t="s">
        <v>5</v>
      </c>
      <c r="AX202" s="16" t="s">
        <v>85</v>
      </c>
      <c r="AY202" s="265" t="s">
        <v>163</v>
      </c>
    </row>
    <row r="203" spans="1:65" s="13" customFormat="1">
      <c r="B203" s="219"/>
      <c r="C203" s="220"/>
      <c r="D203" s="214" t="s">
        <v>173</v>
      </c>
      <c r="E203" s="221" t="s">
        <v>1</v>
      </c>
      <c r="F203" s="222" t="s">
        <v>841</v>
      </c>
      <c r="G203" s="220"/>
      <c r="H203" s="221" t="s">
        <v>1</v>
      </c>
      <c r="I203" s="223"/>
      <c r="J203" s="223"/>
      <c r="K203" s="220"/>
      <c r="L203" s="220"/>
      <c r="M203" s="224"/>
      <c r="N203" s="225"/>
      <c r="O203" s="226"/>
      <c r="P203" s="226"/>
      <c r="Q203" s="226"/>
      <c r="R203" s="226"/>
      <c r="S203" s="226"/>
      <c r="T203" s="226"/>
      <c r="U203" s="226"/>
      <c r="V203" s="226"/>
      <c r="W203" s="226"/>
      <c r="X203" s="227"/>
      <c r="AT203" s="228" t="s">
        <v>173</v>
      </c>
      <c r="AU203" s="228" t="s">
        <v>94</v>
      </c>
      <c r="AV203" s="13" t="s">
        <v>92</v>
      </c>
      <c r="AW203" s="13" t="s">
        <v>5</v>
      </c>
      <c r="AX203" s="13" t="s">
        <v>85</v>
      </c>
      <c r="AY203" s="228" t="s">
        <v>163</v>
      </c>
    </row>
    <row r="204" spans="1:65" s="14" customFormat="1">
      <c r="B204" s="229"/>
      <c r="C204" s="230"/>
      <c r="D204" s="214" t="s">
        <v>173</v>
      </c>
      <c r="E204" s="231" t="s">
        <v>1</v>
      </c>
      <c r="F204" s="232" t="s">
        <v>780</v>
      </c>
      <c r="G204" s="230"/>
      <c r="H204" s="233">
        <v>0.25600000000000001</v>
      </c>
      <c r="I204" s="234"/>
      <c r="J204" s="234"/>
      <c r="K204" s="230"/>
      <c r="L204" s="230"/>
      <c r="M204" s="235"/>
      <c r="N204" s="236"/>
      <c r="O204" s="237"/>
      <c r="P204" s="237"/>
      <c r="Q204" s="237"/>
      <c r="R204" s="237"/>
      <c r="S204" s="237"/>
      <c r="T204" s="237"/>
      <c r="U204" s="237"/>
      <c r="V204" s="237"/>
      <c r="W204" s="237"/>
      <c r="X204" s="238"/>
      <c r="AT204" s="239" t="s">
        <v>173</v>
      </c>
      <c r="AU204" s="239" t="s">
        <v>94</v>
      </c>
      <c r="AV204" s="14" t="s">
        <v>94</v>
      </c>
      <c r="AW204" s="14" t="s">
        <v>5</v>
      </c>
      <c r="AX204" s="14" t="s">
        <v>85</v>
      </c>
      <c r="AY204" s="239" t="s">
        <v>163</v>
      </c>
    </row>
    <row r="205" spans="1:65" s="16" customFormat="1">
      <c r="B205" s="255"/>
      <c r="C205" s="256"/>
      <c r="D205" s="214" t="s">
        <v>173</v>
      </c>
      <c r="E205" s="257" t="s">
        <v>1</v>
      </c>
      <c r="F205" s="258" t="s">
        <v>392</v>
      </c>
      <c r="G205" s="256"/>
      <c r="H205" s="259">
        <v>0.25600000000000001</v>
      </c>
      <c r="I205" s="260"/>
      <c r="J205" s="260"/>
      <c r="K205" s="256"/>
      <c r="L205" s="256"/>
      <c r="M205" s="261"/>
      <c r="N205" s="262"/>
      <c r="O205" s="263"/>
      <c r="P205" s="263"/>
      <c r="Q205" s="263"/>
      <c r="R205" s="263"/>
      <c r="S205" s="263"/>
      <c r="T205" s="263"/>
      <c r="U205" s="263"/>
      <c r="V205" s="263"/>
      <c r="W205" s="263"/>
      <c r="X205" s="264"/>
      <c r="AT205" s="265" t="s">
        <v>173</v>
      </c>
      <c r="AU205" s="265" t="s">
        <v>94</v>
      </c>
      <c r="AV205" s="16" t="s">
        <v>102</v>
      </c>
      <c r="AW205" s="16" t="s">
        <v>5</v>
      </c>
      <c r="AX205" s="16" t="s">
        <v>85</v>
      </c>
      <c r="AY205" s="265" t="s">
        <v>163</v>
      </c>
    </row>
    <row r="206" spans="1:65" s="15" customFormat="1">
      <c r="B206" s="240"/>
      <c r="C206" s="241"/>
      <c r="D206" s="214" t="s">
        <v>173</v>
      </c>
      <c r="E206" s="242" t="s">
        <v>1</v>
      </c>
      <c r="F206" s="243" t="s">
        <v>177</v>
      </c>
      <c r="G206" s="241"/>
      <c r="H206" s="244">
        <v>0.41800000000000004</v>
      </c>
      <c r="I206" s="245"/>
      <c r="J206" s="245"/>
      <c r="K206" s="241"/>
      <c r="L206" s="241"/>
      <c r="M206" s="246"/>
      <c r="N206" s="247"/>
      <c r="O206" s="248"/>
      <c r="P206" s="248"/>
      <c r="Q206" s="248"/>
      <c r="R206" s="248"/>
      <c r="S206" s="248"/>
      <c r="T206" s="248"/>
      <c r="U206" s="248"/>
      <c r="V206" s="248"/>
      <c r="W206" s="248"/>
      <c r="X206" s="249"/>
      <c r="AT206" s="250" t="s">
        <v>173</v>
      </c>
      <c r="AU206" s="250" t="s">
        <v>94</v>
      </c>
      <c r="AV206" s="15" t="s">
        <v>169</v>
      </c>
      <c r="AW206" s="15" t="s">
        <v>5</v>
      </c>
      <c r="AX206" s="15" t="s">
        <v>92</v>
      </c>
      <c r="AY206" s="250" t="s">
        <v>163</v>
      </c>
    </row>
    <row r="207" spans="1:65" s="2" customFormat="1" ht="21.75" customHeight="1">
      <c r="A207" s="35"/>
      <c r="B207" s="36"/>
      <c r="C207" s="199" t="s">
        <v>350</v>
      </c>
      <c r="D207" s="199" t="s">
        <v>165</v>
      </c>
      <c r="E207" s="200" t="s">
        <v>842</v>
      </c>
      <c r="F207" s="201" t="s">
        <v>843</v>
      </c>
      <c r="G207" s="202" t="s">
        <v>196</v>
      </c>
      <c r="H207" s="203">
        <v>0.82199999999999995</v>
      </c>
      <c r="I207" s="204"/>
      <c r="J207" s="204"/>
      <c r="K207" s="205">
        <f>ROUND(P207*H207,2)</f>
        <v>0</v>
      </c>
      <c r="L207" s="206"/>
      <c r="M207" s="40"/>
      <c r="N207" s="207" t="s">
        <v>1</v>
      </c>
      <c r="O207" s="208" t="s">
        <v>48</v>
      </c>
      <c r="P207" s="209">
        <f>I207+J207</f>
        <v>0</v>
      </c>
      <c r="Q207" s="209">
        <f>ROUND(I207*H207,2)</f>
        <v>0</v>
      </c>
      <c r="R207" s="209">
        <f>ROUND(J207*H207,2)</f>
        <v>0</v>
      </c>
      <c r="S207" s="72"/>
      <c r="T207" s="210">
        <f>S207*H207</f>
        <v>0</v>
      </c>
      <c r="U207" s="210">
        <v>0</v>
      </c>
      <c r="V207" s="210">
        <f>U207*H207</f>
        <v>0</v>
      </c>
      <c r="W207" s="210">
        <v>1.4</v>
      </c>
      <c r="X207" s="211">
        <f>W207*H207</f>
        <v>1.1507999999999998</v>
      </c>
      <c r="Y207" s="35"/>
      <c r="Z207" s="35"/>
      <c r="AA207" s="35"/>
      <c r="AB207" s="35"/>
      <c r="AC207" s="35"/>
      <c r="AD207" s="35"/>
      <c r="AE207" s="35"/>
      <c r="AR207" s="212" t="s">
        <v>169</v>
      </c>
      <c r="AT207" s="212" t="s">
        <v>165</v>
      </c>
      <c r="AU207" s="212" t="s">
        <v>94</v>
      </c>
      <c r="AY207" s="18" t="s">
        <v>163</v>
      </c>
      <c r="BE207" s="213">
        <f>IF(O207="základní",K207,0)</f>
        <v>0</v>
      </c>
      <c r="BF207" s="213">
        <f>IF(O207="snížená",K207,0)</f>
        <v>0</v>
      </c>
      <c r="BG207" s="213">
        <f>IF(O207="zákl. přenesená",K207,0)</f>
        <v>0</v>
      </c>
      <c r="BH207" s="213">
        <f>IF(O207="sníž. přenesená",K207,0)</f>
        <v>0</v>
      </c>
      <c r="BI207" s="213">
        <f>IF(O207="nulová",K207,0)</f>
        <v>0</v>
      </c>
      <c r="BJ207" s="18" t="s">
        <v>92</v>
      </c>
      <c r="BK207" s="213">
        <f>ROUND(P207*H207,2)</f>
        <v>0</v>
      </c>
      <c r="BL207" s="18" t="s">
        <v>169</v>
      </c>
      <c r="BM207" s="212" t="s">
        <v>844</v>
      </c>
    </row>
    <row r="208" spans="1:65" s="2" customFormat="1" ht="19.5">
      <c r="A208" s="35"/>
      <c r="B208" s="36"/>
      <c r="C208" s="37"/>
      <c r="D208" s="214" t="s">
        <v>171</v>
      </c>
      <c r="E208" s="37"/>
      <c r="F208" s="215" t="s">
        <v>845</v>
      </c>
      <c r="G208" s="37"/>
      <c r="H208" s="37"/>
      <c r="I208" s="216"/>
      <c r="J208" s="216"/>
      <c r="K208" s="37"/>
      <c r="L208" s="37"/>
      <c r="M208" s="40"/>
      <c r="N208" s="217"/>
      <c r="O208" s="218"/>
      <c r="P208" s="72"/>
      <c r="Q208" s="72"/>
      <c r="R208" s="72"/>
      <c r="S208" s="72"/>
      <c r="T208" s="72"/>
      <c r="U208" s="72"/>
      <c r="V208" s="72"/>
      <c r="W208" s="72"/>
      <c r="X208" s="73"/>
      <c r="Y208" s="35"/>
      <c r="Z208" s="35"/>
      <c r="AA208" s="35"/>
      <c r="AB208" s="35"/>
      <c r="AC208" s="35"/>
      <c r="AD208" s="35"/>
      <c r="AE208" s="35"/>
      <c r="AT208" s="18" t="s">
        <v>171</v>
      </c>
      <c r="AU208" s="18" t="s">
        <v>94</v>
      </c>
    </row>
    <row r="209" spans="1:65" s="13" customFormat="1">
      <c r="B209" s="219"/>
      <c r="C209" s="220"/>
      <c r="D209" s="214" t="s">
        <v>173</v>
      </c>
      <c r="E209" s="221" t="s">
        <v>1</v>
      </c>
      <c r="F209" s="222" t="s">
        <v>839</v>
      </c>
      <c r="G209" s="220"/>
      <c r="H209" s="221" t="s">
        <v>1</v>
      </c>
      <c r="I209" s="223"/>
      <c r="J209" s="223"/>
      <c r="K209" s="220"/>
      <c r="L209" s="220"/>
      <c r="M209" s="224"/>
      <c r="N209" s="225"/>
      <c r="O209" s="226"/>
      <c r="P209" s="226"/>
      <c r="Q209" s="226"/>
      <c r="R209" s="226"/>
      <c r="S209" s="226"/>
      <c r="T209" s="226"/>
      <c r="U209" s="226"/>
      <c r="V209" s="226"/>
      <c r="W209" s="226"/>
      <c r="X209" s="227"/>
      <c r="AT209" s="228" t="s">
        <v>173</v>
      </c>
      <c r="AU209" s="228" t="s">
        <v>94</v>
      </c>
      <c r="AV209" s="13" t="s">
        <v>92</v>
      </c>
      <c r="AW209" s="13" t="s">
        <v>5</v>
      </c>
      <c r="AX209" s="13" t="s">
        <v>85</v>
      </c>
      <c r="AY209" s="228" t="s">
        <v>163</v>
      </c>
    </row>
    <row r="210" spans="1:65" s="14" customFormat="1">
      <c r="B210" s="229"/>
      <c r="C210" s="230"/>
      <c r="D210" s="214" t="s">
        <v>173</v>
      </c>
      <c r="E210" s="231" t="s">
        <v>1</v>
      </c>
      <c r="F210" s="232" t="s">
        <v>846</v>
      </c>
      <c r="G210" s="230"/>
      <c r="H210" s="233">
        <v>0.48599999999999999</v>
      </c>
      <c r="I210" s="234"/>
      <c r="J210" s="234"/>
      <c r="K210" s="230"/>
      <c r="L210" s="230"/>
      <c r="M210" s="235"/>
      <c r="N210" s="236"/>
      <c r="O210" s="237"/>
      <c r="P210" s="237"/>
      <c r="Q210" s="237"/>
      <c r="R210" s="237"/>
      <c r="S210" s="237"/>
      <c r="T210" s="237"/>
      <c r="U210" s="237"/>
      <c r="V210" s="237"/>
      <c r="W210" s="237"/>
      <c r="X210" s="238"/>
      <c r="AT210" s="239" t="s">
        <v>173</v>
      </c>
      <c r="AU210" s="239" t="s">
        <v>94</v>
      </c>
      <c r="AV210" s="14" t="s">
        <v>94</v>
      </c>
      <c r="AW210" s="14" t="s">
        <v>5</v>
      </c>
      <c r="AX210" s="14" t="s">
        <v>85</v>
      </c>
      <c r="AY210" s="239" t="s">
        <v>163</v>
      </c>
    </row>
    <row r="211" spans="1:65" s="16" customFormat="1">
      <c r="B211" s="255"/>
      <c r="C211" s="256"/>
      <c r="D211" s="214" t="s">
        <v>173</v>
      </c>
      <c r="E211" s="257" t="s">
        <v>1</v>
      </c>
      <c r="F211" s="258" t="s">
        <v>392</v>
      </c>
      <c r="G211" s="256"/>
      <c r="H211" s="259">
        <v>0.48599999999999999</v>
      </c>
      <c r="I211" s="260"/>
      <c r="J211" s="260"/>
      <c r="K211" s="256"/>
      <c r="L211" s="256"/>
      <c r="M211" s="261"/>
      <c r="N211" s="262"/>
      <c r="O211" s="263"/>
      <c r="P211" s="263"/>
      <c r="Q211" s="263"/>
      <c r="R211" s="263"/>
      <c r="S211" s="263"/>
      <c r="T211" s="263"/>
      <c r="U211" s="263"/>
      <c r="V211" s="263"/>
      <c r="W211" s="263"/>
      <c r="X211" s="264"/>
      <c r="AT211" s="265" t="s">
        <v>173</v>
      </c>
      <c r="AU211" s="265" t="s">
        <v>94</v>
      </c>
      <c r="AV211" s="16" t="s">
        <v>102</v>
      </c>
      <c r="AW211" s="16" t="s">
        <v>5</v>
      </c>
      <c r="AX211" s="16" t="s">
        <v>85</v>
      </c>
      <c r="AY211" s="265" t="s">
        <v>163</v>
      </c>
    </row>
    <row r="212" spans="1:65" s="13" customFormat="1">
      <c r="B212" s="219"/>
      <c r="C212" s="220"/>
      <c r="D212" s="214" t="s">
        <v>173</v>
      </c>
      <c r="E212" s="221" t="s">
        <v>1</v>
      </c>
      <c r="F212" s="222" t="s">
        <v>841</v>
      </c>
      <c r="G212" s="220"/>
      <c r="H212" s="221" t="s">
        <v>1</v>
      </c>
      <c r="I212" s="223"/>
      <c r="J212" s="223"/>
      <c r="K212" s="220"/>
      <c r="L212" s="220"/>
      <c r="M212" s="224"/>
      <c r="N212" s="225"/>
      <c r="O212" s="226"/>
      <c r="P212" s="226"/>
      <c r="Q212" s="226"/>
      <c r="R212" s="226"/>
      <c r="S212" s="226"/>
      <c r="T212" s="226"/>
      <c r="U212" s="226"/>
      <c r="V212" s="226"/>
      <c r="W212" s="226"/>
      <c r="X212" s="227"/>
      <c r="AT212" s="228" t="s">
        <v>173</v>
      </c>
      <c r="AU212" s="228" t="s">
        <v>94</v>
      </c>
      <c r="AV212" s="13" t="s">
        <v>92</v>
      </c>
      <c r="AW212" s="13" t="s">
        <v>5</v>
      </c>
      <c r="AX212" s="13" t="s">
        <v>85</v>
      </c>
      <c r="AY212" s="228" t="s">
        <v>163</v>
      </c>
    </row>
    <row r="213" spans="1:65" s="14" customFormat="1">
      <c r="B213" s="229"/>
      <c r="C213" s="230"/>
      <c r="D213" s="214" t="s">
        <v>173</v>
      </c>
      <c r="E213" s="231" t="s">
        <v>1</v>
      </c>
      <c r="F213" s="232" t="s">
        <v>847</v>
      </c>
      <c r="G213" s="230"/>
      <c r="H213" s="233">
        <v>0.33600000000000002</v>
      </c>
      <c r="I213" s="234"/>
      <c r="J213" s="234"/>
      <c r="K213" s="230"/>
      <c r="L213" s="230"/>
      <c r="M213" s="235"/>
      <c r="N213" s="236"/>
      <c r="O213" s="237"/>
      <c r="P213" s="237"/>
      <c r="Q213" s="237"/>
      <c r="R213" s="237"/>
      <c r="S213" s="237"/>
      <c r="T213" s="237"/>
      <c r="U213" s="237"/>
      <c r="V213" s="237"/>
      <c r="W213" s="237"/>
      <c r="X213" s="238"/>
      <c r="AT213" s="239" t="s">
        <v>173</v>
      </c>
      <c r="AU213" s="239" t="s">
        <v>94</v>
      </c>
      <c r="AV213" s="14" t="s">
        <v>94</v>
      </c>
      <c r="AW213" s="14" t="s">
        <v>5</v>
      </c>
      <c r="AX213" s="14" t="s">
        <v>85</v>
      </c>
      <c r="AY213" s="239" t="s">
        <v>163</v>
      </c>
    </row>
    <row r="214" spans="1:65" s="16" customFormat="1">
      <c r="B214" s="255"/>
      <c r="C214" s="256"/>
      <c r="D214" s="214" t="s">
        <v>173</v>
      </c>
      <c r="E214" s="257" t="s">
        <v>1</v>
      </c>
      <c r="F214" s="258" t="s">
        <v>392</v>
      </c>
      <c r="G214" s="256"/>
      <c r="H214" s="259">
        <v>0.33600000000000002</v>
      </c>
      <c r="I214" s="260"/>
      <c r="J214" s="260"/>
      <c r="K214" s="256"/>
      <c r="L214" s="256"/>
      <c r="M214" s="261"/>
      <c r="N214" s="262"/>
      <c r="O214" s="263"/>
      <c r="P214" s="263"/>
      <c r="Q214" s="263"/>
      <c r="R214" s="263"/>
      <c r="S214" s="263"/>
      <c r="T214" s="263"/>
      <c r="U214" s="263"/>
      <c r="V214" s="263"/>
      <c r="W214" s="263"/>
      <c r="X214" s="264"/>
      <c r="AT214" s="265" t="s">
        <v>173</v>
      </c>
      <c r="AU214" s="265" t="s">
        <v>94</v>
      </c>
      <c r="AV214" s="16" t="s">
        <v>102</v>
      </c>
      <c r="AW214" s="16" t="s">
        <v>5</v>
      </c>
      <c r="AX214" s="16" t="s">
        <v>85</v>
      </c>
      <c r="AY214" s="265" t="s">
        <v>163</v>
      </c>
    </row>
    <row r="215" spans="1:65" s="15" customFormat="1">
      <c r="B215" s="240"/>
      <c r="C215" s="241"/>
      <c r="D215" s="214" t="s">
        <v>173</v>
      </c>
      <c r="E215" s="242" t="s">
        <v>1</v>
      </c>
      <c r="F215" s="243" t="s">
        <v>177</v>
      </c>
      <c r="G215" s="241"/>
      <c r="H215" s="244">
        <v>0.82200000000000006</v>
      </c>
      <c r="I215" s="245"/>
      <c r="J215" s="245"/>
      <c r="K215" s="241"/>
      <c r="L215" s="241"/>
      <c r="M215" s="246"/>
      <c r="N215" s="247"/>
      <c r="O215" s="248"/>
      <c r="P215" s="248"/>
      <c r="Q215" s="248"/>
      <c r="R215" s="248"/>
      <c r="S215" s="248"/>
      <c r="T215" s="248"/>
      <c r="U215" s="248"/>
      <c r="V215" s="248"/>
      <c r="W215" s="248"/>
      <c r="X215" s="249"/>
      <c r="AT215" s="250" t="s">
        <v>173</v>
      </c>
      <c r="AU215" s="250" t="s">
        <v>94</v>
      </c>
      <c r="AV215" s="15" t="s">
        <v>169</v>
      </c>
      <c r="AW215" s="15" t="s">
        <v>5</v>
      </c>
      <c r="AX215" s="15" t="s">
        <v>92</v>
      </c>
      <c r="AY215" s="250" t="s">
        <v>163</v>
      </c>
    </row>
    <row r="216" spans="1:65" s="2" customFormat="1" ht="24.2" customHeight="1">
      <c r="A216" s="35"/>
      <c r="B216" s="36"/>
      <c r="C216" s="199" t="s">
        <v>561</v>
      </c>
      <c r="D216" s="199" t="s">
        <v>165</v>
      </c>
      <c r="E216" s="200" t="s">
        <v>707</v>
      </c>
      <c r="F216" s="201" t="s">
        <v>708</v>
      </c>
      <c r="G216" s="202" t="s">
        <v>187</v>
      </c>
      <c r="H216" s="203">
        <v>1</v>
      </c>
      <c r="I216" s="204"/>
      <c r="J216" s="204"/>
      <c r="K216" s="205">
        <f>ROUND(P216*H216,2)</f>
        <v>0</v>
      </c>
      <c r="L216" s="206"/>
      <c r="M216" s="40"/>
      <c r="N216" s="207" t="s">
        <v>1</v>
      </c>
      <c r="O216" s="208" t="s">
        <v>48</v>
      </c>
      <c r="P216" s="209">
        <f>I216+J216</f>
        <v>0</v>
      </c>
      <c r="Q216" s="209">
        <f>ROUND(I216*H216,2)</f>
        <v>0</v>
      </c>
      <c r="R216" s="209">
        <f>ROUND(J216*H216,2)</f>
        <v>0</v>
      </c>
      <c r="S216" s="72"/>
      <c r="T216" s="210">
        <f>S216*H216</f>
        <v>0</v>
      </c>
      <c r="U216" s="210">
        <v>0</v>
      </c>
      <c r="V216" s="210">
        <f>U216*H216</f>
        <v>0</v>
      </c>
      <c r="W216" s="210">
        <v>0.36099999999999999</v>
      </c>
      <c r="X216" s="211">
        <f>W216*H216</f>
        <v>0.36099999999999999</v>
      </c>
      <c r="Y216" s="35"/>
      <c r="Z216" s="35"/>
      <c r="AA216" s="35"/>
      <c r="AB216" s="35"/>
      <c r="AC216" s="35"/>
      <c r="AD216" s="35"/>
      <c r="AE216" s="35"/>
      <c r="AR216" s="212" t="s">
        <v>169</v>
      </c>
      <c r="AT216" s="212" t="s">
        <v>165</v>
      </c>
      <c r="AU216" s="212" t="s">
        <v>94</v>
      </c>
      <c r="AY216" s="18" t="s">
        <v>163</v>
      </c>
      <c r="BE216" s="213">
        <f>IF(O216="základní",K216,0)</f>
        <v>0</v>
      </c>
      <c r="BF216" s="213">
        <f>IF(O216="snížená",K216,0)</f>
        <v>0</v>
      </c>
      <c r="BG216" s="213">
        <f>IF(O216="zákl. přenesená",K216,0)</f>
        <v>0</v>
      </c>
      <c r="BH216" s="213">
        <f>IF(O216="sníž. přenesená",K216,0)</f>
        <v>0</v>
      </c>
      <c r="BI216" s="213">
        <f>IF(O216="nulová",K216,0)</f>
        <v>0</v>
      </c>
      <c r="BJ216" s="18" t="s">
        <v>92</v>
      </c>
      <c r="BK216" s="213">
        <f>ROUND(P216*H216,2)</f>
        <v>0</v>
      </c>
      <c r="BL216" s="18" t="s">
        <v>169</v>
      </c>
      <c r="BM216" s="212" t="s">
        <v>848</v>
      </c>
    </row>
    <row r="217" spans="1:65" s="2" customFormat="1" ht="29.25">
      <c r="A217" s="35"/>
      <c r="B217" s="36"/>
      <c r="C217" s="37"/>
      <c r="D217" s="214" t="s">
        <v>171</v>
      </c>
      <c r="E217" s="37"/>
      <c r="F217" s="215" t="s">
        <v>710</v>
      </c>
      <c r="G217" s="37"/>
      <c r="H217" s="37"/>
      <c r="I217" s="216"/>
      <c r="J217" s="216"/>
      <c r="K217" s="37"/>
      <c r="L217" s="37"/>
      <c r="M217" s="40"/>
      <c r="N217" s="217"/>
      <c r="O217" s="218"/>
      <c r="P217" s="72"/>
      <c r="Q217" s="72"/>
      <c r="R217" s="72"/>
      <c r="S217" s="72"/>
      <c r="T217" s="72"/>
      <c r="U217" s="72"/>
      <c r="V217" s="72"/>
      <c r="W217" s="72"/>
      <c r="X217" s="73"/>
      <c r="Y217" s="35"/>
      <c r="Z217" s="35"/>
      <c r="AA217" s="35"/>
      <c r="AB217" s="35"/>
      <c r="AC217" s="35"/>
      <c r="AD217" s="35"/>
      <c r="AE217" s="35"/>
      <c r="AT217" s="18" t="s">
        <v>171</v>
      </c>
      <c r="AU217" s="18" t="s">
        <v>94</v>
      </c>
    </row>
    <row r="218" spans="1:65" s="13" customFormat="1">
      <c r="B218" s="219"/>
      <c r="C218" s="220"/>
      <c r="D218" s="214" t="s">
        <v>173</v>
      </c>
      <c r="E218" s="221" t="s">
        <v>1</v>
      </c>
      <c r="F218" s="222" t="s">
        <v>711</v>
      </c>
      <c r="G218" s="220"/>
      <c r="H218" s="221" t="s">
        <v>1</v>
      </c>
      <c r="I218" s="223"/>
      <c r="J218" s="223"/>
      <c r="K218" s="220"/>
      <c r="L218" s="220"/>
      <c r="M218" s="224"/>
      <c r="N218" s="225"/>
      <c r="O218" s="226"/>
      <c r="P218" s="226"/>
      <c r="Q218" s="226"/>
      <c r="R218" s="226"/>
      <c r="S218" s="226"/>
      <c r="T218" s="226"/>
      <c r="U218" s="226"/>
      <c r="V218" s="226"/>
      <c r="W218" s="226"/>
      <c r="X218" s="227"/>
      <c r="AT218" s="228" t="s">
        <v>173</v>
      </c>
      <c r="AU218" s="228" t="s">
        <v>94</v>
      </c>
      <c r="AV218" s="13" t="s">
        <v>92</v>
      </c>
      <c r="AW218" s="13" t="s">
        <v>5</v>
      </c>
      <c r="AX218" s="13" t="s">
        <v>85</v>
      </c>
      <c r="AY218" s="228" t="s">
        <v>163</v>
      </c>
    </row>
    <row r="219" spans="1:65" s="14" customFormat="1">
      <c r="B219" s="229"/>
      <c r="C219" s="230"/>
      <c r="D219" s="214" t="s">
        <v>173</v>
      </c>
      <c r="E219" s="231" t="s">
        <v>1</v>
      </c>
      <c r="F219" s="232" t="s">
        <v>92</v>
      </c>
      <c r="G219" s="230"/>
      <c r="H219" s="233">
        <v>1</v>
      </c>
      <c r="I219" s="234"/>
      <c r="J219" s="234"/>
      <c r="K219" s="230"/>
      <c r="L219" s="230"/>
      <c r="M219" s="235"/>
      <c r="N219" s="236"/>
      <c r="O219" s="237"/>
      <c r="P219" s="237"/>
      <c r="Q219" s="237"/>
      <c r="R219" s="237"/>
      <c r="S219" s="237"/>
      <c r="T219" s="237"/>
      <c r="U219" s="237"/>
      <c r="V219" s="237"/>
      <c r="W219" s="237"/>
      <c r="X219" s="238"/>
      <c r="AT219" s="239" t="s">
        <v>173</v>
      </c>
      <c r="AU219" s="239" t="s">
        <v>94</v>
      </c>
      <c r="AV219" s="14" t="s">
        <v>94</v>
      </c>
      <c r="AW219" s="14" t="s">
        <v>5</v>
      </c>
      <c r="AX219" s="14" t="s">
        <v>85</v>
      </c>
      <c r="AY219" s="239" t="s">
        <v>163</v>
      </c>
    </row>
    <row r="220" spans="1:65" s="15" customFormat="1">
      <c r="B220" s="240"/>
      <c r="C220" s="241"/>
      <c r="D220" s="214" t="s">
        <v>173</v>
      </c>
      <c r="E220" s="242" t="s">
        <v>1</v>
      </c>
      <c r="F220" s="243" t="s">
        <v>177</v>
      </c>
      <c r="G220" s="241"/>
      <c r="H220" s="244">
        <v>1</v>
      </c>
      <c r="I220" s="245"/>
      <c r="J220" s="245"/>
      <c r="K220" s="241"/>
      <c r="L220" s="241"/>
      <c r="M220" s="246"/>
      <c r="N220" s="247"/>
      <c r="O220" s="248"/>
      <c r="P220" s="248"/>
      <c r="Q220" s="248"/>
      <c r="R220" s="248"/>
      <c r="S220" s="248"/>
      <c r="T220" s="248"/>
      <c r="U220" s="248"/>
      <c r="V220" s="248"/>
      <c r="W220" s="248"/>
      <c r="X220" s="249"/>
      <c r="AT220" s="250" t="s">
        <v>173</v>
      </c>
      <c r="AU220" s="250" t="s">
        <v>94</v>
      </c>
      <c r="AV220" s="15" t="s">
        <v>169</v>
      </c>
      <c r="AW220" s="15" t="s">
        <v>5</v>
      </c>
      <c r="AX220" s="15" t="s">
        <v>92</v>
      </c>
      <c r="AY220" s="250" t="s">
        <v>163</v>
      </c>
    </row>
    <row r="221" spans="1:65" s="2" customFormat="1" ht="24.2" customHeight="1">
      <c r="A221" s="35"/>
      <c r="B221" s="36"/>
      <c r="C221" s="199" t="s">
        <v>581</v>
      </c>
      <c r="D221" s="199" t="s">
        <v>165</v>
      </c>
      <c r="E221" s="200" t="s">
        <v>849</v>
      </c>
      <c r="F221" s="201" t="s">
        <v>850</v>
      </c>
      <c r="G221" s="202" t="s">
        <v>244</v>
      </c>
      <c r="H221" s="203">
        <v>10.4</v>
      </c>
      <c r="I221" s="204"/>
      <c r="J221" s="204"/>
      <c r="K221" s="205">
        <f>ROUND(P221*H221,2)</f>
        <v>0</v>
      </c>
      <c r="L221" s="206"/>
      <c r="M221" s="40"/>
      <c r="N221" s="207" t="s">
        <v>1</v>
      </c>
      <c r="O221" s="208" t="s">
        <v>48</v>
      </c>
      <c r="P221" s="209">
        <f>I221+J221</f>
        <v>0</v>
      </c>
      <c r="Q221" s="209">
        <f>ROUND(I221*H221,2)</f>
        <v>0</v>
      </c>
      <c r="R221" s="209">
        <f>ROUND(J221*H221,2)</f>
        <v>0</v>
      </c>
      <c r="S221" s="72"/>
      <c r="T221" s="210">
        <f>S221*H221</f>
        <v>0</v>
      </c>
      <c r="U221" s="210">
        <v>1.0000000000000001E-5</v>
      </c>
      <c r="V221" s="210">
        <f>U221*H221</f>
        <v>1.0400000000000001E-4</v>
      </c>
      <c r="W221" s="210">
        <v>0</v>
      </c>
      <c r="X221" s="211">
        <f>W221*H221</f>
        <v>0</v>
      </c>
      <c r="Y221" s="35"/>
      <c r="Z221" s="35"/>
      <c r="AA221" s="35"/>
      <c r="AB221" s="35"/>
      <c r="AC221" s="35"/>
      <c r="AD221" s="35"/>
      <c r="AE221" s="35"/>
      <c r="AR221" s="212" t="s">
        <v>169</v>
      </c>
      <c r="AT221" s="212" t="s">
        <v>165</v>
      </c>
      <c r="AU221" s="212" t="s">
        <v>94</v>
      </c>
      <c r="AY221" s="18" t="s">
        <v>163</v>
      </c>
      <c r="BE221" s="213">
        <f>IF(O221="základní",K221,0)</f>
        <v>0</v>
      </c>
      <c r="BF221" s="213">
        <f>IF(O221="snížená",K221,0)</f>
        <v>0</v>
      </c>
      <c r="BG221" s="213">
        <f>IF(O221="zákl. přenesená",K221,0)</f>
        <v>0</v>
      </c>
      <c r="BH221" s="213">
        <f>IF(O221="sníž. přenesená",K221,0)</f>
        <v>0</v>
      </c>
      <c r="BI221" s="213">
        <f>IF(O221="nulová",K221,0)</f>
        <v>0</v>
      </c>
      <c r="BJ221" s="18" t="s">
        <v>92</v>
      </c>
      <c r="BK221" s="213">
        <f>ROUND(P221*H221,2)</f>
        <v>0</v>
      </c>
      <c r="BL221" s="18" t="s">
        <v>169</v>
      </c>
      <c r="BM221" s="212" t="s">
        <v>851</v>
      </c>
    </row>
    <row r="222" spans="1:65" s="2" customFormat="1" ht="19.5">
      <c r="A222" s="35"/>
      <c r="B222" s="36"/>
      <c r="C222" s="37"/>
      <c r="D222" s="214" t="s">
        <v>171</v>
      </c>
      <c r="E222" s="37"/>
      <c r="F222" s="215" t="s">
        <v>852</v>
      </c>
      <c r="G222" s="37"/>
      <c r="H222" s="37"/>
      <c r="I222" s="216"/>
      <c r="J222" s="216"/>
      <c r="K222" s="37"/>
      <c r="L222" s="37"/>
      <c r="M222" s="40"/>
      <c r="N222" s="217"/>
      <c r="O222" s="218"/>
      <c r="P222" s="72"/>
      <c r="Q222" s="72"/>
      <c r="R222" s="72"/>
      <c r="S222" s="72"/>
      <c r="T222" s="72"/>
      <c r="U222" s="72"/>
      <c r="V222" s="72"/>
      <c r="W222" s="72"/>
      <c r="X222" s="73"/>
      <c r="Y222" s="35"/>
      <c r="Z222" s="35"/>
      <c r="AA222" s="35"/>
      <c r="AB222" s="35"/>
      <c r="AC222" s="35"/>
      <c r="AD222" s="35"/>
      <c r="AE222" s="35"/>
      <c r="AT222" s="18" t="s">
        <v>171</v>
      </c>
      <c r="AU222" s="18" t="s">
        <v>94</v>
      </c>
    </row>
    <row r="223" spans="1:65" s="13" customFormat="1">
      <c r="B223" s="219"/>
      <c r="C223" s="220"/>
      <c r="D223" s="214" t="s">
        <v>173</v>
      </c>
      <c r="E223" s="221" t="s">
        <v>1</v>
      </c>
      <c r="F223" s="222" t="s">
        <v>839</v>
      </c>
      <c r="G223" s="220"/>
      <c r="H223" s="221" t="s">
        <v>1</v>
      </c>
      <c r="I223" s="223"/>
      <c r="J223" s="223"/>
      <c r="K223" s="220"/>
      <c r="L223" s="220"/>
      <c r="M223" s="224"/>
      <c r="N223" s="225"/>
      <c r="O223" s="226"/>
      <c r="P223" s="226"/>
      <c r="Q223" s="226"/>
      <c r="R223" s="226"/>
      <c r="S223" s="226"/>
      <c r="T223" s="226"/>
      <c r="U223" s="226"/>
      <c r="V223" s="226"/>
      <c r="W223" s="226"/>
      <c r="X223" s="227"/>
      <c r="AT223" s="228" t="s">
        <v>173</v>
      </c>
      <c r="AU223" s="228" t="s">
        <v>94</v>
      </c>
      <c r="AV223" s="13" t="s">
        <v>92</v>
      </c>
      <c r="AW223" s="13" t="s">
        <v>5</v>
      </c>
      <c r="AX223" s="13" t="s">
        <v>85</v>
      </c>
      <c r="AY223" s="228" t="s">
        <v>163</v>
      </c>
    </row>
    <row r="224" spans="1:65" s="14" customFormat="1">
      <c r="B224" s="229"/>
      <c r="C224" s="230"/>
      <c r="D224" s="214" t="s">
        <v>173</v>
      </c>
      <c r="E224" s="231" t="s">
        <v>1</v>
      </c>
      <c r="F224" s="232" t="s">
        <v>853</v>
      </c>
      <c r="G224" s="230"/>
      <c r="H224" s="233">
        <v>3.6</v>
      </c>
      <c r="I224" s="234"/>
      <c r="J224" s="234"/>
      <c r="K224" s="230"/>
      <c r="L224" s="230"/>
      <c r="M224" s="235"/>
      <c r="N224" s="236"/>
      <c r="O224" s="237"/>
      <c r="P224" s="237"/>
      <c r="Q224" s="237"/>
      <c r="R224" s="237"/>
      <c r="S224" s="237"/>
      <c r="T224" s="237"/>
      <c r="U224" s="237"/>
      <c r="V224" s="237"/>
      <c r="W224" s="237"/>
      <c r="X224" s="238"/>
      <c r="AT224" s="239" t="s">
        <v>173</v>
      </c>
      <c r="AU224" s="239" t="s">
        <v>94</v>
      </c>
      <c r="AV224" s="14" t="s">
        <v>94</v>
      </c>
      <c r="AW224" s="14" t="s">
        <v>5</v>
      </c>
      <c r="AX224" s="14" t="s">
        <v>85</v>
      </c>
      <c r="AY224" s="239" t="s">
        <v>163</v>
      </c>
    </row>
    <row r="225" spans="1:65" s="16" customFormat="1">
      <c r="B225" s="255"/>
      <c r="C225" s="256"/>
      <c r="D225" s="214" t="s">
        <v>173</v>
      </c>
      <c r="E225" s="257" t="s">
        <v>1</v>
      </c>
      <c r="F225" s="258" t="s">
        <v>392</v>
      </c>
      <c r="G225" s="256"/>
      <c r="H225" s="259">
        <v>3.6</v>
      </c>
      <c r="I225" s="260"/>
      <c r="J225" s="260"/>
      <c r="K225" s="256"/>
      <c r="L225" s="256"/>
      <c r="M225" s="261"/>
      <c r="N225" s="262"/>
      <c r="O225" s="263"/>
      <c r="P225" s="263"/>
      <c r="Q225" s="263"/>
      <c r="R225" s="263"/>
      <c r="S225" s="263"/>
      <c r="T225" s="263"/>
      <c r="U225" s="263"/>
      <c r="V225" s="263"/>
      <c r="W225" s="263"/>
      <c r="X225" s="264"/>
      <c r="AT225" s="265" t="s">
        <v>173</v>
      </c>
      <c r="AU225" s="265" t="s">
        <v>94</v>
      </c>
      <c r="AV225" s="16" t="s">
        <v>102</v>
      </c>
      <c r="AW225" s="16" t="s">
        <v>5</v>
      </c>
      <c r="AX225" s="16" t="s">
        <v>85</v>
      </c>
      <c r="AY225" s="265" t="s">
        <v>163</v>
      </c>
    </row>
    <row r="226" spans="1:65" s="13" customFormat="1">
      <c r="B226" s="219"/>
      <c r="C226" s="220"/>
      <c r="D226" s="214" t="s">
        <v>173</v>
      </c>
      <c r="E226" s="221" t="s">
        <v>1</v>
      </c>
      <c r="F226" s="222" t="s">
        <v>841</v>
      </c>
      <c r="G226" s="220"/>
      <c r="H226" s="221" t="s">
        <v>1</v>
      </c>
      <c r="I226" s="223"/>
      <c r="J226" s="223"/>
      <c r="K226" s="220"/>
      <c r="L226" s="220"/>
      <c r="M226" s="224"/>
      <c r="N226" s="225"/>
      <c r="O226" s="226"/>
      <c r="P226" s="226"/>
      <c r="Q226" s="226"/>
      <c r="R226" s="226"/>
      <c r="S226" s="226"/>
      <c r="T226" s="226"/>
      <c r="U226" s="226"/>
      <c r="V226" s="226"/>
      <c r="W226" s="226"/>
      <c r="X226" s="227"/>
      <c r="AT226" s="228" t="s">
        <v>173</v>
      </c>
      <c r="AU226" s="228" t="s">
        <v>94</v>
      </c>
      <c r="AV226" s="13" t="s">
        <v>92</v>
      </c>
      <c r="AW226" s="13" t="s">
        <v>5</v>
      </c>
      <c r="AX226" s="13" t="s">
        <v>85</v>
      </c>
      <c r="AY226" s="228" t="s">
        <v>163</v>
      </c>
    </row>
    <row r="227" spans="1:65" s="14" customFormat="1">
      <c r="B227" s="229"/>
      <c r="C227" s="230"/>
      <c r="D227" s="214" t="s">
        <v>173</v>
      </c>
      <c r="E227" s="231" t="s">
        <v>1</v>
      </c>
      <c r="F227" s="232" t="s">
        <v>854</v>
      </c>
      <c r="G227" s="230"/>
      <c r="H227" s="233">
        <v>6.8</v>
      </c>
      <c r="I227" s="234"/>
      <c r="J227" s="234"/>
      <c r="K227" s="230"/>
      <c r="L227" s="230"/>
      <c r="M227" s="235"/>
      <c r="N227" s="236"/>
      <c r="O227" s="237"/>
      <c r="P227" s="237"/>
      <c r="Q227" s="237"/>
      <c r="R227" s="237"/>
      <c r="S227" s="237"/>
      <c r="T227" s="237"/>
      <c r="U227" s="237"/>
      <c r="V227" s="237"/>
      <c r="W227" s="237"/>
      <c r="X227" s="238"/>
      <c r="AT227" s="239" t="s">
        <v>173</v>
      </c>
      <c r="AU227" s="239" t="s">
        <v>94</v>
      </c>
      <c r="AV227" s="14" t="s">
        <v>94</v>
      </c>
      <c r="AW227" s="14" t="s">
        <v>5</v>
      </c>
      <c r="AX227" s="14" t="s">
        <v>85</v>
      </c>
      <c r="AY227" s="239" t="s">
        <v>163</v>
      </c>
    </row>
    <row r="228" spans="1:65" s="16" customFormat="1">
      <c r="B228" s="255"/>
      <c r="C228" s="256"/>
      <c r="D228" s="214" t="s">
        <v>173</v>
      </c>
      <c r="E228" s="257" t="s">
        <v>1</v>
      </c>
      <c r="F228" s="258" t="s">
        <v>392</v>
      </c>
      <c r="G228" s="256"/>
      <c r="H228" s="259">
        <v>6.8</v>
      </c>
      <c r="I228" s="260"/>
      <c r="J228" s="260"/>
      <c r="K228" s="256"/>
      <c r="L228" s="256"/>
      <c r="M228" s="261"/>
      <c r="N228" s="262"/>
      <c r="O228" s="263"/>
      <c r="P228" s="263"/>
      <c r="Q228" s="263"/>
      <c r="R228" s="263"/>
      <c r="S228" s="263"/>
      <c r="T228" s="263"/>
      <c r="U228" s="263"/>
      <c r="V228" s="263"/>
      <c r="W228" s="263"/>
      <c r="X228" s="264"/>
      <c r="AT228" s="265" t="s">
        <v>173</v>
      </c>
      <c r="AU228" s="265" t="s">
        <v>94</v>
      </c>
      <c r="AV228" s="16" t="s">
        <v>102</v>
      </c>
      <c r="AW228" s="16" t="s">
        <v>5</v>
      </c>
      <c r="AX228" s="16" t="s">
        <v>85</v>
      </c>
      <c r="AY228" s="265" t="s">
        <v>163</v>
      </c>
    </row>
    <row r="229" spans="1:65" s="15" customFormat="1">
      <c r="B229" s="240"/>
      <c r="C229" s="241"/>
      <c r="D229" s="214" t="s">
        <v>173</v>
      </c>
      <c r="E229" s="242" t="s">
        <v>1</v>
      </c>
      <c r="F229" s="243" t="s">
        <v>177</v>
      </c>
      <c r="G229" s="241"/>
      <c r="H229" s="244">
        <v>10.4</v>
      </c>
      <c r="I229" s="245"/>
      <c r="J229" s="245"/>
      <c r="K229" s="241"/>
      <c r="L229" s="241"/>
      <c r="M229" s="246"/>
      <c r="N229" s="247"/>
      <c r="O229" s="248"/>
      <c r="P229" s="248"/>
      <c r="Q229" s="248"/>
      <c r="R229" s="248"/>
      <c r="S229" s="248"/>
      <c r="T229" s="248"/>
      <c r="U229" s="248"/>
      <c r="V229" s="248"/>
      <c r="W229" s="248"/>
      <c r="X229" s="249"/>
      <c r="AT229" s="250" t="s">
        <v>173</v>
      </c>
      <c r="AU229" s="250" t="s">
        <v>94</v>
      </c>
      <c r="AV229" s="15" t="s">
        <v>169</v>
      </c>
      <c r="AW229" s="15" t="s">
        <v>5</v>
      </c>
      <c r="AX229" s="15" t="s">
        <v>92</v>
      </c>
      <c r="AY229" s="250" t="s">
        <v>163</v>
      </c>
    </row>
    <row r="230" spans="1:65" s="12" customFormat="1" ht="22.9" customHeight="1">
      <c r="B230" s="182"/>
      <c r="C230" s="183"/>
      <c r="D230" s="184" t="s">
        <v>84</v>
      </c>
      <c r="E230" s="197" t="s">
        <v>298</v>
      </c>
      <c r="F230" s="197" t="s">
        <v>299</v>
      </c>
      <c r="G230" s="183"/>
      <c r="H230" s="183"/>
      <c r="I230" s="186"/>
      <c r="J230" s="186"/>
      <c r="K230" s="198">
        <f>BK230</f>
        <v>0</v>
      </c>
      <c r="L230" s="183"/>
      <c r="M230" s="188"/>
      <c r="N230" s="189"/>
      <c r="O230" s="190"/>
      <c r="P230" s="190"/>
      <c r="Q230" s="191">
        <f>SUM(Q231:Q242)</f>
        <v>0</v>
      </c>
      <c r="R230" s="191">
        <f>SUM(R231:R242)</f>
        <v>0</v>
      </c>
      <c r="S230" s="190"/>
      <c r="T230" s="192">
        <f>SUM(T231:T242)</f>
        <v>0</v>
      </c>
      <c r="U230" s="190"/>
      <c r="V230" s="192">
        <f>SUM(V231:V242)</f>
        <v>0</v>
      </c>
      <c r="W230" s="190"/>
      <c r="X230" s="193">
        <f>SUM(X231:X242)</f>
        <v>0</v>
      </c>
      <c r="AR230" s="194" t="s">
        <v>92</v>
      </c>
      <c r="AT230" s="195" t="s">
        <v>84</v>
      </c>
      <c r="AU230" s="195" t="s">
        <v>92</v>
      </c>
      <c r="AY230" s="194" t="s">
        <v>163</v>
      </c>
      <c r="BK230" s="196">
        <f>SUM(BK231:BK242)</f>
        <v>0</v>
      </c>
    </row>
    <row r="231" spans="1:65" s="2" customFormat="1" ht="24.2" customHeight="1">
      <c r="A231" s="35"/>
      <c r="B231" s="36"/>
      <c r="C231" s="199" t="s">
        <v>520</v>
      </c>
      <c r="D231" s="199" t="s">
        <v>165</v>
      </c>
      <c r="E231" s="200" t="s">
        <v>318</v>
      </c>
      <c r="F231" s="201" t="s">
        <v>319</v>
      </c>
      <c r="G231" s="202" t="s">
        <v>168</v>
      </c>
      <c r="H231" s="203">
        <v>2.7530000000000001</v>
      </c>
      <c r="I231" s="204"/>
      <c r="J231" s="204"/>
      <c r="K231" s="205">
        <f>ROUND(P231*H231,2)</f>
        <v>0</v>
      </c>
      <c r="L231" s="206"/>
      <c r="M231" s="40"/>
      <c r="N231" s="207" t="s">
        <v>1</v>
      </c>
      <c r="O231" s="208" t="s">
        <v>48</v>
      </c>
      <c r="P231" s="209">
        <f>I231+J231</f>
        <v>0</v>
      </c>
      <c r="Q231" s="209">
        <f>ROUND(I231*H231,2)</f>
        <v>0</v>
      </c>
      <c r="R231" s="209">
        <f>ROUND(J231*H231,2)</f>
        <v>0</v>
      </c>
      <c r="S231" s="72"/>
      <c r="T231" s="210">
        <f>S231*H231</f>
        <v>0</v>
      </c>
      <c r="U231" s="210">
        <v>0</v>
      </c>
      <c r="V231" s="210">
        <f>U231*H231</f>
        <v>0</v>
      </c>
      <c r="W231" s="210">
        <v>0</v>
      </c>
      <c r="X231" s="211">
        <f>W231*H231</f>
        <v>0</v>
      </c>
      <c r="Y231" s="35"/>
      <c r="Z231" s="35"/>
      <c r="AA231" s="35"/>
      <c r="AB231" s="35"/>
      <c r="AC231" s="35"/>
      <c r="AD231" s="35"/>
      <c r="AE231" s="35"/>
      <c r="AR231" s="212" t="s">
        <v>169</v>
      </c>
      <c r="AT231" s="212" t="s">
        <v>165</v>
      </c>
      <c r="AU231" s="212" t="s">
        <v>94</v>
      </c>
      <c r="AY231" s="18" t="s">
        <v>163</v>
      </c>
      <c r="BE231" s="213">
        <f>IF(O231="základní",K231,0)</f>
        <v>0</v>
      </c>
      <c r="BF231" s="213">
        <f>IF(O231="snížená",K231,0)</f>
        <v>0</v>
      </c>
      <c r="BG231" s="213">
        <f>IF(O231="zákl. přenesená",K231,0)</f>
        <v>0</v>
      </c>
      <c r="BH231" s="213">
        <f>IF(O231="sníž. přenesená",K231,0)</f>
        <v>0</v>
      </c>
      <c r="BI231" s="213">
        <f>IF(O231="nulová",K231,0)</f>
        <v>0</v>
      </c>
      <c r="BJ231" s="18" t="s">
        <v>92</v>
      </c>
      <c r="BK231" s="213">
        <f>ROUND(P231*H231,2)</f>
        <v>0</v>
      </c>
      <c r="BL231" s="18" t="s">
        <v>169</v>
      </c>
      <c r="BM231" s="212" t="s">
        <v>855</v>
      </c>
    </row>
    <row r="232" spans="1:65" s="2" customFormat="1" ht="19.5">
      <c r="A232" s="35"/>
      <c r="B232" s="36"/>
      <c r="C232" s="37"/>
      <c r="D232" s="214" t="s">
        <v>171</v>
      </c>
      <c r="E232" s="37"/>
      <c r="F232" s="215" t="s">
        <v>321</v>
      </c>
      <c r="G232" s="37"/>
      <c r="H232" s="37"/>
      <c r="I232" s="216"/>
      <c r="J232" s="216"/>
      <c r="K232" s="37"/>
      <c r="L232" s="37"/>
      <c r="M232" s="40"/>
      <c r="N232" s="217"/>
      <c r="O232" s="218"/>
      <c r="P232" s="72"/>
      <c r="Q232" s="72"/>
      <c r="R232" s="72"/>
      <c r="S232" s="72"/>
      <c r="T232" s="72"/>
      <c r="U232" s="72"/>
      <c r="V232" s="72"/>
      <c r="W232" s="72"/>
      <c r="X232" s="73"/>
      <c r="Y232" s="35"/>
      <c r="Z232" s="35"/>
      <c r="AA232" s="35"/>
      <c r="AB232" s="35"/>
      <c r="AC232" s="35"/>
      <c r="AD232" s="35"/>
      <c r="AE232" s="35"/>
      <c r="AT232" s="18" t="s">
        <v>171</v>
      </c>
      <c r="AU232" s="18" t="s">
        <v>94</v>
      </c>
    </row>
    <row r="233" spans="1:65" s="2" customFormat="1" ht="33" customHeight="1">
      <c r="A233" s="35"/>
      <c r="B233" s="36"/>
      <c r="C233" s="199" t="s">
        <v>515</v>
      </c>
      <c r="D233" s="199" t="s">
        <v>165</v>
      </c>
      <c r="E233" s="200" t="s">
        <v>323</v>
      </c>
      <c r="F233" s="201" t="s">
        <v>324</v>
      </c>
      <c r="G233" s="202" t="s">
        <v>168</v>
      </c>
      <c r="H233" s="203">
        <v>22.024000000000001</v>
      </c>
      <c r="I233" s="204"/>
      <c r="J233" s="204"/>
      <c r="K233" s="205">
        <f>ROUND(P233*H233,2)</f>
        <v>0</v>
      </c>
      <c r="L233" s="206"/>
      <c r="M233" s="40"/>
      <c r="N233" s="207" t="s">
        <v>1</v>
      </c>
      <c r="O233" s="208" t="s">
        <v>48</v>
      </c>
      <c r="P233" s="209">
        <f>I233+J233</f>
        <v>0</v>
      </c>
      <c r="Q233" s="209">
        <f>ROUND(I233*H233,2)</f>
        <v>0</v>
      </c>
      <c r="R233" s="209">
        <f>ROUND(J233*H233,2)</f>
        <v>0</v>
      </c>
      <c r="S233" s="72"/>
      <c r="T233" s="210">
        <f>S233*H233</f>
        <v>0</v>
      </c>
      <c r="U233" s="210">
        <v>0</v>
      </c>
      <c r="V233" s="210">
        <f>U233*H233</f>
        <v>0</v>
      </c>
      <c r="W233" s="210">
        <v>0</v>
      </c>
      <c r="X233" s="211">
        <f>W233*H233</f>
        <v>0</v>
      </c>
      <c r="Y233" s="35"/>
      <c r="Z233" s="35"/>
      <c r="AA233" s="35"/>
      <c r="AB233" s="35"/>
      <c r="AC233" s="35"/>
      <c r="AD233" s="35"/>
      <c r="AE233" s="35"/>
      <c r="AR233" s="212" t="s">
        <v>169</v>
      </c>
      <c r="AT233" s="212" t="s">
        <v>165</v>
      </c>
      <c r="AU233" s="212" t="s">
        <v>94</v>
      </c>
      <c r="AY233" s="18" t="s">
        <v>163</v>
      </c>
      <c r="BE233" s="213">
        <f>IF(O233="základní",K233,0)</f>
        <v>0</v>
      </c>
      <c r="BF233" s="213">
        <f>IF(O233="snížená",K233,0)</f>
        <v>0</v>
      </c>
      <c r="BG233" s="213">
        <f>IF(O233="zákl. přenesená",K233,0)</f>
        <v>0</v>
      </c>
      <c r="BH233" s="213">
        <f>IF(O233="sníž. přenesená",K233,0)</f>
        <v>0</v>
      </c>
      <c r="BI233" s="213">
        <f>IF(O233="nulová",K233,0)</f>
        <v>0</v>
      </c>
      <c r="BJ233" s="18" t="s">
        <v>92</v>
      </c>
      <c r="BK233" s="213">
        <f>ROUND(P233*H233,2)</f>
        <v>0</v>
      </c>
      <c r="BL233" s="18" t="s">
        <v>169</v>
      </c>
      <c r="BM233" s="212" t="s">
        <v>856</v>
      </c>
    </row>
    <row r="234" spans="1:65" s="2" customFormat="1" ht="39">
      <c r="A234" s="35"/>
      <c r="B234" s="36"/>
      <c r="C234" s="37"/>
      <c r="D234" s="214" t="s">
        <v>171</v>
      </c>
      <c r="E234" s="37"/>
      <c r="F234" s="215" t="s">
        <v>326</v>
      </c>
      <c r="G234" s="37"/>
      <c r="H234" s="37"/>
      <c r="I234" s="216"/>
      <c r="J234" s="216"/>
      <c r="K234" s="37"/>
      <c r="L234" s="37"/>
      <c r="M234" s="40"/>
      <c r="N234" s="217"/>
      <c r="O234" s="218"/>
      <c r="P234" s="72"/>
      <c r="Q234" s="72"/>
      <c r="R234" s="72"/>
      <c r="S234" s="72"/>
      <c r="T234" s="72"/>
      <c r="U234" s="72"/>
      <c r="V234" s="72"/>
      <c r="W234" s="72"/>
      <c r="X234" s="73"/>
      <c r="Y234" s="35"/>
      <c r="Z234" s="35"/>
      <c r="AA234" s="35"/>
      <c r="AB234" s="35"/>
      <c r="AC234" s="35"/>
      <c r="AD234" s="35"/>
      <c r="AE234" s="35"/>
      <c r="AT234" s="18" t="s">
        <v>171</v>
      </c>
      <c r="AU234" s="18" t="s">
        <v>94</v>
      </c>
    </row>
    <row r="235" spans="1:65" s="14" customFormat="1">
      <c r="B235" s="229"/>
      <c r="C235" s="230"/>
      <c r="D235" s="214" t="s">
        <v>173</v>
      </c>
      <c r="E235" s="230"/>
      <c r="F235" s="232" t="s">
        <v>857</v>
      </c>
      <c r="G235" s="230"/>
      <c r="H235" s="233">
        <v>22.024000000000001</v>
      </c>
      <c r="I235" s="234"/>
      <c r="J235" s="234"/>
      <c r="K235" s="230"/>
      <c r="L235" s="230"/>
      <c r="M235" s="235"/>
      <c r="N235" s="236"/>
      <c r="O235" s="237"/>
      <c r="P235" s="237"/>
      <c r="Q235" s="237"/>
      <c r="R235" s="237"/>
      <c r="S235" s="237"/>
      <c r="T235" s="237"/>
      <c r="U235" s="237"/>
      <c r="V235" s="237"/>
      <c r="W235" s="237"/>
      <c r="X235" s="238"/>
      <c r="AT235" s="239" t="s">
        <v>173</v>
      </c>
      <c r="AU235" s="239" t="s">
        <v>94</v>
      </c>
      <c r="AV235" s="14" t="s">
        <v>94</v>
      </c>
      <c r="AW235" s="14" t="s">
        <v>4</v>
      </c>
      <c r="AX235" s="14" t="s">
        <v>92</v>
      </c>
      <c r="AY235" s="239" t="s">
        <v>163</v>
      </c>
    </row>
    <row r="236" spans="1:65" s="2" customFormat="1" ht="24.2" customHeight="1">
      <c r="A236" s="35"/>
      <c r="B236" s="36"/>
      <c r="C236" s="199" t="s">
        <v>525</v>
      </c>
      <c r="D236" s="199" t="s">
        <v>165</v>
      </c>
      <c r="E236" s="200" t="s">
        <v>329</v>
      </c>
      <c r="F236" s="201" t="s">
        <v>330</v>
      </c>
      <c r="G236" s="202" t="s">
        <v>168</v>
      </c>
      <c r="H236" s="203">
        <v>2.7530000000000001</v>
      </c>
      <c r="I236" s="204"/>
      <c r="J236" s="204"/>
      <c r="K236" s="205">
        <f>ROUND(P236*H236,2)</f>
        <v>0</v>
      </c>
      <c r="L236" s="206"/>
      <c r="M236" s="40"/>
      <c r="N236" s="207" t="s">
        <v>1</v>
      </c>
      <c r="O236" s="208" t="s">
        <v>48</v>
      </c>
      <c r="P236" s="209">
        <f>I236+J236</f>
        <v>0</v>
      </c>
      <c r="Q236" s="209">
        <f>ROUND(I236*H236,2)</f>
        <v>0</v>
      </c>
      <c r="R236" s="209">
        <f>ROUND(J236*H236,2)</f>
        <v>0</v>
      </c>
      <c r="S236" s="72"/>
      <c r="T236" s="210">
        <f>S236*H236</f>
        <v>0</v>
      </c>
      <c r="U236" s="210">
        <v>0</v>
      </c>
      <c r="V236" s="210">
        <f>U236*H236</f>
        <v>0</v>
      </c>
      <c r="W236" s="210">
        <v>0</v>
      </c>
      <c r="X236" s="211">
        <f>W236*H236</f>
        <v>0</v>
      </c>
      <c r="Y236" s="35"/>
      <c r="Z236" s="35"/>
      <c r="AA236" s="35"/>
      <c r="AB236" s="35"/>
      <c r="AC236" s="35"/>
      <c r="AD236" s="35"/>
      <c r="AE236" s="35"/>
      <c r="AR236" s="212" t="s">
        <v>169</v>
      </c>
      <c r="AT236" s="212" t="s">
        <v>165</v>
      </c>
      <c r="AU236" s="212" t="s">
        <v>94</v>
      </c>
      <c r="AY236" s="18" t="s">
        <v>163</v>
      </c>
      <c r="BE236" s="213">
        <f>IF(O236="základní",K236,0)</f>
        <v>0</v>
      </c>
      <c r="BF236" s="213">
        <f>IF(O236="snížená",K236,0)</f>
        <v>0</v>
      </c>
      <c r="BG236" s="213">
        <f>IF(O236="zákl. přenesená",K236,0)</f>
        <v>0</v>
      </c>
      <c r="BH236" s="213">
        <f>IF(O236="sníž. přenesená",K236,0)</f>
        <v>0</v>
      </c>
      <c r="BI236" s="213">
        <f>IF(O236="nulová",K236,0)</f>
        <v>0</v>
      </c>
      <c r="BJ236" s="18" t="s">
        <v>92</v>
      </c>
      <c r="BK236" s="213">
        <f>ROUND(P236*H236,2)</f>
        <v>0</v>
      </c>
      <c r="BL236" s="18" t="s">
        <v>169</v>
      </c>
      <c r="BM236" s="212" t="s">
        <v>858</v>
      </c>
    </row>
    <row r="237" spans="1:65" s="2" customFormat="1" ht="19.5">
      <c r="A237" s="35"/>
      <c r="B237" s="36"/>
      <c r="C237" s="37"/>
      <c r="D237" s="214" t="s">
        <v>171</v>
      </c>
      <c r="E237" s="37"/>
      <c r="F237" s="215" t="s">
        <v>332</v>
      </c>
      <c r="G237" s="37"/>
      <c r="H237" s="37"/>
      <c r="I237" s="216"/>
      <c r="J237" s="216"/>
      <c r="K237" s="37"/>
      <c r="L237" s="37"/>
      <c r="M237" s="40"/>
      <c r="N237" s="217"/>
      <c r="O237" s="218"/>
      <c r="P237" s="72"/>
      <c r="Q237" s="72"/>
      <c r="R237" s="72"/>
      <c r="S237" s="72"/>
      <c r="T237" s="72"/>
      <c r="U237" s="72"/>
      <c r="V237" s="72"/>
      <c r="W237" s="72"/>
      <c r="X237" s="73"/>
      <c r="Y237" s="35"/>
      <c r="Z237" s="35"/>
      <c r="AA237" s="35"/>
      <c r="AB237" s="35"/>
      <c r="AC237" s="35"/>
      <c r="AD237" s="35"/>
      <c r="AE237" s="35"/>
      <c r="AT237" s="18" t="s">
        <v>171</v>
      </c>
      <c r="AU237" s="18" t="s">
        <v>94</v>
      </c>
    </row>
    <row r="238" spans="1:65" s="2" customFormat="1" ht="24.2" customHeight="1">
      <c r="A238" s="35"/>
      <c r="B238" s="36"/>
      <c r="C238" s="199" t="s">
        <v>498</v>
      </c>
      <c r="D238" s="199" t="s">
        <v>165</v>
      </c>
      <c r="E238" s="200" t="s">
        <v>334</v>
      </c>
      <c r="F238" s="201" t="s">
        <v>335</v>
      </c>
      <c r="G238" s="202" t="s">
        <v>168</v>
      </c>
      <c r="H238" s="203">
        <v>16.518000000000001</v>
      </c>
      <c r="I238" s="204"/>
      <c r="J238" s="204"/>
      <c r="K238" s="205">
        <f>ROUND(P238*H238,2)</f>
        <v>0</v>
      </c>
      <c r="L238" s="206"/>
      <c r="M238" s="40"/>
      <c r="N238" s="207" t="s">
        <v>1</v>
      </c>
      <c r="O238" s="208" t="s">
        <v>48</v>
      </c>
      <c r="P238" s="209">
        <f>I238+J238</f>
        <v>0</v>
      </c>
      <c r="Q238" s="209">
        <f>ROUND(I238*H238,2)</f>
        <v>0</v>
      </c>
      <c r="R238" s="209">
        <f>ROUND(J238*H238,2)</f>
        <v>0</v>
      </c>
      <c r="S238" s="72"/>
      <c r="T238" s="210">
        <f>S238*H238</f>
        <v>0</v>
      </c>
      <c r="U238" s="210">
        <v>0</v>
      </c>
      <c r="V238" s="210">
        <f>U238*H238</f>
        <v>0</v>
      </c>
      <c r="W238" s="210">
        <v>0</v>
      </c>
      <c r="X238" s="211">
        <f>W238*H238</f>
        <v>0</v>
      </c>
      <c r="Y238" s="35"/>
      <c r="Z238" s="35"/>
      <c r="AA238" s="35"/>
      <c r="AB238" s="35"/>
      <c r="AC238" s="35"/>
      <c r="AD238" s="35"/>
      <c r="AE238" s="35"/>
      <c r="AR238" s="212" t="s">
        <v>169</v>
      </c>
      <c r="AT238" s="212" t="s">
        <v>165</v>
      </c>
      <c r="AU238" s="212" t="s">
        <v>94</v>
      </c>
      <c r="AY238" s="18" t="s">
        <v>163</v>
      </c>
      <c r="BE238" s="213">
        <f>IF(O238="základní",K238,0)</f>
        <v>0</v>
      </c>
      <c r="BF238" s="213">
        <f>IF(O238="snížená",K238,0)</f>
        <v>0</v>
      </c>
      <c r="BG238" s="213">
        <f>IF(O238="zákl. přenesená",K238,0)</f>
        <v>0</v>
      </c>
      <c r="BH238" s="213">
        <f>IF(O238="sníž. přenesená",K238,0)</f>
        <v>0</v>
      </c>
      <c r="BI238" s="213">
        <f>IF(O238="nulová",K238,0)</f>
        <v>0</v>
      </c>
      <c r="BJ238" s="18" t="s">
        <v>92</v>
      </c>
      <c r="BK238" s="213">
        <f>ROUND(P238*H238,2)</f>
        <v>0</v>
      </c>
      <c r="BL238" s="18" t="s">
        <v>169</v>
      </c>
      <c r="BM238" s="212" t="s">
        <v>859</v>
      </c>
    </row>
    <row r="239" spans="1:65" s="2" customFormat="1" ht="29.25">
      <c r="A239" s="35"/>
      <c r="B239" s="36"/>
      <c r="C239" s="37"/>
      <c r="D239" s="214" t="s">
        <v>171</v>
      </c>
      <c r="E239" s="37"/>
      <c r="F239" s="215" t="s">
        <v>337</v>
      </c>
      <c r="G239" s="37"/>
      <c r="H239" s="37"/>
      <c r="I239" s="216"/>
      <c r="J239" s="216"/>
      <c r="K239" s="37"/>
      <c r="L239" s="37"/>
      <c r="M239" s="40"/>
      <c r="N239" s="217"/>
      <c r="O239" s="218"/>
      <c r="P239" s="72"/>
      <c r="Q239" s="72"/>
      <c r="R239" s="72"/>
      <c r="S239" s="72"/>
      <c r="T239" s="72"/>
      <c r="U239" s="72"/>
      <c r="V239" s="72"/>
      <c r="W239" s="72"/>
      <c r="X239" s="73"/>
      <c r="Y239" s="35"/>
      <c r="Z239" s="35"/>
      <c r="AA239" s="35"/>
      <c r="AB239" s="35"/>
      <c r="AC239" s="35"/>
      <c r="AD239" s="35"/>
      <c r="AE239" s="35"/>
      <c r="AT239" s="18" t="s">
        <v>171</v>
      </c>
      <c r="AU239" s="18" t="s">
        <v>94</v>
      </c>
    </row>
    <row r="240" spans="1:65" s="14" customFormat="1">
      <c r="B240" s="229"/>
      <c r="C240" s="230"/>
      <c r="D240" s="214" t="s">
        <v>173</v>
      </c>
      <c r="E240" s="230"/>
      <c r="F240" s="232" t="s">
        <v>860</v>
      </c>
      <c r="G240" s="230"/>
      <c r="H240" s="233">
        <v>16.518000000000001</v>
      </c>
      <c r="I240" s="234"/>
      <c r="J240" s="234"/>
      <c r="K240" s="230"/>
      <c r="L240" s="230"/>
      <c r="M240" s="235"/>
      <c r="N240" s="236"/>
      <c r="O240" s="237"/>
      <c r="P240" s="237"/>
      <c r="Q240" s="237"/>
      <c r="R240" s="237"/>
      <c r="S240" s="237"/>
      <c r="T240" s="237"/>
      <c r="U240" s="237"/>
      <c r="V240" s="237"/>
      <c r="W240" s="237"/>
      <c r="X240" s="238"/>
      <c r="AT240" s="239" t="s">
        <v>173</v>
      </c>
      <c r="AU240" s="239" t="s">
        <v>94</v>
      </c>
      <c r="AV240" s="14" t="s">
        <v>94</v>
      </c>
      <c r="AW240" s="14" t="s">
        <v>4</v>
      </c>
      <c r="AX240" s="14" t="s">
        <v>92</v>
      </c>
      <c r="AY240" s="239" t="s">
        <v>163</v>
      </c>
    </row>
    <row r="241" spans="1:65" s="2" customFormat="1" ht="33" customHeight="1">
      <c r="A241" s="35"/>
      <c r="B241" s="36"/>
      <c r="C241" s="199" t="s">
        <v>500</v>
      </c>
      <c r="D241" s="199" t="s">
        <v>165</v>
      </c>
      <c r="E241" s="200" t="s">
        <v>340</v>
      </c>
      <c r="F241" s="201" t="s">
        <v>341</v>
      </c>
      <c r="G241" s="202" t="s">
        <v>168</v>
      </c>
      <c r="H241" s="203">
        <v>2.7530000000000001</v>
      </c>
      <c r="I241" s="204"/>
      <c r="J241" s="204"/>
      <c r="K241" s="205">
        <f>ROUND(P241*H241,2)</f>
        <v>0</v>
      </c>
      <c r="L241" s="206"/>
      <c r="M241" s="40"/>
      <c r="N241" s="207" t="s">
        <v>1</v>
      </c>
      <c r="O241" s="208" t="s">
        <v>48</v>
      </c>
      <c r="P241" s="209">
        <f>I241+J241</f>
        <v>0</v>
      </c>
      <c r="Q241" s="209">
        <f>ROUND(I241*H241,2)</f>
        <v>0</v>
      </c>
      <c r="R241" s="209">
        <f>ROUND(J241*H241,2)</f>
        <v>0</v>
      </c>
      <c r="S241" s="72"/>
      <c r="T241" s="210">
        <f>S241*H241</f>
        <v>0</v>
      </c>
      <c r="U241" s="210">
        <v>0</v>
      </c>
      <c r="V241" s="210">
        <f>U241*H241</f>
        <v>0</v>
      </c>
      <c r="W241" s="210">
        <v>0</v>
      </c>
      <c r="X241" s="211">
        <f>W241*H241</f>
        <v>0</v>
      </c>
      <c r="Y241" s="35"/>
      <c r="Z241" s="35"/>
      <c r="AA241" s="35"/>
      <c r="AB241" s="35"/>
      <c r="AC241" s="35"/>
      <c r="AD241" s="35"/>
      <c r="AE241" s="35"/>
      <c r="AR241" s="212" t="s">
        <v>169</v>
      </c>
      <c r="AT241" s="212" t="s">
        <v>165</v>
      </c>
      <c r="AU241" s="212" t="s">
        <v>94</v>
      </c>
      <c r="AY241" s="18" t="s">
        <v>163</v>
      </c>
      <c r="BE241" s="213">
        <f>IF(O241="základní",K241,0)</f>
        <v>0</v>
      </c>
      <c r="BF241" s="213">
        <f>IF(O241="snížená",K241,0)</f>
        <v>0</v>
      </c>
      <c r="BG241" s="213">
        <f>IF(O241="zákl. přenesená",K241,0)</f>
        <v>0</v>
      </c>
      <c r="BH241" s="213">
        <f>IF(O241="sníž. přenesená",K241,0)</f>
        <v>0</v>
      </c>
      <c r="BI241" s="213">
        <f>IF(O241="nulová",K241,0)</f>
        <v>0</v>
      </c>
      <c r="BJ241" s="18" t="s">
        <v>92</v>
      </c>
      <c r="BK241" s="213">
        <f>ROUND(P241*H241,2)</f>
        <v>0</v>
      </c>
      <c r="BL241" s="18" t="s">
        <v>169</v>
      </c>
      <c r="BM241" s="212" t="s">
        <v>861</v>
      </c>
    </row>
    <row r="242" spans="1:65" s="2" customFormat="1" ht="29.25">
      <c r="A242" s="35"/>
      <c r="B242" s="36"/>
      <c r="C242" s="37"/>
      <c r="D242" s="214" t="s">
        <v>171</v>
      </c>
      <c r="E242" s="37"/>
      <c r="F242" s="215" t="s">
        <v>343</v>
      </c>
      <c r="G242" s="37"/>
      <c r="H242" s="37"/>
      <c r="I242" s="216"/>
      <c r="J242" s="216"/>
      <c r="K242" s="37"/>
      <c r="L242" s="37"/>
      <c r="M242" s="40"/>
      <c r="N242" s="217"/>
      <c r="O242" s="218"/>
      <c r="P242" s="72"/>
      <c r="Q242" s="72"/>
      <c r="R242" s="72"/>
      <c r="S242" s="72"/>
      <c r="T242" s="72"/>
      <c r="U242" s="72"/>
      <c r="V242" s="72"/>
      <c r="W242" s="72"/>
      <c r="X242" s="73"/>
      <c r="Y242" s="35"/>
      <c r="Z242" s="35"/>
      <c r="AA242" s="35"/>
      <c r="AB242" s="35"/>
      <c r="AC242" s="35"/>
      <c r="AD242" s="35"/>
      <c r="AE242" s="35"/>
      <c r="AT242" s="18" t="s">
        <v>171</v>
      </c>
      <c r="AU242" s="18" t="s">
        <v>94</v>
      </c>
    </row>
    <row r="243" spans="1:65" s="12" customFormat="1" ht="22.9" customHeight="1">
      <c r="B243" s="182"/>
      <c r="C243" s="183"/>
      <c r="D243" s="184" t="s">
        <v>84</v>
      </c>
      <c r="E243" s="197" t="s">
        <v>344</v>
      </c>
      <c r="F243" s="197" t="s">
        <v>345</v>
      </c>
      <c r="G243" s="183"/>
      <c r="H243" s="183"/>
      <c r="I243" s="186"/>
      <c r="J243" s="186"/>
      <c r="K243" s="198">
        <f>BK243</f>
        <v>0</v>
      </c>
      <c r="L243" s="183"/>
      <c r="M243" s="188"/>
      <c r="N243" s="189"/>
      <c r="O243" s="190"/>
      <c r="P243" s="190"/>
      <c r="Q243" s="191">
        <f>SUM(Q244:Q247)</f>
        <v>0</v>
      </c>
      <c r="R243" s="191">
        <f>SUM(R244:R247)</f>
        <v>0</v>
      </c>
      <c r="S243" s="190"/>
      <c r="T243" s="192">
        <f>SUM(T244:T247)</f>
        <v>0</v>
      </c>
      <c r="U243" s="190"/>
      <c r="V243" s="192">
        <f>SUM(V244:V247)</f>
        <v>0</v>
      </c>
      <c r="W243" s="190"/>
      <c r="X243" s="193">
        <f>SUM(X244:X247)</f>
        <v>0</v>
      </c>
      <c r="AR243" s="194" t="s">
        <v>92</v>
      </c>
      <c r="AT243" s="195" t="s">
        <v>84</v>
      </c>
      <c r="AU243" s="195" t="s">
        <v>92</v>
      </c>
      <c r="AY243" s="194" t="s">
        <v>163</v>
      </c>
      <c r="BK243" s="196">
        <f>SUM(BK244:BK247)</f>
        <v>0</v>
      </c>
    </row>
    <row r="244" spans="1:65" s="2" customFormat="1" ht="21.75" customHeight="1">
      <c r="A244" s="35"/>
      <c r="B244" s="36"/>
      <c r="C244" s="199" t="s">
        <v>737</v>
      </c>
      <c r="D244" s="199" t="s">
        <v>165</v>
      </c>
      <c r="E244" s="200" t="s">
        <v>346</v>
      </c>
      <c r="F244" s="201" t="s">
        <v>347</v>
      </c>
      <c r="G244" s="202" t="s">
        <v>168</v>
      </c>
      <c r="H244" s="203">
        <v>3.85</v>
      </c>
      <c r="I244" s="204"/>
      <c r="J244" s="204"/>
      <c r="K244" s="205">
        <f>ROUND(P244*H244,2)</f>
        <v>0</v>
      </c>
      <c r="L244" s="206"/>
      <c r="M244" s="40"/>
      <c r="N244" s="207" t="s">
        <v>1</v>
      </c>
      <c r="O244" s="208" t="s">
        <v>48</v>
      </c>
      <c r="P244" s="209">
        <f>I244+J244</f>
        <v>0</v>
      </c>
      <c r="Q244" s="209">
        <f>ROUND(I244*H244,2)</f>
        <v>0</v>
      </c>
      <c r="R244" s="209">
        <f>ROUND(J244*H244,2)</f>
        <v>0</v>
      </c>
      <c r="S244" s="72"/>
      <c r="T244" s="210">
        <f>S244*H244</f>
        <v>0</v>
      </c>
      <c r="U244" s="210">
        <v>0</v>
      </c>
      <c r="V244" s="210">
        <f>U244*H244</f>
        <v>0</v>
      </c>
      <c r="W244" s="210">
        <v>0</v>
      </c>
      <c r="X244" s="211">
        <f>W244*H244</f>
        <v>0</v>
      </c>
      <c r="Y244" s="35"/>
      <c r="Z244" s="35"/>
      <c r="AA244" s="35"/>
      <c r="AB244" s="35"/>
      <c r="AC244" s="35"/>
      <c r="AD244" s="35"/>
      <c r="AE244" s="35"/>
      <c r="AR244" s="212" t="s">
        <v>169</v>
      </c>
      <c r="AT244" s="212" t="s">
        <v>165</v>
      </c>
      <c r="AU244" s="212" t="s">
        <v>94</v>
      </c>
      <c r="AY244" s="18" t="s">
        <v>163</v>
      </c>
      <c r="BE244" s="213">
        <f>IF(O244="základní",K244,0)</f>
        <v>0</v>
      </c>
      <c r="BF244" s="213">
        <f>IF(O244="snížená",K244,0)</f>
        <v>0</v>
      </c>
      <c r="BG244" s="213">
        <f>IF(O244="zákl. přenesená",K244,0)</f>
        <v>0</v>
      </c>
      <c r="BH244" s="213">
        <f>IF(O244="sníž. přenesená",K244,0)</f>
        <v>0</v>
      </c>
      <c r="BI244" s="213">
        <f>IF(O244="nulová",K244,0)</f>
        <v>0</v>
      </c>
      <c r="BJ244" s="18" t="s">
        <v>92</v>
      </c>
      <c r="BK244" s="213">
        <f>ROUND(P244*H244,2)</f>
        <v>0</v>
      </c>
      <c r="BL244" s="18" t="s">
        <v>169</v>
      </c>
      <c r="BM244" s="212" t="s">
        <v>862</v>
      </c>
    </row>
    <row r="245" spans="1:65" s="2" customFormat="1" ht="39">
      <c r="A245" s="35"/>
      <c r="B245" s="36"/>
      <c r="C245" s="37"/>
      <c r="D245" s="214" t="s">
        <v>171</v>
      </c>
      <c r="E245" s="37"/>
      <c r="F245" s="215" t="s">
        <v>349</v>
      </c>
      <c r="G245" s="37"/>
      <c r="H245" s="37"/>
      <c r="I245" s="216"/>
      <c r="J245" s="216"/>
      <c r="K245" s="37"/>
      <c r="L245" s="37"/>
      <c r="M245" s="40"/>
      <c r="N245" s="217"/>
      <c r="O245" s="218"/>
      <c r="P245" s="72"/>
      <c r="Q245" s="72"/>
      <c r="R245" s="72"/>
      <c r="S245" s="72"/>
      <c r="T245" s="72"/>
      <c r="U245" s="72"/>
      <c r="V245" s="72"/>
      <c r="W245" s="72"/>
      <c r="X245" s="73"/>
      <c r="Y245" s="35"/>
      <c r="Z245" s="35"/>
      <c r="AA245" s="35"/>
      <c r="AB245" s="35"/>
      <c r="AC245" s="35"/>
      <c r="AD245" s="35"/>
      <c r="AE245" s="35"/>
      <c r="AT245" s="18" t="s">
        <v>171</v>
      </c>
      <c r="AU245" s="18" t="s">
        <v>94</v>
      </c>
    </row>
    <row r="246" spans="1:65" s="2" customFormat="1" ht="24.2" customHeight="1">
      <c r="A246" s="35"/>
      <c r="B246" s="36"/>
      <c r="C246" s="199" t="s">
        <v>743</v>
      </c>
      <c r="D246" s="199" t="s">
        <v>165</v>
      </c>
      <c r="E246" s="200" t="s">
        <v>351</v>
      </c>
      <c r="F246" s="201" t="s">
        <v>352</v>
      </c>
      <c r="G246" s="202" t="s">
        <v>168</v>
      </c>
      <c r="H246" s="203">
        <v>3.85</v>
      </c>
      <c r="I246" s="204"/>
      <c r="J246" s="204"/>
      <c r="K246" s="205">
        <f>ROUND(P246*H246,2)</f>
        <v>0</v>
      </c>
      <c r="L246" s="206"/>
      <c r="M246" s="40"/>
      <c r="N246" s="207" t="s">
        <v>1</v>
      </c>
      <c r="O246" s="208" t="s">
        <v>48</v>
      </c>
      <c r="P246" s="209">
        <f>I246+J246</f>
        <v>0</v>
      </c>
      <c r="Q246" s="209">
        <f>ROUND(I246*H246,2)</f>
        <v>0</v>
      </c>
      <c r="R246" s="209">
        <f>ROUND(J246*H246,2)</f>
        <v>0</v>
      </c>
      <c r="S246" s="72"/>
      <c r="T246" s="210">
        <f>S246*H246</f>
        <v>0</v>
      </c>
      <c r="U246" s="210">
        <v>0</v>
      </c>
      <c r="V246" s="210">
        <f>U246*H246</f>
        <v>0</v>
      </c>
      <c r="W246" s="210">
        <v>0</v>
      </c>
      <c r="X246" s="211">
        <f>W246*H246</f>
        <v>0</v>
      </c>
      <c r="Y246" s="35"/>
      <c r="Z246" s="35"/>
      <c r="AA246" s="35"/>
      <c r="AB246" s="35"/>
      <c r="AC246" s="35"/>
      <c r="AD246" s="35"/>
      <c r="AE246" s="35"/>
      <c r="AR246" s="212" t="s">
        <v>169</v>
      </c>
      <c r="AT246" s="212" t="s">
        <v>165</v>
      </c>
      <c r="AU246" s="212" t="s">
        <v>94</v>
      </c>
      <c r="AY246" s="18" t="s">
        <v>163</v>
      </c>
      <c r="BE246" s="213">
        <f>IF(O246="základní",K246,0)</f>
        <v>0</v>
      </c>
      <c r="BF246" s="213">
        <f>IF(O246="snížená",K246,0)</f>
        <v>0</v>
      </c>
      <c r="BG246" s="213">
        <f>IF(O246="zákl. přenesená",K246,0)</f>
        <v>0</v>
      </c>
      <c r="BH246" s="213">
        <f>IF(O246="sníž. přenesená",K246,0)</f>
        <v>0</v>
      </c>
      <c r="BI246" s="213">
        <f>IF(O246="nulová",K246,0)</f>
        <v>0</v>
      </c>
      <c r="BJ246" s="18" t="s">
        <v>92</v>
      </c>
      <c r="BK246" s="213">
        <f>ROUND(P246*H246,2)</f>
        <v>0</v>
      </c>
      <c r="BL246" s="18" t="s">
        <v>169</v>
      </c>
      <c r="BM246" s="212" t="s">
        <v>863</v>
      </c>
    </row>
    <row r="247" spans="1:65" s="2" customFormat="1" ht="39">
      <c r="A247" s="35"/>
      <c r="B247" s="36"/>
      <c r="C247" s="37"/>
      <c r="D247" s="214" t="s">
        <v>171</v>
      </c>
      <c r="E247" s="37"/>
      <c r="F247" s="215" t="s">
        <v>354</v>
      </c>
      <c r="G247" s="37"/>
      <c r="H247" s="37"/>
      <c r="I247" s="216"/>
      <c r="J247" s="216"/>
      <c r="K247" s="37"/>
      <c r="L247" s="37"/>
      <c r="M247" s="40"/>
      <c r="N247" s="217"/>
      <c r="O247" s="218"/>
      <c r="P247" s="72"/>
      <c r="Q247" s="72"/>
      <c r="R247" s="72"/>
      <c r="S247" s="72"/>
      <c r="T247" s="72"/>
      <c r="U247" s="72"/>
      <c r="V247" s="72"/>
      <c r="W247" s="72"/>
      <c r="X247" s="73"/>
      <c r="Y247" s="35"/>
      <c r="Z247" s="35"/>
      <c r="AA247" s="35"/>
      <c r="AB247" s="35"/>
      <c r="AC247" s="35"/>
      <c r="AD247" s="35"/>
      <c r="AE247" s="35"/>
      <c r="AT247" s="18" t="s">
        <v>171</v>
      </c>
      <c r="AU247" s="18" t="s">
        <v>94</v>
      </c>
    </row>
    <row r="248" spans="1:65" s="12" customFormat="1" ht="25.9" customHeight="1">
      <c r="B248" s="182"/>
      <c r="C248" s="183"/>
      <c r="D248" s="184" t="s">
        <v>84</v>
      </c>
      <c r="E248" s="185" t="s">
        <v>502</v>
      </c>
      <c r="F248" s="185" t="s">
        <v>503</v>
      </c>
      <c r="G248" s="183"/>
      <c r="H248" s="183"/>
      <c r="I248" s="186"/>
      <c r="J248" s="186"/>
      <c r="K248" s="187">
        <f>BK248</f>
        <v>0</v>
      </c>
      <c r="L248" s="183"/>
      <c r="M248" s="188"/>
      <c r="N248" s="189"/>
      <c r="O248" s="190"/>
      <c r="P248" s="190"/>
      <c r="Q248" s="191">
        <f>Q249</f>
        <v>0</v>
      </c>
      <c r="R248" s="191">
        <f>R249</f>
        <v>0</v>
      </c>
      <c r="S248" s="190"/>
      <c r="T248" s="192">
        <f>T249</f>
        <v>0</v>
      </c>
      <c r="U248" s="190"/>
      <c r="V248" s="192">
        <f>V249</f>
        <v>0</v>
      </c>
      <c r="W248" s="190"/>
      <c r="X248" s="193">
        <f>X249</f>
        <v>0.32182500000000003</v>
      </c>
      <c r="AR248" s="194" t="s">
        <v>94</v>
      </c>
      <c r="AT248" s="195" t="s">
        <v>84</v>
      </c>
      <c r="AU248" s="195" t="s">
        <v>85</v>
      </c>
      <c r="AY248" s="194" t="s">
        <v>163</v>
      </c>
      <c r="BK248" s="196">
        <f>BK249</f>
        <v>0</v>
      </c>
    </row>
    <row r="249" spans="1:65" s="12" customFormat="1" ht="22.9" customHeight="1">
      <c r="B249" s="182"/>
      <c r="C249" s="183"/>
      <c r="D249" s="184" t="s">
        <v>84</v>
      </c>
      <c r="E249" s="197" t="s">
        <v>731</v>
      </c>
      <c r="F249" s="197" t="s">
        <v>732</v>
      </c>
      <c r="G249" s="183"/>
      <c r="H249" s="183"/>
      <c r="I249" s="186"/>
      <c r="J249" s="186"/>
      <c r="K249" s="198">
        <f>BK249</f>
        <v>0</v>
      </c>
      <c r="L249" s="183"/>
      <c r="M249" s="188"/>
      <c r="N249" s="189"/>
      <c r="O249" s="190"/>
      <c r="P249" s="190"/>
      <c r="Q249" s="191">
        <f>SUM(Q250:Q257)</f>
        <v>0</v>
      </c>
      <c r="R249" s="191">
        <f>SUM(R250:R257)</f>
        <v>0</v>
      </c>
      <c r="S249" s="190"/>
      <c r="T249" s="192">
        <f>SUM(T250:T257)</f>
        <v>0</v>
      </c>
      <c r="U249" s="190"/>
      <c r="V249" s="192">
        <f>SUM(V250:V257)</f>
        <v>0</v>
      </c>
      <c r="W249" s="190"/>
      <c r="X249" s="193">
        <f>SUM(X250:X257)</f>
        <v>0.32182500000000003</v>
      </c>
      <c r="AR249" s="194" t="s">
        <v>94</v>
      </c>
      <c r="AT249" s="195" t="s">
        <v>84</v>
      </c>
      <c r="AU249" s="195" t="s">
        <v>92</v>
      </c>
      <c r="AY249" s="194" t="s">
        <v>163</v>
      </c>
      <c r="BK249" s="196">
        <f>SUM(BK250:BK257)</f>
        <v>0</v>
      </c>
    </row>
    <row r="250" spans="1:65" s="2" customFormat="1" ht="24.2" customHeight="1">
      <c r="A250" s="35"/>
      <c r="B250" s="36"/>
      <c r="C250" s="199" t="s">
        <v>750</v>
      </c>
      <c r="D250" s="199" t="s">
        <v>165</v>
      </c>
      <c r="E250" s="200" t="s">
        <v>864</v>
      </c>
      <c r="F250" s="201" t="s">
        <v>865</v>
      </c>
      <c r="G250" s="202" t="s">
        <v>735</v>
      </c>
      <c r="H250" s="203">
        <v>1</v>
      </c>
      <c r="I250" s="204"/>
      <c r="J250" s="204"/>
      <c r="K250" s="205">
        <f>ROUND(P250*H250,2)</f>
        <v>0</v>
      </c>
      <c r="L250" s="206"/>
      <c r="M250" s="40"/>
      <c r="N250" s="207" t="s">
        <v>1</v>
      </c>
      <c r="O250" s="208" t="s">
        <v>48</v>
      </c>
      <c r="P250" s="209">
        <f>I250+J250</f>
        <v>0</v>
      </c>
      <c r="Q250" s="209">
        <f>ROUND(I250*H250,2)</f>
        <v>0</v>
      </c>
      <c r="R250" s="209">
        <f>ROUND(J250*H250,2)</f>
        <v>0</v>
      </c>
      <c r="S250" s="72"/>
      <c r="T250" s="210">
        <f>S250*H250</f>
        <v>0</v>
      </c>
      <c r="U250" s="210">
        <v>0</v>
      </c>
      <c r="V250" s="210">
        <f>U250*H250</f>
        <v>0</v>
      </c>
      <c r="W250" s="210">
        <v>0</v>
      </c>
      <c r="X250" s="211">
        <f>W250*H250</f>
        <v>0</v>
      </c>
      <c r="Y250" s="35"/>
      <c r="Z250" s="35"/>
      <c r="AA250" s="35"/>
      <c r="AB250" s="35"/>
      <c r="AC250" s="35"/>
      <c r="AD250" s="35"/>
      <c r="AE250" s="35"/>
      <c r="AR250" s="212" t="s">
        <v>317</v>
      </c>
      <c r="AT250" s="212" t="s">
        <v>165</v>
      </c>
      <c r="AU250" s="212" t="s">
        <v>94</v>
      </c>
      <c r="AY250" s="18" t="s">
        <v>163</v>
      </c>
      <c r="BE250" s="213">
        <f>IF(O250="základní",K250,0)</f>
        <v>0</v>
      </c>
      <c r="BF250" s="213">
        <f>IF(O250="snížená",K250,0)</f>
        <v>0</v>
      </c>
      <c r="BG250" s="213">
        <f>IF(O250="zákl. přenesená",K250,0)</f>
        <v>0</v>
      </c>
      <c r="BH250" s="213">
        <f>IF(O250="sníž. přenesená",K250,0)</f>
        <v>0</v>
      </c>
      <c r="BI250" s="213">
        <f>IF(O250="nulová",K250,0)</f>
        <v>0</v>
      </c>
      <c r="BJ250" s="18" t="s">
        <v>92</v>
      </c>
      <c r="BK250" s="213">
        <f>ROUND(P250*H250,2)</f>
        <v>0</v>
      </c>
      <c r="BL250" s="18" t="s">
        <v>317</v>
      </c>
      <c r="BM250" s="212" t="s">
        <v>866</v>
      </c>
    </row>
    <row r="251" spans="1:65" s="2" customFormat="1" ht="19.5">
      <c r="A251" s="35"/>
      <c r="B251" s="36"/>
      <c r="C251" s="37"/>
      <c r="D251" s="214" t="s">
        <v>171</v>
      </c>
      <c r="E251" s="37"/>
      <c r="F251" s="215" t="s">
        <v>865</v>
      </c>
      <c r="G251" s="37"/>
      <c r="H251" s="37"/>
      <c r="I251" s="216"/>
      <c r="J251" s="216"/>
      <c r="K251" s="37"/>
      <c r="L251" s="37"/>
      <c r="M251" s="40"/>
      <c r="N251" s="217"/>
      <c r="O251" s="218"/>
      <c r="P251" s="72"/>
      <c r="Q251" s="72"/>
      <c r="R251" s="72"/>
      <c r="S251" s="72"/>
      <c r="T251" s="72"/>
      <c r="U251" s="72"/>
      <c r="V251" s="72"/>
      <c r="W251" s="72"/>
      <c r="X251" s="73"/>
      <c r="Y251" s="35"/>
      <c r="Z251" s="35"/>
      <c r="AA251" s="35"/>
      <c r="AB251" s="35"/>
      <c r="AC251" s="35"/>
      <c r="AD251" s="35"/>
      <c r="AE251" s="35"/>
      <c r="AT251" s="18" t="s">
        <v>171</v>
      </c>
      <c r="AU251" s="18" t="s">
        <v>94</v>
      </c>
    </row>
    <row r="252" spans="1:65" s="2" customFormat="1" ht="16.5" customHeight="1">
      <c r="A252" s="35"/>
      <c r="B252" s="36"/>
      <c r="C252" s="199" t="s">
        <v>758</v>
      </c>
      <c r="D252" s="199" t="s">
        <v>165</v>
      </c>
      <c r="E252" s="200" t="s">
        <v>733</v>
      </c>
      <c r="F252" s="201" t="s">
        <v>734</v>
      </c>
      <c r="G252" s="202" t="s">
        <v>735</v>
      </c>
      <c r="H252" s="203">
        <v>1</v>
      </c>
      <c r="I252" s="204"/>
      <c r="J252" s="204"/>
      <c r="K252" s="205">
        <f>ROUND(P252*H252,2)</f>
        <v>0</v>
      </c>
      <c r="L252" s="206"/>
      <c r="M252" s="40"/>
      <c r="N252" s="207" t="s">
        <v>1</v>
      </c>
      <c r="O252" s="208" t="s">
        <v>48</v>
      </c>
      <c r="P252" s="209">
        <f>I252+J252</f>
        <v>0</v>
      </c>
      <c r="Q252" s="209">
        <f>ROUND(I252*H252,2)</f>
        <v>0</v>
      </c>
      <c r="R252" s="209">
        <f>ROUND(J252*H252,2)</f>
        <v>0</v>
      </c>
      <c r="S252" s="72"/>
      <c r="T252" s="210">
        <f>S252*H252</f>
        <v>0</v>
      </c>
      <c r="U252" s="210">
        <v>0</v>
      </c>
      <c r="V252" s="210">
        <f>U252*H252</f>
        <v>0</v>
      </c>
      <c r="W252" s="210">
        <v>0</v>
      </c>
      <c r="X252" s="211">
        <f>W252*H252</f>
        <v>0</v>
      </c>
      <c r="Y252" s="35"/>
      <c r="Z252" s="35"/>
      <c r="AA252" s="35"/>
      <c r="AB252" s="35"/>
      <c r="AC252" s="35"/>
      <c r="AD252" s="35"/>
      <c r="AE252" s="35"/>
      <c r="AR252" s="212" t="s">
        <v>317</v>
      </c>
      <c r="AT252" s="212" t="s">
        <v>165</v>
      </c>
      <c r="AU252" s="212" t="s">
        <v>94</v>
      </c>
      <c r="AY252" s="18" t="s">
        <v>163</v>
      </c>
      <c r="BE252" s="213">
        <f>IF(O252="základní",K252,0)</f>
        <v>0</v>
      </c>
      <c r="BF252" s="213">
        <f>IF(O252="snížená",K252,0)</f>
        <v>0</v>
      </c>
      <c r="BG252" s="213">
        <f>IF(O252="zákl. přenesená",K252,0)</f>
        <v>0</v>
      </c>
      <c r="BH252" s="213">
        <f>IF(O252="sníž. přenesená",K252,0)</f>
        <v>0</v>
      </c>
      <c r="BI252" s="213">
        <f>IF(O252="nulová",K252,0)</f>
        <v>0</v>
      </c>
      <c r="BJ252" s="18" t="s">
        <v>92</v>
      </c>
      <c r="BK252" s="213">
        <f>ROUND(P252*H252,2)</f>
        <v>0</v>
      </c>
      <c r="BL252" s="18" t="s">
        <v>317</v>
      </c>
      <c r="BM252" s="212" t="s">
        <v>867</v>
      </c>
    </row>
    <row r="253" spans="1:65" s="2" customFormat="1">
      <c r="A253" s="35"/>
      <c r="B253" s="36"/>
      <c r="C253" s="37"/>
      <c r="D253" s="214" t="s">
        <v>171</v>
      </c>
      <c r="E253" s="37"/>
      <c r="F253" s="215" t="s">
        <v>734</v>
      </c>
      <c r="G253" s="37"/>
      <c r="H253" s="37"/>
      <c r="I253" s="216"/>
      <c r="J253" s="216"/>
      <c r="K253" s="37"/>
      <c r="L253" s="37"/>
      <c r="M253" s="40"/>
      <c r="N253" s="217"/>
      <c r="O253" s="218"/>
      <c r="P253" s="72"/>
      <c r="Q253" s="72"/>
      <c r="R253" s="72"/>
      <c r="S253" s="72"/>
      <c r="T253" s="72"/>
      <c r="U253" s="72"/>
      <c r="V253" s="72"/>
      <c r="W253" s="72"/>
      <c r="X253" s="73"/>
      <c r="Y253" s="35"/>
      <c r="Z253" s="35"/>
      <c r="AA253" s="35"/>
      <c r="AB253" s="35"/>
      <c r="AC253" s="35"/>
      <c r="AD253" s="35"/>
      <c r="AE253" s="35"/>
      <c r="AT253" s="18" t="s">
        <v>171</v>
      </c>
      <c r="AU253" s="18" t="s">
        <v>94</v>
      </c>
    </row>
    <row r="254" spans="1:65" s="2" customFormat="1" ht="16.5" customHeight="1">
      <c r="A254" s="35"/>
      <c r="B254" s="36"/>
      <c r="C254" s="199" t="s">
        <v>763</v>
      </c>
      <c r="D254" s="199" t="s">
        <v>165</v>
      </c>
      <c r="E254" s="200" t="s">
        <v>868</v>
      </c>
      <c r="F254" s="201" t="s">
        <v>869</v>
      </c>
      <c r="G254" s="202" t="s">
        <v>244</v>
      </c>
      <c r="H254" s="203">
        <v>10.5</v>
      </c>
      <c r="I254" s="204"/>
      <c r="J254" s="204"/>
      <c r="K254" s="205">
        <f>ROUND(P254*H254,2)</f>
        <v>0</v>
      </c>
      <c r="L254" s="206"/>
      <c r="M254" s="40"/>
      <c r="N254" s="207" t="s">
        <v>1</v>
      </c>
      <c r="O254" s="208" t="s">
        <v>48</v>
      </c>
      <c r="P254" s="209">
        <f>I254+J254</f>
        <v>0</v>
      </c>
      <c r="Q254" s="209">
        <f>ROUND(I254*H254,2)</f>
        <v>0</v>
      </c>
      <c r="R254" s="209">
        <f>ROUND(J254*H254,2)</f>
        <v>0</v>
      </c>
      <c r="S254" s="72"/>
      <c r="T254" s="210">
        <f>S254*H254</f>
        <v>0</v>
      </c>
      <c r="U254" s="210">
        <v>0</v>
      </c>
      <c r="V254" s="210">
        <f>U254*H254</f>
        <v>0</v>
      </c>
      <c r="W254" s="210">
        <v>3.065E-2</v>
      </c>
      <c r="X254" s="211">
        <f>W254*H254</f>
        <v>0.32182500000000003</v>
      </c>
      <c r="Y254" s="35"/>
      <c r="Z254" s="35"/>
      <c r="AA254" s="35"/>
      <c r="AB254" s="35"/>
      <c r="AC254" s="35"/>
      <c r="AD254" s="35"/>
      <c r="AE254" s="35"/>
      <c r="AR254" s="212" t="s">
        <v>317</v>
      </c>
      <c r="AT254" s="212" t="s">
        <v>165</v>
      </c>
      <c r="AU254" s="212" t="s">
        <v>94</v>
      </c>
      <c r="AY254" s="18" t="s">
        <v>163</v>
      </c>
      <c r="BE254" s="213">
        <f>IF(O254="základní",K254,0)</f>
        <v>0</v>
      </c>
      <c r="BF254" s="213">
        <f>IF(O254="snížená",K254,0)</f>
        <v>0</v>
      </c>
      <c r="BG254" s="213">
        <f>IF(O254="zákl. přenesená",K254,0)</f>
        <v>0</v>
      </c>
      <c r="BH254" s="213">
        <f>IF(O254="sníž. přenesená",K254,0)</f>
        <v>0</v>
      </c>
      <c r="BI254" s="213">
        <f>IF(O254="nulová",K254,0)</f>
        <v>0</v>
      </c>
      <c r="BJ254" s="18" t="s">
        <v>92</v>
      </c>
      <c r="BK254" s="213">
        <f>ROUND(P254*H254,2)</f>
        <v>0</v>
      </c>
      <c r="BL254" s="18" t="s">
        <v>317</v>
      </c>
      <c r="BM254" s="212" t="s">
        <v>870</v>
      </c>
    </row>
    <row r="255" spans="1:65" s="2" customFormat="1" ht="19.5">
      <c r="A255" s="35"/>
      <c r="B255" s="36"/>
      <c r="C255" s="37"/>
      <c r="D255" s="214" t="s">
        <v>171</v>
      </c>
      <c r="E255" s="37"/>
      <c r="F255" s="215" t="s">
        <v>871</v>
      </c>
      <c r="G255" s="37"/>
      <c r="H255" s="37"/>
      <c r="I255" s="216"/>
      <c r="J255" s="216"/>
      <c r="K255" s="37"/>
      <c r="L255" s="37"/>
      <c r="M255" s="40"/>
      <c r="N255" s="217"/>
      <c r="O255" s="218"/>
      <c r="P255" s="72"/>
      <c r="Q255" s="72"/>
      <c r="R255" s="72"/>
      <c r="S255" s="72"/>
      <c r="T255" s="72"/>
      <c r="U255" s="72"/>
      <c r="V255" s="72"/>
      <c r="W255" s="72"/>
      <c r="X255" s="73"/>
      <c r="Y255" s="35"/>
      <c r="Z255" s="35"/>
      <c r="AA255" s="35"/>
      <c r="AB255" s="35"/>
      <c r="AC255" s="35"/>
      <c r="AD255" s="35"/>
      <c r="AE255" s="35"/>
      <c r="AT255" s="18" t="s">
        <v>171</v>
      </c>
      <c r="AU255" s="18" t="s">
        <v>94</v>
      </c>
    </row>
    <row r="256" spans="1:65" s="2" customFormat="1" ht="24.2" customHeight="1">
      <c r="A256" s="35"/>
      <c r="B256" s="36"/>
      <c r="C256" s="199" t="s">
        <v>592</v>
      </c>
      <c r="D256" s="199" t="s">
        <v>165</v>
      </c>
      <c r="E256" s="200" t="s">
        <v>872</v>
      </c>
      <c r="F256" s="201" t="s">
        <v>873</v>
      </c>
      <c r="G256" s="202" t="s">
        <v>874</v>
      </c>
      <c r="H256" s="277"/>
      <c r="I256" s="204"/>
      <c r="J256" s="204"/>
      <c r="K256" s="205">
        <f>ROUND(P256*H256,2)</f>
        <v>0</v>
      </c>
      <c r="L256" s="206"/>
      <c r="M256" s="40"/>
      <c r="N256" s="207" t="s">
        <v>1</v>
      </c>
      <c r="O256" s="208" t="s">
        <v>48</v>
      </c>
      <c r="P256" s="209">
        <f>I256+J256</f>
        <v>0</v>
      </c>
      <c r="Q256" s="209">
        <f>ROUND(I256*H256,2)</f>
        <v>0</v>
      </c>
      <c r="R256" s="209">
        <f>ROUND(J256*H256,2)</f>
        <v>0</v>
      </c>
      <c r="S256" s="72"/>
      <c r="T256" s="210">
        <f>S256*H256</f>
        <v>0</v>
      </c>
      <c r="U256" s="210">
        <v>0</v>
      </c>
      <c r="V256" s="210">
        <f>U256*H256</f>
        <v>0</v>
      </c>
      <c r="W256" s="210">
        <v>0</v>
      </c>
      <c r="X256" s="211">
        <f>W256*H256</f>
        <v>0</v>
      </c>
      <c r="Y256" s="35"/>
      <c r="Z256" s="35"/>
      <c r="AA256" s="35"/>
      <c r="AB256" s="35"/>
      <c r="AC256" s="35"/>
      <c r="AD256" s="35"/>
      <c r="AE256" s="35"/>
      <c r="AR256" s="212" t="s">
        <v>317</v>
      </c>
      <c r="AT256" s="212" t="s">
        <v>165</v>
      </c>
      <c r="AU256" s="212" t="s">
        <v>94</v>
      </c>
      <c r="AY256" s="18" t="s">
        <v>163</v>
      </c>
      <c r="BE256" s="213">
        <f>IF(O256="základní",K256,0)</f>
        <v>0</v>
      </c>
      <c r="BF256" s="213">
        <f>IF(O256="snížená",K256,0)</f>
        <v>0</v>
      </c>
      <c r="BG256" s="213">
        <f>IF(O256="zákl. přenesená",K256,0)</f>
        <v>0</v>
      </c>
      <c r="BH256" s="213">
        <f>IF(O256="sníž. přenesená",K256,0)</f>
        <v>0</v>
      </c>
      <c r="BI256" s="213">
        <f>IF(O256="nulová",K256,0)</f>
        <v>0</v>
      </c>
      <c r="BJ256" s="18" t="s">
        <v>92</v>
      </c>
      <c r="BK256" s="213">
        <f>ROUND(P256*H256,2)</f>
        <v>0</v>
      </c>
      <c r="BL256" s="18" t="s">
        <v>317</v>
      </c>
      <c r="BM256" s="212" t="s">
        <v>875</v>
      </c>
    </row>
    <row r="257" spans="1:47" s="2" customFormat="1" ht="29.25">
      <c r="A257" s="35"/>
      <c r="B257" s="36"/>
      <c r="C257" s="37"/>
      <c r="D257" s="214" t="s">
        <v>171</v>
      </c>
      <c r="E257" s="37"/>
      <c r="F257" s="215" t="s">
        <v>876</v>
      </c>
      <c r="G257" s="37"/>
      <c r="H257" s="37"/>
      <c r="I257" s="216"/>
      <c r="J257" s="216"/>
      <c r="K257" s="37"/>
      <c r="L257" s="37"/>
      <c r="M257" s="40"/>
      <c r="N257" s="251"/>
      <c r="O257" s="252"/>
      <c r="P257" s="253"/>
      <c r="Q257" s="253"/>
      <c r="R257" s="253"/>
      <c r="S257" s="253"/>
      <c r="T257" s="253"/>
      <c r="U257" s="253"/>
      <c r="V257" s="253"/>
      <c r="W257" s="253"/>
      <c r="X257" s="254"/>
      <c r="Y257" s="35"/>
      <c r="Z257" s="35"/>
      <c r="AA257" s="35"/>
      <c r="AB257" s="35"/>
      <c r="AC257" s="35"/>
      <c r="AD257" s="35"/>
      <c r="AE257" s="35"/>
      <c r="AT257" s="18" t="s">
        <v>171</v>
      </c>
      <c r="AU257" s="18" t="s">
        <v>94</v>
      </c>
    </row>
    <row r="258" spans="1:47" s="2" customFormat="1" ht="6.95" customHeight="1">
      <c r="A258" s="35"/>
      <c r="B258" s="55"/>
      <c r="C258" s="56"/>
      <c r="D258" s="56"/>
      <c r="E258" s="56"/>
      <c r="F258" s="56"/>
      <c r="G258" s="56"/>
      <c r="H258" s="56"/>
      <c r="I258" s="56"/>
      <c r="J258" s="56"/>
      <c r="K258" s="56"/>
      <c r="L258" s="56"/>
      <c r="M258" s="40"/>
      <c r="N258" s="35"/>
      <c r="P258" s="35"/>
      <c r="Q258" s="35"/>
      <c r="R258" s="35"/>
      <c r="S258" s="35"/>
      <c r="T258" s="35"/>
      <c r="U258" s="35"/>
      <c r="V258" s="35"/>
      <c r="W258" s="35"/>
      <c r="X258" s="35"/>
      <c r="Y258" s="35"/>
      <c r="Z258" s="35"/>
      <c r="AA258" s="35"/>
      <c r="AB258" s="35"/>
      <c r="AC258" s="35"/>
      <c r="AD258" s="35"/>
      <c r="AE258" s="35"/>
    </row>
  </sheetData>
  <sheetProtection algorithmName="SHA-512" hashValue="BF2oljgGiFH0HbyhxpcwHRupsAj3eXnFqT82a9IGKchN9bMhRVFzr1YUSL9he3TMlvCrNAUQBYEMhmcUNdII6g==" saltValue="y9Ag1ZXw7xXoHOMMke3JiuAlkgFrsAxom9zREkdNb9RR/trTbqurnbN8o4IlNwpGhhFaqhcyBnMf9mkQHkZ1FQ==" spinCount="100000" sheet="1" objects="1" scenarios="1" formatColumns="0" formatRows="0" autoFilter="0"/>
  <autoFilter ref="C134:L257" xr:uid="{00000000-0009-0000-0000-000004000000}"/>
  <mergeCells count="15">
    <mergeCell ref="E121:H121"/>
    <mergeCell ref="E125:H125"/>
    <mergeCell ref="E123:H123"/>
    <mergeCell ref="E127:H127"/>
    <mergeCell ref="M2:Z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8"/>
      <c r="N2" s="278"/>
      <c r="O2" s="278"/>
      <c r="P2" s="278"/>
      <c r="Q2" s="278"/>
      <c r="R2" s="278"/>
      <c r="S2" s="278"/>
      <c r="T2" s="278"/>
      <c r="U2" s="278"/>
      <c r="V2" s="278"/>
      <c r="W2" s="278"/>
      <c r="X2" s="278"/>
      <c r="Y2" s="278"/>
      <c r="Z2" s="278"/>
      <c r="AT2" s="18" t="s">
        <v>118</v>
      </c>
    </row>
    <row r="3" spans="1:46" s="1" customFormat="1" ht="6.95" customHeight="1">
      <c r="B3" s="120"/>
      <c r="C3" s="121"/>
      <c r="D3" s="121"/>
      <c r="E3" s="121"/>
      <c r="F3" s="121"/>
      <c r="G3" s="121"/>
      <c r="H3" s="121"/>
      <c r="I3" s="121"/>
      <c r="J3" s="121"/>
      <c r="K3" s="121"/>
      <c r="L3" s="121"/>
      <c r="M3" s="21"/>
      <c r="AT3" s="18" t="s">
        <v>94</v>
      </c>
    </row>
    <row r="4" spans="1:46" s="1" customFormat="1" ht="24.95" customHeight="1">
      <c r="B4" s="21"/>
      <c r="D4" s="122" t="s">
        <v>122</v>
      </c>
      <c r="M4" s="21"/>
      <c r="N4" s="123" t="s">
        <v>11</v>
      </c>
      <c r="AT4" s="18" t="s">
        <v>4</v>
      </c>
    </row>
    <row r="5" spans="1:46" s="1" customFormat="1" ht="6.95" customHeight="1">
      <c r="B5" s="21"/>
      <c r="M5" s="21"/>
    </row>
    <row r="6" spans="1:46" s="1" customFormat="1" ht="12" customHeight="1">
      <c r="B6" s="21"/>
      <c r="D6" s="124" t="s">
        <v>17</v>
      </c>
      <c r="M6" s="21"/>
    </row>
    <row r="7" spans="1:46" s="1" customFormat="1" ht="16.5" customHeight="1">
      <c r="B7" s="21"/>
      <c r="E7" s="329" t="str">
        <f>'Rekapitulace stavby'!K6</f>
        <v>Zajištění havarijního stavu suterénu objektu Městské lázně</v>
      </c>
      <c r="F7" s="330"/>
      <c r="G7" s="330"/>
      <c r="H7" s="330"/>
      <c r="M7" s="21"/>
    </row>
    <row r="8" spans="1:46" ht="12.75">
      <c r="B8" s="21"/>
      <c r="D8" s="124" t="s">
        <v>123</v>
      </c>
      <c r="M8" s="21"/>
    </row>
    <row r="9" spans="1:46" s="1" customFormat="1" ht="16.5" customHeight="1">
      <c r="B9" s="21"/>
      <c r="E9" s="329" t="s">
        <v>124</v>
      </c>
      <c r="F9" s="278"/>
      <c r="G9" s="278"/>
      <c r="H9" s="278"/>
      <c r="M9" s="21"/>
    </row>
    <row r="10" spans="1:46" s="1" customFormat="1" ht="12" customHeight="1">
      <c r="B10" s="21"/>
      <c r="D10" s="124" t="s">
        <v>125</v>
      </c>
      <c r="M10" s="21"/>
    </row>
    <row r="11" spans="1:46" s="2" customFormat="1" ht="16.5" customHeight="1">
      <c r="A11" s="35"/>
      <c r="B11" s="40"/>
      <c r="C11" s="35"/>
      <c r="D11" s="35"/>
      <c r="E11" s="331" t="s">
        <v>586</v>
      </c>
      <c r="F11" s="332"/>
      <c r="G11" s="332"/>
      <c r="H11" s="332"/>
      <c r="I11" s="35"/>
      <c r="J11" s="35"/>
      <c r="K11" s="35"/>
      <c r="L11" s="35"/>
      <c r="M11" s="52"/>
      <c r="S11" s="35"/>
      <c r="T11" s="35"/>
      <c r="U11" s="35"/>
      <c r="V11" s="35"/>
      <c r="W11" s="35"/>
      <c r="X11" s="35"/>
      <c r="Y11" s="35"/>
      <c r="Z11" s="35"/>
      <c r="AA11" s="35"/>
      <c r="AB11" s="35"/>
      <c r="AC11" s="35"/>
      <c r="AD11" s="35"/>
      <c r="AE11" s="35"/>
    </row>
    <row r="12" spans="1:46" s="2" customFormat="1" ht="12" customHeight="1">
      <c r="A12" s="35"/>
      <c r="B12" s="40"/>
      <c r="C12" s="35"/>
      <c r="D12" s="124" t="s">
        <v>127</v>
      </c>
      <c r="E12" s="35"/>
      <c r="F12" s="35"/>
      <c r="G12" s="35"/>
      <c r="H12" s="35"/>
      <c r="I12" s="35"/>
      <c r="J12" s="35"/>
      <c r="K12" s="35"/>
      <c r="L12" s="35"/>
      <c r="M12" s="52"/>
      <c r="S12" s="35"/>
      <c r="T12" s="35"/>
      <c r="U12" s="35"/>
      <c r="V12" s="35"/>
      <c r="W12" s="35"/>
      <c r="X12" s="35"/>
      <c r="Y12" s="35"/>
      <c r="Z12" s="35"/>
      <c r="AA12" s="35"/>
      <c r="AB12" s="35"/>
      <c r="AC12" s="35"/>
      <c r="AD12" s="35"/>
      <c r="AE12" s="35"/>
    </row>
    <row r="13" spans="1:46" s="2" customFormat="1" ht="16.5" customHeight="1">
      <c r="A13" s="35"/>
      <c r="B13" s="40"/>
      <c r="C13" s="35"/>
      <c r="D13" s="35"/>
      <c r="E13" s="333" t="s">
        <v>877</v>
      </c>
      <c r="F13" s="332"/>
      <c r="G13" s="332"/>
      <c r="H13" s="332"/>
      <c r="I13" s="35"/>
      <c r="J13" s="35"/>
      <c r="K13" s="35"/>
      <c r="L13" s="35"/>
      <c r="M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35"/>
      <c r="M14" s="52"/>
      <c r="S14" s="35"/>
      <c r="T14" s="35"/>
      <c r="U14" s="35"/>
      <c r="V14" s="35"/>
      <c r="W14" s="35"/>
      <c r="X14" s="35"/>
      <c r="Y14" s="35"/>
      <c r="Z14" s="35"/>
      <c r="AA14" s="35"/>
      <c r="AB14" s="35"/>
      <c r="AC14" s="35"/>
      <c r="AD14" s="35"/>
      <c r="AE14" s="35"/>
    </row>
    <row r="15" spans="1:46" s="2" customFormat="1" ht="12" customHeight="1">
      <c r="A15" s="35"/>
      <c r="B15" s="40"/>
      <c r="C15" s="35"/>
      <c r="D15" s="124" t="s">
        <v>19</v>
      </c>
      <c r="E15" s="35"/>
      <c r="F15" s="113" t="s">
        <v>1</v>
      </c>
      <c r="G15" s="35"/>
      <c r="H15" s="35"/>
      <c r="I15" s="124" t="s">
        <v>20</v>
      </c>
      <c r="J15" s="113" t="s">
        <v>1</v>
      </c>
      <c r="K15" s="35"/>
      <c r="L15" s="35"/>
      <c r="M15" s="52"/>
      <c r="S15" s="35"/>
      <c r="T15" s="35"/>
      <c r="U15" s="35"/>
      <c r="V15" s="35"/>
      <c r="W15" s="35"/>
      <c r="X15" s="35"/>
      <c r="Y15" s="35"/>
      <c r="Z15" s="35"/>
      <c r="AA15" s="35"/>
      <c r="AB15" s="35"/>
      <c r="AC15" s="35"/>
      <c r="AD15" s="35"/>
      <c r="AE15" s="35"/>
    </row>
    <row r="16" spans="1:46" s="2" customFormat="1" ht="12" customHeight="1">
      <c r="A16" s="35"/>
      <c r="B16" s="40"/>
      <c r="C16" s="35"/>
      <c r="D16" s="124" t="s">
        <v>21</v>
      </c>
      <c r="E16" s="35"/>
      <c r="F16" s="113" t="s">
        <v>22</v>
      </c>
      <c r="G16" s="35"/>
      <c r="H16" s="35"/>
      <c r="I16" s="124" t="s">
        <v>23</v>
      </c>
      <c r="J16" s="126" t="str">
        <f>'Rekapitulace stavby'!AN8</f>
        <v>4. 4. 2022</v>
      </c>
      <c r="K16" s="35"/>
      <c r="L16" s="35"/>
      <c r="M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35"/>
      <c r="M17" s="52"/>
      <c r="S17" s="35"/>
      <c r="T17" s="35"/>
      <c r="U17" s="35"/>
      <c r="V17" s="35"/>
      <c r="W17" s="35"/>
      <c r="X17" s="35"/>
      <c r="Y17" s="35"/>
      <c r="Z17" s="35"/>
      <c r="AA17" s="35"/>
      <c r="AB17" s="35"/>
      <c r="AC17" s="35"/>
      <c r="AD17" s="35"/>
      <c r="AE17" s="35"/>
    </row>
    <row r="18" spans="1:31" s="2" customFormat="1" ht="12" customHeight="1">
      <c r="A18" s="35"/>
      <c r="B18" s="40"/>
      <c r="C18" s="35"/>
      <c r="D18" s="124" t="s">
        <v>25</v>
      </c>
      <c r="E18" s="35"/>
      <c r="F18" s="35"/>
      <c r="G18" s="35"/>
      <c r="H18" s="35"/>
      <c r="I18" s="124" t="s">
        <v>26</v>
      </c>
      <c r="J18" s="113" t="s">
        <v>27</v>
      </c>
      <c r="K18" s="35"/>
      <c r="L18" s="35"/>
      <c r="M18" s="52"/>
      <c r="S18" s="35"/>
      <c r="T18" s="35"/>
      <c r="U18" s="35"/>
      <c r="V18" s="35"/>
      <c r="W18" s="35"/>
      <c r="X18" s="35"/>
      <c r="Y18" s="35"/>
      <c r="Z18" s="35"/>
      <c r="AA18" s="35"/>
      <c r="AB18" s="35"/>
      <c r="AC18" s="35"/>
      <c r="AD18" s="35"/>
      <c r="AE18" s="35"/>
    </row>
    <row r="19" spans="1:31" s="2" customFormat="1" ht="18" customHeight="1">
      <c r="A19" s="35"/>
      <c r="B19" s="40"/>
      <c r="C19" s="35"/>
      <c r="D19" s="35"/>
      <c r="E19" s="113" t="s">
        <v>28</v>
      </c>
      <c r="F19" s="35"/>
      <c r="G19" s="35"/>
      <c r="H19" s="35"/>
      <c r="I19" s="124" t="s">
        <v>29</v>
      </c>
      <c r="J19" s="113" t="s">
        <v>30</v>
      </c>
      <c r="K19" s="35"/>
      <c r="L19" s="35"/>
      <c r="M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35"/>
      <c r="M20" s="52"/>
      <c r="S20" s="35"/>
      <c r="T20" s="35"/>
      <c r="U20" s="35"/>
      <c r="V20" s="35"/>
      <c r="W20" s="35"/>
      <c r="X20" s="35"/>
      <c r="Y20" s="35"/>
      <c r="Z20" s="35"/>
      <c r="AA20" s="35"/>
      <c r="AB20" s="35"/>
      <c r="AC20" s="35"/>
      <c r="AD20" s="35"/>
      <c r="AE20" s="35"/>
    </row>
    <row r="21" spans="1:31" s="2" customFormat="1" ht="12" customHeight="1">
      <c r="A21" s="35"/>
      <c r="B21" s="40"/>
      <c r="C21" s="35"/>
      <c r="D21" s="124" t="s">
        <v>31</v>
      </c>
      <c r="E21" s="35"/>
      <c r="F21" s="35"/>
      <c r="G21" s="35"/>
      <c r="H21" s="35"/>
      <c r="I21" s="124" t="s">
        <v>26</v>
      </c>
      <c r="J21" s="31" t="str">
        <f>'Rekapitulace stavby'!AN13</f>
        <v>Vyplň údaj</v>
      </c>
      <c r="K21" s="35"/>
      <c r="L21" s="35"/>
      <c r="M21" s="52"/>
      <c r="S21" s="35"/>
      <c r="T21" s="35"/>
      <c r="U21" s="35"/>
      <c r="V21" s="35"/>
      <c r="W21" s="35"/>
      <c r="X21" s="35"/>
      <c r="Y21" s="35"/>
      <c r="Z21" s="35"/>
      <c r="AA21" s="35"/>
      <c r="AB21" s="35"/>
      <c r="AC21" s="35"/>
      <c r="AD21" s="35"/>
      <c r="AE21" s="35"/>
    </row>
    <row r="22" spans="1:31" s="2" customFormat="1" ht="18" customHeight="1">
      <c r="A22" s="35"/>
      <c r="B22" s="40"/>
      <c r="C22" s="35"/>
      <c r="D22" s="35"/>
      <c r="E22" s="334" t="str">
        <f>'Rekapitulace stavby'!E14</f>
        <v>Vyplň údaj</v>
      </c>
      <c r="F22" s="335"/>
      <c r="G22" s="335"/>
      <c r="H22" s="335"/>
      <c r="I22" s="124" t="s">
        <v>29</v>
      </c>
      <c r="J22" s="31" t="str">
        <f>'Rekapitulace stavby'!AN14</f>
        <v>Vyplň údaj</v>
      </c>
      <c r="K22" s="35"/>
      <c r="L22" s="35"/>
      <c r="M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35"/>
      <c r="M23" s="52"/>
      <c r="S23" s="35"/>
      <c r="T23" s="35"/>
      <c r="U23" s="35"/>
      <c r="V23" s="35"/>
      <c r="W23" s="35"/>
      <c r="X23" s="35"/>
      <c r="Y23" s="35"/>
      <c r="Z23" s="35"/>
      <c r="AA23" s="35"/>
      <c r="AB23" s="35"/>
      <c r="AC23" s="35"/>
      <c r="AD23" s="35"/>
      <c r="AE23" s="35"/>
    </row>
    <row r="24" spans="1:31" s="2" customFormat="1" ht="12" customHeight="1">
      <c r="A24" s="35"/>
      <c r="B24" s="40"/>
      <c r="C24" s="35"/>
      <c r="D24" s="124" t="s">
        <v>33</v>
      </c>
      <c r="E24" s="35"/>
      <c r="F24" s="35"/>
      <c r="G24" s="35"/>
      <c r="H24" s="35"/>
      <c r="I24" s="124" t="s">
        <v>26</v>
      </c>
      <c r="J24" s="113" t="s">
        <v>34</v>
      </c>
      <c r="K24" s="35"/>
      <c r="L24" s="35"/>
      <c r="M24" s="52"/>
      <c r="S24" s="35"/>
      <c r="T24" s="35"/>
      <c r="U24" s="35"/>
      <c r="V24" s="35"/>
      <c r="W24" s="35"/>
      <c r="X24" s="35"/>
      <c r="Y24" s="35"/>
      <c r="Z24" s="35"/>
      <c r="AA24" s="35"/>
      <c r="AB24" s="35"/>
      <c r="AC24" s="35"/>
      <c r="AD24" s="35"/>
      <c r="AE24" s="35"/>
    </row>
    <row r="25" spans="1:31" s="2" customFormat="1" ht="18" customHeight="1">
      <c r="A25" s="35"/>
      <c r="B25" s="40"/>
      <c r="C25" s="35"/>
      <c r="D25" s="35"/>
      <c r="E25" s="113" t="s">
        <v>35</v>
      </c>
      <c r="F25" s="35"/>
      <c r="G25" s="35"/>
      <c r="H25" s="35"/>
      <c r="I25" s="124" t="s">
        <v>29</v>
      </c>
      <c r="J25" s="113" t="s">
        <v>36</v>
      </c>
      <c r="K25" s="35"/>
      <c r="L25" s="35"/>
      <c r="M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35"/>
      <c r="M26" s="52"/>
      <c r="S26" s="35"/>
      <c r="T26" s="35"/>
      <c r="U26" s="35"/>
      <c r="V26" s="35"/>
      <c r="W26" s="35"/>
      <c r="X26" s="35"/>
      <c r="Y26" s="35"/>
      <c r="Z26" s="35"/>
      <c r="AA26" s="35"/>
      <c r="AB26" s="35"/>
      <c r="AC26" s="35"/>
      <c r="AD26" s="35"/>
      <c r="AE26" s="35"/>
    </row>
    <row r="27" spans="1:31" s="2" customFormat="1" ht="12" customHeight="1">
      <c r="A27" s="35"/>
      <c r="B27" s="40"/>
      <c r="C27" s="35"/>
      <c r="D27" s="124" t="s">
        <v>37</v>
      </c>
      <c r="E27" s="35"/>
      <c r="F27" s="35"/>
      <c r="G27" s="35"/>
      <c r="H27" s="35"/>
      <c r="I27" s="124" t="s">
        <v>26</v>
      </c>
      <c r="J27" s="113" t="s">
        <v>38</v>
      </c>
      <c r="K27" s="35"/>
      <c r="L27" s="35"/>
      <c r="M27" s="52"/>
      <c r="S27" s="35"/>
      <c r="T27" s="35"/>
      <c r="U27" s="35"/>
      <c r="V27" s="35"/>
      <c r="W27" s="35"/>
      <c r="X27" s="35"/>
      <c r="Y27" s="35"/>
      <c r="Z27" s="35"/>
      <c r="AA27" s="35"/>
      <c r="AB27" s="35"/>
      <c r="AC27" s="35"/>
      <c r="AD27" s="35"/>
      <c r="AE27" s="35"/>
    </row>
    <row r="28" spans="1:31" s="2" customFormat="1" ht="18" customHeight="1">
      <c r="A28" s="35"/>
      <c r="B28" s="40"/>
      <c r="C28" s="35"/>
      <c r="D28" s="35"/>
      <c r="E28" s="113" t="s">
        <v>39</v>
      </c>
      <c r="F28" s="35"/>
      <c r="G28" s="35"/>
      <c r="H28" s="35"/>
      <c r="I28" s="124" t="s">
        <v>29</v>
      </c>
      <c r="J28" s="113" t="s">
        <v>40</v>
      </c>
      <c r="K28" s="35"/>
      <c r="L28" s="35"/>
      <c r="M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35"/>
      <c r="M29" s="52"/>
      <c r="S29" s="35"/>
      <c r="T29" s="35"/>
      <c r="U29" s="35"/>
      <c r="V29" s="35"/>
      <c r="W29" s="35"/>
      <c r="X29" s="35"/>
      <c r="Y29" s="35"/>
      <c r="Z29" s="35"/>
      <c r="AA29" s="35"/>
      <c r="AB29" s="35"/>
      <c r="AC29" s="35"/>
      <c r="AD29" s="35"/>
      <c r="AE29" s="35"/>
    </row>
    <row r="30" spans="1:31" s="2" customFormat="1" ht="12" customHeight="1">
      <c r="A30" s="35"/>
      <c r="B30" s="40"/>
      <c r="C30" s="35"/>
      <c r="D30" s="124" t="s">
        <v>41</v>
      </c>
      <c r="E30" s="35"/>
      <c r="F30" s="35"/>
      <c r="G30" s="35"/>
      <c r="H30" s="35"/>
      <c r="I30" s="35"/>
      <c r="J30" s="35"/>
      <c r="K30" s="35"/>
      <c r="L30" s="35"/>
      <c r="M30" s="52"/>
      <c r="S30" s="35"/>
      <c r="T30" s="35"/>
      <c r="U30" s="35"/>
      <c r="V30" s="35"/>
      <c r="W30" s="35"/>
      <c r="X30" s="35"/>
      <c r="Y30" s="35"/>
      <c r="Z30" s="35"/>
      <c r="AA30" s="35"/>
      <c r="AB30" s="35"/>
      <c r="AC30" s="35"/>
      <c r="AD30" s="35"/>
      <c r="AE30" s="35"/>
    </row>
    <row r="31" spans="1:31" s="8" customFormat="1" ht="16.5" customHeight="1">
      <c r="A31" s="127"/>
      <c r="B31" s="128"/>
      <c r="C31" s="127"/>
      <c r="D31" s="127"/>
      <c r="E31" s="328" t="s">
        <v>1</v>
      </c>
      <c r="F31" s="328"/>
      <c r="G31" s="328"/>
      <c r="H31" s="328"/>
      <c r="I31" s="127"/>
      <c r="J31" s="127"/>
      <c r="K31" s="127"/>
      <c r="L31" s="127"/>
      <c r="M31" s="129"/>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35"/>
      <c r="J32" s="35"/>
      <c r="K32" s="35"/>
      <c r="L32" s="35"/>
      <c r="M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0"/>
      <c r="J33" s="130"/>
      <c r="K33" s="130"/>
      <c r="L33" s="130"/>
      <c r="M33" s="52"/>
      <c r="S33" s="35"/>
      <c r="T33" s="35"/>
      <c r="U33" s="35"/>
      <c r="V33" s="35"/>
      <c r="W33" s="35"/>
      <c r="X33" s="35"/>
      <c r="Y33" s="35"/>
      <c r="Z33" s="35"/>
      <c r="AA33" s="35"/>
      <c r="AB33" s="35"/>
      <c r="AC33" s="35"/>
      <c r="AD33" s="35"/>
      <c r="AE33" s="35"/>
    </row>
    <row r="34" spans="1:31" s="2" customFormat="1" ht="12.75">
      <c r="A34" s="35"/>
      <c r="B34" s="40"/>
      <c r="C34" s="35"/>
      <c r="D34" s="35"/>
      <c r="E34" s="124" t="s">
        <v>129</v>
      </c>
      <c r="F34" s="35"/>
      <c r="G34" s="35"/>
      <c r="H34" s="35"/>
      <c r="I34" s="35"/>
      <c r="J34" s="35"/>
      <c r="K34" s="131">
        <f>I100</f>
        <v>0</v>
      </c>
      <c r="L34" s="35"/>
      <c r="M34" s="52"/>
      <c r="S34" s="35"/>
      <c r="T34" s="35"/>
      <c r="U34" s="35"/>
      <c r="V34" s="35"/>
      <c r="W34" s="35"/>
      <c r="X34" s="35"/>
      <c r="Y34" s="35"/>
      <c r="Z34" s="35"/>
      <c r="AA34" s="35"/>
      <c r="AB34" s="35"/>
      <c r="AC34" s="35"/>
      <c r="AD34" s="35"/>
      <c r="AE34" s="35"/>
    </row>
    <row r="35" spans="1:31" s="2" customFormat="1" ht="12.75">
      <c r="A35" s="35"/>
      <c r="B35" s="40"/>
      <c r="C35" s="35"/>
      <c r="D35" s="35"/>
      <c r="E35" s="124" t="s">
        <v>130</v>
      </c>
      <c r="F35" s="35"/>
      <c r="G35" s="35"/>
      <c r="H35" s="35"/>
      <c r="I35" s="35"/>
      <c r="J35" s="35"/>
      <c r="K35" s="131">
        <f>J100</f>
        <v>0</v>
      </c>
      <c r="L35" s="35"/>
      <c r="M35" s="52"/>
      <c r="S35" s="35"/>
      <c r="T35" s="35"/>
      <c r="U35" s="35"/>
      <c r="V35" s="35"/>
      <c r="W35" s="35"/>
      <c r="X35" s="35"/>
      <c r="Y35" s="35"/>
      <c r="Z35" s="35"/>
      <c r="AA35" s="35"/>
      <c r="AB35" s="35"/>
      <c r="AC35" s="35"/>
      <c r="AD35" s="35"/>
      <c r="AE35" s="35"/>
    </row>
    <row r="36" spans="1:31" s="2" customFormat="1" ht="25.35" customHeight="1">
      <c r="A36" s="35"/>
      <c r="B36" s="40"/>
      <c r="C36" s="35"/>
      <c r="D36" s="132" t="s">
        <v>43</v>
      </c>
      <c r="E36" s="35"/>
      <c r="F36" s="35"/>
      <c r="G36" s="35"/>
      <c r="H36" s="35"/>
      <c r="I36" s="35"/>
      <c r="J36" s="35"/>
      <c r="K36" s="133">
        <f>ROUND(K134, 2)</f>
        <v>0</v>
      </c>
      <c r="L36" s="35"/>
      <c r="M36" s="52"/>
      <c r="S36" s="35"/>
      <c r="T36" s="35"/>
      <c r="U36" s="35"/>
      <c r="V36" s="35"/>
      <c r="W36" s="35"/>
      <c r="X36" s="35"/>
      <c r="Y36" s="35"/>
      <c r="Z36" s="35"/>
      <c r="AA36" s="35"/>
      <c r="AB36" s="35"/>
      <c r="AC36" s="35"/>
      <c r="AD36" s="35"/>
      <c r="AE36" s="35"/>
    </row>
    <row r="37" spans="1:31" s="2" customFormat="1" ht="6.95" customHeight="1">
      <c r="A37" s="35"/>
      <c r="B37" s="40"/>
      <c r="C37" s="35"/>
      <c r="D37" s="130"/>
      <c r="E37" s="130"/>
      <c r="F37" s="130"/>
      <c r="G37" s="130"/>
      <c r="H37" s="130"/>
      <c r="I37" s="130"/>
      <c r="J37" s="130"/>
      <c r="K37" s="130"/>
      <c r="L37" s="130"/>
      <c r="M37" s="52"/>
      <c r="S37" s="35"/>
      <c r="T37" s="35"/>
      <c r="U37" s="35"/>
      <c r="V37" s="35"/>
      <c r="W37" s="35"/>
      <c r="X37" s="35"/>
      <c r="Y37" s="35"/>
      <c r="Z37" s="35"/>
      <c r="AA37" s="35"/>
      <c r="AB37" s="35"/>
      <c r="AC37" s="35"/>
      <c r="AD37" s="35"/>
      <c r="AE37" s="35"/>
    </row>
    <row r="38" spans="1:31" s="2" customFormat="1" ht="14.45" customHeight="1">
      <c r="A38" s="35"/>
      <c r="B38" s="40"/>
      <c r="C38" s="35"/>
      <c r="D38" s="35"/>
      <c r="E38" s="35"/>
      <c r="F38" s="134" t="s">
        <v>45</v>
      </c>
      <c r="G38" s="35"/>
      <c r="H38" s="35"/>
      <c r="I38" s="134" t="s">
        <v>44</v>
      </c>
      <c r="J38" s="35"/>
      <c r="K38" s="134" t="s">
        <v>46</v>
      </c>
      <c r="L38" s="35"/>
      <c r="M38" s="52"/>
      <c r="S38" s="35"/>
      <c r="T38" s="35"/>
      <c r="U38" s="35"/>
      <c r="V38" s="35"/>
      <c r="W38" s="35"/>
      <c r="X38" s="35"/>
      <c r="Y38" s="35"/>
      <c r="Z38" s="35"/>
      <c r="AA38" s="35"/>
      <c r="AB38" s="35"/>
      <c r="AC38" s="35"/>
      <c r="AD38" s="35"/>
      <c r="AE38" s="35"/>
    </row>
    <row r="39" spans="1:31" s="2" customFormat="1" ht="14.45" customHeight="1">
      <c r="A39" s="35"/>
      <c r="B39" s="40"/>
      <c r="C39" s="35"/>
      <c r="D39" s="125" t="s">
        <v>47</v>
      </c>
      <c r="E39" s="124" t="s">
        <v>48</v>
      </c>
      <c r="F39" s="131">
        <f>ROUND((SUM(BE134:BE240)),  2)</f>
        <v>0</v>
      </c>
      <c r="G39" s="35"/>
      <c r="H39" s="35"/>
      <c r="I39" s="135">
        <v>0.21</v>
      </c>
      <c r="J39" s="35"/>
      <c r="K39" s="131">
        <f>ROUND(((SUM(BE134:BE240))*I39),  2)</f>
        <v>0</v>
      </c>
      <c r="L39" s="35"/>
      <c r="M39" s="52"/>
      <c r="S39" s="35"/>
      <c r="T39" s="35"/>
      <c r="U39" s="35"/>
      <c r="V39" s="35"/>
      <c r="W39" s="35"/>
      <c r="X39" s="35"/>
      <c r="Y39" s="35"/>
      <c r="Z39" s="35"/>
      <c r="AA39" s="35"/>
      <c r="AB39" s="35"/>
      <c r="AC39" s="35"/>
      <c r="AD39" s="35"/>
      <c r="AE39" s="35"/>
    </row>
    <row r="40" spans="1:31" s="2" customFormat="1" ht="14.45" customHeight="1">
      <c r="A40" s="35"/>
      <c r="B40" s="40"/>
      <c r="C40" s="35"/>
      <c r="D40" s="35"/>
      <c r="E40" s="124" t="s">
        <v>49</v>
      </c>
      <c r="F40" s="131">
        <f>ROUND((SUM(BF134:BF240)),  2)</f>
        <v>0</v>
      </c>
      <c r="G40" s="35"/>
      <c r="H40" s="35"/>
      <c r="I40" s="135">
        <v>0.15</v>
      </c>
      <c r="J40" s="35"/>
      <c r="K40" s="131">
        <f>ROUND(((SUM(BF134:BF240))*I40),  2)</f>
        <v>0</v>
      </c>
      <c r="L40" s="35"/>
      <c r="M40" s="52"/>
      <c r="S40" s="35"/>
      <c r="T40" s="35"/>
      <c r="U40" s="35"/>
      <c r="V40" s="35"/>
      <c r="W40" s="35"/>
      <c r="X40" s="35"/>
      <c r="Y40" s="35"/>
      <c r="Z40" s="35"/>
      <c r="AA40" s="35"/>
      <c r="AB40" s="35"/>
      <c r="AC40" s="35"/>
      <c r="AD40" s="35"/>
      <c r="AE40" s="35"/>
    </row>
    <row r="41" spans="1:31" s="2" customFormat="1" ht="14.45" hidden="1" customHeight="1">
      <c r="A41" s="35"/>
      <c r="B41" s="40"/>
      <c r="C41" s="35"/>
      <c r="D41" s="35"/>
      <c r="E41" s="124" t="s">
        <v>50</v>
      </c>
      <c r="F41" s="131">
        <f>ROUND((SUM(BG134:BG240)),  2)</f>
        <v>0</v>
      </c>
      <c r="G41" s="35"/>
      <c r="H41" s="35"/>
      <c r="I41" s="135">
        <v>0.21</v>
      </c>
      <c r="J41" s="35"/>
      <c r="K41" s="131">
        <f>0</f>
        <v>0</v>
      </c>
      <c r="L41" s="35"/>
      <c r="M41" s="52"/>
      <c r="S41" s="35"/>
      <c r="T41" s="35"/>
      <c r="U41" s="35"/>
      <c r="V41" s="35"/>
      <c r="W41" s="35"/>
      <c r="X41" s="35"/>
      <c r="Y41" s="35"/>
      <c r="Z41" s="35"/>
      <c r="AA41" s="35"/>
      <c r="AB41" s="35"/>
      <c r="AC41" s="35"/>
      <c r="AD41" s="35"/>
      <c r="AE41" s="35"/>
    </row>
    <row r="42" spans="1:31" s="2" customFormat="1" ht="14.45" hidden="1" customHeight="1">
      <c r="A42" s="35"/>
      <c r="B42" s="40"/>
      <c r="C42" s="35"/>
      <c r="D42" s="35"/>
      <c r="E42" s="124" t="s">
        <v>51</v>
      </c>
      <c r="F42" s="131">
        <f>ROUND((SUM(BH134:BH240)),  2)</f>
        <v>0</v>
      </c>
      <c r="G42" s="35"/>
      <c r="H42" s="35"/>
      <c r="I42" s="135">
        <v>0.15</v>
      </c>
      <c r="J42" s="35"/>
      <c r="K42" s="131">
        <f>0</f>
        <v>0</v>
      </c>
      <c r="L42" s="35"/>
      <c r="M42" s="52"/>
      <c r="S42" s="35"/>
      <c r="T42" s="35"/>
      <c r="U42" s="35"/>
      <c r="V42" s="35"/>
      <c r="W42" s="35"/>
      <c r="X42" s="35"/>
      <c r="Y42" s="35"/>
      <c r="Z42" s="35"/>
      <c r="AA42" s="35"/>
      <c r="AB42" s="35"/>
      <c r="AC42" s="35"/>
      <c r="AD42" s="35"/>
      <c r="AE42" s="35"/>
    </row>
    <row r="43" spans="1:31" s="2" customFormat="1" ht="14.45" hidden="1" customHeight="1">
      <c r="A43" s="35"/>
      <c r="B43" s="40"/>
      <c r="C43" s="35"/>
      <c r="D43" s="35"/>
      <c r="E43" s="124" t="s">
        <v>52</v>
      </c>
      <c r="F43" s="131">
        <f>ROUND((SUM(BI134:BI240)),  2)</f>
        <v>0</v>
      </c>
      <c r="G43" s="35"/>
      <c r="H43" s="35"/>
      <c r="I43" s="135">
        <v>0</v>
      </c>
      <c r="J43" s="35"/>
      <c r="K43" s="131">
        <f>0</f>
        <v>0</v>
      </c>
      <c r="L43" s="35"/>
      <c r="M43" s="52"/>
      <c r="S43" s="35"/>
      <c r="T43" s="35"/>
      <c r="U43" s="35"/>
      <c r="V43" s="35"/>
      <c r="W43" s="35"/>
      <c r="X43" s="35"/>
      <c r="Y43" s="35"/>
      <c r="Z43" s="35"/>
      <c r="AA43" s="35"/>
      <c r="AB43" s="35"/>
      <c r="AC43" s="35"/>
      <c r="AD43" s="35"/>
      <c r="AE43" s="35"/>
    </row>
    <row r="44" spans="1:31" s="2" customFormat="1" ht="6.95" customHeight="1">
      <c r="A44" s="35"/>
      <c r="B44" s="40"/>
      <c r="C44" s="35"/>
      <c r="D44" s="35"/>
      <c r="E44" s="35"/>
      <c r="F44" s="35"/>
      <c r="G44" s="35"/>
      <c r="H44" s="35"/>
      <c r="I44" s="35"/>
      <c r="J44" s="35"/>
      <c r="K44" s="35"/>
      <c r="L44" s="35"/>
      <c r="M44" s="52"/>
      <c r="S44" s="35"/>
      <c r="T44" s="35"/>
      <c r="U44" s="35"/>
      <c r="V44" s="35"/>
      <c r="W44" s="35"/>
      <c r="X44" s="35"/>
      <c r="Y44" s="35"/>
      <c r="Z44" s="35"/>
      <c r="AA44" s="35"/>
      <c r="AB44" s="35"/>
      <c r="AC44" s="35"/>
      <c r="AD44" s="35"/>
      <c r="AE44" s="35"/>
    </row>
    <row r="45" spans="1:31" s="2" customFormat="1" ht="25.35" customHeight="1">
      <c r="A45" s="35"/>
      <c r="B45" s="40"/>
      <c r="C45" s="136"/>
      <c r="D45" s="137" t="s">
        <v>53</v>
      </c>
      <c r="E45" s="138"/>
      <c r="F45" s="138"/>
      <c r="G45" s="139" t="s">
        <v>54</v>
      </c>
      <c r="H45" s="140" t="s">
        <v>55</v>
      </c>
      <c r="I45" s="138"/>
      <c r="J45" s="138"/>
      <c r="K45" s="141">
        <f>SUM(K36:K43)</f>
        <v>0</v>
      </c>
      <c r="L45" s="142"/>
      <c r="M45" s="52"/>
      <c r="S45" s="35"/>
      <c r="T45" s="35"/>
      <c r="U45" s="35"/>
      <c r="V45" s="35"/>
      <c r="W45" s="35"/>
      <c r="X45" s="35"/>
      <c r="Y45" s="35"/>
      <c r="Z45" s="35"/>
      <c r="AA45" s="35"/>
      <c r="AB45" s="35"/>
      <c r="AC45" s="35"/>
      <c r="AD45" s="35"/>
      <c r="AE45" s="35"/>
    </row>
    <row r="46" spans="1:31" s="2" customFormat="1" ht="14.45" customHeight="1">
      <c r="A46" s="35"/>
      <c r="B46" s="40"/>
      <c r="C46" s="35"/>
      <c r="D46" s="35"/>
      <c r="E46" s="35"/>
      <c r="F46" s="35"/>
      <c r="G46" s="35"/>
      <c r="H46" s="35"/>
      <c r="I46" s="35"/>
      <c r="J46" s="35"/>
      <c r="K46" s="35"/>
      <c r="L46" s="35"/>
      <c r="M46" s="52"/>
      <c r="S46" s="35"/>
      <c r="T46" s="35"/>
      <c r="U46" s="35"/>
      <c r="V46" s="35"/>
      <c r="W46" s="35"/>
      <c r="X46" s="35"/>
      <c r="Y46" s="35"/>
      <c r="Z46" s="35"/>
      <c r="AA46" s="35"/>
      <c r="AB46" s="35"/>
      <c r="AC46" s="35"/>
      <c r="AD46" s="35"/>
      <c r="AE46" s="35"/>
    </row>
    <row r="47" spans="1:31" s="1" customFormat="1" ht="14.45" customHeight="1">
      <c r="B47" s="21"/>
      <c r="M47" s="21"/>
    </row>
    <row r="48" spans="1:31" s="1" customFormat="1" ht="14.45" customHeight="1">
      <c r="B48" s="21"/>
      <c r="M48" s="21"/>
    </row>
    <row r="49" spans="1:31" s="1" customFormat="1" ht="14.45" customHeight="1">
      <c r="B49" s="21"/>
      <c r="M49" s="21"/>
    </row>
    <row r="50" spans="1:31" s="2" customFormat="1" ht="14.45" customHeight="1">
      <c r="B50" s="52"/>
      <c r="D50" s="143" t="s">
        <v>56</v>
      </c>
      <c r="E50" s="144"/>
      <c r="F50" s="144"/>
      <c r="G50" s="143" t="s">
        <v>57</v>
      </c>
      <c r="H50" s="144"/>
      <c r="I50" s="144"/>
      <c r="J50" s="144"/>
      <c r="K50" s="144"/>
      <c r="L50" s="144"/>
      <c r="M50" s="52"/>
    </row>
    <row r="51" spans="1:31">
      <c r="B51" s="21"/>
      <c r="M51" s="21"/>
    </row>
    <row r="52" spans="1:31">
      <c r="B52" s="21"/>
      <c r="M52" s="21"/>
    </row>
    <row r="53" spans="1:31">
      <c r="B53" s="21"/>
      <c r="M53" s="21"/>
    </row>
    <row r="54" spans="1:31">
      <c r="B54" s="21"/>
      <c r="M54" s="21"/>
    </row>
    <row r="55" spans="1:31">
      <c r="B55" s="21"/>
      <c r="M55" s="21"/>
    </row>
    <row r="56" spans="1:31">
      <c r="B56" s="21"/>
      <c r="M56" s="21"/>
    </row>
    <row r="57" spans="1:31">
      <c r="B57" s="21"/>
      <c r="M57" s="21"/>
    </row>
    <row r="58" spans="1:31">
      <c r="B58" s="21"/>
      <c r="M58" s="21"/>
    </row>
    <row r="59" spans="1:31">
      <c r="B59" s="21"/>
      <c r="M59" s="21"/>
    </row>
    <row r="60" spans="1:31">
      <c r="B60" s="21"/>
      <c r="M60" s="21"/>
    </row>
    <row r="61" spans="1:31" s="2" customFormat="1" ht="12.75">
      <c r="A61" s="35"/>
      <c r="B61" s="40"/>
      <c r="C61" s="35"/>
      <c r="D61" s="145" t="s">
        <v>58</v>
      </c>
      <c r="E61" s="146"/>
      <c r="F61" s="147" t="s">
        <v>59</v>
      </c>
      <c r="G61" s="145" t="s">
        <v>58</v>
      </c>
      <c r="H61" s="146"/>
      <c r="I61" s="146"/>
      <c r="J61" s="148" t="s">
        <v>59</v>
      </c>
      <c r="K61" s="146"/>
      <c r="L61" s="146"/>
      <c r="M61" s="52"/>
      <c r="S61" s="35"/>
      <c r="T61" s="35"/>
      <c r="U61" s="35"/>
      <c r="V61" s="35"/>
      <c r="W61" s="35"/>
      <c r="X61" s="35"/>
      <c r="Y61" s="35"/>
      <c r="Z61" s="35"/>
      <c r="AA61" s="35"/>
      <c r="AB61" s="35"/>
      <c r="AC61" s="35"/>
      <c r="AD61" s="35"/>
      <c r="AE61" s="35"/>
    </row>
    <row r="62" spans="1:31">
      <c r="B62" s="21"/>
      <c r="M62" s="21"/>
    </row>
    <row r="63" spans="1:31">
      <c r="B63" s="21"/>
      <c r="M63" s="21"/>
    </row>
    <row r="64" spans="1:31">
      <c r="B64" s="21"/>
      <c r="M64" s="21"/>
    </row>
    <row r="65" spans="1:31" s="2" customFormat="1" ht="12.75">
      <c r="A65" s="35"/>
      <c r="B65" s="40"/>
      <c r="C65" s="35"/>
      <c r="D65" s="143" t="s">
        <v>60</v>
      </c>
      <c r="E65" s="149"/>
      <c r="F65" s="149"/>
      <c r="G65" s="143" t="s">
        <v>61</v>
      </c>
      <c r="H65" s="149"/>
      <c r="I65" s="149"/>
      <c r="J65" s="149"/>
      <c r="K65" s="149"/>
      <c r="L65" s="149"/>
      <c r="M65" s="52"/>
      <c r="S65" s="35"/>
      <c r="T65" s="35"/>
      <c r="U65" s="35"/>
      <c r="V65" s="35"/>
      <c r="W65" s="35"/>
      <c r="X65" s="35"/>
      <c r="Y65" s="35"/>
      <c r="Z65" s="35"/>
      <c r="AA65" s="35"/>
      <c r="AB65" s="35"/>
      <c r="AC65" s="35"/>
      <c r="AD65" s="35"/>
      <c r="AE65" s="35"/>
    </row>
    <row r="66" spans="1:31">
      <c r="B66" s="21"/>
      <c r="M66" s="21"/>
    </row>
    <row r="67" spans="1:31">
      <c r="B67" s="21"/>
      <c r="M67" s="21"/>
    </row>
    <row r="68" spans="1:31">
      <c r="B68" s="21"/>
      <c r="M68" s="21"/>
    </row>
    <row r="69" spans="1:31">
      <c r="B69" s="21"/>
      <c r="M69" s="21"/>
    </row>
    <row r="70" spans="1:31">
      <c r="B70" s="21"/>
      <c r="M70" s="21"/>
    </row>
    <row r="71" spans="1:31">
      <c r="B71" s="21"/>
      <c r="M71" s="21"/>
    </row>
    <row r="72" spans="1:31">
      <c r="B72" s="21"/>
      <c r="M72" s="21"/>
    </row>
    <row r="73" spans="1:31">
      <c r="B73" s="21"/>
      <c r="M73" s="21"/>
    </row>
    <row r="74" spans="1:31">
      <c r="B74" s="21"/>
      <c r="M74" s="21"/>
    </row>
    <row r="75" spans="1:31">
      <c r="B75" s="21"/>
      <c r="M75" s="21"/>
    </row>
    <row r="76" spans="1:31" s="2" customFormat="1" ht="12.75">
      <c r="A76" s="35"/>
      <c r="B76" s="40"/>
      <c r="C76" s="35"/>
      <c r="D76" s="145" t="s">
        <v>58</v>
      </c>
      <c r="E76" s="146"/>
      <c r="F76" s="147" t="s">
        <v>59</v>
      </c>
      <c r="G76" s="145" t="s">
        <v>58</v>
      </c>
      <c r="H76" s="146"/>
      <c r="I76" s="146"/>
      <c r="J76" s="148" t="s">
        <v>59</v>
      </c>
      <c r="K76" s="146"/>
      <c r="L76" s="146"/>
      <c r="M76" s="52"/>
      <c r="S76" s="35"/>
      <c r="T76" s="35"/>
      <c r="U76" s="35"/>
      <c r="V76" s="35"/>
      <c r="W76" s="35"/>
      <c r="X76" s="35"/>
      <c r="Y76" s="35"/>
      <c r="Z76" s="35"/>
      <c r="AA76" s="35"/>
      <c r="AB76" s="35"/>
      <c r="AC76" s="35"/>
      <c r="AD76" s="35"/>
      <c r="AE76" s="35"/>
    </row>
    <row r="77" spans="1:31" s="2" customFormat="1" ht="14.45" customHeight="1">
      <c r="A77" s="35"/>
      <c r="B77" s="150"/>
      <c r="C77" s="151"/>
      <c r="D77" s="151"/>
      <c r="E77" s="151"/>
      <c r="F77" s="151"/>
      <c r="G77" s="151"/>
      <c r="H77" s="151"/>
      <c r="I77" s="151"/>
      <c r="J77" s="151"/>
      <c r="K77" s="151"/>
      <c r="L77" s="151"/>
      <c r="M77" s="52"/>
      <c r="S77" s="35"/>
      <c r="T77" s="35"/>
      <c r="U77" s="35"/>
      <c r="V77" s="35"/>
      <c r="W77" s="35"/>
      <c r="X77" s="35"/>
      <c r="Y77" s="35"/>
      <c r="Z77" s="35"/>
      <c r="AA77" s="35"/>
      <c r="AB77" s="35"/>
      <c r="AC77" s="35"/>
      <c r="AD77" s="35"/>
      <c r="AE77" s="35"/>
    </row>
    <row r="81" spans="1:31" s="2" customFormat="1" ht="6.95" customHeight="1">
      <c r="A81" s="35"/>
      <c r="B81" s="152"/>
      <c r="C81" s="153"/>
      <c r="D81" s="153"/>
      <c r="E81" s="153"/>
      <c r="F81" s="153"/>
      <c r="G81" s="153"/>
      <c r="H81" s="153"/>
      <c r="I81" s="153"/>
      <c r="J81" s="153"/>
      <c r="K81" s="153"/>
      <c r="L81" s="153"/>
      <c r="M81" s="52"/>
      <c r="S81" s="35"/>
      <c r="T81" s="35"/>
      <c r="U81" s="35"/>
      <c r="V81" s="35"/>
      <c r="W81" s="35"/>
      <c r="X81" s="35"/>
      <c r="Y81" s="35"/>
      <c r="Z81" s="35"/>
      <c r="AA81" s="35"/>
      <c r="AB81" s="35"/>
      <c r="AC81" s="35"/>
      <c r="AD81" s="35"/>
      <c r="AE81" s="35"/>
    </row>
    <row r="82" spans="1:31" s="2" customFormat="1" ht="24.95" customHeight="1">
      <c r="A82" s="35"/>
      <c r="B82" s="36"/>
      <c r="C82" s="24" t="s">
        <v>131</v>
      </c>
      <c r="D82" s="37"/>
      <c r="E82" s="37"/>
      <c r="F82" s="37"/>
      <c r="G82" s="37"/>
      <c r="H82" s="37"/>
      <c r="I82" s="37"/>
      <c r="J82" s="37"/>
      <c r="K82" s="37"/>
      <c r="L82" s="37"/>
      <c r="M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37"/>
      <c r="M83" s="52"/>
      <c r="S83" s="35"/>
      <c r="T83" s="35"/>
      <c r="U83" s="35"/>
      <c r="V83" s="35"/>
      <c r="W83" s="35"/>
      <c r="X83" s="35"/>
      <c r="Y83" s="35"/>
      <c r="Z83" s="35"/>
      <c r="AA83" s="35"/>
      <c r="AB83" s="35"/>
      <c r="AC83" s="35"/>
      <c r="AD83" s="35"/>
      <c r="AE83" s="35"/>
    </row>
    <row r="84" spans="1:31" s="2" customFormat="1" ht="12" customHeight="1">
      <c r="A84" s="35"/>
      <c r="B84" s="36"/>
      <c r="C84" s="30" t="s">
        <v>17</v>
      </c>
      <c r="D84" s="37"/>
      <c r="E84" s="37"/>
      <c r="F84" s="37"/>
      <c r="G84" s="37"/>
      <c r="H84" s="37"/>
      <c r="I84" s="37"/>
      <c r="J84" s="37"/>
      <c r="K84" s="37"/>
      <c r="L84" s="37"/>
      <c r="M84" s="52"/>
      <c r="S84" s="35"/>
      <c r="T84" s="35"/>
      <c r="U84" s="35"/>
      <c r="V84" s="35"/>
      <c r="W84" s="35"/>
      <c r="X84" s="35"/>
      <c r="Y84" s="35"/>
      <c r="Z84" s="35"/>
      <c r="AA84" s="35"/>
      <c r="AB84" s="35"/>
      <c r="AC84" s="35"/>
      <c r="AD84" s="35"/>
      <c r="AE84" s="35"/>
    </row>
    <row r="85" spans="1:31" s="2" customFormat="1" ht="16.5" customHeight="1">
      <c r="A85" s="35"/>
      <c r="B85" s="36"/>
      <c r="C85" s="37"/>
      <c r="D85" s="37"/>
      <c r="E85" s="324" t="str">
        <f>E7</f>
        <v>Zajištění havarijního stavu suterénu objektu Městské lázně</v>
      </c>
      <c r="F85" s="325"/>
      <c r="G85" s="325"/>
      <c r="H85" s="325"/>
      <c r="I85" s="37"/>
      <c r="J85" s="37"/>
      <c r="K85" s="37"/>
      <c r="L85" s="37"/>
      <c r="M85" s="52"/>
      <c r="S85" s="35"/>
      <c r="T85" s="35"/>
      <c r="U85" s="35"/>
      <c r="V85" s="35"/>
      <c r="W85" s="35"/>
      <c r="X85" s="35"/>
      <c r="Y85" s="35"/>
      <c r="Z85" s="35"/>
      <c r="AA85" s="35"/>
      <c r="AB85" s="35"/>
      <c r="AC85" s="35"/>
      <c r="AD85" s="35"/>
      <c r="AE85" s="35"/>
    </row>
    <row r="86" spans="1:31" s="1" customFormat="1" ht="12" customHeight="1">
      <c r="B86" s="22"/>
      <c r="C86" s="30" t="s">
        <v>123</v>
      </c>
      <c r="D86" s="23"/>
      <c r="E86" s="23"/>
      <c r="F86" s="23"/>
      <c r="G86" s="23"/>
      <c r="H86" s="23"/>
      <c r="I86" s="23"/>
      <c r="J86" s="23"/>
      <c r="K86" s="23"/>
      <c r="L86" s="23"/>
      <c r="M86" s="21"/>
    </row>
    <row r="87" spans="1:31" s="1" customFormat="1" ht="16.5" customHeight="1">
      <c r="B87" s="22"/>
      <c r="C87" s="23"/>
      <c r="D87" s="23"/>
      <c r="E87" s="324" t="s">
        <v>124</v>
      </c>
      <c r="F87" s="290"/>
      <c r="G87" s="290"/>
      <c r="H87" s="290"/>
      <c r="I87" s="23"/>
      <c r="J87" s="23"/>
      <c r="K87" s="23"/>
      <c r="L87" s="23"/>
      <c r="M87" s="21"/>
    </row>
    <row r="88" spans="1:31" s="1" customFormat="1" ht="12" customHeight="1">
      <c r="B88" s="22"/>
      <c r="C88" s="30" t="s">
        <v>125</v>
      </c>
      <c r="D88" s="23"/>
      <c r="E88" s="23"/>
      <c r="F88" s="23"/>
      <c r="G88" s="23"/>
      <c r="H88" s="23"/>
      <c r="I88" s="23"/>
      <c r="J88" s="23"/>
      <c r="K88" s="23"/>
      <c r="L88" s="23"/>
      <c r="M88" s="21"/>
    </row>
    <row r="89" spans="1:31" s="2" customFormat="1" ht="16.5" customHeight="1">
      <c r="A89" s="35"/>
      <c r="B89" s="36"/>
      <c r="C89" s="37"/>
      <c r="D89" s="37"/>
      <c r="E89" s="326" t="s">
        <v>586</v>
      </c>
      <c r="F89" s="327"/>
      <c r="G89" s="327"/>
      <c r="H89" s="327"/>
      <c r="I89" s="37"/>
      <c r="J89" s="37"/>
      <c r="K89" s="37"/>
      <c r="L89" s="37"/>
      <c r="M89" s="52"/>
      <c r="S89" s="35"/>
      <c r="T89" s="35"/>
      <c r="U89" s="35"/>
      <c r="V89" s="35"/>
      <c r="W89" s="35"/>
      <c r="X89" s="35"/>
      <c r="Y89" s="35"/>
      <c r="Z89" s="35"/>
      <c r="AA89" s="35"/>
      <c r="AB89" s="35"/>
      <c r="AC89" s="35"/>
      <c r="AD89" s="35"/>
      <c r="AE89" s="35"/>
    </row>
    <row r="90" spans="1:31" s="2" customFormat="1" ht="12" customHeight="1">
      <c r="A90" s="35"/>
      <c r="B90" s="36"/>
      <c r="C90" s="30" t="s">
        <v>127</v>
      </c>
      <c r="D90" s="37"/>
      <c r="E90" s="37"/>
      <c r="F90" s="37"/>
      <c r="G90" s="37"/>
      <c r="H90" s="37"/>
      <c r="I90" s="37"/>
      <c r="J90" s="37"/>
      <c r="K90" s="37"/>
      <c r="L90" s="37"/>
      <c r="M90" s="52"/>
      <c r="S90" s="35"/>
      <c r="T90" s="35"/>
      <c r="U90" s="35"/>
      <c r="V90" s="35"/>
      <c r="W90" s="35"/>
      <c r="X90" s="35"/>
      <c r="Y90" s="35"/>
      <c r="Z90" s="35"/>
      <c r="AA90" s="35"/>
      <c r="AB90" s="35"/>
      <c r="AC90" s="35"/>
      <c r="AD90" s="35"/>
      <c r="AE90" s="35"/>
    </row>
    <row r="91" spans="1:31" s="2" customFormat="1" ht="16.5" customHeight="1">
      <c r="A91" s="35"/>
      <c r="B91" s="36"/>
      <c r="C91" s="37"/>
      <c r="D91" s="37"/>
      <c r="E91" s="313" t="str">
        <f>E13</f>
        <v>D.1.4.1_3 - Odkanalizování 1.PP</v>
      </c>
      <c r="F91" s="327"/>
      <c r="G91" s="327"/>
      <c r="H91" s="327"/>
      <c r="I91" s="37"/>
      <c r="J91" s="37"/>
      <c r="K91" s="37"/>
      <c r="L91" s="37"/>
      <c r="M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37"/>
      <c r="M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Ústí nad Labem</v>
      </c>
      <c r="G93" s="37"/>
      <c r="H93" s="37"/>
      <c r="I93" s="30" t="s">
        <v>23</v>
      </c>
      <c r="J93" s="67" t="str">
        <f>IF(J16="","",J16)</f>
        <v>4. 4. 2022</v>
      </c>
      <c r="K93" s="37"/>
      <c r="L93" s="37"/>
      <c r="M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37"/>
      <c r="M94" s="52"/>
      <c r="S94" s="35"/>
      <c r="T94" s="35"/>
      <c r="U94" s="35"/>
      <c r="V94" s="35"/>
      <c r="W94" s="35"/>
      <c r="X94" s="35"/>
      <c r="Y94" s="35"/>
      <c r="Z94" s="35"/>
      <c r="AA94" s="35"/>
      <c r="AB94" s="35"/>
      <c r="AC94" s="35"/>
      <c r="AD94" s="35"/>
      <c r="AE94" s="35"/>
    </row>
    <row r="95" spans="1:31" s="2" customFormat="1" ht="15.2" customHeight="1">
      <c r="A95" s="35"/>
      <c r="B95" s="36"/>
      <c r="C95" s="30" t="s">
        <v>25</v>
      </c>
      <c r="D95" s="37"/>
      <c r="E95" s="37"/>
      <c r="F95" s="28" t="str">
        <f>E19</f>
        <v>Městské služby Ústí nad Labem, p.o.</v>
      </c>
      <c r="G95" s="37"/>
      <c r="H95" s="37"/>
      <c r="I95" s="30" t="s">
        <v>33</v>
      </c>
      <c r="J95" s="33" t="str">
        <f>E25</f>
        <v>SPECTA, s.r.o.</v>
      </c>
      <c r="K95" s="37"/>
      <c r="L95" s="37"/>
      <c r="M95" s="52"/>
      <c r="S95" s="35"/>
      <c r="T95" s="35"/>
      <c r="U95" s="35"/>
      <c r="V95" s="35"/>
      <c r="W95" s="35"/>
      <c r="X95" s="35"/>
      <c r="Y95" s="35"/>
      <c r="Z95" s="35"/>
      <c r="AA95" s="35"/>
      <c r="AB95" s="35"/>
      <c r="AC95" s="35"/>
      <c r="AD95" s="35"/>
      <c r="AE95" s="35"/>
    </row>
    <row r="96" spans="1:31" s="2" customFormat="1" ht="15.2" customHeight="1">
      <c r="A96" s="35"/>
      <c r="B96" s="36"/>
      <c r="C96" s="30" t="s">
        <v>31</v>
      </c>
      <c r="D96" s="37"/>
      <c r="E96" s="37"/>
      <c r="F96" s="28" t="str">
        <f>IF(E22="","",E22)</f>
        <v>Vyplň údaj</v>
      </c>
      <c r="G96" s="37"/>
      <c r="H96" s="37"/>
      <c r="I96" s="30" t="s">
        <v>37</v>
      </c>
      <c r="J96" s="33" t="str">
        <f>E28</f>
        <v xml:space="preserve">Specta </v>
      </c>
      <c r="K96" s="37"/>
      <c r="L96" s="37"/>
      <c r="M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37"/>
      <c r="M97" s="52"/>
      <c r="S97" s="35"/>
      <c r="T97" s="35"/>
      <c r="U97" s="35"/>
      <c r="V97" s="35"/>
      <c r="W97" s="35"/>
      <c r="X97" s="35"/>
      <c r="Y97" s="35"/>
      <c r="Z97" s="35"/>
      <c r="AA97" s="35"/>
      <c r="AB97" s="35"/>
      <c r="AC97" s="35"/>
      <c r="AD97" s="35"/>
      <c r="AE97" s="35"/>
    </row>
    <row r="98" spans="1:47" s="2" customFormat="1" ht="29.25" customHeight="1">
      <c r="A98" s="35"/>
      <c r="B98" s="36"/>
      <c r="C98" s="154" t="s">
        <v>132</v>
      </c>
      <c r="D98" s="155"/>
      <c r="E98" s="155"/>
      <c r="F98" s="155"/>
      <c r="G98" s="155"/>
      <c r="H98" s="155"/>
      <c r="I98" s="156" t="s">
        <v>133</v>
      </c>
      <c r="J98" s="156" t="s">
        <v>134</v>
      </c>
      <c r="K98" s="156" t="s">
        <v>135</v>
      </c>
      <c r="L98" s="155"/>
      <c r="M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37"/>
      <c r="M99" s="52"/>
      <c r="S99" s="35"/>
      <c r="T99" s="35"/>
      <c r="U99" s="35"/>
      <c r="V99" s="35"/>
      <c r="W99" s="35"/>
      <c r="X99" s="35"/>
      <c r="Y99" s="35"/>
      <c r="Z99" s="35"/>
      <c r="AA99" s="35"/>
      <c r="AB99" s="35"/>
      <c r="AC99" s="35"/>
      <c r="AD99" s="35"/>
      <c r="AE99" s="35"/>
    </row>
    <row r="100" spans="1:47" s="2" customFormat="1" ht="22.9" customHeight="1">
      <c r="A100" s="35"/>
      <c r="B100" s="36"/>
      <c r="C100" s="157" t="s">
        <v>136</v>
      </c>
      <c r="D100" s="37"/>
      <c r="E100" s="37"/>
      <c r="F100" s="37"/>
      <c r="G100" s="37"/>
      <c r="H100" s="37"/>
      <c r="I100" s="85">
        <f t="shared" ref="I100:J102" si="0">Q134</f>
        <v>0</v>
      </c>
      <c r="J100" s="85">
        <f t="shared" si="0"/>
        <v>0</v>
      </c>
      <c r="K100" s="85">
        <f>K134</f>
        <v>0</v>
      </c>
      <c r="L100" s="37"/>
      <c r="M100" s="52"/>
      <c r="S100" s="35"/>
      <c r="T100" s="35"/>
      <c r="U100" s="35"/>
      <c r="V100" s="35"/>
      <c r="W100" s="35"/>
      <c r="X100" s="35"/>
      <c r="Y100" s="35"/>
      <c r="Z100" s="35"/>
      <c r="AA100" s="35"/>
      <c r="AB100" s="35"/>
      <c r="AC100" s="35"/>
      <c r="AD100" s="35"/>
      <c r="AE100" s="35"/>
      <c r="AU100" s="18" t="s">
        <v>137</v>
      </c>
    </row>
    <row r="101" spans="1:47" s="9" customFormat="1" ht="24.95" customHeight="1">
      <c r="B101" s="158"/>
      <c r="C101" s="159"/>
      <c r="D101" s="160" t="s">
        <v>138</v>
      </c>
      <c r="E101" s="161"/>
      <c r="F101" s="161"/>
      <c r="G101" s="161"/>
      <c r="H101" s="161"/>
      <c r="I101" s="162">
        <f t="shared" si="0"/>
        <v>0</v>
      </c>
      <c r="J101" s="162">
        <f t="shared" si="0"/>
        <v>0</v>
      </c>
      <c r="K101" s="162">
        <f>K135</f>
        <v>0</v>
      </c>
      <c r="L101" s="159"/>
      <c r="M101" s="163"/>
    </row>
    <row r="102" spans="1:47" s="10" customFormat="1" ht="19.899999999999999" customHeight="1">
      <c r="B102" s="164"/>
      <c r="C102" s="106"/>
      <c r="D102" s="165" t="s">
        <v>588</v>
      </c>
      <c r="E102" s="166"/>
      <c r="F102" s="166"/>
      <c r="G102" s="166"/>
      <c r="H102" s="166"/>
      <c r="I102" s="167">
        <f t="shared" si="0"/>
        <v>0</v>
      </c>
      <c r="J102" s="167">
        <f t="shared" si="0"/>
        <v>0</v>
      </c>
      <c r="K102" s="167">
        <f>K136</f>
        <v>0</v>
      </c>
      <c r="L102" s="106"/>
      <c r="M102" s="168"/>
    </row>
    <row r="103" spans="1:47" s="10" customFormat="1" ht="19.899999999999999" customHeight="1">
      <c r="B103" s="164"/>
      <c r="C103" s="106"/>
      <c r="D103" s="165" t="s">
        <v>139</v>
      </c>
      <c r="E103" s="166"/>
      <c r="F103" s="166"/>
      <c r="G103" s="166"/>
      <c r="H103" s="166"/>
      <c r="I103" s="167">
        <f>Q146</f>
        <v>0</v>
      </c>
      <c r="J103" s="167">
        <f>R146</f>
        <v>0</v>
      </c>
      <c r="K103" s="167">
        <f>K146</f>
        <v>0</v>
      </c>
      <c r="L103" s="106"/>
      <c r="M103" s="168"/>
    </row>
    <row r="104" spans="1:47" s="10" customFormat="1" ht="19.899999999999999" customHeight="1">
      <c r="B104" s="164"/>
      <c r="C104" s="106"/>
      <c r="D104" s="165" t="s">
        <v>140</v>
      </c>
      <c r="E104" s="166"/>
      <c r="F104" s="166"/>
      <c r="G104" s="166"/>
      <c r="H104" s="166"/>
      <c r="I104" s="167">
        <f>Q152</f>
        <v>0</v>
      </c>
      <c r="J104" s="167">
        <f>R152</f>
        <v>0</v>
      </c>
      <c r="K104" s="167">
        <f>K152</f>
        <v>0</v>
      </c>
      <c r="L104" s="106"/>
      <c r="M104" s="168"/>
    </row>
    <row r="105" spans="1:47" s="10" customFormat="1" ht="19.899999999999999" customHeight="1">
      <c r="B105" s="164"/>
      <c r="C105" s="106"/>
      <c r="D105" s="165" t="s">
        <v>357</v>
      </c>
      <c r="E105" s="166"/>
      <c r="F105" s="166"/>
      <c r="G105" s="166"/>
      <c r="H105" s="166"/>
      <c r="I105" s="167">
        <f>Q160</f>
        <v>0</v>
      </c>
      <c r="J105" s="167">
        <f>R160</f>
        <v>0</v>
      </c>
      <c r="K105" s="167">
        <f>K160</f>
        <v>0</v>
      </c>
      <c r="L105" s="106"/>
      <c r="M105" s="168"/>
    </row>
    <row r="106" spans="1:47" s="10" customFormat="1" ht="19.899999999999999" customHeight="1">
      <c r="B106" s="164"/>
      <c r="C106" s="106"/>
      <c r="D106" s="165" t="s">
        <v>141</v>
      </c>
      <c r="E106" s="166"/>
      <c r="F106" s="166"/>
      <c r="G106" s="166"/>
      <c r="H106" s="166"/>
      <c r="I106" s="167">
        <f>Q168</f>
        <v>0</v>
      </c>
      <c r="J106" s="167">
        <f>R168</f>
        <v>0</v>
      </c>
      <c r="K106" s="167">
        <f>K168</f>
        <v>0</v>
      </c>
      <c r="L106" s="106"/>
      <c r="M106" s="168"/>
    </row>
    <row r="107" spans="1:47" s="10" customFormat="1" ht="19.899999999999999" customHeight="1">
      <c r="B107" s="164"/>
      <c r="C107" s="106"/>
      <c r="D107" s="165" t="s">
        <v>142</v>
      </c>
      <c r="E107" s="166"/>
      <c r="F107" s="166"/>
      <c r="G107" s="166"/>
      <c r="H107" s="166"/>
      <c r="I107" s="167">
        <f>Q193</f>
        <v>0</v>
      </c>
      <c r="J107" s="167">
        <f>R193</f>
        <v>0</v>
      </c>
      <c r="K107" s="167">
        <f>K193</f>
        <v>0</v>
      </c>
      <c r="L107" s="106"/>
      <c r="M107" s="168"/>
    </row>
    <row r="108" spans="1:47" s="10" customFormat="1" ht="19.899999999999999" customHeight="1">
      <c r="B108" s="164"/>
      <c r="C108" s="106"/>
      <c r="D108" s="165" t="s">
        <v>143</v>
      </c>
      <c r="E108" s="166"/>
      <c r="F108" s="166"/>
      <c r="G108" s="166"/>
      <c r="H108" s="166"/>
      <c r="I108" s="167">
        <f>Q206</f>
        <v>0</v>
      </c>
      <c r="J108" s="167">
        <f>R206</f>
        <v>0</v>
      </c>
      <c r="K108" s="167">
        <f>K206</f>
        <v>0</v>
      </c>
      <c r="L108" s="106"/>
      <c r="M108" s="168"/>
    </row>
    <row r="109" spans="1:47" s="9" customFormat="1" ht="24.95" customHeight="1">
      <c r="B109" s="158"/>
      <c r="C109" s="159"/>
      <c r="D109" s="160" t="s">
        <v>358</v>
      </c>
      <c r="E109" s="161"/>
      <c r="F109" s="161"/>
      <c r="G109" s="161"/>
      <c r="H109" s="161"/>
      <c r="I109" s="162">
        <f>Q211</f>
        <v>0</v>
      </c>
      <c r="J109" s="162">
        <f>R211</f>
        <v>0</v>
      </c>
      <c r="K109" s="162">
        <f>K211</f>
        <v>0</v>
      </c>
      <c r="L109" s="159"/>
      <c r="M109" s="163"/>
    </row>
    <row r="110" spans="1:47" s="10" customFormat="1" ht="19.899999999999999" customHeight="1">
      <c r="B110" s="164"/>
      <c r="C110" s="106"/>
      <c r="D110" s="165" t="s">
        <v>590</v>
      </c>
      <c r="E110" s="166"/>
      <c r="F110" s="166"/>
      <c r="G110" s="166"/>
      <c r="H110" s="166"/>
      <c r="I110" s="167">
        <f>Q212</f>
        <v>0</v>
      </c>
      <c r="J110" s="167">
        <f>R212</f>
        <v>0</v>
      </c>
      <c r="K110" s="167">
        <f>K212</f>
        <v>0</v>
      </c>
      <c r="L110" s="106"/>
      <c r="M110" s="168"/>
    </row>
    <row r="111" spans="1:47" s="2" customFormat="1" ht="21.75" customHeight="1">
      <c r="A111" s="35"/>
      <c r="B111" s="36"/>
      <c r="C111" s="37"/>
      <c r="D111" s="37"/>
      <c r="E111" s="37"/>
      <c r="F111" s="37"/>
      <c r="G111" s="37"/>
      <c r="H111" s="37"/>
      <c r="I111" s="37"/>
      <c r="J111" s="37"/>
      <c r="K111" s="37"/>
      <c r="L111" s="37"/>
      <c r="M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6"/>
      <c r="M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8"/>
      <c r="M116" s="52"/>
      <c r="S116" s="35"/>
      <c r="T116" s="35"/>
      <c r="U116" s="35"/>
      <c r="V116" s="35"/>
      <c r="W116" s="35"/>
      <c r="X116" s="35"/>
      <c r="Y116" s="35"/>
      <c r="Z116" s="35"/>
      <c r="AA116" s="35"/>
      <c r="AB116" s="35"/>
      <c r="AC116" s="35"/>
      <c r="AD116" s="35"/>
      <c r="AE116" s="35"/>
    </row>
    <row r="117" spans="1:31" s="2" customFormat="1" ht="24.95" customHeight="1">
      <c r="A117" s="35"/>
      <c r="B117" s="36"/>
      <c r="C117" s="24" t="s">
        <v>144</v>
      </c>
      <c r="D117" s="37"/>
      <c r="E117" s="37"/>
      <c r="F117" s="37"/>
      <c r="G117" s="37"/>
      <c r="H117" s="37"/>
      <c r="I117" s="37"/>
      <c r="J117" s="37"/>
      <c r="K117" s="37"/>
      <c r="L117" s="37"/>
      <c r="M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37"/>
      <c r="M118" s="52"/>
      <c r="S118" s="35"/>
      <c r="T118" s="35"/>
      <c r="U118" s="35"/>
      <c r="V118" s="35"/>
      <c r="W118" s="35"/>
      <c r="X118" s="35"/>
      <c r="Y118" s="35"/>
      <c r="Z118" s="35"/>
      <c r="AA118" s="35"/>
      <c r="AB118" s="35"/>
      <c r="AC118" s="35"/>
      <c r="AD118" s="35"/>
      <c r="AE118" s="35"/>
    </row>
    <row r="119" spans="1:31" s="2" customFormat="1" ht="12" customHeight="1">
      <c r="A119" s="35"/>
      <c r="B119" s="36"/>
      <c r="C119" s="30" t="s">
        <v>17</v>
      </c>
      <c r="D119" s="37"/>
      <c r="E119" s="37"/>
      <c r="F119" s="37"/>
      <c r="G119" s="37"/>
      <c r="H119" s="37"/>
      <c r="I119" s="37"/>
      <c r="J119" s="37"/>
      <c r="K119" s="37"/>
      <c r="L119" s="37"/>
      <c r="M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24" t="str">
        <f>E7</f>
        <v>Zajištění havarijního stavu suterénu objektu Městské lázně</v>
      </c>
      <c r="F120" s="325"/>
      <c r="G120" s="325"/>
      <c r="H120" s="325"/>
      <c r="I120" s="37"/>
      <c r="J120" s="37"/>
      <c r="K120" s="37"/>
      <c r="L120" s="37"/>
      <c r="M120" s="52"/>
      <c r="S120" s="35"/>
      <c r="T120" s="35"/>
      <c r="U120" s="35"/>
      <c r="V120" s="35"/>
      <c r="W120" s="35"/>
      <c r="X120" s="35"/>
      <c r="Y120" s="35"/>
      <c r="Z120" s="35"/>
      <c r="AA120" s="35"/>
      <c r="AB120" s="35"/>
      <c r="AC120" s="35"/>
      <c r="AD120" s="35"/>
      <c r="AE120" s="35"/>
    </row>
    <row r="121" spans="1:31" s="1" customFormat="1" ht="12" customHeight="1">
      <c r="B121" s="22"/>
      <c r="C121" s="30" t="s">
        <v>123</v>
      </c>
      <c r="D121" s="23"/>
      <c r="E121" s="23"/>
      <c r="F121" s="23"/>
      <c r="G121" s="23"/>
      <c r="H121" s="23"/>
      <c r="I121" s="23"/>
      <c r="J121" s="23"/>
      <c r="K121" s="23"/>
      <c r="L121" s="23"/>
      <c r="M121" s="21"/>
    </row>
    <row r="122" spans="1:31" s="1" customFormat="1" ht="16.5" customHeight="1">
      <c r="B122" s="22"/>
      <c r="C122" s="23"/>
      <c r="D122" s="23"/>
      <c r="E122" s="324" t="s">
        <v>124</v>
      </c>
      <c r="F122" s="290"/>
      <c r="G122" s="290"/>
      <c r="H122" s="290"/>
      <c r="I122" s="23"/>
      <c r="J122" s="23"/>
      <c r="K122" s="23"/>
      <c r="L122" s="23"/>
      <c r="M122" s="21"/>
    </row>
    <row r="123" spans="1:31" s="1" customFormat="1" ht="12" customHeight="1">
      <c r="B123" s="22"/>
      <c r="C123" s="30" t="s">
        <v>125</v>
      </c>
      <c r="D123" s="23"/>
      <c r="E123" s="23"/>
      <c r="F123" s="23"/>
      <c r="G123" s="23"/>
      <c r="H123" s="23"/>
      <c r="I123" s="23"/>
      <c r="J123" s="23"/>
      <c r="K123" s="23"/>
      <c r="L123" s="23"/>
      <c r="M123" s="21"/>
    </row>
    <row r="124" spans="1:31" s="2" customFormat="1" ht="16.5" customHeight="1">
      <c r="A124" s="35"/>
      <c r="B124" s="36"/>
      <c r="C124" s="37"/>
      <c r="D124" s="37"/>
      <c r="E124" s="326" t="s">
        <v>586</v>
      </c>
      <c r="F124" s="327"/>
      <c r="G124" s="327"/>
      <c r="H124" s="327"/>
      <c r="I124" s="37"/>
      <c r="J124" s="37"/>
      <c r="K124" s="37"/>
      <c r="L124" s="37"/>
      <c r="M124" s="52"/>
      <c r="S124" s="35"/>
      <c r="T124" s="35"/>
      <c r="U124" s="35"/>
      <c r="V124" s="35"/>
      <c r="W124" s="35"/>
      <c r="X124" s="35"/>
      <c r="Y124" s="35"/>
      <c r="Z124" s="35"/>
      <c r="AA124" s="35"/>
      <c r="AB124" s="35"/>
      <c r="AC124" s="35"/>
      <c r="AD124" s="35"/>
      <c r="AE124" s="35"/>
    </row>
    <row r="125" spans="1:31" s="2" customFormat="1" ht="12" customHeight="1">
      <c r="A125" s="35"/>
      <c r="B125" s="36"/>
      <c r="C125" s="30" t="s">
        <v>127</v>
      </c>
      <c r="D125" s="37"/>
      <c r="E125" s="37"/>
      <c r="F125" s="37"/>
      <c r="G125" s="37"/>
      <c r="H125" s="37"/>
      <c r="I125" s="37"/>
      <c r="J125" s="37"/>
      <c r="K125" s="37"/>
      <c r="L125" s="37"/>
      <c r="M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13" t="str">
        <f>E13</f>
        <v>D.1.4.1_3 - Odkanalizování 1.PP</v>
      </c>
      <c r="F126" s="327"/>
      <c r="G126" s="327"/>
      <c r="H126" s="327"/>
      <c r="I126" s="37"/>
      <c r="J126" s="37"/>
      <c r="K126" s="37"/>
      <c r="L126" s="37"/>
      <c r="M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37"/>
      <c r="M127" s="52"/>
      <c r="S127" s="35"/>
      <c r="T127" s="35"/>
      <c r="U127" s="35"/>
      <c r="V127" s="35"/>
      <c r="W127" s="35"/>
      <c r="X127" s="35"/>
      <c r="Y127" s="35"/>
      <c r="Z127" s="35"/>
      <c r="AA127" s="35"/>
      <c r="AB127" s="35"/>
      <c r="AC127" s="35"/>
      <c r="AD127" s="35"/>
      <c r="AE127" s="35"/>
    </row>
    <row r="128" spans="1:31" s="2" customFormat="1" ht="12" customHeight="1">
      <c r="A128" s="35"/>
      <c r="B128" s="36"/>
      <c r="C128" s="30" t="s">
        <v>21</v>
      </c>
      <c r="D128" s="37"/>
      <c r="E128" s="37"/>
      <c r="F128" s="28" t="str">
        <f>F16</f>
        <v>Ústí nad Labem</v>
      </c>
      <c r="G128" s="37"/>
      <c r="H128" s="37"/>
      <c r="I128" s="30" t="s">
        <v>23</v>
      </c>
      <c r="J128" s="67" t="str">
        <f>IF(J16="","",J16)</f>
        <v>4. 4. 2022</v>
      </c>
      <c r="K128" s="37"/>
      <c r="L128" s="37"/>
      <c r="M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37"/>
      <c r="M129" s="52"/>
      <c r="S129" s="35"/>
      <c r="T129" s="35"/>
      <c r="U129" s="35"/>
      <c r="V129" s="35"/>
      <c r="W129" s="35"/>
      <c r="X129" s="35"/>
      <c r="Y129" s="35"/>
      <c r="Z129" s="35"/>
      <c r="AA129" s="35"/>
      <c r="AB129" s="35"/>
      <c r="AC129" s="35"/>
      <c r="AD129" s="35"/>
      <c r="AE129" s="35"/>
    </row>
    <row r="130" spans="1:65" s="2" customFormat="1" ht="15.2" customHeight="1">
      <c r="A130" s="35"/>
      <c r="B130" s="36"/>
      <c r="C130" s="30" t="s">
        <v>25</v>
      </c>
      <c r="D130" s="37"/>
      <c r="E130" s="37"/>
      <c r="F130" s="28" t="str">
        <f>E19</f>
        <v>Městské služby Ústí nad Labem, p.o.</v>
      </c>
      <c r="G130" s="37"/>
      <c r="H130" s="37"/>
      <c r="I130" s="30" t="s">
        <v>33</v>
      </c>
      <c r="J130" s="33" t="str">
        <f>E25</f>
        <v>SPECTA, s.r.o.</v>
      </c>
      <c r="K130" s="37"/>
      <c r="L130" s="37"/>
      <c r="M130" s="52"/>
      <c r="S130" s="35"/>
      <c r="T130" s="35"/>
      <c r="U130" s="35"/>
      <c r="V130" s="35"/>
      <c r="W130" s="35"/>
      <c r="X130" s="35"/>
      <c r="Y130" s="35"/>
      <c r="Z130" s="35"/>
      <c r="AA130" s="35"/>
      <c r="AB130" s="35"/>
      <c r="AC130" s="35"/>
      <c r="AD130" s="35"/>
      <c r="AE130" s="35"/>
    </row>
    <row r="131" spans="1:65" s="2" customFormat="1" ht="15.2" customHeight="1">
      <c r="A131" s="35"/>
      <c r="B131" s="36"/>
      <c r="C131" s="30" t="s">
        <v>31</v>
      </c>
      <c r="D131" s="37"/>
      <c r="E131" s="37"/>
      <c r="F131" s="28" t="str">
        <f>IF(E22="","",E22)</f>
        <v>Vyplň údaj</v>
      </c>
      <c r="G131" s="37"/>
      <c r="H131" s="37"/>
      <c r="I131" s="30" t="s">
        <v>37</v>
      </c>
      <c r="J131" s="33" t="str">
        <f>E28</f>
        <v xml:space="preserve">Specta </v>
      </c>
      <c r="K131" s="37"/>
      <c r="L131" s="37"/>
      <c r="M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37"/>
      <c r="M132" s="52"/>
      <c r="S132" s="35"/>
      <c r="T132" s="35"/>
      <c r="U132" s="35"/>
      <c r="V132" s="35"/>
      <c r="W132" s="35"/>
      <c r="X132" s="35"/>
      <c r="Y132" s="35"/>
      <c r="Z132" s="35"/>
      <c r="AA132" s="35"/>
      <c r="AB132" s="35"/>
      <c r="AC132" s="35"/>
      <c r="AD132" s="35"/>
      <c r="AE132" s="35"/>
    </row>
    <row r="133" spans="1:65" s="11" customFormat="1" ht="29.25" customHeight="1">
      <c r="A133" s="169"/>
      <c r="B133" s="170"/>
      <c r="C133" s="171" t="s">
        <v>145</v>
      </c>
      <c r="D133" s="172" t="s">
        <v>68</v>
      </c>
      <c r="E133" s="172" t="s">
        <v>64</v>
      </c>
      <c r="F133" s="172" t="s">
        <v>65</v>
      </c>
      <c r="G133" s="172" t="s">
        <v>146</v>
      </c>
      <c r="H133" s="172" t="s">
        <v>147</v>
      </c>
      <c r="I133" s="172" t="s">
        <v>148</v>
      </c>
      <c r="J133" s="172" t="s">
        <v>149</v>
      </c>
      <c r="K133" s="173" t="s">
        <v>135</v>
      </c>
      <c r="L133" s="174" t="s">
        <v>150</v>
      </c>
      <c r="M133" s="175"/>
      <c r="N133" s="76" t="s">
        <v>1</v>
      </c>
      <c r="O133" s="77" t="s">
        <v>47</v>
      </c>
      <c r="P133" s="77" t="s">
        <v>151</v>
      </c>
      <c r="Q133" s="77" t="s">
        <v>152</v>
      </c>
      <c r="R133" s="77" t="s">
        <v>153</v>
      </c>
      <c r="S133" s="77" t="s">
        <v>154</v>
      </c>
      <c r="T133" s="77" t="s">
        <v>155</v>
      </c>
      <c r="U133" s="77" t="s">
        <v>156</v>
      </c>
      <c r="V133" s="77" t="s">
        <v>157</v>
      </c>
      <c r="W133" s="77" t="s">
        <v>158</v>
      </c>
      <c r="X133" s="78" t="s">
        <v>159</v>
      </c>
      <c r="Y133" s="169"/>
      <c r="Z133" s="169"/>
      <c r="AA133" s="169"/>
      <c r="AB133" s="169"/>
      <c r="AC133" s="169"/>
      <c r="AD133" s="169"/>
      <c r="AE133" s="169"/>
    </row>
    <row r="134" spans="1:65" s="2" customFormat="1" ht="22.9" customHeight="1">
      <c r="A134" s="35"/>
      <c r="B134" s="36"/>
      <c r="C134" s="83" t="s">
        <v>160</v>
      </c>
      <c r="D134" s="37"/>
      <c r="E134" s="37"/>
      <c r="F134" s="37"/>
      <c r="G134" s="37"/>
      <c r="H134" s="37"/>
      <c r="I134" s="37"/>
      <c r="J134" s="37"/>
      <c r="K134" s="176">
        <f>BK134</f>
        <v>0</v>
      </c>
      <c r="L134" s="37"/>
      <c r="M134" s="40"/>
      <c r="N134" s="79"/>
      <c r="O134" s="177"/>
      <c r="P134" s="80"/>
      <c r="Q134" s="178">
        <f>Q135+Q211</f>
        <v>0</v>
      </c>
      <c r="R134" s="178">
        <f>R135+R211</f>
        <v>0</v>
      </c>
      <c r="S134" s="80"/>
      <c r="T134" s="179">
        <f>T135+T211</f>
        <v>0</v>
      </c>
      <c r="U134" s="80"/>
      <c r="V134" s="179">
        <f>V135+V211</f>
        <v>6.2422004600000003</v>
      </c>
      <c r="W134" s="80"/>
      <c r="X134" s="180">
        <f>X135+X211</f>
        <v>6.2237999999999998</v>
      </c>
      <c r="Y134" s="35"/>
      <c r="Z134" s="35"/>
      <c r="AA134" s="35"/>
      <c r="AB134" s="35"/>
      <c r="AC134" s="35"/>
      <c r="AD134" s="35"/>
      <c r="AE134" s="35"/>
      <c r="AT134" s="18" t="s">
        <v>84</v>
      </c>
      <c r="AU134" s="18" t="s">
        <v>137</v>
      </c>
      <c r="BK134" s="181">
        <f>BK135+BK211</f>
        <v>0</v>
      </c>
    </row>
    <row r="135" spans="1:65" s="12" customFormat="1" ht="25.9" customHeight="1">
      <c r="B135" s="182"/>
      <c r="C135" s="183"/>
      <c r="D135" s="184" t="s">
        <v>84</v>
      </c>
      <c r="E135" s="185" t="s">
        <v>161</v>
      </c>
      <c r="F135" s="185" t="s">
        <v>162</v>
      </c>
      <c r="G135" s="183"/>
      <c r="H135" s="183"/>
      <c r="I135" s="186"/>
      <c r="J135" s="186"/>
      <c r="K135" s="187">
        <f>BK135</f>
        <v>0</v>
      </c>
      <c r="L135" s="183"/>
      <c r="M135" s="188"/>
      <c r="N135" s="189"/>
      <c r="O135" s="190"/>
      <c r="P135" s="190"/>
      <c r="Q135" s="191">
        <f>Q136+Q146+Q152+Q160+Q168+Q193+Q206</f>
        <v>0</v>
      </c>
      <c r="R135" s="191">
        <f>R136+R146+R152+R160+R168+R193+R206</f>
        <v>0</v>
      </c>
      <c r="S135" s="190"/>
      <c r="T135" s="192">
        <f>T136+T146+T152+T160+T168+T193+T206</f>
        <v>0</v>
      </c>
      <c r="U135" s="190"/>
      <c r="V135" s="192">
        <f>V136+V146+V152+V160+V168+V193+V206</f>
        <v>6.1996554600000007</v>
      </c>
      <c r="W135" s="190"/>
      <c r="X135" s="193">
        <f>X136+X146+X152+X160+X168+X193+X206</f>
        <v>6.2237999999999998</v>
      </c>
      <c r="AR135" s="194" t="s">
        <v>92</v>
      </c>
      <c r="AT135" s="195" t="s">
        <v>84</v>
      </c>
      <c r="AU135" s="195" t="s">
        <v>85</v>
      </c>
      <c r="AY135" s="194" t="s">
        <v>163</v>
      </c>
      <c r="BK135" s="196">
        <f>BK136+BK146+BK152+BK160+BK168+BK193+BK206</f>
        <v>0</v>
      </c>
    </row>
    <row r="136" spans="1:65" s="12" customFormat="1" ht="22.9" customHeight="1">
      <c r="B136" s="182"/>
      <c r="C136" s="183"/>
      <c r="D136" s="184" t="s">
        <v>84</v>
      </c>
      <c r="E136" s="197" t="s">
        <v>92</v>
      </c>
      <c r="F136" s="197" t="s">
        <v>591</v>
      </c>
      <c r="G136" s="183"/>
      <c r="H136" s="183"/>
      <c r="I136" s="186"/>
      <c r="J136" s="186"/>
      <c r="K136" s="198">
        <f>BK136</f>
        <v>0</v>
      </c>
      <c r="L136" s="183"/>
      <c r="M136" s="188"/>
      <c r="N136" s="189"/>
      <c r="O136" s="190"/>
      <c r="P136" s="190"/>
      <c r="Q136" s="191">
        <f>SUM(Q137:Q145)</f>
        <v>0</v>
      </c>
      <c r="R136" s="191">
        <f>SUM(R137:R145)</f>
        <v>0</v>
      </c>
      <c r="S136" s="190"/>
      <c r="T136" s="192">
        <f>SUM(T137:T145)</f>
        <v>0</v>
      </c>
      <c r="U136" s="190"/>
      <c r="V136" s="192">
        <f>SUM(V137:V145)</f>
        <v>2.8180000000000001</v>
      </c>
      <c r="W136" s="190"/>
      <c r="X136" s="193">
        <f>SUM(X137:X145)</f>
        <v>0</v>
      </c>
      <c r="AR136" s="194" t="s">
        <v>92</v>
      </c>
      <c r="AT136" s="195" t="s">
        <v>84</v>
      </c>
      <c r="AU136" s="195" t="s">
        <v>92</v>
      </c>
      <c r="AY136" s="194" t="s">
        <v>163</v>
      </c>
      <c r="BK136" s="196">
        <f>SUM(BK137:BK145)</f>
        <v>0</v>
      </c>
    </row>
    <row r="137" spans="1:65" s="2" customFormat="1" ht="24.2" customHeight="1">
      <c r="A137" s="35"/>
      <c r="B137" s="36"/>
      <c r="C137" s="199" t="s">
        <v>92</v>
      </c>
      <c r="D137" s="199" t="s">
        <v>165</v>
      </c>
      <c r="E137" s="200" t="s">
        <v>627</v>
      </c>
      <c r="F137" s="201" t="s">
        <v>628</v>
      </c>
      <c r="G137" s="202" t="s">
        <v>196</v>
      </c>
      <c r="H137" s="203">
        <v>1.409</v>
      </c>
      <c r="I137" s="204"/>
      <c r="J137" s="204"/>
      <c r="K137" s="205">
        <f>ROUND(P137*H137,2)</f>
        <v>0</v>
      </c>
      <c r="L137" s="206"/>
      <c r="M137" s="40"/>
      <c r="N137" s="207" t="s">
        <v>1</v>
      </c>
      <c r="O137" s="208" t="s">
        <v>48</v>
      </c>
      <c r="P137" s="209">
        <f>I137+J137</f>
        <v>0</v>
      </c>
      <c r="Q137" s="209">
        <f>ROUND(I137*H137,2)</f>
        <v>0</v>
      </c>
      <c r="R137" s="209">
        <f>ROUND(J137*H137,2)</f>
        <v>0</v>
      </c>
      <c r="S137" s="72"/>
      <c r="T137" s="210">
        <f>S137*H137</f>
        <v>0</v>
      </c>
      <c r="U137" s="210">
        <v>0</v>
      </c>
      <c r="V137" s="210">
        <f>U137*H137</f>
        <v>0</v>
      </c>
      <c r="W137" s="210">
        <v>0</v>
      </c>
      <c r="X137" s="211">
        <f>W137*H137</f>
        <v>0</v>
      </c>
      <c r="Y137" s="35"/>
      <c r="Z137" s="35"/>
      <c r="AA137" s="35"/>
      <c r="AB137" s="35"/>
      <c r="AC137" s="35"/>
      <c r="AD137" s="35"/>
      <c r="AE137" s="35"/>
      <c r="AR137" s="212" t="s">
        <v>169</v>
      </c>
      <c r="AT137" s="212" t="s">
        <v>165</v>
      </c>
      <c r="AU137" s="212" t="s">
        <v>94</v>
      </c>
      <c r="AY137" s="18" t="s">
        <v>163</v>
      </c>
      <c r="BE137" s="213">
        <f>IF(O137="základní",K137,0)</f>
        <v>0</v>
      </c>
      <c r="BF137" s="213">
        <f>IF(O137="snížená",K137,0)</f>
        <v>0</v>
      </c>
      <c r="BG137" s="213">
        <f>IF(O137="zákl. přenesená",K137,0)</f>
        <v>0</v>
      </c>
      <c r="BH137" s="213">
        <f>IF(O137="sníž. přenesená",K137,0)</f>
        <v>0</v>
      </c>
      <c r="BI137" s="213">
        <f>IF(O137="nulová",K137,0)</f>
        <v>0</v>
      </c>
      <c r="BJ137" s="18" t="s">
        <v>92</v>
      </c>
      <c r="BK137" s="213">
        <f>ROUND(P137*H137,2)</f>
        <v>0</v>
      </c>
      <c r="BL137" s="18" t="s">
        <v>169</v>
      </c>
      <c r="BM137" s="212" t="s">
        <v>878</v>
      </c>
    </row>
    <row r="138" spans="1:65" s="2" customFormat="1" ht="39">
      <c r="A138" s="35"/>
      <c r="B138" s="36"/>
      <c r="C138" s="37"/>
      <c r="D138" s="214" t="s">
        <v>171</v>
      </c>
      <c r="E138" s="37"/>
      <c r="F138" s="215" t="s">
        <v>630</v>
      </c>
      <c r="G138" s="37"/>
      <c r="H138" s="37"/>
      <c r="I138" s="216"/>
      <c r="J138" s="216"/>
      <c r="K138" s="37"/>
      <c r="L138" s="37"/>
      <c r="M138" s="40"/>
      <c r="N138" s="217"/>
      <c r="O138" s="218"/>
      <c r="P138" s="72"/>
      <c r="Q138" s="72"/>
      <c r="R138" s="72"/>
      <c r="S138" s="72"/>
      <c r="T138" s="72"/>
      <c r="U138" s="72"/>
      <c r="V138" s="72"/>
      <c r="W138" s="72"/>
      <c r="X138" s="73"/>
      <c r="Y138" s="35"/>
      <c r="Z138" s="35"/>
      <c r="AA138" s="35"/>
      <c r="AB138" s="35"/>
      <c r="AC138" s="35"/>
      <c r="AD138" s="35"/>
      <c r="AE138" s="35"/>
      <c r="AT138" s="18" t="s">
        <v>171</v>
      </c>
      <c r="AU138" s="18" t="s">
        <v>94</v>
      </c>
    </row>
    <row r="139" spans="1:65" s="13" customFormat="1">
      <c r="B139" s="219"/>
      <c r="C139" s="220"/>
      <c r="D139" s="214" t="s">
        <v>173</v>
      </c>
      <c r="E139" s="221" t="s">
        <v>1</v>
      </c>
      <c r="F139" s="222" t="s">
        <v>174</v>
      </c>
      <c r="G139" s="220"/>
      <c r="H139" s="221" t="s">
        <v>1</v>
      </c>
      <c r="I139" s="223"/>
      <c r="J139" s="223"/>
      <c r="K139" s="220"/>
      <c r="L139" s="220"/>
      <c r="M139" s="224"/>
      <c r="N139" s="225"/>
      <c r="O139" s="226"/>
      <c r="P139" s="226"/>
      <c r="Q139" s="226"/>
      <c r="R139" s="226"/>
      <c r="S139" s="226"/>
      <c r="T139" s="226"/>
      <c r="U139" s="226"/>
      <c r="V139" s="226"/>
      <c r="W139" s="226"/>
      <c r="X139" s="227"/>
      <c r="AT139" s="228" t="s">
        <v>173</v>
      </c>
      <c r="AU139" s="228" t="s">
        <v>94</v>
      </c>
      <c r="AV139" s="13" t="s">
        <v>92</v>
      </c>
      <c r="AW139" s="13" t="s">
        <v>5</v>
      </c>
      <c r="AX139" s="13" t="s">
        <v>85</v>
      </c>
      <c r="AY139" s="228" t="s">
        <v>163</v>
      </c>
    </row>
    <row r="140" spans="1:65" s="14" customFormat="1">
      <c r="B140" s="229"/>
      <c r="C140" s="230"/>
      <c r="D140" s="214" t="s">
        <v>173</v>
      </c>
      <c r="E140" s="231" t="s">
        <v>1</v>
      </c>
      <c r="F140" s="232" t="s">
        <v>879</v>
      </c>
      <c r="G140" s="230"/>
      <c r="H140" s="233">
        <v>1.3149999999999999</v>
      </c>
      <c r="I140" s="234"/>
      <c r="J140" s="234"/>
      <c r="K140" s="230"/>
      <c r="L140" s="230"/>
      <c r="M140" s="235"/>
      <c r="N140" s="236"/>
      <c r="O140" s="237"/>
      <c r="P140" s="237"/>
      <c r="Q140" s="237"/>
      <c r="R140" s="237"/>
      <c r="S140" s="237"/>
      <c r="T140" s="237"/>
      <c r="U140" s="237"/>
      <c r="V140" s="237"/>
      <c r="W140" s="237"/>
      <c r="X140" s="238"/>
      <c r="AT140" s="239" t="s">
        <v>173</v>
      </c>
      <c r="AU140" s="239" t="s">
        <v>94</v>
      </c>
      <c r="AV140" s="14" t="s">
        <v>94</v>
      </c>
      <c r="AW140" s="14" t="s">
        <v>5</v>
      </c>
      <c r="AX140" s="14" t="s">
        <v>85</v>
      </c>
      <c r="AY140" s="239" t="s">
        <v>163</v>
      </c>
    </row>
    <row r="141" spans="1:65" s="14" customFormat="1">
      <c r="B141" s="229"/>
      <c r="C141" s="230"/>
      <c r="D141" s="214" t="s">
        <v>173</v>
      </c>
      <c r="E141" s="231" t="s">
        <v>1</v>
      </c>
      <c r="F141" s="232" t="s">
        <v>880</v>
      </c>
      <c r="G141" s="230"/>
      <c r="H141" s="233">
        <v>9.4E-2</v>
      </c>
      <c r="I141" s="234"/>
      <c r="J141" s="234"/>
      <c r="K141" s="230"/>
      <c r="L141" s="230"/>
      <c r="M141" s="235"/>
      <c r="N141" s="236"/>
      <c r="O141" s="237"/>
      <c r="P141" s="237"/>
      <c r="Q141" s="237"/>
      <c r="R141" s="237"/>
      <c r="S141" s="237"/>
      <c r="T141" s="237"/>
      <c r="U141" s="237"/>
      <c r="V141" s="237"/>
      <c r="W141" s="237"/>
      <c r="X141" s="238"/>
      <c r="AT141" s="239" t="s">
        <v>173</v>
      </c>
      <c r="AU141" s="239" t="s">
        <v>94</v>
      </c>
      <c r="AV141" s="14" t="s">
        <v>94</v>
      </c>
      <c r="AW141" s="14" t="s">
        <v>5</v>
      </c>
      <c r="AX141" s="14" t="s">
        <v>85</v>
      </c>
      <c r="AY141" s="239" t="s">
        <v>163</v>
      </c>
    </row>
    <row r="142" spans="1:65" s="15" customFormat="1">
      <c r="B142" s="240"/>
      <c r="C142" s="241"/>
      <c r="D142" s="214" t="s">
        <v>173</v>
      </c>
      <c r="E142" s="242" t="s">
        <v>1</v>
      </c>
      <c r="F142" s="243" t="s">
        <v>177</v>
      </c>
      <c r="G142" s="241"/>
      <c r="H142" s="244">
        <v>1.409</v>
      </c>
      <c r="I142" s="245"/>
      <c r="J142" s="245"/>
      <c r="K142" s="241"/>
      <c r="L142" s="241"/>
      <c r="M142" s="246"/>
      <c r="N142" s="247"/>
      <c r="O142" s="248"/>
      <c r="P142" s="248"/>
      <c r="Q142" s="248"/>
      <c r="R142" s="248"/>
      <c r="S142" s="248"/>
      <c r="T142" s="248"/>
      <c r="U142" s="248"/>
      <c r="V142" s="248"/>
      <c r="W142" s="248"/>
      <c r="X142" s="249"/>
      <c r="AT142" s="250" t="s">
        <v>173</v>
      </c>
      <c r="AU142" s="250" t="s">
        <v>94</v>
      </c>
      <c r="AV142" s="15" t="s">
        <v>169</v>
      </c>
      <c r="AW142" s="15" t="s">
        <v>5</v>
      </c>
      <c r="AX142" s="15" t="s">
        <v>92</v>
      </c>
      <c r="AY142" s="250" t="s">
        <v>163</v>
      </c>
    </row>
    <row r="143" spans="1:65" s="2" customFormat="1" ht="16.5" customHeight="1">
      <c r="A143" s="35"/>
      <c r="B143" s="36"/>
      <c r="C143" s="267" t="s">
        <v>94</v>
      </c>
      <c r="D143" s="267" t="s">
        <v>435</v>
      </c>
      <c r="E143" s="268" t="s">
        <v>633</v>
      </c>
      <c r="F143" s="269" t="s">
        <v>634</v>
      </c>
      <c r="G143" s="270" t="s">
        <v>168</v>
      </c>
      <c r="H143" s="271">
        <v>2.8180000000000001</v>
      </c>
      <c r="I143" s="272"/>
      <c r="J143" s="273"/>
      <c r="K143" s="274">
        <f>ROUND(P143*H143,2)</f>
        <v>0</v>
      </c>
      <c r="L143" s="273"/>
      <c r="M143" s="275"/>
      <c r="N143" s="276" t="s">
        <v>1</v>
      </c>
      <c r="O143" s="208" t="s">
        <v>48</v>
      </c>
      <c r="P143" s="209">
        <f>I143+J143</f>
        <v>0</v>
      </c>
      <c r="Q143" s="209">
        <f>ROUND(I143*H143,2)</f>
        <v>0</v>
      </c>
      <c r="R143" s="209">
        <f>ROUND(J143*H143,2)</f>
        <v>0</v>
      </c>
      <c r="S143" s="72"/>
      <c r="T143" s="210">
        <f>S143*H143</f>
        <v>0</v>
      </c>
      <c r="U143" s="210">
        <v>1</v>
      </c>
      <c r="V143" s="210">
        <f>U143*H143</f>
        <v>2.8180000000000001</v>
      </c>
      <c r="W143" s="210">
        <v>0</v>
      </c>
      <c r="X143" s="211">
        <f>W143*H143</f>
        <v>0</v>
      </c>
      <c r="Y143" s="35"/>
      <c r="Z143" s="35"/>
      <c r="AA143" s="35"/>
      <c r="AB143" s="35"/>
      <c r="AC143" s="35"/>
      <c r="AD143" s="35"/>
      <c r="AE143" s="35"/>
      <c r="AR143" s="212" t="s">
        <v>219</v>
      </c>
      <c r="AT143" s="212" t="s">
        <v>435</v>
      </c>
      <c r="AU143" s="212" t="s">
        <v>94</v>
      </c>
      <c r="AY143" s="18" t="s">
        <v>163</v>
      </c>
      <c r="BE143" s="213">
        <f>IF(O143="základní",K143,0)</f>
        <v>0</v>
      </c>
      <c r="BF143" s="213">
        <f>IF(O143="snížená",K143,0)</f>
        <v>0</v>
      </c>
      <c r="BG143" s="213">
        <f>IF(O143="zákl. přenesená",K143,0)</f>
        <v>0</v>
      </c>
      <c r="BH143" s="213">
        <f>IF(O143="sníž. přenesená",K143,0)</f>
        <v>0</v>
      </c>
      <c r="BI143" s="213">
        <f>IF(O143="nulová",K143,0)</f>
        <v>0</v>
      </c>
      <c r="BJ143" s="18" t="s">
        <v>92</v>
      </c>
      <c r="BK143" s="213">
        <f>ROUND(P143*H143,2)</f>
        <v>0</v>
      </c>
      <c r="BL143" s="18" t="s">
        <v>169</v>
      </c>
      <c r="BM143" s="212" t="s">
        <v>881</v>
      </c>
    </row>
    <row r="144" spans="1:65" s="2" customFormat="1">
      <c r="A144" s="35"/>
      <c r="B144" s="36"/>
      <c r="C144" s="37"/>
      <c r="D144" s="214" t="s">
        <v>171</v>
      </c>
      <c r="E144" s="37"/>
      <c r="F144" s="215" t="s">
        <v>634</v>
      </c>
      <c r="G144" s="37"/>
      <c r="H144" s="37"/>
      <c r="I144" s="216"/>
      <c r="J144" s="216"/>
      <c r="K144" s="37"/>
      <c r="L144" s="37"/>
      <c r="M144" s="40"/>
      <c r="N144" s="217"/>
      <c r="O144" s="218"/>
      <c r="P144" s="72"/>
      <c r="Q144" s="72"/>
      <c r="R144" s="72"/>
      <c r="S144" s="72"/>
      <c r="T144" s="72"/>
      <c r="U144" s="72"/>
      <c r="V144" s="72"/>
      <c r="W144" s="72"/>
      <c r="X144" s="73"/>
      <c r="Y144" s="35"/>
      <c r="Z144" s="35"/>
      <c r="AA144" s="35"/>
      <c r="AB144" s="35"/>
      <c r="AC144" s="35"/>
      <c r="AD144" s="35"/>
      <c r="AE144" s="35"/>
      <c r="AT144" s="18" t="s">
        <v>171</v>
      </c>
      <c r="AU144" s="18" t="s">
        <v>94</v>
      </c>
    </row>
    <row r="145" spans="1:65" s="14" customFormat="1">
      <c r="B145" s="229"/>
      <c r="C145" s="230"/>
      <c r="D145" s="214" t="s">
        <v>173</v>
      </c>
      <c r="E145" s="230"/>
      <c r="F145" s="232" t="s">
        <v>882</v>
      </c>
      <c r="G145" s="230"/>
      <c r="H145" s="233">
        <v>2.8180000000000001</v>
      </c>
      <c r="I145" s="234"/>
      <c r="J145" s="234"/>
      <c r="K145" s="230"/>
      <c r="L145" s="230"/>
      <c r="M145" s="235"/>
      <c r="N145" s="236"/>
      <c r="O145" s="237"/>
      <c r="P145" s="237"/>
      <c r="Q145" s="237"/>
      <c r="R145" s="237"/>
      <c r="S145" s="237"/>
      <c r="T145" s="237"/>
      <c r="U145" s="237"/>
      <c r="V145" s="237"/>
      <c r="W145" s="237"/>
      <c r="X145" s="238"/>
      <c r="AT145" s="239" t="s">
        <v>173</v>
      </c>
      <c r="AU145" s="239" t="s">
        <v>94</v>
      </c>
      <c r="AV145" s="14" t="s">
        <v>94</v>
      </c>
      <c r="AW145" s="14" t="s">
        <v>4</v>
      </c>
      <c r="AX145" s="14" t="s">
        <v>92</v>
      </c>
      <c r="AY145" s="239" t="s">
        <v>163</v>
      </c>
    </row>
    <row r="146" spans="1:65" s="12" customFormat="1" ht="22.9" customHeight="1">
      <c r="B146" s="182"/>
      <c r="C146" s="183"/>
      <c r="D146" s="184" t="s">
        <v>84</v>
      </c>
      <c r="E146" s="197" t="s">
        <v>102</v>
      </c>
      <c r="F146" s="197" t="s">
        <v>164</v>
      </c>
      <c r="G146" s="183"/>
      <c r="H146" s="183"/>
      <c r="I146" s="186"/>
      <c r="J146" s="186"/>
      <c r="K146" s="198">
        <f>BK146</f>
        <v>0</v>
      </c>
      <c r="L146" s="183"/>
      <c r="M146" s="188"/>
      <c r="N146" s="189"/>
      <c r="O146" s="190"/>
      <c r="P146" s="190"/>
      <c r="Q146" s="191">
        <f>SUM(Q147:Q151)</f>
        <v>0</v>
      </c>
      <c r="R146" s="191">
        <f>SUM(R147:R151)</f>
        <v>0</v>
      </c>
      <c r="S146" s="190"/>
      <c r="T146" s="192">
        <f>SUM(T147:T151)</f>
        <v>0</v>
      </c>
      <c r="U146" s="190"/>
      <c r="V146" s="192">
        <f>SUM(V147:V151)</f>
        <v>0.32623000000000002</v>
      </c>
      <c r="W146" s="190"/>
      <c r="X146" s="193">
        <f>SUM(X147:X151)</f>
        <v>0</v>
      </c>
      <c r="AR146" s="194" t="s">
        <v>92</v>
      </c>
      <c r="AT146" s="195" t="s">
        <v>84</v>
      </c>
      <c r="AU146" s="195" t="s">
        <v>92</v>
      </c>
      <c r="AY146" s="194" t="s">
        <v>163</v>
      </c>
      <c r="BK146" s="196">
        <f>SUM(BK147:BK151)</f>
        <v>0</v>
      </c>
    </row>
    <row r="147" spans="1:65" s="2" customFormat="1" ht="37.9" customHeight="1">
      <c r="A147" s="35"/>
      <c r="B147" s="36"/>
      <c r="C147" s="199" t="s">
        <v>102</v>
      </c>
      <c r="D147" s="199" t="s">
        <v>165</v>
      </c>
      <c r="E147" s="200" t="s">
        <v>637</v>
      </c>
      <c r="F147" s="201" t="s">
        <v>638</v>
      </c>
      <c r="G147" s="202" t="s">
        <v>187</v>
      </c>
      <c r="H147" s="203">
        <v>1</v>
      </c>
      <c r="I147" s="204"/>
      <c r="J147" s="204"/>
      <c r="K147" s="205">
        <f>ROUND(P147*H147,2)</f>
        <v>0</v>
      </c>
      <c r="L147" s="206"/>
      <c r="M147" s="40"/>
      <c r="N147" s="207" t="s">
        <v>1</v>
      </c>
      <c r="O147" s="208" t="s">
        <v>48</v>
      </c>
      <c r="P147" s="209">
        <f>I147+J147</f>
        <v>0</v>
      </c>
      <c r="Q147" s="209">
        <f>ROUND(I147*H147,2)</f>
        <v>0</v>
      </c>
      <c r="R147" s="209">
        <f>ROUND(J147*H147,2)</f>
        <v>0</v>
      </c>
      <c r="S147" s="72"/>
      <c r="T147" s="210">
        <f>S147*H147</f>
        <v>0</v>
      </c>
      <c r="U147" s="210">
        <v>0.32623000000000002</v>
      </c>
      <c r="V147" s="210">
        <f>U147*H147</f>
        <v>0.32623000000000002</v>
      </c>
      <c r="W147" s="210">
        <v>0</v>
      </c>
      <c r="X147" s="211">
        <f>W147*H147</f>
        <v>0</v>
      </c>
      <c r="Y147" s="35"/>
      <c r="Z147" s="35"/>
      <c r="AA147" s="35"/>
      <c r="AB147" s="35"/>
      <c r="AC147" s="35"/>
      <c r="AD147" s="35"/>
      <c r="AE147" s="35"/>
      <c r="AR147" s="212" t="s">
        <v>169</v>
      </c>
      <c r="AT147" s="212" t="s">
        <v>165</v>
      </c>
      <c r="AU147" s="212" t="s">
        <v>94</v>
      </c>
      <c r="AY147" s="18" t="s">
        <v>163</v>
      </c>
      <c r="BE147" s="213">
        <f>IF(O147="základní",K147,0)</f>
        <v>0</v>
      </c>
      <c r="BF147" s="213">
        <f>IF(O147="snížená",K147,0)</f>
        <v>0</v>
      </c>
      <c r="BG147" s="213">
        <f>IF(O147="zákl. přenesená",K147,0)</f>
        <v>0</v>
      </c>
      <c r="BH147" s="213">
        <f>IF(O147="sníž. přenesená",K147,0)</f>
        <v>0</v>
      </c>
      <c r="BI147" s="213">
        <f>IF(O147="nulová",K147,0)</f>
        <v>0</v>
      </c>
      <c r="BJ147" s="18" t="s">
        <v>92</v>
      </c>
      <c r="BK147" s="213">
        <f>ROUND(P147*H147,2)</f>
        <v>0</v>
      </c>
      <c r="BL147" s="18" t="s">
        <v>169</v>
      </c>
      <c r="BM147" s="212" t="s">
        <v>883</v>
      </c>
    </row>
    <row r="148" spans="1:65" s="2" customFormat="1" ht="19.5">
      <c r="A148" s="35"/>
      <c r="B148" s="36"/>
      <c r="C148" s="37"/>
      <c r="D148" s="214" t="s">
        <v>171</v>
      </c>
      <c r="E148" s="37"/>
      <c r="F148" s="215" t="s">
        <v>640</v>
      </c>
      <c r="G148" s="37"/>
      <c r="H148" s="37"/>
      <c r="I148" s="216"/>
      <c r="J148" s="216"/>
      <c r="K148" s="37"/>
      <c r="L148" s="37"/>
      <c r="M148" s="40"/>
      <c r="N148" s="217"/>
      <c r="O148" s="218"/>
      <c r="P148" s="72"/>
      <c r="Q148" s="72"/>
      <c r="R148" s="72"/>
      <c r="S148" s="72"/>
      <c r="T148" s="72"/>
      <c r="U148" s="72"/>
      <c r="V148" s="72"/>
      <c r="W148" s="72"/>
      <c r="X148" s="73"/>
      <c r="Y148" s="35"/>
      <c r="Z148" s="35"/>
      <c r="AA148" s="35"/>
      <c r="AB148" s="35"/>
      <c r="AC148" s="35"/>
      <c r="AD148" s="35"/>
      <c r="AE148" s="35"/>
      <c r="AT148" s="18" t="s">
        <v>171</v>
      </c>
      <c r="AU148" s="18" t="s">
        <v>94</v>
      </c>
    </row>
    <row r="149" spans="1:65" s="13" customFormat="1">
      <c r="B149" s="219"/>
      <c r="C149" s="220"/>
      <c r="D149" s="214" t="s">
        <v>173</v>
      </c>
      <c r="E149" s="221" t="s">
        <v>1</v>
      </c>
      <c r="F149" s="222" t="s">
        <v>641</v>
      </c>
      <c r="G149" s="220"/>
      <c r="H149" s="221" t="s">
        <v>1</v>
      </c>
      <c r="I149" s="223"/>
      <c r="J149" s="223"/>
      <c r="K149" s="220"/>
      <c r="L149" s="220"/>
      <c r="M149" s="224"/>
      <c r="N149" s="225"/>
      <c r="O149" s="226"/>
      <c r="P149" s="226"/>
      <c r="Q149" s="226"/>
      <c r="R149" s="226"/>
      <c r="S149" s="226"/>
      <c r="T149" s="226"/>
      <c r="U149" s="226"/>
      <c r="V149" s="226"/>
      <c r="W149" s="226"/>
      <c r="X149" s="227"/>
      <c r="AT149" s="228" t="s">
        <v>173</v>
      </c>
      <c r="AU149" s="228" t="s">
        <v>94</v>
      </c>
      <c r="AV149" s="13" t="s">
        <v>92</v>
      </c>
      <c r="AW149" s="13" t="s">
        <v>5</v>
      </c>
      <c r="AX149" s="13" t="s">
        <v>85</v>
      </c>
      <c r="AY149" s="228" t="s">
        <v>163</v>
      </c>
    </row>
    <row r="150" spans="1:65" s="14" customFormat="1">
      <c r="B150" s="229"/>
      <c r="C150" s="230"/>
      <c r="D150" s="214" t="s">
        <v>173</v>
      </c>
      <c r="E150" s="231" t="s">
        <v>1</v>
      </c>
      <c r="F150" s="232" t="s">
        <v>92</v>
      </c>
      <c r="G150" s="230"/>
      <c r="H150" s="233">
        <v>1</v>
      </c>
      <c r="I150" s="234"/>
      <c r="J150" s="234"/>
      <c r="K150" s="230"/>
      <c r="L150" s="230"/>
      <c r="M150" s="235"/>
      <c r="N150" s="236"/>
      <c r="O150" s="237"/>
      <c r="P150" s="237"/>
      <c r="Q150" s="237"/>
      <c r="R150" s="237"/>
      <c r="S150" s="237"/>
      <c r="T150" s="237"/>
      <c r="U150" s="237"/>
      <c r="V150" s="237"/>
      <c r="W150" s="237"/>
      <c r="X150" s="238"/>
      <c r="AT150" s="239" t="s">
        <v>173</v>
      </c>
      <c r="AU150" s="239" t="s">
        <v>94</v>
      </c>
      <c r="AV150" s="14" t="s">
        <v>94</v>
      </c>
      <c r="AW150" s="14" t="s">
        <v>5</v>
      </c>
      <c r="AX150" s="14" t="s">
        <v>85</v>
      </c>
      <c r="AY150" s="239" t="s">
        <v>163</v>
      </c>
    </row>
    <row r="151" spans="1:65" s="15" customFormat="1">
      <c r="B151" s="240"/>
      <c r="C151" s="241"/>
      <c r="D151" s="214" t="s">
        <v>173</v>
      </c>
      <c r="E151" s="242" t="s">
        <v>1</v>
      </c>
      <c r="F151" s="243" t="s">
        <v>177</v>
      </c>
      <c r="G151" s="241"/>
      <c r="H151" s="244">
        <v>1</v>
      </c>
      <c r="I151" s="245"/>
      <c r="J151" s="245"/>
      <c r="K151" s="241"/>
      <c r="L151" s="241"/>
      <c r="M151" s="246"/>
      <c r="N151" s="247"/>
      <c r="O151" s="248"/>
      <c r="P151" s="248"/>
      <c r="Q151" s="248"/>
      <c r="R151" s="248"/>
      <c r="S151" s="248"/>
      <c r="T151" s="248"/>
      <c r="U151" s="248"/>
      <c r="V151" s="248"/>
      <c r="W151" s="248"/>
      <c r="X151" s="249"/>
      <c r="AT151" s="250" t="s">
        <v>173</v>
      </c>
      <c r="AU151" s="250" t="s">
        <v>94</v>
      </c>
      <c r="AV151" s="15" t="s">
        <v>169</v>
      </c>
      <c r="AW151" s="15" t="s">
        <v>5</v>
      </c>
      <c r="AX151" s="15" t="s">
        <v>92</v>
      </c>
      <c r="AY151" s="250" t="s">
        <v>163</v>
      </c>
    </row>
    <row r="152" spans="1:65" s="12" customFormat="1" ht="22.9" customHeight="1">
      <c r="B152" s="182"/>
      <c r="C152" s="183"/>
      <c r="D152" s="184" t="s">
        <v>84</v>
      </c>
      <c r="E152" s="197" t="s">
        <v>169</v>
      </c>
      <c r="F152" s="197" t="s">
        <v>184</v>
      </c>
      <c r="G152" s="183"/>
      <c r="H152" s="183"/>
      <c r="I152" s="186"/>
      <c r="J152" s="186"/>
      <c r="K152" s="198">
        <f>BK152</f>
        <v>0</v>
      </c>
      <c r="L152" s="183"/>
      <c r="M152" s="188"/>
      <c r="N152" s="189"/>
      <c r="O152" s="190"/>
      <c r="P152" s="190"/>
      <c r="Q152" s="191">
        <f>SUM(Q153:Q159)</f>
        <v>0</v>
      </c>
      <c r="R152" s="191">
        <f>SUM(R153:R159)</f>
        <v>0</v>
      </c>
      <c r="S152" s="190"/>
      <c r="T152" s="192">
        <f>SUM(T153:T159)</f>
        <v>0</v>
      </c>
      <c r="U152" s="190"/>
      <c r="V152" s="192">
        <f>SUM(V153:V159)</f>
        <v>0</v>
      </c>
      <c r="W152" s="190"/>
      <c r="X152" s="193">
        <f>SUM(X153:X159)</f>
        <v>0</v>
      </c>
      <c r="AR152" s="194" t="s">
        <v>92</v>
      </c>
      <c r="AT152" s="195" t="s">
        <v>84</v>
      </c>
      <c r="AU152" s="195" t="s">
        <v>92</v>
      </c>
      <c r="AY152" s="194" t="s">
        <v>163</v>
      </c>
      <c r="BK152" s="196">
        <f>SUM(BK153:BK159)</f>
        <v>0</v>
      </c>
    </row>
    <row r="153" spans="1:65" s="2" customFormat="1" ht="16.5" customHeight="1">
      <c r="A153" s="35"/>
      <c r="B153" s="36"/>
      <c r="C153" s="199" t="s">
        <v>169</v>
      </c>
      <c r="D153" s="199" t="s">
        <v>165</v>
      </c>
      <c r="E153" s="200" t="s">
        <v>642</v>
      </c>
      <c r="F153" s="201" t="s">
        <v>643</v>
      </c>
      <c r="G153" s="202" t="s">
        <v>196</v>
      </c>
      <c r="H153" s="203">
        <v>0.65900000000000003</v>
      </c>
      <c r="I153" s="204"/>
      <c r="J153" s="204"/>
      <c r="K153" s="205">
        <f>ROUND(P153*H153,2)</f>
        <v>0</v>
      </c>
      <c r="L153" s="206"/>
      <c r="M153" s="40"/>
      <c r="N153" s="207" t="s">
        <v>1</v>
      </c>
      <c r="O153" s="208" t="s">
        <v>48</v>
      </c>
      <c r="P153" s="209">
        <f>I153+J153</f>
        <v>0</v>
      </c>
      <c r="Q153" s="209">
        <f>ROUND(I153*H153,2)</f>
        <v>0</v>
      </c>
      <c r="R153" s="209">
        <f>ROUND(J153*H153,2)</f>
        <v>0</v>
      </c>
      <c r="S153" s="72"/>
      <c r="T153" s="210">
        <f>S153*H153</f>
        <v>0</v>
      </c>
      <c r="U153" s="210">
        <v>0</v>
      </c>
      <c r="V153" s="210">
        <f>U153*H153</f>
        <v>0</v>
      </c>
      <c r="W153" s="210">
        <v>0</v>
      </c>
      <c r="X153" s="211">
        <f>W153*H153</f>
        <v>0</v>
      </c>
      <c r="Y153" s="35"/>
      <c r="Z153" s="35"/>
      <c r="AA153" s="35"/>
      <c r="AB153" s="35"/>
      <c r="AC153" s="35"/>
      <c r="AD153" s="35"/>
      <c r="AE153" s="35"/>
      <c r="AR153" s="212" t="s">
        <v>169</v>
      </c>
      <c r="AT153" s="212" t="s">
        <v>165</v>
      </c>
      <c r="AU153" s="212" t="s">
        <v>94</v>
      </c>
      <c r="AY153" s="18" t="s">
        <v>163</v>
      </c>
      <c r="BE153" s="213">
        <f>IF(O153="základní",K153,0)</f>
        <v>0</v>
      </c>
      <c r="BF153" s="213">
        <f>IF(O153="snížená",K153,0)</f>
        <v>0</v>
      </c>
      <c r="BG153" s="213">
        <f>IF(O153="zákl. přenesená",K153,0)</f>
        <v>0</v>
      </c>
      <c r="BH153" s="213">
        <f>IF(O153="sníž. přenesená",K153,0)</f>
        <v>0</v>
      </c>
      <c r="BI153" s="213">
        <f>IF(O153="nulová",K153,0)</f>
        <v>0</v>
      </c>
      <c r="BJ153" s="18" t="s">
        <v>92</v>
      </c>
      <c r="BK153" s="213">
        <f>ROUND(P153*H153,2)</f>
        <v>0</v>
      </c>
      <c r="BL153" s="18" t="s">
        <v>169</v>
      </c>
      <c r="BM153" s="212" t="s">
        <v>884</v>
      </c>
    </row>
    <row r="154" spans="1:65" s="2" customFormat="1" ht="19.5">
      <c r="A154" s="35"/>
      <c r="B154" s="36"/>
      <c r="C154" s="37"/>
      <c r="D154" s="214" t="s">
        <v>171</v>
      </c>
      <c r="E154" s="37"/>
      <c r="F154" s="215" t="s">
        <v>645</v>
      </c>
      <c r="G154" s="37"/>
      <c r="H154" s="37"/>
      <c r="I154" s="216"/>
      <c r="J154" s="216"/>
      <c r="K154" s="37"/>
      <c r="L154" s="37"/>
      <c r="M154" s="40"/>
      <c r="N154" s="217"/>
      <c r="O154" s="218"/>
      <c r="P154" s="72"/>
      <c r="Q154" s="72"/>
      <c r="R154" s="72"/>
      <c r="S154" s="72"/>
      <c r="T154" s="72"/>
      <c r="U154" s="72"/>
      <c r="V154" s="72"/>
      <c r="W154" s="72"/>
      <c r="X154" s="73"/>
      <c r="Y154" s="35"/>
      <c r="Z154" s="35"/>
      <c r="AA154" s="35"/>
      <c r="AB154" s="35"/>
      <c r="AC154" s="35"/>
      <c r="AD154" s="35"/>
      <c r="AE154" s="35"/>
      <c r="AT154" s="18" t="s">
        <v>171</v>
      </c>
      <c r="AU154" s="18" t="s">
        <v>94</v>
      </c>
    </row>
    <row r="155" spans="1:65" s="13" customFormat="1">
      <c r="B155" s="219"/>
      <c r="C155" s="220"/>
      <c r="D155" s="214" t="s">
        <v>173</v>
      </c>
      <c r="E155" s="221" t="s">
        <v>1</v>
      </c>
      <c r="F155" s="222" t="s">
        <v>174</v>
      </c>
      <c r="G155" s="220"/>
      <c r="H155" s="221" t="s">
        <v>1</v>
      </c>
      <c r="I155" s="223"/>
      <c r="J155" s="223"/>
      <c r="K155" s="220"/>
      <c r="L155" s="220"/>
      <c r="M155" s="224"/>
      <c r="N155" s="225"/>
      <c r="O155" s="226"/>
      <c r="P155" s="226"/>
      <c r="Q155" s="226"/>
      <c r="R155" s="226"/>
      <c r="S155" s="226"/>
      <c r="T155" s="226"/>
      <c r="U155" s="226"/>
      <c r="V155" s="226"/>
      <c r="W155" s="226"/>
      <c r="X155" s="227"/>
      <c r="AT155" s="228" t="s">
        <v>173</v>
      </c>
      <c r="AU155" s="228" t="s">
        <v>94</v>
      </c>
      <c r="AV155" s="13" t="s">
        <v>92</v>
      </c>
      <c r="AW155" s="13" t="s">
        <v>5</v>
      </c>
      <c r="AX155" s="13" t="s">
        <v>85</v>
      </c>
      <c r="AY155" s="228" t="s">
        <v>163</v>
      </c>
    </row>
    <row r="156" spans="1:65" s="14" customFormat="1">
      <c r="B156" s="229"/>
      <c r="C156" s="230"/>
      <c r="D156" s="214" t="s">
        <v>173</v>
      </c>
      <c r="E156" s="231" t="s">
        <v>1</v>
      </c>
      <c r="F156" s="232" t="s">
        <v>885</v>
      </c>
      <c r="G156" s="230"/>
      <c r="H156" s="233">
        <v>0.57799999999999996</v>
      </c>
      <c r="I156" s="234"/>
      <c r="J156" s="234"/>
      <c r="K156" s="230"/>
      <c r="L156" s="230"/>
      <c r="M156" s="235"/>
      <c r="N156" s="236"/>
      <c r="O156" s="237"/>
      <c r="P156" s="237"/>
      <c r="Q156" s="237"/>
      <c r="R156" s="237"/>
      <c r="S156" s="237"/>
      <c r="T156" s="237"/>
      <c r="U156" s="237"/>
      <c r="V156" s="237"/>
      <c r="W156" s="237"/>
      <c r="X156" s="238"/>
      <c r="AT156" s="239" t="s">
        <v>173</v>
      </c>
      <c r="AU156" s="239" t="s">
        <v>94</v>
      </c>
      <c r="AV156" s="14" t="s">
        <v>94</v>
      </c>
      <c r="AW156" s="14" t="s">
        <v>5</v>
      </c>
      <c r="AX156" s="14" t="s">
        <v>85</v>
      </c>
      <c r="AY156" s="239" t="s">
        <v>163</v>
      </c>
    </row>
    <row r="157" spans="1:65" s="14" customFormat="1">
      <c r="B157" s="229"/>
      <c r="C157" s="230"/>
      <c r="D157" s="214" t="s">
        <v>173</v>
      </c>
      <c r="E157" s="231" t="s">
        <v>1</v>
      </c>
      <c r="F157" s="232" t="s">
        <v>886</v>
      </c>
      <c r="G157" s="230"/>
      <c r="H157" s="233">
        <v>7.1999999999999995E-2</v>
      </c>
      <c r="I157" s="234"/>
      <c r="J157" s="234"/>
      <c r="K157" s="230"/>
      <c r="L157" s="230"/>
      <c r="M157" s="235"/>
      <c r="N157" s="236"/>
      <c r="O157" s="237"/>
      <c r="P157" s="237"/>
      <c r="Q157" s="237"/>
      <c r="R157" s="237"/>
      <c r="S157" s="237"/>
      <c r="T157" s="237"/>
      <c r="U157" s="237"/>
      <c r="V157" s="237"/>
      <c r="W157" s="237"/>
      <c r="X157" s="238"/>
      <c r="AT157" s="239" t="s">
        <v>173</v>
      </c>
      <c r="AU157" s="239" t="s">
        <v>94</v>
      </c>
      <c r="AV157" s="14" t="s">
        <v>94</v>
      </c>
      <c r="AW157" s="14" t="s">
        <v>5</v>
      </c>
      <c r="AX157" s="14" t="s">
        <v>85</v>
      </c>
      <c r="AY157" s="239" t="s">
        <v>163</v>
      </c>
    </row>
    <row r="158" spans="1:65" s="14" customFormat="1">
      <c r="B158" s="229"/>
      <c r="C158" s="230"/>
      <c r="D158" s="214" t="s">
        <v>173</v>
      </c>
      <c r="E158" s="231" t="s">
        <v>1</v>
      </c>
      <c r="F158" s="232" t="s">
        <v>887</v>
      </c>
      <c r="G158" s="230"/>
      <c r="H158" s="233">
        <v>8.9999999999999993E-3</v>
      </c>
      <c r="I158" s="234"/>
      <c r="J158" s="234"/>
      <c r="K158" s="230"/>
      <c r="L158" s="230"/>
      <c r="M158" s="235"/>
      <c r="N158" s="236"/>
      <c r="O158" s="237"/>
      <c r="P158" s="237"/>
      <c r="Q158" s="237"/>
      <c r="R158" s="237"/>
      <c r="S158" s="237"/>
      <c r="T158" s="237"/>
      <c r="U158" s="237"/>
      <c r="V158" s="237"/>
      <c r="W158" s="237"/>
      <c r="X158" s="238"/>
      <c r="AT158" s="239" t="s">
        <v>173</v>
      </c>
      <c r="AU158" s="239" t="s">
        <v>94</v>
      </c>
      <c r="AV158" s="14" t="s">
        <v>94</v>
      </c>
      <c r="AW158" s="14" t="s">
        <v>5</v>
      </c>
      <c r="AX158" s="14" t="s">
        <v>85</v>
      </c>
      <c r="AY158" s="239" t="s">
        <v>163</v>
      </c>
    </row>
    <row r="159" spans="1:65" s="15" customFormat="1">
      <c r="B159" s="240"/>
      <c r="C159" s="241"/>
      <c r="D159" s="214" t="s">
        <v>173</v>
      </c>
      <c r="E159" s="242" t="s">
        <v>1</v>
      </c>
      <c r="F159" s="243" t="s">
        <v>177</v>
      </c>
      <c r="G159" s="241"/>
      <c r="H159" s="244">
        <v>0.65899999999999992</v>
      </c>
      <c r="I159" s="245"/>
      <c r="J159" s="245"/>
      <c r="K159" s="241"/>
      <c r="L159" s="241"/>
      <c r="M159" s="246"/>
      <c r="N159" s="247"/>
      <c r="O159" s="248"/>
      <c r="P159" s="248"/>
      <c r="Q159" s="248"/>
      <c r="R159" s="248"/>
      <c r="S159" s="248"/>
      <c r="T159" s="248"/>
      <c r="U159" s="248"/>
      <c r="V159" s="248"/>
      <c r="W159" s="248"/>
      <c r="X159" s="249"/>
      <c r="AT159" s="250" t="s">
        <v>173</v>
      </c>
      <c r="AU159" s="250" t="s">
        <v>94</v>
      </c>
      <c r="AV159" s="15" t="s">
        <v>169</v>
      </c>
      <c r="AW159" s="15" t="s">
        <v>5</v>
      </c>
      <c r="AX159" s="15" t="s">
        <v>92</v>
      </c>
      <c r="AY159" s="250" t="s">
        <v>163</v>
      </c>
    </row>
    <row r="160" spans="1:65" s="12" customFormat="1" ht="22.9" customHeight="1">
      <c r="B160" s="182"/>
      <c r="C160" s="183"/>
      <c r="D160" s="184" t="s">
        <v>84</v>
      </c>
      <c r="E160" s="197" t="s">
        <v>208</v>
      </c>
      <c r="F160" s="197" t="s">
        <v>460</v>
      </c>
      <c r="G160" s="183"/>
      <c r="H160" s="183"/>
      <c r="I160" s="186"/>
      <c r="J160" s="186"/>
      <c r="K160" s="198">
        <f>BK160</f>
        <v>0</v>
      </c>
      <c r="L160" s="183"/>
      <c r="M160" s="188"/>
      <c r="N160" s="189"/>
      <c r="O160" s="190"/>
      <c r="P160" s="190"/>
      <c r="Q160" s="191">
        <f>SUM(Q161:Q167)</f>
        <v>0</v>
      </c>
      <c r="R160" s="191">
        <f>SUM(R161:R167)</f>
        <v>0</v>
      </c>
      <c r="S160" s="190"/>
      <c r="T160" s="192">
        <f>SUM(T161:T167)</f>
        <v>0</v>
      </c>
      <c r="U160" s="190"/>
      <c r="V160" s="192">
        <f>SUM(V161:V167)</f>
        <v>3.0550843599999999</v>
      </c>
      <c r="W160" s="190"/>
      <c r="X160" s="193">
        <f>SUM(X161:X167)</f>
        <v>0</v>
      </c>
      <c r="AR160" s="194" t="s">
        <v>92</v>
      </c>
      <c r="AT160" s="195" t="s">
        <v>84</v>
      </c>
      <c r="AU160" s="195" t="s">
        <v>92</v>
      </c>
      <c r="AY160" s="194" t="s">
        <v>163</v>
      </c>
      <c r="BK160" s="196">
        <f>SUM(BK161:BK167)</f>
        <v>0</v>
      </c>
    </row>
    <row r="161" spans="1:65" s="2" customFormat="1" ht="24.2" customHeight="1">
      <c r="A161" s="35"/>
      <c r="B161" s="36"/>
      <c r="C161" s="199" t="s">
        <v>203</v>
      </c>
      <c r="D161" s="199" t="s">
        <v>165</v>
      </c>
      <c r="E161" s="200" t="s">
        <v>776</v>
      </c>
      <c r="F161" s="201" t="s">
        <v>777</v>
      </c>
      <c r="G161" s="202" t="s">
        <v>196</v>
      </c>
      <c r="H161" s="203">
        <v>1.3540000000000001</v>
      </c>
      <c r="I161" s="204"/>
      <c r="J161" s="204"/>
      <c r="K161" s="205">
        <f>ROUND(P161*H161,2)</f>
        <v>0</v>
      </c>
      <c r="L161" s="206"/>
      <c r="M161" s="40"/>
      <c r="N161" s="207" t="s">
        <v>1</v>
      </c>
      <c r="O161" s="208" t="s">
        <v>48</v>
      </c>
      <c r="P161" s="209">
        <f>I161+J161</f>
        <v>0</v>
      </c>
      <c r="Q161" s="209">
        <f>ROUND(I161*H161,2)</f>
        <v>0</v>
      </c>
      <c r="R161" s="209">
        <f>ROUND(J161*H161,2)</f>
        <v>0</v>
      </c>
      <c r="S161" s="72"/>
      <c r="T161" s="210">
        <f>S161*H161</f>
        <v>0</v>
      </c>
      <c r="U161" s="210">
        <v>2.2563399999999998</v>
      </c>
      <c r="V161" s="210">
        <f>U161*H161</f>
        <v>3.0550843599999999</v>
      </c>
      <c r="W161" s="210">
        <v>0</v>
      </c>
      <c r="X161" s="211">
        <f>W161*H161</f>
        <v>0</v>
      </c>
      <c r="Y161" s="35"/>
      <c r="Z161" s="35"/>
      <c r="AA161" s="35"/>
      <c r="AB161" s="35"/>
      <c r="AC161" s="35"/>
      <c r="AD161" s="35"/>
      <c r="AE161" s="35"/>
      <c r="AR161" s="212" t="s">
        <v>169</v>
      </c>
      <c r="AT161" s="212" t="s">
        <v>165</v>
      </c>
      <c r="AU161" s="212" t="s">
        <v>94</v>
      </c>
      <c r="AY161" s="18" t="s">
        <v>163</v>
      </c>
      <c r="BE161" s="213">
        <f>IF(O161="základní",K161,0)</f>
        <v>0</v>
      </c>
      <c r="BF161" s="213">
        <f>IF(O161="snížená",K161,0)</f>
        <v>0</v>
      </c>
      <c r="BG161" s="213">
        <f>IF(O161="zákl. přenesená",K161,0)</f>
        <v>0</v>
      </c>
      <c r="BH161" s="213">
        <f>IF(O161="sníž. přenesená",K161,0)</f>
        <v>0</v>
      </c>
      <c r="BI161" s="213">
        <f>IF(O161="nulová",K161,0)</f>
        <v>0</v>
      </c>
      <c r="BJ161" s="18" t="s">
        <v>92</v>
      </c>
      <c r="BK161" s="213">
        <f>ROUND(P161*H161,2)</f>
        <v>0</v>
      </c>
      <c r="BL161" s="18" t="s">
        <v>169</v>
      </c>
      <c r="BM161" s="212" t="s">
        <v>888</v>
      </c>
    </row>
    <row r="162" spans="1:65" s="2" customFormat="1" ht="19.5">
      <c r="A162" s="35"/>
      <c r="B162" s="36"/>
      <c r="C162" s="37"/>
      <c r="D162" s="214" t="s">
        <v>171</v>
      </c>
      <c r="E162" s="37"/>
      <c r="F162" s="215" t="s">
        <v>779</v>
      </c>
      <c r="G162" s="37"/>
      <c r="H162" s="37"/>
      <c r="I162" s="216"/>
      <c r="J162" s="216"/>
      <c r="K162" s="37"/>
      <c r="L162" s="37"/>
      <c r="M162" s="40"/>
      <c r="N162" s="217"/>
      <c r="O162" s="218"/>
      <c r="P162" s="72"/>
      <c r="Q162" s="72"/>
      <c r="R162" s="72"/>
      <c r="S162" s="72"/>
      <c r="T162" s="72"/>
      <c r="U162" s="72"/>
      <c r="V162" s="72"/>
      <c r="W162" s="72"/>
      <c r="X162" s="73"/>
      <c r="Y162" s="35"/>
      <c r="Z162" s="35"/>
      <c r="AA162" s="35"/>
      <c r="AB162" s="35"/>
      <c r="AC162" s="35"/>
      <c r="AD162" s="35"/>
      <c r="AE162" s="35"/>
      <c r="AT162" s="18" t="s">
        <v>171</v>
      </c>
      <c r="AU162" s="18" t="s">
        <v>94</v>
      </c>
    </row>
    <row r="163" spans="1:65" s="13" customFormat="1">
      <c r="B163" s="219"/>
      <c r="C163" s="220"/>
      <c r="D163" s="214" t="s">
        <v>173</v>
      </c>
      <c r="E163" s="221" t="s">
        <v>1</v>
      </c>
      <c r="F163" s="222" t="s">
        <v>841</v>
      </c>
      <c r="G163" s="220"/>
      <c r="H163" s="221" t="s">
        <v>1</v>
      </c>
      <c r="I163" s="223"/>
      <c r="J163" s="223"/>
      <c r="K163" s="220"/>
      <c r="L163" s="220"/>
      <c r="M163" s="224"/>
      <c r="N163" s="225"/>
      <c r="O163" s="226"/>
      <c r="P163" s="226"/>
      <c r="Q163" s="226"/>
      <c r="R163" s="226"/>
      <c r="S163" s="226"/>
      <c r="T163" s="226"/>
      <c r="U163" s="226"/>
      <c r="V163" s="226"/>
      <c r="W163" s="226"/>
      <c r="X163" s="227"/>
      <c r="AT163" s="228" t="s">
        <v>173</v>
      </c>
      <c r="AU163" s="228" t="s">
        <v>94</v>
      </c>
      <c r="AV163" s="13" t="s">
        <v>92</v>
      </c>
      <c r="AW163" s="13" t="s">
        <v>5</v>
      </c>
      <c r="AX163" s="13" t="s">
        <v>85</v>
      </c>
      <c r="AY163" s="228" t="s">
        <v>163</v>
      </c>
    </row>
    <row r="164" spans="1:65" s="14" customFormat="1">
      <c r="B164" s="229"/>
      <c r="C164" s="230"/>
      <c r="D164" s="214" t="s">
        <v>173</v>
      </c>
      <c r="E164" s="231" t="s">
        <v>1</v>
      </c>
      <c r="F164" s="232" t="s">
        <v>889</v>
      </c>
      <c r="G164" s="230"/>
      <c r="H164" s="233">
        <v>1.1559999999999999</v>
      </c>
      <c r="I164" s="234"/>
      <c r="J164" s="234"/>
      <c r="K164" s="230"/>
      <c r="L164" s="230"/>
      <c r="M164" s="235"/>
      <c r="N164" s="236"/>
      <c r="O164" s="237"/>
      <c r="P164" s="237"/>
      <c r="Q164" s="237"/>
      <c r="R164" s="237"/>
      <c r="S164" s="237"/>
      <c r="T164" s="237"/>
      <c r="U164" s="237"/>
      <c r="V164" s="237"/>
      <c r="W164" s="237"/>
      <c r="X164" s="238"/>
      <c r="AT164" s="239" t="s">
        <v>173</v>
      </c>
      <c r="AU164" s="239" t="s">
        <v>94</v>
      </c>
      <c r="AV164" s="14" t="s">
        <v>94</v>
      </c>
      <c r="AW164" s="14" t="s">
        <v>5</v>
      </c>
      <c r="AX164" s="14" t="s">
        <v>85</v>
      </c>
      <c r="AY164" s="239" t="s">
        <v>163</v>
      </c>
    </row>
    <row r="165" spans="1:65" s="14" customFormat="1">
      <c r="B165" s="229"/>
      <c r="C165" s="230"/>
      <c r="D165" s="214" t="s">
        <v>173</v>
      </c>
      <c r="E165" s="231" t="s">
        <v>1</v>
      </c>
      <c r="F165" s="232" t="s">
        <v>890</v>
      </c>
      <c r="G165" s="230"/>
      <c r="H165" s="233">
        <v>0.14399999999999999</v>
      </c>
      <c r="I165" s="234"/>
      <c r="J165" s="234"/>
      <c r="K165" s="230"/>
      <c r="L165" s="230"/>
      <c r="M165" s="235"/>
      <c r="N165" s="236"/>
      <c r="O165" s="237"/>
      <c r="P165" s="237"/>
      <c r="Q165" s="237"/>
      <c r="R165" s="237"/>
      <c r="S165" s="237"/>
      <c r="T165" s="237"/>
      <c r="U165" s="237"/>
      <c r="V165" s="237"/>
      <c r="W165" s="237"/>
      <c r="X165" s="238"/>
      <c r="AT165" s="239" t="s">
        <v>173</v>
      </c>
      <c r="AU165" s="239" t="s">
        <v>94</v>
      </c>
      <c r="AV165" s="14" t="s">
        <v>94</v>
      </c>
      <c r="AW165" s="14" t="s">
        <v>5</v>
      </c>
      <c r="AX165" s="14" t="s">
        <v>85</v>
      </c>
      <c r="AY165" s="239" t="s">
        <v>163</v>
      </c>
    </row>
    <row r="166" spans="1:65" s="14" customFormat="1">
      <c r="B166" s="229"/>
      <c r="C166" s="230"/>
      <c r="D166" s="214" t="s">
        <v>173</v>
      </c>
      <c r="E166" s="231" t="s">
        <v>1</v>
      </c>
      <c r="F166" s="232" t="s">
        <v>891</v>
      </c>
      <c r="G166" s="230"/>
      <c r="H166" s="233">
        <v>5.3999999999999999E-2</v>
      </c>
      <c r="I166" s="234"/>
      <c r="J166" s="234"/>
      <c r="K166" s="230"/>
      <c r="L166" s="230"/>
      <c r="M166" s="235"/>
      <c r="N166" s="236"/>
      <c r="O166" s="237"/>
      <c r="P166" s="237"/>
      <c r="Q166" s="237"/>
      <c r="R166" s="237"/>
      <c r="S166" s="237"/>
      <c r="T166" s="237"/>
      <c r="U166" s="237"/>
      <c r="V166" s="237"/>
      <c r="W166" s="237"/>
      <c r="X166" s="238"/>
      <c r="AT166" s="239" t="s">
        <v>173</v>
      </c>
      <c r="AU166" s="239" t="s">
        <v>94</v>
      </c>
      <c r="AV166" s="14" t="s">
        <v>94</v>
      </c>
      <c r="AW166" s="14" t="s">
        <v>5</v>
      </c>
      <c r="AX166" s="14" t="s">
        <v>85</v>
      </c>
      <c r="AY166" s="239" t="s">
        <v>163</v>
      </c>
    </row>
    <row r="167" spans="1:65" s="15" customFormat="1">
      <c r="B167" s="240"/>
      <c r="C167" s="241"/>
      <c r="D167" s="214" t="s">
        <v>173</v>
      </c>
      <c r="E167" s="242" t="s">
        <v>1</v>
      </c>
      <c r="F167" s="243" t="s">
        <v>177</v>
      </c>
      <c r="G167" s="241"/>
      <c r="H167" s="244">
        <v>1.3539999999999999</v>
      </c>
      <c r="I167" s="245"/>
      <c r="J167" s="245"/>
      <c r="K167" s="241"/>
      <c r="L167" s="241"/>
      <c r="M167" s="246"/>
      <c r="N167" s="247"/>
      <c r="O167" s="248"/>
      <c r="P167" s="248"/>
      <c r="Q167" s="248"/>
      <c r="R167" s="248"/>
      <c r="S167" s="248"/>
      <c r="T167" s="248"/>
      <c r="U167" s="248"/>
      <c r="V167" s="248"/>
      <c r="W167" s="248"/>
      <c r="X167" s="249"/>
      <c r="AT167" s="250" t="s">
        <v>173</v>
      </c>
      <c r="AU167" s="250" t="s">
        <v>94</v>
      </c>
      <c r="AV167" s="15" t="s">
        <v>169</v>
      </c>
      <c r="AW167" s="15" t="s">
        <v>5</v>
      </c>
      <c r="AX167" s="15" t="s">
        <v>92</v>
      </c>
      <c r="AY167" s="250" t="s">
        <v>163</v>
      </c>
    </row>
    <row r="168" spans="1:65" s="12" customFormat="1" ht="22.9" customHeight="1">
      <c r="B168" s="182"/>
      <c r="C168" s="183"/>
      <c r="D168" s="184" t="s">
        <v>84</v>
      </c>
      <c r="E168" s="197" t="s">
        <v>192</v>
      </c>
      <c r="F168" s="197" t="s">
        <v>193</v>
      </c>
      <c r="G168" s="183"/>
      <c r="H168" s="183"/>
      <c r="I168" s="186"/>
      <c r="J168" s="186"/>
      <c r="K168" s="198">
        <f>BK168</f>
        <v>0</v>
      </c>
      <c r="L168" s="183"/>
      <c r="M168" s="188"/>
      <c r="N168" s="189"/>
      <c r="O168" s="190"/>
      <c r="P168" s="190"/>
      <c r="Q168" s="191">
        <f>SUM(Q169:Q192)</f>
        <v>0</v>
      </c>
      <c r="R168" s="191">
        <f>SUM(R169:R192)</f>
        <v>0</v>
      </c>
      <c r="S168" s="190"/>
      <c r="T168" s="192">
        <f>SUM(T169:T192)</f>
        <v>0</v>
      </c>
      <c r="U168" s="190"/>
      <c r="V168" s="192">
        <f>SUM(V169:V192)</f>
        <v>3.411E-4</v>
      </c>
      <c r="W168" s="190"/>
      <c r="X168" s="193">
        <f>SUM(X169:X192)</f>
        <v>6.2237999999999998</v>
      </c>
      <c r="AR168" s="194" t="s">
        <v>92</v>
      </c>
      <c r="AT168" s="195" t="s">
        <v>84</v>
      </c>
      <c r="AU168" s="195" t="s">
        <v>92</v>
      </c>
      <c r="AY168" s="194" t="s">
        <v>163</v>
      </c>
      <c r="BK168" s="196">
        <f>SUM(BK169:BK192)</f>
        <v>0</v>
      </c>
    </row>
    <row r="169" spans="1:65" s="2" customFormat="1" ht="37.9" customHeight="1">
      <c r="A169" s="35"/>
      <c r="B169" s="36"/>
      <c r="C169" s="199" t="s">
        <v>208</v>
      </c>
      <c r="D169" s="199" t="s">
        <v>165</v>
      </c>
      <c r="E169" s="200" t="s">
        <v>835</v>
      </c>
      <c r="F169" s="201" t="s">
        <v>836</v>
      </c>
      <c r="G169" s="202" t="s">
        <v>196</v>
      </c>
      <c r="H169" s="203">
        <v>1.3540000000000001</v>
      </c>
      <c r="I169" s="204"/>
      <c r="J169" s="204"/>
      <c r="K169" s="205">
        <f>ROUND(P169*H169,2)</f>
        <v>0</v>
      </c>
      <c r="L169" s="206"/>
      <c r="M169" s="40"/>
      <c r="N169" s="207" t="s">
        <v>1</v>
      </c>
      <c r="O169" s="208" t="s">
        <v>48</v>
      </c>
      <c r="P169" s="209">
        <f>I169+J169</f>
        <v>0</v>
      </c>
      <c r="Q169" s="209">
        <f>ROUND(I169*H169,2)</f>
        <v>0</v>
      </c>
      <c r="R169" s="209">
        <f>ROUND(J169*H169,2)</f>
        <v>0</v>
      </c>
      <c r="S169" s="72"/>
      <c r="T169" s="210">
        <f>S169*H169</f>
        <v>0</v>
      </c>
      <c r="U169" s="210">
        <v>0</v>
      </c>
      <c r="V169" s="210">
        <f>U169*H169</f>
        <v>0</v>
      </c>
      <c r="W169" s="210">
        <v>2.2000000000000002</v>
      </c>
      <c r="X169" s="211">
        <f>W169*H169</f>
        <v>2.9788000000000006</v>
      </c>
      <c r="Y169" s="35"/>
      <c r="Z169" s="35"/>
      <c r="AA169" s="35"/>
      <c r="AB169" s="35"/>
      <c r="AC169" s="35"/>
      <c r="AD169" s="35"/>
      <c r="AE169" s="35"/>
      <c r="AR169" s="212" t="s">
        <v>169</v>
      </c>
      <c r="AT169" s="212" t="s">
        <v>165</v>
      </c>
      <c r="AU169" s="212" t="s">
        <v>94</v>
      </c>
      <c r="AY169" s="18" t="s">
        <v>163</v>
      </c>
      <c r="BE169" s="213">
        <f>IF(O169="základní",K169,0)</f>
        <v>0</v>
      </c>
      <c r="BF169" s="213">
        <f>IF(O169="snížená",K169,0)</f>
        <v>0</v>
      </c>
      <c r="BG169" s="213">
        <f>IF(O169="zákl. přenesená",K169,0)</f>
        <v>0</v>
      </c>
      <c r="BH169" s="213">
        <f>IF(O169="sníž. přenesená",K169,0)</f>
        <v>0</v>
      </c>
      <c r="BI169" s="213">
        <f>IF(O169="nulová",K169,0)</f>
        <v>0</v>
      </c>
      <c r="BJ169" s="18" t="s">
        <v>92</v>
      </c>
      <c r="BK169" s="213">
        <f>ROUND(P169*H169,2)</f>
        <v>0</v>
      </c>
      <c r="BL169" s="18" t="s">
        <v>169</v>
      </c>
      <c r="BM169" s="212" t="s">
        <v>892</v>
      </c>
    </row>
    <row r="170" spans="1:65" s="2" customFormat="1" ht="19.5">
      <c r="A170" s="35"/>
      <c r="B170" s="36"/>
      <c r="C170" s="37"/>
      <c r="D170" s="214" t="s">
        <v>171</v>
      </c>
      <c r="E170" s="37"/>
      <c r="F170" s="215" t="s">
        <v>838</v>
      </c>
      <c r="G170" s="37"/>
      <c r="H170" s="37"/>
      <c r="I170" s="216"/>
      <c r="J170" s="216"/>
      <c r="K170" s="37"/>
      <c r="L170" s="37"/>
      <c r="M170" s="40"/>
      <c r="N170" s="217"/>
      <c r="O170" s="218"/>
      <c r="P170" s="72"/>
      <c r="Q170" s="72"/>
      <c r="R170" s="72"/>
      <c r="S170" s="72"/>
      <c r="T170" s="72"/>
      <c r="U170" s="72"/>
      <c r="V170" s="72"/>
      <c r="W170" s="72"/>
      <c r="X170" s="73"/>
      <c r="Y170" s="35"/>
      <c r="Z170" s="35"/>
      <c r="AA170" s="35"/>
      <c r="AB170" s="35"/>
      <c r="AC170" s="35"/>
      <c r="AD170" s="35"/>
      <c r="AE170" s="35"/>
      <c r="AT170" s="18" t="s">
        <v>171</v>
      </c>
      <c r="AU170" s="18" t="s">
        <v>94</v>
      </c>
    </row>
    <row r="171" spans="1:65" s="13" customFormat="1">
      <c r="B171" s="219"/>
      <c r="C171" s="220"/>
      <c r="D171" s="214" t="s">
        <v>173</v>
      </c>
      <c r="E171" s="221" t="s">
        <v>1</v>
      </c>
      <c r="F171" s="222" t="s">
        <v>841</v>
      </c>
      <c r="G171" s="220"/>
      <c r="H171" s="221" t="s">
        <v>1</v>
      </c>
      <c r="I171" s="223"/>
      <c r="J171" s="223"/>
      <c r="K171" s="220"/>
      <c r="L171" s="220"/>
      <c r="M171" s="224"/>
      <c r="N171" s="225"/>
      <c r="O171" s="226"/>
      <c r="P171" s="226"/>
      <c r="Q171" s="226"/>
      <c r="R171" s="226"/>
      <c r="S171" s="226"/>
      <c r="T171" s="226"/>
      <c r="U171" s="226"/>
      <c r="V171" s="226"/>
      <c r="W171" s="226"/>
      <c r="X171" s="227"/>
      <c r="AT171" s="228" t="s">
        <v>173</v>
      </c>
      <c r="AU171" s="228" t="s">
        <v>94</v>
      </c>
      <c r="AV171" s="13" t="s">
        <v>92</v>
      </c>
      <c r="AW171" s="13" t="s">
        <v>5</v>
      </c>
      <c r="AX171" s="13" t="s">
        <v>85</v>
      </c>
      <c r="AY171" s="228" t="s">
        <v>163</v>
      </c>
    </row>
    <row r="172" spans="1:65" s="14" customFormat="1">
      <c r="B172" s="229"/>
      <c r="C172" s="230"/>
      <c r="D172" s="214" t="s">
        <v>173</v>
      </c>
      <c r="E172" s="231" t="s">
        <v>1</v>
      </c>
      <c r="F172" s="232" t="s">
        <v>889</v>
      </c>
      <c r="G172" s="230"/>
      <c r="H172" s="233">
        <v>1.1559999999999999</v>
      </c>
      <c r="I172" s="234"/>
      <c r="J172" s="234"/>
      <c r="K172" s="230"/>
      <c r="L172" s="230"/>
      <c r="M172" s="235"/>
      <c r="N172" s="236"/>
      <c r="O172" s="237"/>
      <c r="P172" s="237"/>
      <c r="Q172" s="237"/>
      <c r="R172" s="237"/>
      <c r="S172" s="237"/>
      <c r="T172" s="237"/>
      <c r="U172" s="237"/>
      <c r="V172" s="237"/>
      <c r="W172" s="237"/>
      <c r="X172" s="238"/>
      <c r="AT172" s="239" t="s">
        <v>173</v>
      </c>
      <c r="AU172" s="239" t="s">
        <v>94</v>
      </c>
      <c r="AV172" s="14" t="s">
        <v>94</v>
      </c>
      <c r="AW172" s="14" t="s">
        <v>5</v>
      </c>
      <c r="AX172" s="14" t="s">
        <v>85</v>
      </c>
      <c r="AY172" s="239" t="s">
        <v>163</v>
      </c>
    </row>
    <row r="173" spans="1:65" s="14" customFormat="1">
      <c r="B173" s="229"/>
      <c r="C173" s="230"/>
      <c r="D173" s="214" t="s">
        <v>173</v>
      </c>
      <c r="E173" s="231" t="s">
        <v>1</v>
      </c>
      <c r="F173" s="232" t="s">
        <v>890</v>
      </c>
      <c r="G173" s="230"/>
      <c r="H173" s="233">
        <v>0.14399999999999999</v>
      </c>
      <c r="I173" s="234"/>
      <c r="J173" s="234"/>
      <c r="K173" s="230"/>
      <c r="L173" s="230"/>
      <c r="M173" s="235"/>
      <c r="N173" s="236"/>
      <c r="O173" s="237"/>
      <c r="P173" s="237"/>
      <c r="Q173" s="237"/>
      <c r="R173" s="237"/>
      <c r="S173" s="237"/>
      <c r="T173" s="237"/>
      <c r="U173" s="237"/>
      <c r="V173" s="237"/>
      <c r="W173" s="237"/>
      <c r="X173" s="238"/>
      <c r="AT173" s="239" t="s">
        <v>173</v>
      </c>
      <c r="AU173" s="239" t="s">
        <v>94</v>
      </c>
      <c r="AV173" s="14" t="s">
        <v>94</v>
      </c>
      <c r="AW173" s="14" t="s">
        <v>5</v>
      </c>
      <c r="AX173" s="14" t="s">
        <v>85</v>
      </c>
      <c r="AY173" s="239" t="s">
        <v>163</v>
      </c>
    </row>
    <row r="174" spans="1:65" s="14" customFormat="1">
      <c r="B174" s="229"/>
      <c r="C174" s="230"/>
      <c r="D174" s="214" t="s">
        <v>173</v>
      </c>
      <c r="E174" s="231" t="s">
        <v>1</v>
      </c>
      <c r="F174" s="232" t="s">
        <v>891</v>
      </c>
      <c r="G174" s="230"/>
      <c r="H174" s="233">
        <v>5.3999999999999999E-2</v>
      </c>
      <c r="I174" s="234"/>
      <c r="J174" s="234"/>
      <c r="K174" s="230"/>
      <c r="L174" s="230"/>
      <c r="M174" s="235"/>
      <c r="N174" s="236"/>
      <c r="O174" s="237"/>
      <c r="P174" s="237"/>
      <c r="Q174" s="237"/>
      <c r="R174" s="237"/>
      <c r="S174" s="237"/>
      <c r="T174" s="237"/>
      <c r="U174" s="237"/>
      <c r="V174" s="237"/>
      <c r="W174" s="237"/>
      <c r="X174" s="238"/>
      <c r="AT174" s="239" t="s">
        <v>173</v>
      </c>
      <c r="AU174" s="239" t="s">
        <v>94</v>
      </c>
      <c r="AV174" s="14" t="s">
        <v>94</v>
      </c>
      <c r="AW174" s="14" t="s">
        <v>5</v>
      </c>
      <c r="AX174" s="14" t="s">
        <v>85</v>
      </c>
      <c r="AY174" s="239" t="s">
        <v>163</v>
      </c>
    </row>
    <row r="175" spans="1:65" s="15" customFormat="1">
      <c r="B175" s="240"/>
      <c r="C175" s="241"/>
      <c r="D175" s="214" t="s">
        <v>173</v>
      </c>
      <c r="E175" s="242" t="s">
        <v>1</v>
      </c>
      <c r="F175" s="243" t="s">
        <v>177</v>
      </c>
      <c r="G175" s="241"/>
      <c r="H175" s="244">
        <v>1.3539999999999999</v>
      </c>
      <c r="I175" s="245"/>
      <c r="J175" s="245"/>
      <c r="K175" s="241"/>
      <c r="L175" s="241"/>
      <c r="M175" s="246"/>
      <c r="N175" s="247"/>
      <c r="O175" s="248"/>
      <c r="P175" s="248"/>
      <c r="Q175" s="248"/>
      <c r="R175" s="248"/>
      <c r="S175" s="248"/>
      <c r="T175" s="248"/>
      <c r="U175" s="248"/>
      <c r="V175" s="248"/>
      <c r="W175" s="248"/>
      <c r="X175" s="249"/>
      <c r="AT175" s="250" t="s">
        <v>173</v>
      </c>
      <c r="AU175" s="250" t="s">
        <v>94</v>
      </c>
      <c r="AV175" s="15" t="s">
        <v>169</v>
      </c>
      <c r="AW175" s="15" t="s">
        <v>5</v>
      </c>
      <c r="AX175" s="15" t="s">
        <v>92</v>
      </c>
      <c r="AY175" s="250" t="s">
        <v>163</v>
      </c>
    </row>
    <row r="176" spans="1:65" s="2" customFormat="1" ht="21.75" customHeight="1">
      <c r="A176" s="35"/>
      <c r="B176" s="36"/>
      <c r="C176" s="199" t="s">
        <v>213</v>
      </c>
      <c r="D176" s="199" t="s">
        <v>165</v>
      </c>
      <c r="E176" s="200" t="s">
        <v>842</v>
      </c>
      <c r="F176" s="201" t="s">
        <v>843</v>
      </c>
      <c r="G176" s="202" t="s">
        <v>196</v>
      </c>
      <c r="H176" s="203">
        <v>2.06</v>
      </c>
      <c r="I176" s="204"/>
      <c r="J176" s="204"/>
      <c r="K176" s="205">
        <f>ROUND(P176*H176,2)</f>
        <v>0</v>
      </c>
      <c r="L176" s="206"/>
      <c r="M176" s="40"/>
      <c r="N176" s="207" t="s">
        <v>1</v>
      </c>
      <c r="O176" s="208" t="s">
        <v>48</v>
      </c>
      <c r="P176" s="209">
        <f>I176+J176</f>
        <v>0</v>
      </c>
      <c r="Q176" s="209">
        <f>ROUND(I176*H176,2)</f>
        <v>0</v>
      </c>
      <c r="R176" s="209">
        <f>ROUND(J176*H176,2)</f>
        <v>0</v>
      </c>
      <c r="S176" s="72"/>
      <c r="T176" s="210">
        <f>S176*H176</f>
        <v>0</v>
      </c>
      <c r="U176" s="210">
        <v>0</v>
      </c>
      <c r="V176" s="210">
        <f>U176*H176</f>
        <v>0</v>
      </c>
      <c r="W176" s="210">
        <v>1.4</v>
      </c>
      <c r="X176" s="211">
        <f>W176*H176</f>
        <v>2.8839999999999999</v>
      </c>
      <c r="Y176" s="35"/>
      <c r="Z176" s="35"/>
      <c r="AA176" s="35"/>
      <c r="AB176" s="35"/>
      <c r="AC176" s="35"/>
      <c r="AD176" s="35"/>
      <c r="AE176" s="35"/>
      <c r="AR176" s="212" t="s">
        <v>169</v>
      </c>
      <c r="AT176" s="212" t="s">
        <v>165</v>
      </c>
      <c r="AU176" s="212" t="s">
        <v>94</v>
      </c>
      <c r="AY176" s="18" t="s">
        <v>163</v>
      </c>
      <c r="BE176" s="213">
        <f>IF(O176="základní",K176,0)</f>
        <v>0</v>
      </c>
      <c r="BF176" s="213">
        <f>IF(O176="snížená",K176,0)</f>
        <v>0</v>
      </c>
      <c r="BG176" s="213">
        <f>IF(O176="zákl. přenesená",K176,0)</f>
        <v>0</v>
      </c>
      <c r="BH176" s="213">
        <f>IF(O176="sníž. přenesená",K176,0)</f>
        <v>0</v>
      </c>
      <c r="BI176" s="213">
        <f>IF(O176="nulová",K176,0)</f>
        <v>0</v>
      </c>
      <c r="BJ176" s="18" t="s">
        <v>92</v>
      </c>
      <c r="BK176" s="213">
        <f>ROUND(P176*H176,2)</f>
        <v>0</v>
      </c>
      <c r="BL176" s="18" t="s">
        <v>169</v>
      </c>
      <c r="BM176" s="212" t="s">
        <v>893</v>
      </c>
    </row>
    <row r="177" spans="1:65" s="2" customFormat="1" ht="19.5">
      <c r="A177" s="35"/>
      <c r="B177" s="36"/>
      <c r="C177" s="37"/>
      <c r="D177" s="214" t="s">
        <v>171</v>
      </c>
      <c r="E177" s="37"/>
      <c r="F177" s="215" t="s">
        <v>845</v>
      </c>
      <c r="G177" s="37"/>
      <c r="H177" s="37"/>
      <c r="I177" s="216"/>
      <c r="J177" s="216"/>
      <c r="K177" s="37"/>
      <c r="L177" s="37"/>
      <c r="M177" s="40"/>
      <c r="N177" s="217"/>
      <c r="O177" s="218"/>
      <c r="P177" s="72"/>
      <c r="Q177" s="72"/>
      <c r="R177" s="72"/>
      <c r="S177" s="72"/>
      <c r="T177" s="72"/>
      <c r="U177" s="72"/>
      <c r="V177" s="72"/>
      <c r="W177" s="72"/>
      <c r="X177" s="73"/>
      <c r="Y177" s="35"/>
      <c r="Z177" s="35"/>
      <c r="AA177" s="35"/>
      <c r="AB177" s="35"/>
      <c r="AC177" s="35"/>
      <c r="AD177" s="35"/>
      <c r="AE177" s="35"/>
      <c r="AT177" s="18" t="s">
        <v>171</v>
      </c>
      <c r="AU177" s="18" t="s">
        <v>94</v>
      </c>
    </row>
    <row r="178" spans="1:65" s="13" customFormat="1">
      <c r="B178" s="219"/>
      <c r="C178" s="220"/>
      <c r="D178" s="214" t="s">
        <v>173</v>
      </c>
      <c r="E178" s="221" t="s">
        <v>1</v>
      </c>
      <c r="F178" s="222" t="s">
        <v>841</v>
      </c>
      <c r="G178" s="220"/>
      <c r="H178" s="221" t="s">
        <v>1</v>
      </c>
      <c r="I178" s="223"/>
      <c r="J178" s="223"/>
      <c r="K178" s="220"/>
      <c r="L178" s="220"/>
      <c r="M178" s="224"/>
      <c r="N178" s="225"/>
      <c r="O178" s="226"/>
      <c r="P178" s="226"/>
      <c r="Q178" s="226"/>
      <c r="R178" s="226"/>
      <c r="S178" s="226"/>
      <c r="T178" s="226"/>
      <c r="U178" s="226"/>
      <c r="V178" s="226"/>
      <c r="W178" s="226"/>
      <c r="X178" s="227"/>
      <c r="AT178" s="228" t="s">
        <v>173</v>
      </c>
      <c r="AU178" s="228" t="s">
        <v>94</v>
      </c>
      <c r="AV178" s="13" t="s">
        <v>92</v>
      </c>
      <c r="AW178" s="13" t="s">
        <v>5</v>
      </c>
      <c r="AX178" s="13" t="s">
        <v>85</v>
      </c>
      <c r="AY178" s="228" t="s">
        <v>163</v>
      </c>
    </row>
    <row r="179" spans="1:65" s="14" customFormat="1">
      <c r="B179" s="229"/>
      <c r="C179" s="230"/>
      <c r="D179" s="214" t="s">
        <v>173</v>
      </c>
      <c r="E179" s="231" t="s">
        <v>1</v>
      </c>
      <c r="F179" s="232" t="s">
        <v>894</v>
      </c>
      <c r="G179" s="230"/>
      <c r="H179" s="233">
        <v>1.8939999999999999</v>
      </c>
      <c r="I179" s="234"/>
      <c r="J179" s="234"/>
      <c r="K179" s="230"/>
      <c r="L179" s="230"/>
      <c r="M179" s="235"/>
      <c r="N179" s="236"/>
      <c r="O179" s="237"/>
      <c r="P179" s="237"/>
      <c r="Q179" s="237"/>
      <c r="R179" s="237"/>
      <c r="S179" s="237"/>
      <c r="T179" s="237"/>
      <c r="U179" s="237"/>
      <c r="V179" s="237"/>
      <c r="W179" s="237"/>
      <c r="X179" s="238"/>
      <c r="AT179" s="239" t="s">
        <v>173</v>
      </c>
      <c r="AU179" s="239" t="s">
        <v>94</v>
      </c>
      <c r="AV179" s="14" t="s">
        <v>94</v>
      </c>
      <c r="AW179" s="14" t="s">
        <v>5</v>
      </c>
      <c r="AX179" s="14" t="s">
        <v>85</v>
      </c>
      <c r="AY179" s="239" t="s">
        <v>163</v>
      </c>
    </row>
    <row r="180" spans="1:65" s="14" customFormat="1">
      <c r="B180" s="229"/>
      <c r="C180" s="230"/>
      <c r="D180" s="214" t="s">
        <v>173</v>
      </c>
      <c r="E180" s="231" t="s">
        <v>1</v>
      </c>
      <c r="F180" s="232" t="s">
        <v>895</v>
      </c>
      <c r="G180" s="230"/>
      <c r="H180" s="233">
        <v>0.16600000000000001</v>
      </c>
      <c r="I180" s="234"/>
      <c r="J180" s="234"/>
      <c r="K180" s="230"/>
      <c r="L180" s="230"/>
      <c r="M180" s="235"/>
      <c r="N180" s="236"/>
      <c r="O180" s="237"/>
      <c r="P180" s="237"/>
      <c r="Q180" s="237"/>
      <c r="R180" s="237"/>
      <c r="S180" s="237"/>
      <c r="T180" s="237"/>
      <c r="U180" s="237"/>
      <c r="V180" s="237"/>
      <c r="W180" s="237"/>
      <c r="X180" s="238"/>
      <c r="AT180" s="239" t="s">
        <v>173</v>
      </c>
      <c r="AU180" s="239" t="s">
        <v>94</v>
      </c>
      <c r="AV180" s="14" t="s">
        <v>94</v>
      </c>
      <c r="AW180" s="14" t="s">
        <v>5</v>
      </c>
      <c r="AX180" s="14" t="s">
        <v>85</v>
      </c>
      <c r="AY180" s="239" t="s">
        <v>163</v>
      </c>
    </row>
    <row r="181" spans="1:65" s="15" customFormat="1">
      <c r="B181" s="240"/>
      <c r="C181" s="241"/>
      <c r="D181" s="214" t="s">
        <v>173</v>
      </c>
      <c r="E181" s="242" t="s">
        <v>1</v>
      </c>
      <c r="F181" s="243" t="s">
        <v>177</v>
      </c>
      <c r="G181" s="241"/>
      <c r="H181" s="244">
        <v>2.06</v>
      </c>
      <c r="I181" s="245"/>
      <c r="J181" s="245"/>
      <c r="K181" s="241"/>
      <c r="L181" s="241"/>
      <c r="M181" s="246"/>
      <c r="N181" s="247"/>
      <c r="O181" s="248"/>
      <c r="P181" s="248"/>
      <c r="Q181" s="248"/>
      <c r="R181" s="248"/>
      <c r="S181" s="248"/>
      <c r="T181" s="248"/>
      <c r="U181" s="248"/>
      <c r="V181" s="248"/>
      <c r="W181" s="248"/>
      <c r="X181" s="249"/>
      <c r="AT181" s="250" t="s">
        <v>173</v>
      </c>
      <c r="AU181" s="250" t="s">
        <v>94</v>
      </c>
      <c r="AV181" s="15" t="s">
        <v>169</v>
      </c>
      <c r="AW181" s="15" t="s">
        <v>5</v>
      </c>
      <c r="AX181" s="15" t="s">
        <v>92</v>
      </c>
      <c r="AY181" s="250" t="s">
        <v>163</v>
      </c>
    </row>
    <row r="182" spans="1:65" s="2" customFormat="1" ht="24.2" customHeight="1">
      <c r="A182" s="35"/>
      <c r="B182" s="36"/>
      <c r="C182" s="199" t="s">
        <v>219</v>
      </c>
      <c r="D182" s="199" t="s">
        <v>165</v>
      </c>
      <c r="E182" s="200" t="s">
        <v>707</v>
      </c>
      <c r="F182" s="201" t="s">
        <v>708</v>
      </c>
      <c r="G182" s="202" t="s">
        <v>187</v>
      </c>
      <c r="H182" s="203">
        <v>1</v>
      </c>
      <c r="I182" s="204"/>
      <c r="J182" s="204"/>
      <c r="K182" s="205">
        <f>ROUND(P182*H182,2)</f>
        <v>0</v>
      </c>
      <c r="L182" s="206"/>
      <c r="M182" s="40"/>
      <c r="N182" s="207" t="s">
        <v>1</v>
      </c>
      <c r="O182" s="208" t="s">
        <v>48</v>
      </c>
      <c r="P182" s="209">
        <f>I182+J182</f>
        <v>0</v>
      </c>
      <c r="Q182" s="209">
        <f>ROUND(I182*H182,2)</f>
        <v>0</v>
      </c>
      <c r="R182" s="209">
        <f>ROUND(J182*H182,2)</f>
        <v>0</v>
      </c>
      <c r="S182" s="72"/>
      <c r="T182" s="210">
        <f>S182*H182</f>
        <v>0</v>
      </c>
      <c r="U182" s="210">
        <v>0</v>
      </c>
      <c r="V182" s="210">
        <f>U182*H182</f>
        <v>0</v>
      </c>
      <c r="W182" s="210">
        <v>0.36099999999999999</v>
      </c>
      <c r="X182" s="211">
        <f>W182*H182</f>
        <v>0.36099999999999999</v>
      </c>
      <c r="Y182" s="35"/>
      <c r="Z182" s="35"/>
      <c r="AA182" s="35"/>
      <c r="AB182" s="35"/>
      <c r="AC182" s="35"/>
      <c r="AD182" s="35"/>
      <c r="AE182" s="35"/>
      <c r="AR182" s="212" t="s">
        <v>169</v>
      </c>
      <c r="AT182" s="212" t="s">
        <v>165</v>
      </c>
      <c r="AU182" s="212" t="s">
        <v>94</v>
      </c>
      <c r="AY182" s="18" t="s">
        <v>163</v>
      </c>
      <c r="BE182" s="213">
        <f>IF(O182="základní",K182,0)</f>
        <v>0</v>
      </c>
      <c r="BF182" s="213">
        <f>IF(O182="snížená",K182,0)</f>
        <v>0</v>
      </c>
      <c r="BG182" s="213">
        <f>IF(O182="zákl. přenesená",K182,0)</f>
        <v>0</v>
      </c>
      <c r="BH182" s="213">
        <f>IF(O182="sníž. přenesená",K182,0)</f>
        <v>0</v>
      </c>
      <c r="BI182" s="213">
        <f>IF(O182="nulová",K182,0)</f>
        <v>0</v>
      </c>
      <c r="BJ182" s="18" t="s">
        <v>92</v>
      </c>
      <c r="BK182" s="213">
        <f>ROUND(P182*H182,2)</f>
        <v>0</v>
      </c>
      <c r="BL182" s="18" t="s">
        <v>169</v>
      </c>
      <c r="BM182" s="212" t="s">
        <v>896</v>
      </c>
    </row>
    <row r="183" spans="1:65" s="2" customFormat="1" ht="29.25">
      <c r="A183" s="35"/>
      <c r="B183" s="36"/>
      <c r="C183" s="37"/>
      <c r="D183" s="214" t="s">
        <v>171</v>
      </c>
      <c r="E183" s="37"/>
      <c r="F183" s="215" t="s">
        <v>710</v>
      </c>
      <c r="G183" s="37"/>
      <c r="H183" s="37"/>
      <c r="I183" s="216"/>
      <c r="J183" s="216"/>
      <c r="K183" s="37"/>
      <c r="L183" s="37"/>
      <c r="M183" s="40"/>
      <c r="N183" s="217"/>
      <c r="O183" s="218"/>
      <c r="P183" s="72"/>
      <c r="Q183" s="72"/>
      <c r="R183" s="72"/>
      <c r="S183" s="72"/>
      <c r="T183" s="72"/>
      <c r="U183" s="72"/>
      <c r="V183" s="72"/>
      <c r="W183" s="72"/>
      <c r="X183" s="73"/>
      <c r="Y183" s="35"/>
      <c r="Z183" s="35"/>
      <c r="AA183" s="35"/>
      <c r="AB183" s="35"/>
      <c r="AC183" s="35"/>
      <c r="AD183" s="35"/>
      <c r="AE183" s="35"/>
      <c r="AT183" s="18" t="s">
        <v>171</v>
      </c>
      <c r="AU183" s="18" t="s">
        <v>94</v>
      </c>
    </row>
    <row r="184" spans="1:65" s="13" customFormat="1">
      <c r="B184" s="219"/>
      <c r="C184" s="220"/>
      <c r="D184" s="214" t="s">
        <v>173</v>
      </c>
      <c r="E184" s="221" t="s">
        <v>1</v>
      </c>
      <c r="F184" s="222" t="s">
        <v>711</v>
      </c>
      <c r="G184" s="220"/>
      <c r="H184" s="221" t="s">
        <v>1</v>
      </c>
      <c r="I184" s="223"/>
      <c r="J184" s="223"/>
      <c r="K184" s="220"/>
      <c r="L184" s="220"/>
      <c r="M184" s="224"/>
      <c r="N184" s="225"/>
      <c r="O184" s="226"/>
      <c r="P184" s="226"/>
      <c r="Q184" s="226"/>
      <c r="R184" s="226"/>
      <c r="S184" s="226"/>
      <c r="T184" s="226"/>
      <c r="U184" s="226"/>
      <c r="V184" s="226"/>
      <c r="W184" s="226"/>
      <c r="X184" s="227"/>
      <c r="AT184" s="228" t="s">
        <v>173</v>
      </c>
      <c r="AU184" s="228" t="s">
        <v>94</v>
      </c>
      <c r="AV184" s="13" t="s">
        <v>92</v>
      </c>
      <c r="AW184" s="13" t="s">
        <v>5</v>
      </c>
      <c r="AX184" s="13" t="s">
        <v>85</v>
      </c>
      <c r="AY184" s="228" t="s">
        <v>163</v>
      </c>
    </row>
    <row r="185" spans="1:65" s="14" customFormat="1">
      <c r="B185" s="229"/>
      <c r="C185" s="230"/>
      <c r="D185" s="214" t="s">
        <v>173</v>
      </c>
      <c r="E185" s="231" t="s">
        <v>1</v>
      </c>
      <c r="F185" s="232" t="s">
        <v>92</v>
      </c>
      <c r="G185" s="230"/>
      <c r="H185" s="233">
        <v>1</v>
      </c>
      <c r="I185" s="234"/>
      <c r="J185" s="234"/>
      <c r="K185" s="230"/>
      <c r="L185" s="230"/>
      <c r="M185" s="235"/>
      <c r="N185" s="236"/>
      <c r="O185" s="237"/>
      <c r="P185" s="237"/>
      <c r="Q185" s="237"/>
      <c r="R185" s="237"/>
      <c r="S185" s="237"/>
      <c r="T185" s="237"/>
      <c r="U185" s="237"/>
      <c r="V185" s="237"/>
      <c r="W185" s="237"/>
      <c r="X185" s="238"/>
      <c r="AT185" s="239" t="s">
        <v>173</v>
      </c>
      <c r="AU185" s="239" t="s">
        <v>94</v>
      </c>
      <c r="AV185" s="14" t="s">
        <v>94</v>
      </c>
      <c r="AW185" s="14" t="s">
        <v>5</v>
      </c>
      <c r="AX185" s="14" t="s">
        <v>85</v>
      </c>
      <c r="AY185" s="239" t="s">
        <v>163</v>
      </c>
    </row>
    <row r="186" spans="1:65" s="15" customFormat="1">
      <c r="B186" s="240"/>
      <c r="C186" s="241"/>
      <c r="D186" s="214" t="s">
        <v>173</v>
      </c>
      <c r="E186" s="242" t="s">
        <v>1</v>
      </c>
      <c r="F186" s="243" t="s">
        <v>177</v>
      </c>
      <c r="G186" s="241"/>
      <c r="H186" s="244">
        <v>1</v>
      </c>
      <c r="I186" s="245"/>
      <c r="J186" s="245"/>
      <c r="K186" s="241"/>
      <c r="L186" s="241"/>
      <c r="M186" s="246"/>
      <c r="N186" s="247"/>
      <c r="O186" s="248"/>
      <c r="P186" s="248"/>
      <c r="Q186" s="248"/>
      <c r="R186" s="248"/>
      <c r="S186" s="248"/>
      <c r="T186" s="248"/>
      <c r="U186" s="248"/>
      <c r="V186" s="248"/>
      <c r="W186" s="248"/>
      <c r="X186" s="249"/>
      <c r="AT186" s="250" t="s">
        <v>173</v>
      </c>
      <c r="AU186" s="250" t="s">
        <v>94</v>
      </c>
      <c r="AV186" s="15" t="s">
        <v>169</v>
      </c>
      <c r="AW186" s="15" t="s">
        <v>5</v>
      </c>
      <c r="AX186" s="15" t="s">
        <v>92</v>
      </c>
      <c r="AY186" s="250" t="s">
        <v>163</v>
      </c>
    </row>
    <row r="187" spans="1:65" s="2" customFormat="1" ht="24.2" customHeight="1">
      <c r="A187" s="35"/>
      <c r="B187" s="36"/>
      <c r="C187" s="199" t="s">
        <v>192</v>
      </c>
      <c r="D187" s="199" t="s">
        <v>165</v>
      </c>
      <c r="E187" s="200" t="s">
        <v>849</v>
      </c>
      <c r="F187" s="201" t="s">
        <v>850</v>
      </c>
      <c r="G187" s="202" t="s">
        <v>244</v>
      </c>
      <c r="H187" s="203">
        <v>34.11</v>
      </c>
      <c r="I187" s="204"/>
      <c r="J187" s="204"/>
      <c r="K187" s="205">
        <f>ROUND(P187*H187,2)</f>
        <v>0</v>
      </c>
      <c r="L187" s="206"/>
      <c r="M187" s="40"/>
      <c r="N187" s="207" t="s">
        <v>1</v>
      </c>
      <c r="O187" s="208" t="s">
        <v>48</v>
      </c>
      <c r="P187" s="209">
        <f>I187+J187</f>
        <v>0</v>
      </c>
      <c r="Q187" s="209">
        <f>ROUND(I187*H187,2)</f>
        <v>0</v>
      </c>
      <c r="R187" s="209">
        <f>ROUND(J187*H187,2)</f>
        <v>0</v>
      </c>
      <c r="S187" s="72"/>
      <c r="T187" s="210">
        <f>S187*H187</f>
        <v>0</v>
      </c>
      <c r="U187" s="210">
        <v>1.0000000000000001E-5</v>
      </c>
      <c r="V187" s="210">
        <f>U187*H187</f>
        <v>3.411E-4</v>
      </c>
      <c r="W187" s="210">
        <v>0</v>
      </c>
      <c r="X187" s="211">
        <f>W187*H187</f>
        <v>0</v>
      </c>
      <c r="Y187" s="35"/>
      <c r="Z187" s="35"/>
      <c r="AA187" s="35"/>
      <c r="AB187" s="35"/>
      <c r="AC187" s="35"/>
      <c r="AD187" s="35"/>
      <c r="AE187" s="35"/>
      <c r="AR187" s="212" t="s">
        <v>169</v>
      </c>
      <c r="AT187" s="212" t="s">
        <v>165</v>
      </c>
      <c r="AU187" s="212" t="s">
        <v>94</v>
      </c>
      <c r="AY187" s="18" t="s">
        <v>163</v>
      </c>
      <c r="BE187" s="213">
        <f>IF(O187="základní",K187,0)</f>
        <v>0</v>
      </c>
      <c r="BF187" s="213">
        <f>IF(O187="snížená",K187,0)</f>
        <v>0</v>
      </c>
      <c r="BG187" s="213">
        <f>IF(O187="zákl. přenesená",K187,0)</f>
        <v>0</v>
      </c>
      <c r="BH187" s="213">
        <f>IF(O187="sníž. přenesená",K187,0)</f>
        <v>0</v>
      </c>
      <c r="BI187" s="213">
        <f>IF(O187="nulová",K187,0)</f>
        <v>0</v>
      </c>
      <c r="BJ187" s="18" t="s">
        <v>92</v>
      </c>
      <c r="BK187" s="213">
        <f>ROUND(P187*H187,2)</f>
        <v>0</v>
      </c>
      <c r="BL187" s="18" t="s">
        <v>169</v>
      </c>
      <c r="BM187" s="212" t="s">
        <v>897</v>
      </c>
    </row>
    <row r="188" spans="1:65" s="2" customFormat="1" ht="19.5">
      <c r="A188" s="35"/>
      <c r="B188" s="36"/>
      <c r="C188" s="37"/>
      <c r="D188" s="214" t="s">
        <v>171</v>
      </c>
      <c r="E188" s="37"/>
      <c r="F188" s="215" t="s">
        <v>852</v>
      </c>
      <c r="G188" s="37"/>
      <c r="H188" s="37"/>
      <c r="I188" s="216"/>
      <c r="J188" s="216"/>
      <c r="K188" s="37"/>
      <c r="L188" s="37"/>
      <c r="M188" s="40"/>
      <c r="N188" s="217"/>
      <c r="O188" s="218"/>
      <c r="P188" s="72"/>
      <c r="Q188" s="72"/>
      <c r="R188" s="72"/>
      <c r="S188" s="72"/>
      <c r="T188" s="72"/>
      <c r="U188" s="72"/>
      <c r="V188" s="72"/>
      <c r="W188" s="72"/>
      <c r="X188" s="73"/>
      <c r="Y188" s="35"/>
      <c r="Z188" s="35"/>
      <c r="AA188" s="35"/>
      <c r="AB188" s="35"/>
      <c r="AC188" s="35"/>
      <c r="AD188" s="35"/>
      <c r="AE188" s="35"/>
      <c r="AT188" s="18" t="s">
        <v>171</v>
      </c>
      <c r="AU188" s="18" t="s">
        <v>94</v>
      </c>
    </row>
    <row r="189" spans="1:65" s="13" customFormat="1">
      <c r="B189" s="219"/>
      <c r="C189" s="220"/>
      <c r="D189" s="214" t="s">
        <v>173</v>
      </c>
      <c r="E189" s="221" t="s">
        <v>1</v>
      </c>
      <c r="F189" s="222" t="s">
        <v>841</v>
      </c>
      <c r="G189" s="220"/>
      <c r="H189" s="221" t="s">
        <v>1</v>
      </c>
      <c r="I189" s="223"/>
      <c r="J189" s="223"/>
      <c r="K189" s="220"/>
      <c r="L189" s="220"/>
      <c r="M189" s="224"/>
      <c r="N189" s="225"/>
      <c r="O189" s="226"/>
      <c r="P189" s="226"/>
      <c r="Q189" s="226"/>
      <c r="R189" s="226"/>
      <c r="S189" s="226"/>
      <c r="T189" s="226"/>
      <c r="U189" s="226"/>
      <c r="V189" s="226"/>
      <c r="W189" s="226"/>
      <c r="X189" s="227"/>
      <c r="AT189" s="228" t="s">
        <v>173</v>
      </c>
      <c r="AU189" s="228" t="s">
        <v>94</v>
      </c>
      <c r="AV189" s="13" t="s">
        <v>92</v>
      </c>
      <c r="AW189" s="13" t="s">
        <v>5</v>
      </c>
      <c r="AX189" s="13" t="s">
        <v>85</v>
      </c>
      <c r="AY189" s="228" t="s">
        <v>163</v>
      </c>
    </row>
    <row r="190" spans="1:65" s="14" customFormat="1">
      <c r="B190" s="229"/>
      <c r="C190" s="230"/>
      <c r="D190" s="214" t="s">
        <v>173</v>
      </c>
      <c r="E190" s="231" t="s">
        <v>1</v>
      </c>
      <c r="F190" s="232" t="s">
        <v>898</v>
      </c>
      <c r="G190" s="230"/>
      <c r="H190" s="233">
        <v>29.71</v>
      </c>
      <c r="I190" s="234"/>
      <c r="J190" s="234"/>
      <c r="K190" s="230"/>
      <c r="L190" s="230"/>
      <c r="M190" s="235"/>
      <c r="N190" s="236"/>
      <c r="O190" s="237"/>
      <c r="P190" s="237"/>
      <c r="Q190" s="237"/>
      <c r="R190" s="237"/>
      <c r="S190" s="237"/>
      <c r="T190" s="237"/>
      <c r="U190" s="237"/>
      <c r="V190" s="237"/>
      <c r="W190" s="237"/>
      <c r="X190" s="238"/>
      <c r="AT190" s="239" t="s">
        <v>173</v>
      </c>
      <c r="AU190" s="239" t="s">
        <v>94</v>
      </c>
      <c r="AV190" s="14" t="s">
        <v>94</v>
      </c>
      <c r="AW190" s="14" t="s">
        <v>5</v>
      </c>
      <c r="AX190" s="14" t="s">
        <v>85</v>
      </c>
      <c r="AY190" s="239" t="s">
        <v>163</v>
      </c>
    </row>
    <row r="191" spans="1:65" s="14" customFormat="1">
      <c r="B191" s="229"/>
      <c r="C191" s="230"/>
      <c r="D191" s="214" t="s">
        <v>173</v>
      </c>
      <c r="E191" s="231" t="s">
        <v>1</v>
      </c>
      <c r="F191" s="232" t="s">
        <v>899</v>
      </c>
      <c r="G191" s="230"/>
      <c r="H191" s="233">
        <v>4.4000000000000004</v>
      </c>
      <c r="I191" s="234"/>
      <c r="J191" s="234"/>
      <c r="K191" s="230"/>
      <c r="L191" s="230"/>
      <c r="M191" s="235"/>
      <c r="N191" s="236"/>
      <c r="O191" s="237"/>
      <c r="P191" s="237"/>
      <c r="Q191" s="237"/>
      <c r="R191" s="237"/>
      <c r="S191" s="237"/>
      <c r="T191" s="237"/>
      <c r="U191" s="237"/>
      <c r="V191" s="237"/>
      <c r="W191" s="237"/>
      <c r="X191" s="238"/>
      <c r="AT191" s="239" t="s">
        <v>173</v>
      </c>
      <c r="AU191" s="239" t="s">
        <v>94</v>
      </c>
      <c r="AV191" s="14" t="s">
        <v>94</v>
      </c>
      <c r="AW191" s="14" t="s">
        <v>5</v>
      </c>
      <c r="AX191" s="14" t="s">
        <v>85</v>
      </c>
      <c r="AY191" s="239" t="s">
        <v>163</v>
      </c>
    </row>
    <row r="192" spans="1:65" s="15" customFormat="1">
      <c r="B192" s="240"/>
      <c r="C192" s="241"/>
      <c r="D192" s="214" t="s">
        <v>173</v>
      </c>
      <c r="E192" s="242" t="s">
        <v>1</v>
      </c>
      <c r="F192" s="243" t="s">
        <v>177</v>
      </c>
      <c r="G192" s="241"/>
      <c r="H192" s="244">
        <v>34.11</v>
      </c>
      <c r="I192" s="245"/>
      <c r="J192" s="245"/>
      <c r="K192" s="241"/>
      <c r="L192" s="241"/>
      <c r="M192" s="246"/>
      <c r="N192" s="247"/>
      <c r="O192" s="248"/>
      <c r="P192" s="248"/>
      <c r="Q192" s="248"/>
      <c r="R192" s="248"/>
      <c r="S192" s="248"/>
      <c r="T192" s="248"/>
      <c r="U192" s="248"/>
      <c r="V192" s="248"/>
      <c r="W192" s="248"/>
      <c r="X192" s="249"/>
      <c r="AT192" s="250" t="s">
        <v>173</v>
      </c>
      <c r="AU192" s="250" t="s">
        <v>94</v>
      </c>
      <c r="AV192" s="15" t="s">
        <v>169</v>
      </c>
      <c r="AW192" s="15" t="s">
        <v>5</v>
      </c>
      <c r="AX192" s="15" t="s">
        <v>92</v>
      </c>
      <c r="AY192" s="250" t="s">
        <v>163</v>
      </c>
    </row>
    <row r="193" spans="1:65" s="12" customFormat="1" ht="22.9" customHeight="1">
      <c r="B193" s="182"/>
      <c r="C193" s="183"/>
      <c r="D193" s="184" t="s">
        <v>84</v>
      </c>
      <c r="E193" s="197" t="s">
        <v>298</v>
      </c>
      <c r="F193" s="197" t="s">
        <v>299</v>
      </c>
      <c r="G193" s="183"/>
      <c r="H193" s="183"/>
      <c r="I193" s="186"/>
      <c r="J193" s="186"/>
      <c r="K193" s="198">
        <f>BK193</f>
        <v>0</v>
      </c>
      <c r="L193" s="183"/>
      <c r="M193" s="188"/>
      <c r="N193" s="189"/>
      <c r="O193" s="190"/>
      <c r="P193" s="190"/>
      <c r="Q193" s="191">
        <f>SUM(Q194:Q205)</f>
        <v>0</v>
      </c>
      <c r="R193" s="191">
        <f>SUM(R194:R205)</f>
        <v>0</v>
      </c>
      <c r="S193" s="190"/>
      <c r="T193" s="192">
        <f>SUM(T194:T205)</f>
        <v>0</v>
      </c>
      <c r="U193" s="190"/>
      <c r="V193" s="192">
        <f>SUM(V194:V205)</f>
        <v>0</v>
      </c>
      <c r="W193" s="190"/>
      <c r="X193" s="193">
        <f>SUM(X194:X205)</f>
        <v>0</v>
      </c>
      <c r="AR193" s="194" t="s">
        <v>92</v>
      </c>
      <c r="AT193" s="195" t="s">
        <v>84</v>
      </c>
      <c r="AU193" s="195" t="s">
        <v>92</v>
      </c>
      <c r="AY193" s="194" t="s">
        <v>163</v>
      </c>
      <c r="BK193" s="196">
        <f>SUM(BK194:BK205)</f>
        <v>0</v>
      </c>
    </row>
    <row r="194" spans="1:65" s="2" customFormat="1" ht="24.2" customHeight="1">
      <c r="A194" s="35"/>
      <c r="B194" s="36"/>
      <c r="C194" s="199" t="s">
        <v>231</v>
      </c>
      <c r="D194" s="199" t="s">
        <v>165</v>
      </c>
      <c r="E194" s="200" t="s">
        <v>318</v>
      </c>
      <c r="F194" s="201" t="s">
        <v>319</v>
      </c>
      <c r="G194" s="202" t="s">
        <v>168</v>
      </c>
      <c r="H194" s="203">
        <v>6.2240000000000002</v>
      </c>
      <c r="I194" s="204"/>
      <c r="J194" s="204"/>
      <c r="K194" s="205">
        <f>ROUND(P194*H194,2)</f>
        <v>0</v>
      </c>
      <c r="L194" s="206"/>
      <c r="M194" s="40"/>
      <c r="N194" s="207" t="s">
        <v>1</v>
      </c>
      <c r="O194" s="208" t="s">
        <v>48</v>
      </c>
      <c r="P194" s="209">
        <f>I194+J194</f>
        <v>0</v>
      </c>
      <c r="Q194" s="209">
        <f>ROUND(I194*H194,2)</f>
        <v>0</v>
      </c>
      <c r="R194" s="209">
        <f>ROUND(J194*H194,2)</f>
        <v>0</v>
      </c>
      <c r="S194" s="72"/>
      <c r="T194" s="210">
        <f>S194*H194</f>
        <v>0</v>
      </c>
      <c r="U194" s="210">
        <v>0</v>
      </c>
      <c r="V194" s="210">
        <f>U194*H194</f>
        <v>0</v>
      </c>
      <c r="W194" s="210">
        <v>0</v>
      </c>
      <c r="X194" s="211">
        <f>W194*H194</f>
        <v>0</v>
      </c>
      <c r="Y194" s="35"/>
      <c r="Z194" s="35"/>
      <c r="AA194" s="35"/>
      <c r="AB194" s="35"/>
      <c r="AC194" s="35"/>
      <c r="AD194" s="35"/>
      <c r="AE194" s="35"/>
      <c r="AR194" s="212" t="s">
        <v>169</v>
      </c>
      <c r="AT194" s="212" t="s">
        <v>165</v>
      </c>
      <c r="AU194" s="212" t="s">
        <v>94</v>
      </c>
      <c r="AY194" s="18" t="s">
        <v>163</v>
      </c>
      <c r="BE194" s="213">
        <f>IF(O194="základní",K194,0)</f>
        <v>0</v>
      </c>
      <c r="BF194" s="213">
        <f>IF(O194="snížená",K194,0)</f>
        <v>0</v>
      </c>
      <c r="BG194" s="213">
        <f>IF(O194="zákl. přenesená",K194,0)</f>
        <v>0</v>
      </c>
      <c r="BH194" s="213">
        <f>IF(O194="sníž. přenesená",K194,0)</f>
        <v>0</v>
      </c>
      <c r="BI194" s="213">
        <f>IF(O194="nulová",K194,0)</f>
        <v>0</v>
      </c>
      <c r="BJ194" s="18" t="s">
        <v>92</v>
      </c>
      <c r="BK194" s="213">
        <f>ROUND(P194*H194,2)</f>
        <v>0</v>
      </c>
      <c r="BL194" s="18" t="s">
        <v>169</v>
      </c>
      <c r="BM194" s="212" t="s">
        <v>900</v>
      </c>
    </row>
    <row r="195" spans="1:65" s="2" customFormat="1" ht="19.5">
      <c r="A195" s="35"/>
      <c r="B195" s="36"/>
      <c r="C195" s="37"/>
      <c r="D195" s="214" t="s">
        <v>171</v>
      </c>
      <c r="E195" s="37"/>
      <c r="F195" s="215" t="s">
        <v>321</v>
      </c>
      <c r="G195" s="37"/>
      <c r="H195" s="37"/>
      <c r="I195" s="216"/>
      <c r="J195" s="216"/>
      <c r="K195" s="37"/>
      <c r="L195" s="37"/>
      <c r="M195" s="40"/>
      <c r="N195" s="217"/>
      <c r="O195" s="218"/>
      <c r="P195" s="72"/>
      <c r="Q195" s="72"/>
      <c r="R195" s="72"/>
      <c r="S195" s="72"/>
      <c r="T195" s="72"/>
      <c r="U195" s="72"/>
      <c r="V195" s="72"/>
      <c r="W195" s="72"/>
      <c r="X195" s="73"/>
      <c r="Y195" s="35"/>
      <c r="Z195" s="35"/>
      <c r="AA195" s="35"/>
      <c r="AB195" s="35"/>
      <c r="AC195" s="35"/>
      <c r="AD195" s="35"/>
      <c r="AE195" s="35"/>
      <c r="AT195" s="18" t="s">
        <v>171</v>
      </c>
      <c r="AU195" s="18" t="s">
        <v>94</v>
      </c>
    </row>
    <row r="196" spans="1:65" s="2" customFormat="1" ht="33" customHeight="1">
      <c r="A196" s="35"/>
      <c r="B196" s="36"/>
      <c r="C196" s="199" t="s">
        <v>241</v>
      </c>
      <c r="D196" s="199" t="s">
        <v>165</v>
      </c>
      <c r="E196" s="200" t="s">
        <v>323</v>
      </c>
      <c r="F196" s="201" t="s">
        <v>324</v>
      </c>
      <c r="G196" s="202" t="s">
        <v>168</v>
      </c>
      <c r="H196" s="203">
        <v>49.792000000000002</v>
      </c>
      <c r="I196" s="204"/>
      <c r="J196" s="204"/>
      <c r="K196" s="205">
        <f>ROUND(P196*H196,2)</f>
        <v>0</v>
      </c>
      <c r="L196" s="206"/>
      <c r="M196" s="40"/>
      <c r="N196" s="207" t="s">
        <v>1</v>
      </c>
      <c r="O196" s="208" t="s">
        <v>48</v>
      </c>
      <c r="P196" s="209">
        <f>I196+J196</f>
        <v>0</v>
      </c>
      <c r="Q196" s="209">
        <f>ROUND(I196*H196,2)</f>
        <v>0</v>
      </c>
      <c r="R196" s="209">
        <f>ROUND(J196*H196,2)</f>
        <v>0</v>
      </c>
      <c r="S196" s="72"/>
      <c r="T196" s="210">
        <f>S196*H196</f>
        <v>0</v>
      </c>
      <c r="U196" s="210">
        <v>0</v>
      </c>
      <c r="V196" s="210">
        <f>U196*H196</f>
        <v>0</v>
      </c>
      <c r="W196" s="210">
        <v>0</v>
      </c>
      <c r="X196" s="211">
        <f>W196*H196</f>
        <v>0</v>
      </c>
      <c r="Y196" s="35"/>
      <c r="Z196" s="35"/>
      <c r="AA196" s="35"/>
      <c r="AB196" s="35"/>
      <c r="AC196" s="35"/>
      <c r="AD196" s="35"/>
      <c r="AE196" s="35"/>
      <c r="AR196" s="212" t="s">
        <v>169</v>
      </c>
      <c r="AT196" s="212" t="s">
        <v>165</v>
      </c>
      <c r="AU196" s="212" t="s">
        <v>94</v>
      </c>
      <c r="AY196" s="18" t="s">
        <v>163</v>
      </c>
      <c r="BE196" s="213">
        <f>IF(O196="základní",K196,0)</f>
        <v>0</v>
      </c>
      <c r="BF196" s="213">
        <f>IF(O196="snížená",K196,0)</f>
        <v>0</v>
      </c>
      <c r="BG196" s="213">
        <f>IF(O196="zákl. přenesená",K196,0)</f>
        <v>0</v>
      </c>
      <c r="BH196" s="213">
        <f>IF(O196="sníž. přenesená",K196,0)</f>
        <v>0</v>
      </c>
      <c r="BI196" s="213">
        <f>IF(O196="nulová",K196,0)</f>
        <v>0</v>
      </c>
      <c r="BJ196" s="18" t="s">
        <v>92</v>
      </c>
      <c r="BK196" s="213">
        <f>ROUND(P196*H196,2)</f>
        <v>0</v>
      </c>
      <c r="BL196" s="18" t="s">
        <v>169</v>
      </c>
      <c r="BM196" s="212" t="s">
        <v>901</v>
      </c>
    </row>
    <row r="197" spans="1:65" s="2" customFormat="1" ht="39">
      <c r="A197" s="35"/>
      <c r="B197" s="36"/>
      <c r="C197" s="37"/>
      <c r="D197" s="214" t="s">
        <v>171</v>
      </c>
      <c r="E197" s="37"/>
      <c r="F197" s="215" t="s">
        <v>326</v>
      </c>
      <c r="G197" s="37"/>
      <c r="H197" s="37"/>
      <c r="I197" s="216"/>
      <c r="J197" s="216"/>
      <c r="K197" s="37"/>
      <c r="L197" s="37"/>
      <c r="M197" s="40"/>
      <c r="N197" s="217"/>
      <c r="O197" s="218"/>
      <c r="P197" s="72"/>
      <c r="Q197" s="72"/>
      <c r="R197" s="72"/>
      <c r="S197" s="72"/>
      <c r="T197" s="72"/>
      <c r="U197" s="72"/>
      <c r="V197" s="72"/>
      <c r="W197" s="72"/>
      <c r="X197" s="73"/>
      <c r="Y197" s="35"/>
      <c r="Z197" s="35"/>
      <c r="AA197" s="35"/>
      <c r="AB197" s="35"/>
      <c r="AC197" s="35"/>
      <c r="AD197" s="35"/>
      <c r="AE197" s="35"/>
      <c r="AT197" s="18" t="s">
        <v>171</v>
      </c>
      <c r="AU197" s="18" t="s">
        <v>94</v>
      </c>
    </row>
    <row r="198" spans="1:65" s="14" customFormat="1">
      <c r="B198" s="229"/>
      <c r="C198" s="230"/>
      <c r="D198" s="214" t="s">
        <v>173</v>
      </c>
      <c r="E198" s="230"/>
      <c r="F198" s="232" t="s">
        <v>902</v>
      </c>
      <c r="G198" s="230"/>
      <c r="H198" s="233">
        <v>49.792000000000002</v>
      </c>
      <c r="I198" s="234"/>
      <c r="J198" s="234"/>
      <c r="K198" s="230"/>
      <c r="L198" s="230"/>
      <c r="M198" s="235"/>
      <c r="N198" s="236"/>
      <c r="O198" s="237"/>
      <c r="P198" s="237"/>
      <c r="Q198" s="237"/>
      <c r="R198" s="237"/>
      <c r="S198" s="237"/>
      <c r="T198" s="237"/>
      <c r="U198" s="237"/>
      <c r="V198" s="237"/>
      <c r="W198" s="237"/>
      <c r="X198" s="238"/>
      <c r="AT198" s="239" t="s">
        <v>173</v>
      </c>
      <c r="AU198" s="239" t="s">
        <v>94</v>
      </c>
      <c r="AV198" s="14" t="s">
        <v>94</v>
      </c>
      <c r="AW198" s="14" t="s">
        <v>4</v>
      </c>
      <c r="AX198" s="14" t="s">
        <v>92</v>
      </c>
      <c r="AY198" s="239" t="s">
        <v>163</v>
      </c>
    </row>
    <row r="199" spans="1:65" s="2" customFormat="1" ht="24.2" customHeight="1">
      <c r="A199" s="35"/>
      <c r="B199" s="36"/>
      <c r="C199" s="199" t="s">
        <v>248</v>
      </c>
      <c r="D199" s="199" t="s">
        <v>165</v>
      </c>
      <c r="E199" s="200" t="s">
        <v>329</v>
      </c>
      <c r="F199" s="201" t="s">
        <v>330</v>
      </c>
      <c r="G199" s="202" t="s">
        <v>168</v>
      </c>
      <c r="H199" s="203">
        <v>6.2240000000000002</v>
      </c>
      <c r="I199" s="204"/>
      <c r="J199" s="204"/>
      <c r="K199" s="205">
        <f>ROUND(P199*H199,2)</f>
        <v>0</v>
      </c>
      <c r="L199" s="206"/>
      <c r="M199" s="40"/>
      <c r="N199" s="207" t="s">
        <v>1</v>
      </c>
      <c r="O199" s="208" t="s">
        <v>48</v>
      </c>
      <c r="P199" s="209">
        <f>I199+J199</f>
        <v>0</v>
      </c>
      <c r="Q199" s="209">
        <f>ROUND(I199*H199,2)</f>
        <v>0</v>
      </c>
      <c r="R199" s="209">
        <f>ROUND(J199*H199,2)</f>
        <v>0</v>
      </c>
      <c r="S199" s="72"/>
      <c r="T199" s="210">
        <f>S199*H199</f>
        <v>0</v>
      </c>
      <c r="U199" s="210">
        <v>0</v>
      </c>
      <c r="V199" s="210">
        <f>U199*H199</f>
        <v>0</v>
      </c>
      <c r="W199" s="210">
        <v>0</v>
      </c>
      <c r="X199" s="211">
        <f>W199*H199</f>
        <v>0</v>
      </c>
      <c r="Y199" s="35"/>
      <c r="Z199" s="35"/>
      <c r="AA199" s="35"/>
      <c r="AB199" s="35"/>
      <c r="AC199" s="35"/>
      <c r="AD199" s="35"/>
      <c r="AE199" s="35"/>
      <c r="AR199" s="212" t="s">
        <v>169</v>
      </c>
      <c r="AT199" s="212" t="s">
        <v>165</v>
      </c>
      <c r="AU199" s="212" t="s">
        <v>94</v>
      </c>
      <c r="AY199" s="18" t="s">
        <v>163</v>
      </c>
      <c r="BE199" s="213">
        <f>IF(O199="základní",K199,0)</f>
        <v>0</v>
      </c>
      <c r="BF199" s="213">
        <f>IF(O199="snížená",K199,0)</f>
        <v>0</v>
      </c>
      <c r="BG199" s="213">
        <f>IF(O199="zákl. přenesená",K199,0)</f>
        <v>0</v>
      </c>
      <c r="BH199" s="213">
        <f>IF(O199="sníž. přenesená",K199,0)</f>
        <v>0</v>
      </c>
      <c r="BI199" s="213">
        <f>IF(O199="nulová",K199,0)</f>
        <v>0</v>
      </c>
      <c r="BJ199" s="18" t="s">
        <v>92</v>
      </c>
      <c r="BK199" s="213">
        <f>ROUND(P199*H199,2)</f>
        <v>0</v>
      </c>
      <c r="BL199" s="18" t="s">
        <v>169</v>
      </c>
      <c r="BM199" s="212" t="s">
        <v>903</v>
      </c>
    </row>
    <row r="200" spans="1:65" s="2" customFormat="1" ht="19.5">
      <c r="A200" s="35"/>
      <c r="B200" s="36"/>
      <c r="C200" s="37"/>
      <c r="D200" s="214" t="s">
        <v>171</v>
      </c>
      <c r="E200" s="37"/>
      <c r="F200" s="215" t="s">
        <v>332</v>
      </c>
      <c r="G200" s="37"/>
      <c r="H200" s="37"/>
      <c r="I200" s="216"/>
      <c r="J200" s="216"/>
      <c r="K200" s="37"/>
      <c r="L200" s="37"/>
      <c r="M200" s="40"/>
      <c r="N200" s="217"/>
      <c r="O200" s="218"/>
      <c r="P200" s="72"/>
      <c r="Q200" s="72"/>
      <c r="R200" s="72"/>
      <c r="S200" s="72"/>
      <c r="T200" s="72"/>
      <c r="U200" s="72"/>
      <c r="V200" s="72"/>
      <c r="W200" s="72"/>
      <c r="X200" s="73"/>
      <c r="Y200" s="35"/>
      <c r="Z200" s="35"/>
      <c r="AA200" s="35"/>
      <c r="AB200" s="35"/>
      <c r="AC200" s="35"/>
      <c r="AD200" s="35"/>
      <c r="AE200" s="35"/>
      <c r="AT200" s="18" t="s">
        <v>171</v>
      </c>
      <c r="AU200" s="18" t="s">
        <v>94</v>
      </c>
    </row>
    <row r="201" spans="1:65" s="2" customFormat="1" ht="24.2" customHeight="1">
      <c r="A201" s="35"/>
      <c r="B201" s="36"/>
      <c r="C201" s="199" t="s">
        <v>254</v>
      </c>
      <c r="D201" s="199" t="s">
        <v>165</v>
      </c>
      <c r="E201" s="200" t="s">
        <v>334</v>
      </c>
      <c r="F201" s="201" t="s">
        <v>335</v>
      </c>
      <c r="G201" s="202" t="s">
        <v>168</v>
      </c>
      <c r="H201" s="203">
        <v>37.344000000000001</v>
      </c>
      <c r="I201" s="204"/>
      <c r="J201" s="204"/>
      <c r="K201" s="205">
        <f>ROUND(P201*H201,2)</f>
        <v>0</v>
      </c>
      <c r="L201" s="206"/>
      <c r="M201" s="40"/>
      <c r="N201" s="207" t="s">
        <v>1</v>
      </c>
      <c r="O201" s="208" t="s">
        <v>48</v>
      </c>
      <c r="P201" s="209">
        <f>I201+J201</f>
        <v>0</v>
      </c>
      <c r="Q201" s="209">
        <f>ROUND(I201*H201,2)</f>
        <v>0</v>
      </c>
      <c r="R201" s="209">
        <f>ROUND(J201*H201,2)</f>
        <v>0</v>
      </c>
      <c r="S201" s="72"/>
      <c r="T201" s="210">
        <f>S201*H201</f>
        <v>0</v>
      </c>
      <c r="U201" s="210">
        <v>0</v>
      </c>
      <c r="V201" s="210">
        <f>U201*H201</f>
        <v>0</v>
      </c>
      <c r="W201" s="210">
        <v>0</v>
      </c>
      <c r="X201" s="211">
        <f>W201*H201</f>
        <v>0</v>
      </c>
      <c r="Y201" s="35"/>
      <c r="Z201" s="35"/>
      <c r="AA201" s="35"/>
      <c r="AB201" s="35"/>
      <c r="AC201" s="35"/>
      <c r="AD201" s="35"/>
      <c r="AE201" s="35"/>
      <c r="AR201" s="212" t="s">
        <v>169</v>
      </c>
      <c r="AT201" s="212" t="s">
        <v>165</v>
      </c>
      <c r="AU201" s="212" t="s">
        <v>94</v>
      </c>
      <c r="AY201" s="18" t="s">
        <v>163</v>
      </c>
      <c r="BE201" s="213">
        <f>IF(O201="základní",K201,0)</f>
        <v>0</v>
      </c>
      <c r="BF201" s="213">
        <f>IF(O201="snížená",K201,0)</f>
        <v>0</v>
      </c>
      <c r="BG201" s="213">
        <f>IF(O201="zákl. přenesená",K201,0)</f>
        <v>0</v>
      </c>
      <c r="BH201" s="213">
        <f>IF(O201="sníž. přenesená",K201,0)</f>
        <v>0</v>
      </c>
      <c r="BI201" s="213">
        <f>IF(O201="nulová",K201,0)</f>
        <v>0</v>
      </c>
      <c r="BJ201" s="18" t="s">
        <v>92</v>
      </c>
      <c r="BK201" s="213">
        <f>ROUND(P201*H201,2)</f>
        <v>0</v>
      </c>
      <c r="BL201" s="18" t="s">
        <v>169</v>
      </c>
      <c r="BM201" s="212" t="s">
        <v>904</v>
      </c>
    </row>
    <row r="202" spans="1:65" s="2" customFormat="1" ht="29.25">
      <c r="A202" s="35"/>
      <c r="B202" s="36"/>
      <c r="C202" s="37"/>
      <c r="D202" s="214" t="s">
        <v>171</v>
      </c>
      <c r="E202" s="37"/>
      <c r="F202" s="215" t="s">
        <v>337</v>
      </c>
      <c r="G202" s="37"/>
      <c r="H202" s="37"/>
      <c r="I202" s="216"/>
      <c r="J202" s="216"/>
      <c r="K202" s="37"/>
      <c r="L202" s="37"/>
      <c r="M202" s="40"/>
      <c r="N202" s="217"/>
      <c r="O202" s="218"/>
      <c r="P202" s="72"/>
      <c r="Q202" s="72"/>
      <c r="R202" s="72"/>
      <c r="S202" s="72"/>
      <c r="T202" s="72"/>
      <c r="U202" s="72"/>
      <c r="V202" s="72"/>
      <c r="W202" s="72"/>
      <c r="X202" s="73"/>
      <c r="Y202" s="35"/>
      <c r="Z202" s="35"/>
      <c r="AA202" s="35"/>
      <c r="AB202" s="35"/>
      <c r="AC202" s="35"/>
      <c r="AD202" s="35"/>
      <c r="AE202" s="35"/>
      <c r="AT202" s="18" t="s">
        <v>171</v>
      </c>
      <c r="AU202" s="18" t="s">
        <v>94</v>
      </c>
    </row>
    <row r="203" spans="1:65" s="14" customFormat="1">
      <c r="B203" s="229"/>
      <c r="C203" s="230"/>
      <c r="D203" s="214" t="s">
        <v>173</v>
      </c>
      <c r="E203" s="230"/>
      <c r="F203" s="232" t="s">
        <v>905</v>
      </c>
      <c r="G203" s="230"/>
      <c r="H203" s="233">
        <v>37.344000000000001</v>
      </c>
      <c r="I203" s="234"/>
      <c r="J203" s="234"/>
      <c r="K203" s="230"/>
      <c r="L203" s="230"/>
      <c r="M203" s="235"/>
      <c r="N203" s="236"/>
      <c r="O203" s="237"/>
      <c r="P203" s="237"/>
      <c r="Q203" s="237"/>
      <c r="R203" s="237"/>
      <c r="S203" s="237"/>
      <c r="T203" s="237"/>
      <c r="U203" s="237"/>
      <c r="V203" s="237"/>
      <c r="W203" s="237"/>
      <c r="X203" s="238"/>
      <c r="AT203" s="239" t="s">
        <v>173</v>
      </c>
      <c r="AU203" s="239" t="s">
        <v>94</v>
      </c>
      <c r="AV203" s="14" t="s">
        <v>94</v>
      </c>
      <c r="AW203" s="14" t="s">
        <v>4</v>
      </c>
      <c r="AX203" s="14" t="s">
        <v>92</v>
      </c>
      <c r="AY203" s="239" t="s">
        <v>163</v>
      </c>
    </row>
    <row r="204" spans="1:65" s="2" customFormat="1" ht="33" customHeight="1">
      <c r="A204" s="35"/>
      <c r="B204" s="36"/>
      <c r="C204" s="199" t="s">
        <v>275</v>
      </c>
      <c r="D204" s="199" t="s">
        <v>165</v>
      </c>
      <c r="E204" s="200" t="s">
        <v>340</v>
      </c>
      <c r="F204" s="201" t="s">
        <v>341</v>
      </c>
      <c r="G204" s="202" t="s">
        <v>168</v>
      </c>
      <c r="H204" s="203">
        <v>6.2240000000000002</v>
      </c>
      <c r="I204" s="204"/>
      <c r="J204" s="204"/>
      <c r="K204" s="205">
        <f>ROUND(P204*H204,2)</f>
        <v>0</v>
      </c>
      <c r="L204" s="206"/>
      <c r="M204" s="40"/>
      <c r="N204" s="207" t="s">
        <v>1</v>
      </c>
      <c r="O204" s="208" t="s">
        <v>48</v>
      </c>
      <c r="P204" s="209">
        <f>I204+J204</f>
        <v>0</v>
      </c>
      <c r="Q204" s="209">
        <f>ROUND(I204*H204,2)</f>
        <v>0</v>
      </c>
      <c r="R204" s="209">
        <f>ROUND(J204*H204,2)</f>
        <v>0</v>
      </c>
      <c r="S204" s="72"/>
      <c r="T204" s="210">
        <f>S204*H204</f>
        <v>0</v>
      </c>
      <c r="U204" s="210">
        <v>0</v>
      </c>
      <c r="V204" s="210">
        <f>U204*H204</f>
        <v>0</v>
      </c>
      <c r="W204" s="210">
        <v>0</v>
      </c>
      <c r="X204" s="211">
        <f>W204*H204</f>
        <v>0</v>
      </c>
      <c r="Y204" s="35"/>
      <c r="Z204" s="35"/>
      <c r="AA204" s="35"/>
      <c r="AB204" s="35"/>
      <c r="AC204" s="35"/>
      <c r="AD204" s="35"/>
      <c r="AE204" s="35"/>
      <c r="AR204" s="212" t="s">
        <v>169</v>
      </c>
      <c r="AT204" s="212" t="s">
        <v>165</v>
      </c>
      <c r="AU204" s="212" t="s">
        <v>94</v>
      </c>
      <c r="AY204" s="18" t="s">
        <v>163</v>
      </c>
      <c r="BE204" s="213">
        <f>IF(O204="základní",K204,0)</f>
        <v>0</v>
      </c>
      <c r="BF204" s="213">
        <f>IF(O204="snížená",K204,0)</f>
        <v>0</v>
      </c>
      <c r="BG204" s="213">
        <f>IF(O204="zákl. přenesená",K204,0)</f>
        <v>0</v>
      </c>
      <c r="BH204" s="213">
        <f>IF(O204="sníž. přenesená",K204,0)</f>
        <v>0</v>
      </c>
      <c r="BI204" s="213">
        <f>IF(O204="nulová",K204,0)</f>
        <v>0</v>
      </c>
      <c r="BJ204" s="18" t="s">
        <v>92</v>
      </c>
      <c r="BK204" s="213">
        <f>ROUND(P204*H204,2)</f>
        <v>0</v>
      </c>
      <c r="BL204" s="18" t="s">
        <v>169</v>
      </c>
      <c r="BM204" s="212" t="s">
        <v>906</v>
      </c>
    </row>
    <row r="205" spans="1:65" s="2" customFormat="1" ht="29.25">
      <c r="A205" s="35"/>
      <c r="B205" s="36"/>
      <c r="C205" s="37"/>
      <c r="D205" s="214" t="s">
        <v>171</v>
      </c>
      <c r="E205" s="37"/>
      <c r="F205" s="215" t="s">
        <v>343</v>
      </c>
      <c r="G205" s="37"/>
      <c r="H205" s="37"/>
      <c r="I205" s="216"/>
      <c r="J205" s="216"/>
      <c r="K205" s="37"/>
      <c r="L205" s="37"/>
      <c r="M205" s="40"/>
      <c r="N205" s="217"/>
      <c r="O205" s="218"/>
      <c r="P205" s="72"/>
      <c r="Q205" s="72"/>
      <c r="R205" s="72"/>
      <c r="S205" s="72"/>
      <c r="T205" s="72"/>
      <c r="U205" s="72"/>
      <c r="V205" s="72"/>
      <c r="W205" s="72"/>
      <c r="X205" s="73"/>
      <c r="Y205" s="35"/>
      <c r="Z205" s="35"/>
      <c r="AA205" s="35"/>
      <c r="AB205" s="35"/>
      <c r="AC205" s="35"/>
      <c r="AD205" s="35"/>
      <c r="AE205" s="35"/>
      <c r="AT205" s="18" t="s">
        <v>171</v>
      </c>
      <c r="AU205" s="18" t="s">
        <v>94</v>
      </c>
    </row>
    <row r="206" spans="1:65" s="12" customFormat="1" ht="22.9" customHeight="1">
      <c r="B206" s="182"/>
      <c r="C206" s="183"/>
      <c r="D206" s="184" t="s">
        <v>84</v>
      </c>
      <c r="E206" s="197" t="s">
        <v>344</v>
      </c>
      <c r="F206" s="197" t="s">
        <v>345</v>
      </c>
      <c r="G206" s="183"/>
      <c r="H206" s="183"/>
      <c r="I206" s="186"/>
      <c r="J206" s="186"/>
      <c r="K206" s="198">
        <f>BK206</f>
        <v>0</v>
      </c>
      <c r="L206" s="183"/>
      <c r="M206" s="188"/>
      <c r="N206" s="189"/>
      <c r="O206" s="190"/>
      <c r="P206" s="190"/>
      <c r="Q206" s="191">
        <f>SUM(Q207:Q210)</f>
        <v>0</v>
      </c>
      <c r="R206" s="191">
        <f>SUM(R207:R210)</f>
        <v>0</v>
      </c>
      <c r="S206" s="190"/>
      <c r="T206" s="192">
        <f>SUM(T207:T210)</f>
        <v>0</v>
      </c>
      <c r="U206" s="190"/>
      <c r="V206" s="192">
        <f>SUM(V207:V210)</f>
        <v>0</v>
      </c>
      <c r="W206" s="190"/>
      <c r="X206" s="193">
        <f>SUM(X207:X210)</f>
        <v>0</v>
      </c>
      <c r="AR206" s="194" t="s">
        <v>92</v>
      </c>
      <c r="AT206" s="195" t="s">
        <v>84</v>
      </c>
      <c r="AU206" s="195" t="s">
        <v>92</v>
      </c>
      <c r="AY206" s="194" t="s">
        <v>163</v>
      </c>
      <c r="BK206" s="196">
        <f>SUM(BK207:BK210)</f>
        <v>0</v>
      </c>
    </row>
    <row r="207" spans="1:65" s="2" customFormat="1" ht="21.75" customHeight="1">
      <c r="A207" s="35"/>
      <c r="B207" s="36"/>
      <c r="C207" s="199" t="s">
        <v>9</v>
      </c>
      <c r="D207" s="199" t="s">
        <v>165</v>
      </c>
      <c r="E207" s="200" t="s">
        <v>346</v>
      </c>
      <c r="F207" s="201" t="s">
        <v>347</v>
      </c>
      <c r="G207" s="202" t="s">
        <v>168</v>
      </c>
      <c r="H207" s="203">
        <v>6.2</v>
      </c>
      <c r="I207" s="204"/>
      <c r="J207" s="204"/>
      <c r="K207" s="205">
        <f>ROUND(P207*H207,2)</f>
        <v>0</v>
      </c>
      <c r="L207" s="206"/>
      <c r="M207" s="40"/>
      <c r="N207" s="207" t="s">
        <v>1</v>
      </c>
      <c r="O207" s="208" t="s">
        <v>48</v>
      </c>
      <c r="P207" s="209">
        <f>I207+J207</f>
        <v>0</v>
      </c>
      <c r="Q207" s="209">
        <f>ROUND(I207*H207,2)</f>
        <v>0</v>
      </c>
      <c r="R207" s="209">
        <f>ROUND(J207*H207,2)</f>
        <v>0</v>
      </c>
      <c r="S207" s="72"/>
      <c r="T207" s="210">
        <f>S207*H207</f>
        <v>0</v>
      </c>
      <c r="U207" s="210">
        <v>0</v>
      </c>
      <c r="V207" s="210">
        <f>U207*H207</f>
        <v>0</v>
      </c>
      <c r="W207" s="210">
        <v>0</v>
      </c>
      <c r="X207" s="211">
        <f>W207*H207</f>
        <v>0</v>
      </c>
      <c r="Y207" s="35"/>
      <c r="Z207" s="35"/>
      <c r="AA207" s="35"/>
      <c r="AB207" s="35"/>
      <c r="AC207" s="35"/>
      <c r="AD207" s="35"/>
      <c r="AE207" s="35"/>
      <c r="AR207" s="212" t="s">
        <v>169</v>
      </c>
      <c r="AT207" s="212" t="s">
        <v>165</v>
      </c>
      <c r="AU207" s="212" t="s">
        <v>94</v>
      </c>
      <c r="AY207" s="18" t="s">
        <v>163</v>
      </c>
      <c r="BE207" s="213">
        <f>IF(O207="základní",K207,0)</f>
        <v>0</v>
      </c>
      <c r="BF207" s="213">
        <f>IF(O207="snížená",K207,0)</f>
        <v>0</v>
      </c>
      <c r="BG207" s="213">
        <f>IF(O207="zákl. přenesená",K207,0)</f>
        <v>0</v>
      </c>
      <c r="BH207" s="213">
        <f>IF(O207="sníž. přenesená",K207,0)</f>
        <v>0</v>
      </c>
      <c r="BI207" s="213">
        <f>IF(O207="nulová",K207,0)</f>
        <v>0</v>
      </c>
      <c r="BJ207" s="18" t="s">
        <v>92</v>
      </c>
      <c r="BK207" s="213">
        <f>ROUND(P207*H207,2)</f>
        <v>0</v>
      </c>
      <c r="BL207" s="18" t="s">
        <v>169</v>
      </c>
      <c r="BM207" s="212" t="s">
        <v>907</v>
      </c>
    </row>
    <row r="208" spans="1:65" s="2" customFormat="1" ht="39">
      <c r="A208" s="35"/>
      <c r="B208" s="36"/>
      <c r="C208" s="37"/>
      <c r="D208" s="214" t="s">
        <v>171</v>
      </c>
      <c r="E208" s="37"/>
      <c r="F208" s="215" t="s">
        <v>349</v>
      </c>
      <c r="G208" s="37"/>
      <c r="H208" s="37"/>
      <c r="I208" s="216"/>
      <c r="J208" s="216"/>
      <c r="K208" s="37"/>
      <c r="L208" s="37"/>
      <c r="M208" s="40"/>
      <c r="N208" s="217"/>
      <c r="O208" s="218"/>
      <c r="P208" s="72"/>
      <c r="Q208" s="72"/>
      <c r="R208" s="72"/>
      <c r="S208" s="72"/>
      <c r="T208" s="72"/>
      <c r="U208" s="72"/>
      <c r="V208" s="72"/>
      <c r="W208" s="72"/>
      <c r="X208" s="73"/>
      <c r="Y208" s="35"/>
      <c r="Z208" s="35"/>
      <c r="AA208" s="35"/>
      <c r="AB208" s="35"/>
      <c r="AC208" s="35"/>
      <c r="AD208" s="35"/>
      <c r="AE208" s="35"/>
      <c r="AT208" s="18" t="s">
        <v>171</v>
      </c>
      <c r="AU208" s="18" t="s">
        <v>94</v>
      </c>
    </row>
    <row r="209" spans="1:65" s="2" customFormat="1" ht="24.2" customHeight="1">
      <c r="A209" s="35"/>
      <c r="B209" s="36"/>
      <c r="C209" s="199" t="s">
        <v>317</v>
      </c>
      <c r="D209" s="199" t="s">
        <v>165</v>
      </c>
      <c r="E209" s="200" t="s">
        <v>351</v>
      </c>
      <c r="F209" s="201" t="s">
        <v>352</v>
      </c>
      <c r="G209" s="202" t="s">
        <v>168</v>
      </c>
      <c r="H209" s="203">
        <v>6.2</v>
      </c>
      <c r="I209" s="204"/>
      <c r="J209" s="204"/>
      <c r="K209" s="205">
        <f>ROUND(P209*H209,2)</f>
        <v>0</v>
      </c>
      <c r="L209" s="206"/>
      <c r="M209" s="40"/>
      <c r="N209" s="207" t="s">
        <v>1</v>
      </c>
      <c r="O209" s="208" t="s">
        <v>48</v>
      </c>
      <c r="P209" s="209">
        <f>I209+J209</f>
        <v>0</v>
      </c>
      <c r="Q209" s="209">
        <f>ROUND(I209*H209,2)</f>
        <v>0</v>
      </c>
      <c r="R209" s="209">
        <f>ROUND(J209*H209,2)</f>
        <v>0</v>
      </c>
      <c r="S209" s="72"/>
      <c r="T209" s="210">
        <f>S209*H209</f>
        <v>0</v>
      </c>
      <c r="U209" s="210">
        <v>0</v>
      </c>
      <c r="V209" s="210">
        <f>U209*H209</f>
        <v>0</v>
      </c>
      <c r="W209" s="210">
        <v>0</v>
      </c>
      <c r="X209" s="211">
        <f>W209*H209</f>
        <v>0</v>
      </c>
      <c r="Y209" s="35"/>
      <c r="Z209" s="35"/>
      <c r="AA209" s="35"/>
      <c r="AB209" s="35"/>
      <c r="AC209" s="35"/>
      <c r="AD209" s="35"/>
      <c r="AE209" s="35"/>
      <c r="AR209" s="212" t="s">
        <v>169</v>
      </c>
      <c r="AT209" s="212" t="s">
        <v>165</v>
      </c>
      <c r="AU209" s="212" t="s">
        <v>94</v>
      </c>
      <c r="AY209" s="18" t="s">
        <v>163</v>
      </c>
      <c r="BE209" s="213">
        <f>IF(O209="základní",K209,0)</f>
        <v>0</v>
      </c>
      <c r="BF209" s="213">
        <f>IF(O209="snížená",K209,0)</f>
        <v>0</v>
      </c>
      <c r="BG209" s="213">
        <f>IF(O209="zákl. přenesená",K209,0)</f>
        <v>0</v>
      </c>
      <c r="BH209" s="213">
        <f>IF(O209="sníž. přenesená",K209,0)</f>
        <v>0</v>
      </c>
      <c r="BI209" s="213">
        <f>IF(O209="nulová",K209,0)</f>
        <v>0</v>
      </c>
      <c r="BJ209" s="18" t="s">
        <v>92</v>
      </c>
      <c r="BK209" s="213">
        <f>ROUND(P209*H209,2)</f>
        <v>0</v>
      </c>
      <c r="BL209" s="18" t="s">
        <v>169</v>
      </c>
      <c r="BM209" s="212" t="s">
        <v>908</v>
      </c>
    </row>
    <row r="210" spans="1:65" s="2" customFormat="1" ht="39">
      <c r="A210" s="35"/>
      <c r="B210" s="36"/>
      <c r="C210" s="37"/>
      <c r="D210" s="214" t="s">
        <v>171</v>
      </c>
      <c r="E210" s="37"/>
      <c r="F210" s="215" t="s">
        <v>354</v>
      </c>
      <c r="G210" s="37"/>
      <c r="H210" s="37"/>
      <c r="I210" s="216"/>
      <c r="J210" s="216"/>
      <c r="K210" s="37"/>
      <c r="L210" s="37"/>
      <c r="M210" s="40"/>
      <c r="N210" s="217"/>
      <c r="O210" s="218"/>
      <c r="P210" s="72"/>
      <c r="Q210" s="72"/>
      <c r="R210" s="72"/>
      <c r="S210" s="72"/>
      <c r="T210" s="72"/>
      <c r="U210" s="72"/>
      <c r="V210" s="72"/>
      <c r="W210" s="72"/>
      <c r="X210" s="73"/>
      <c r="Y210" s="35"/>
      <c r="Z210" s="35"/>
      <c r="AA210" s="35"/>
      <c r="AB210" s="35"/>
      <c r="AC210" s="35"/>
      <c r="AD210" s="35"/>
      <c r="AE210" s="35"/>
      <c r="AT210" s="18" t="s">
        <v>171</v>
      </c>
      <c r="AU210" s="18" t="s">
        <v>94</v>
      </c>
    </row>
    <row r="211" spans="1:65" s="12" customFormat="1" ht="25.9" customHeight="1">
      <c r="B211" s="182"/>
      <c r="C211" s="183"/>
      <c r="D211" s="184" t="s">
        <v>84</v>
      </c>
      <c r="E211" s="185" t="s">
        <v>502</v>
      </c>
      <c r="F211" s="185" t="s">
        <v>503</v>
      </c>
      <c r="G211" s="183"/>
      <c r="H211" s="183"/>
      <c r="I211" s="186"/>
      <c r="J211" s="186"/>
      <c r="K211" s="187">
        <f>BK211</f>
        <v>0</v>
      </c>
      <c r="L211" s="183"/>
      <c r="M211" s="188"/>
      <c r="N211" s="189"/>
      <c r="O211" s="190"/>
      <c r="P211" s="190"/>
      <c r="Q211" s="191">
        <f>Q212</f>
        <v>0</v>
      </c>
      <c r="R211" s="191">
        <f>R212</f>
        <v>0</v>
      </c>
      <c r="S211" s="190"/>
      <c r="T211" s="192">
        <f>T212</f>
        <v>0</v>
      </c>
      <c r="U211" s="190"/>
      <c r="V211" s="192">
        <f>V212</f>
        <v>4.2544999999999999E-2</v>
      </c>
      <c r="W211" s="190"/>
      <c r="X211" s="193">
        <f>X212</f>
        <v>0</v>
      </c>
      <c r="AR211" s="194" t="s">
        <v>94</v>
      </c>
      <c r="AT211" s="195" t="s">
        <v>84</v>
      </c>
      <c r="AU211" s="195" t="s">
        <v>85</v>
      </c>
      <c r="AY211" s="194" t="s">
        <v>163</v>
      </c>
      <c r="BK211" s="196">
        <f>BK212</f>
        <v>0</v>
      </c>
    </row>
    <row r="212" spans="1:65" s="12" customFormat="1" ht="22.9" customHeight="1">
      <c r="B212" s="182"/>
      <c r="C212" s="183"/>
      <c r="D212" s="184" t="s">
        <v>84</v>
      </c>
      <c r="E212" s="197" t="s">
        <v>731</v>
      </c>
      <c r="F212" s="197" t="s">
        <v>732</v>
      </c>
      <c r="G212" s="183"/>
      <c r="H212" s="183"/>
      <c r="I212" s="186"/>
      <c r="J212" s="186"/>
      <c r="K212" s="198">
        <f>BK212</f>
        <v>0</v>
      </c>
      <c r="L212" s="183"/>
      <c r="M212" s="188"/>
      <c r="N212" s="189"/>
      <c r="O212" s="190"/>
      <c r="P212" s="190"/>
      <c r="Q212" s="191">
        <f>SUM(Q213:Q240)</f>
        <v>0</v>
      </c>
      <c r="R212" s="191">
        <f>SUM(R213:R240)</f>
        <v>0</v>
      </c>
      <c r="S212" s="190"/>
      <c r="T212" s="192">
        <f>SUM(T213:T240)</f>
        <v>0</v>
      </c>
      <c r="U212" s="190"/>
      <c r="V212" s="192">
        <f>SUM(V213:V240)</f>
        <v>4.2544999999999999E-2</v>
      </c>
      <c r="W212" s="190"/>
      <c r="X212" s="193">
        <f>SUM(X213:X240)</f>
        <v>0</v>
      </c>
      <c r="AR212" s="194" t="s">
        <v>94</v>
      </c>
      <c r="AT212" s="195" t="s">
        <v>84</v>
      </c>
      <c r="AU212" s="195" t="s">
        <v>92</v>
      </c>
      <c r="AY212" s="194" t="s">
        <v>163</v>
      </c>
      <c r="BK212" s="196">
        <f>SUM(BK213:BK240)</f>
        <v>0</v>
      </c>
    </row>
    <row r="213" spans="1:65" s="2" customFormat="1" ht="16.5" customHeight="1">
      <c r="A213" s="35"/>
      <c r="B213" s="36"/>
      <c r="C213" s="199" t="s">
        <v>322</v>
      </c>
      <c r="D213" s="199" t="s">
        <v>165</v>
      </c>
      <c r="E213" s="200" t="s">
        <v>733</v>
      </c>
      <c r="F213" s="201" t="s">
        <v>734</v>
      </c>
      <c r="G213" s="202" t="s">
        <v>735</v>
      </c>
      <c r="H213" s="203">
        <v>2</v>
      </c>
      <c r="I213" s="204"/>
      <c r="J213" s="204"/>
      <c r="K213" s="205">
        <f>ROUND(P213*H213,2)</f>
        <v>0</v>
      </c>
      <c r="L213" s="206"/>
      <c r="M213" s="40"/>
      <c r="N213" s="207" t="s">
        <v>1</v>
      </c>
      <c r="O213" s="208" t="s">
        <v>48</v>
      </c>
      <c r="P213" s="209">
        <f>I213+J213</f>
        <v>0</v>
      </c>
      <c r="Q213" s="209">
        <f>ROUND(I213*H213,2)</f>
        <v>0</v>
      </c>
      <c r="R213" s="209">
        <f>ROUND(J213*H213,2)</f>
        <v>0</v>
      </c>
      <c r="S213" s="72"/>
      <c r="T213" s="210">
        <f>S213*H213</f>
        <v>0</v>
      </c>
      <c r="U213" s="210">
        <v>0</v>
      </c>
      <c r="V213" s="210">
        <f>U213*H213</f>
        <v>0</v>
      </c>
      <c r="W213" s="210">
        <v>0</v>
      </c>
      <c r="X213" s="211">
        <f>W213*H213</f>
        <v>0</v>
      </c>
      <c r="Y213" s="35"/>
      <c r="Z213" s="35"/>
      <c r="AA213" s="35"/>
      <c r="AB213" s="35"/>
      <c r="AC213" s="35"/>
      <c r="AD213" s="35"/>
      <c r="AE213" s="35"/>
      <c r="AR213" s="212" t="s">
        <v>317</v>
      </c>
      <c r="AT213" s="212" t="s">
        <v>165</v>
      </c>
      <c r="AU213" s="212" t="s">
        <v>94</v>
      </c>
      <c r="AY213" s="18" t="s">
        <v>163</v>
      </c>
      <c r="BE213" s="213">
        <f>IF(O213="základní",K213,0)</f>
        <v>0</v>
      </c>
      <c r="BF213" s="213">
        <f>IF(O213="snížená",K213,0)</f>
        <v>0</v>
      </c>
      <c r="BG213" s="213">
        <f>IF(O213="zákl. přenesená",K213,0)</f>
        <v>0</v>
      </c>
      <c r="BH213" s="213">
        <f>IF(O213="sníž. přenesená",K213,0)</f>
        <v>0</v>
      </c>
      <c r="BI213" s="213">
        <f>IF(O213="nulová",K213,0)</f>
        <v>0</v>
      </c>
      <c r="BJ213" s="18" t="s">
        <v>92</v>
      </c>
      <c r="BK213" s="213">
        <f>ROUND(P213*H213,2)</f>
        <v>0</v>
      </c>
      <c r="BL213" s="18" t="s">
        <v>317</v>
      </c>
      <c r="BM213" s="212" t="s">
        <v>909</v>
      </c>
    </row>
    <row r="214" spans="1:65" s="2" customFormat="1">
      <c r="A214" s="35"/>
      <c r="B214" s="36"/>
      <c r="C214" s="37"/>
      <c r="D214" s="214" t="s">
        <v>171</v>
      </c>
      <c r="E214" s="37"/>
      <c r="F214" s="215" t="s">
        <v>734</v>
      </c>
      <c r="G214" s="37"/>
      <c r="H214" s="37"/>
      <c r="I214" s="216"/>
      <c r="J214" s="216"/>
      <c r="K214" s="37"/>
      <c r="L214" s="37"/>
      <c r="M214" s="40"/>
      <c r="N214" s="217"/>
      <c r="O214" s="218"/>
      <c r="P214" s="72"/>
      <c r="Q214" s="72"/>
      <c r="R214" s="72"/>
      <c r="S214" s="72"/>
      <c r="T214" s="72"/>
      <c r="U214" s="72"/>
      <c r="V214" s="72"/>
      <c r="W214" s="72"/>
      <c r="X214" s="73"/>
      <c r="Y214" s="35"/>
      <c r="Z214" s="35"/>
      <c r="AA214" s="35"/>
      <c r="AB214" s="35"/>
      <c r="AC214" s="35"/>
      <c r="AD214" s="35"/>
      <c r="AE214" s="35"/>
      <c r="AT214" s="18" t="s">
        <v>171</v>
      </c>
      <c r="AU214" s="18" t="s">
        <v>94</v>
      </c>
    </row>
    <row r="215" spans="1:65" s="2" customFormat="1" ht="16.5" customHeight="1">
      <c r="A215" s="35"/>
      <c r="B215" s="36"/>
      <c r="C215" s="199" t="s">
        <v>328</v>
      </c>
      <c r="D215" s="199" t="s">
        <v>165</v>
      </c>
      <c r="E215" s="200" t="s">
        <v>910</v>
      </c>
      <c r="F215" s="201" t="s">
        <v>911</v>
      </c>
      <c r="G215" s="202" t="s">
        <v>244</v>
      </c>
      <c r="H215" s="203">
        <v>8.5</v>
      </c>
      <c r="I215" s="204"/>
      <c r="J215" s="204"/>
      <c r="K215" s="205">
        <f>ROUND(P215*H215,2)</f>
        <v>0</v>
      </c>
      <c r="L215" s="206"/>
      <c r="M215" s="40"/>
      <c r="N215" s="207" t="s">
        <v>1</v>
      </c>
      <c r="O215" s="208" t="s">
        <v>48</v>
      </c>
      <c r="P215" s="209">
        <f>I215+J215</f>
        <v>0</v>
      </c>
      <c r="Q215" s="209">
        <f>ROUND(I215*H215,2)</f>
        <v>0</v>
      </c>
      <c r="R215" s="209">
        <f>ROUND(J215*H215,2)</f>
        <v>0</v>
      </c>
      <c r="S215" s="72"/>
      <c r="T215" s="210">
        <f>S215*H215</f>
        <v>0</v>
      </c>
      <c r="U215" s="210">
        <v>2.0600000000000002E-3</v>
      </c>
      <c r="V215" s="210">
        <f>U215*H215</f>
        <v>1.7510000000000001E-2</v>
      </c>
      <c r="W215" s="210">
        <v>0</v>
      </c>
      <c r="X215" s="211">
        <f>W215*H215</f>
        <v>0</v>
      </c>
      <c r="Y215" s="35"/>
      <c r="Z215" s="35"/>
      <c r="AA215" s="35"/>
      <c r="AB215" s="35"/>
      <c r="AC215" s="35"/>
      <c r="AD215" s="35"/>
      <c r="AE215" s="35"/>
      <c r="AR215" s="212" t="s">
        <v>317</v>
      </c>
      <c r="AT215" s="212" t="s">
        <v>165</v>
      </c>
      <c r="AU215" s="212" t="s">
        <v>94</v>
      </c>
      <c r="AY215" s="18" t="s">
        <v>163</v>
      </c>
      <c r="BE215" s="213">
        <f>IF(O215="základní",K215,0)</f>
        <v>0</v>
      </c>
      <c r="BF215" s="213">
        <f>IF(O215="snížená",K215,0)</f>
        <v>0</v>
      </c>
      <c r="BG215" s="213">
        <f>IF(O215="zákl. přenesená",K215,0)</f>
        <v>0</v>
      </c>
      <c r="BH215" s="213">
        <f>IF(O215="sníž. přenesená",K215,0)</f>
        <v>0</v>
      </c>
      <c r="BI215" s="213">
        <f>IF(O215="nulová",K215,0)</f>
        <v>0</v>
      </c>
      <c r="BJ215" s="18" t="s">
        <v>92</v>
      </c>
      <c r="BK215" s="213">
        <f>ROUND(P215*H215,2)</f>
        <v>0</v>
      </c>
      <c r="BL215" s="18" t="s">
        <v>317</v>
      </c>
      <c r="BM215" s="212" t="s">
        <v>912</v>
      </c>
    </row>
    <row r="216" spans="1:65" s="2" customFormat="1">
      <c r="A216" s="35"/>
      <c r="B216" s="36"/>
      <c r="C216" s="37"/>
      <c r="D216" s="214" t="s">
        <v>171</v>
      </c>
      <c r="E216" s="37"/>
      <c r="F216" s="215" t="s">
        <v>913</v>
      </c>
      <c r="G216" s="37"/>
      <c r="H216" s="37"/>
      <c r="I216" s="216"/>
      <c r="J216" s="216"/>
      <c r="K216" s="37"/>
      <c r="L216" s="37"/>
      <c r="M216" s="40"/>
      <c r="N216" s="217"/>
      <c r="O216" s="218"/>
      <c r="P216" s="72"/>
      <c r="Q216" s="72"/>
      <c r="R216" s="72"/>
      <c r="S216" s="72"/>
      <c r="T216" s="72"/>
      <c r="U216" s="72"/>
      <c r="V216" s="72"/>
      <c r="W216" s="72"/>
      <c r="X216" s="73"/>
      <c r="Y216" s="35"/>
      <c r="Z216" s="35"/>
      <c r="AA216" s="35"/>
      <c r="AB216" s="35"/>
      <c r="AC216" s="35"/>
      <c r="AD216" s="35"/>
      <c r="AE216" s="35"/>
      <c r="AT216" s="18" t="s">
        <v>171</v>
      </c>
      <c r="AU216" s="18" t="s">
        <v>94</v>
      </c>
    </row>
    <row r="217" spans="1:65" s="14" customFormat="1">
      <c r="B217" s="229"/>
      <c r="C217" s="230"/>
      <c r="D217" s="214" t="s">
        <v>173</v>
      </c>
      <c r="E217" s="231" t="s">
        <v>1</v>
      </c>
      <c r="F217" s="232" t="s">
        <v>914</v>
      </c>
      <c r="G217" s="230"/>
      <c r="H217" s="233">
        <v>8.5</v>
      </c>
      <c r="I217" s="234"/>
      <c r="J217" s="234"/>
      <c r="K217" s="230"/>
      <c r="L217" s="230"/>
      <c r="M217" s="235"/>
      <c r="N217" s="236"/>
      <c r="O217" s="237"/>
      <c r="P217" s="237"/>
      <c r="Q217" s="237"/>
      <c r="R217" s="237"/>
      <c r="S217" s="237"/>
      <c r="T217" s="237"/>
      <c r="U217" s="237"/>
      <c r="V217" s="237"/>
      <c r="W217" s="237"/>
      <c r="X217" s="238"/>
      <c r="AT217" s="239" t="s">
        <v>173</v>
      </c>
      <c r="AU217" s="239" t="s">
        <v>94</v>
      </c>
      <c r="AV217" s="14" t="s">
        <v>94</v>
      </c>
      <c r="AW217" s="14" t="s">
        <v>5</v>
      </c>
      <c r="AX217" s="14" t="s">
        <v>85</v>
      </c>
      <c r="AY217" s="239" t="s">
        <v>163</v>
      </c>
    </row>
    <row r="218" spans="1:65" s="15" customFormat="1">
      <c r="B218" s="240"/>
      <c r="C218" s="241"/>
      <c r="D218" s="214" t="s">
        <v>173</v>
      </c>
      <c r="E218" s="242" t="s">
        <v>1</v>
      </c>
      <c r="F218" s="243" t="s">
        <v>177</v>
      </c>
      <c r="G218" s="241"/>
      <c r="H218" s="244">
        <v>8.5</v>
      </c>
      <c r="I218" s="245"/>
      <c r="J218" s="245"/>
      <c r="K218" s="241"/>
      <c r="L218" s="241"/>
      <c r="M218" s="246"/>
      <c r="N218" s="247"/>
      <c r="O218" s="248"/>
      <c r="P218" s="248"/>
      <c r="Q218" s="248"/>
      <c r="R218" s="248"/>
      <c r="S218" s="248"/>
      <c r="T218" s="248"/>
      <c r="U218" s="248"/>
      <c r="V218" s="248"/>
      <c r="W218" s="248"/>
      <c r="X218" s="249"/>
      <c r="AT218" s="250" t="s">
        <v>173</v>
      </c>
      <c r="AU218" s="250" t="s">
        <v>94</v>
      </c>
      <c r="AV218" s="15" t="s">
        <v>169</v>
      </c>
      <c r="AW218" s="15" t="s">
        <v>5</v>
      </c>
      <c r="AX218" s="15" t="s">
        <v>92</v>
      </c>
      <c r="AY218" s="250" t="s">
        <v>163</v>
      </c>
    </row>
    <row r="219" spans="1:65" s="2" customFormat="1" ht="16.5" customHeight="1">
      <c r="A219" s="35"/>
      <c r="B219" s="36"/>
      <c r="C219" s="199" t="s">
        <v>333</v>
      </c>
      <c r="D219" s="199" t="s">
        <v>165</v>
      </c>
      <c r="E219" s="200" t="s">
        <v>915</v>
      </c>
      <c r="F219" s="201" t="s">
        <v>916</v>
      </c>
      <c r="G219" s="202" t="s">
        <v>244</v>
      </c>
      <c r="H219" s="203">
        <v>11.5</v>
      </c>
      <c r="I219" s="204"/>
      <c r="J219" s="204"/>
      <c r="K219" s="205">
        <f>ROUND(P219*H219,2)</f>
        <v>0</v>
      </c>
      <c r="L219" s="206"/>
      <c r="M219" s="40"/>
      <c r="N219" s="207" t="s">
        <v>1</v>
      </c>
      <c r="O219" s="208" t="s">
        <v>48</v>
      </c>
      <c r="P219" s="209">
        <f>I219+J219</f>
        <v>0</v>
      </c>
      <c r="Q219" s="209">
        <f>ROUND(I219*H219,2)</f>
        <v>0</v>
      </c>
      <c r="R219" s="209">
        <f>ROUND(J219*H219,2)</f>
        <v>0</v>
      </c>
      <c r="S219" s="72"/>
      <c r="T219" s="210">
        <f>S219*H219</f>
        <v>0</v>
      </c>
      <c r="U219" s="210">
        <v>1.5499999999999999E-3</v>
      </c>
      <c r="V219" s="210">
        <f>U219*H219</f>
        <v>1.7825000000000001E-2</v>
      </c>
      <c r="W219" s="210">
        <v>0</v>
      </c>
      <c r="X219" s="211">
        <f>W219*H219</f>
        <v>0</v>
      </c>
      <c r="Y219" s="35"/>
      <c r="Z219" s="35"/>
      <c r="AA219" s="35"/>
      <c r="AB219" s="35"/>
      <c r="AC219" s="35"/>
      <c r="AD219" s="35"/>
      <c r="AE219" s="35"/>
      <c r="AR219" s="212" t="s">
        <v>317</v>
      </c>
      <c r="AT219" s="212" t="s">
        <v>165</v>
      </c>
      <c r="AU219" s="212" t="s">
        <v>94</v>
      </c>
      <c r="AY219" s="18" t="s">
        <v>163</v>
      </c>
      <c r="BE219" s="213">
        <f>IF(O219="základní",K219,0)</f>
        <v>0</v>
      </c>
      <c r="BF219" s="213">
        <f>IF(O219="snížená",K219,0)</f>
        <v>0</v>
      </c>
      <c r="BG219" s="213">
        <f>IF(O219="zákl. přenesená",K219,0)</f>
        <v>0</v>
      </c>
      <c r="BH219" s="213">
        <f>IF(O219="sníž. přenesená",K219,0)</f>
        <v>0</v>
      </c>
      <c r="BI219" s="213">
        <f>IF(O219="nulová",K219,0)</f>
        <v>0</v>
      </c>
      <c r="BJ219" s="18" t="s">
        <v>92</v>
      </c>
      <c r="BK219" s="213">
        <f>ROUND(P219*H219,2)</f>
        <v>0</v>
      </c>
      <c r="BL219" s="18" t="s">
        <v>317</v>
      </c>
      <c r="BM219" s="212" t="s">
        <v>917</v>
      </c>
    </row>
    <row r="220" spans="1:65" s="2" customFormat="1">
      <c r="A220" s="35"/>
      <c r="B220" s="36"/>
      <c r="C220" s="37"/>
      <c r="D220" s="214" t="s">
        <v>171</v>
      </c>
      <c r="E220" s="37"/>
      <c r="F220" s="215" t="s">
        <v>918</v>
      </c>
      <c r="G220" s="37"/>
      <c r="H220" s="37"/>
      <c r="I220" s="216"/>
      <c r="J220" s="216"/>
      <c r="K220" s="37"/>
      <c r="L220" s="37"/>
      <c r="M220" s="40"/>
      <c r="N220" s="217"/>
      <c r="O220" s="218"/>
      <c r="P220" s="72"/>
      <c r="Q220" s="72"/>
      <c r="R220" s="72"/>
      <c r="S220" s="72"/>
      <c r="T220" s="72"/>
      <c r="U220" s="72"/>
      <c r="V220" s="72"/>
      <c r="W220" s="72"/>
      <c r="X220" s="73"/>
      <c r="Y220" s="35"/>
      <c r="Z220" s="35"/>
      <c r="AA220" s="35"/>
      <c r="AB220" s="35"/>
      <c r="AC220" s="35"/>
      <c r="AD220" s="35"/>
      <c r="AE220" s="35"/>
      <c r="AT220" s="18" t="s">
        <v>171</v>
      </c>
      <c r="AU220" s="18" t="s">
        <v>94</v>
      </c>
    </row>
    <row r="221" spans="1:65" s="14" customFormat="1">
      <c r="B221" s="229"/>
      <c r="C221" s="230"/>
      <c r="D221" s="214" t="s">
        <v>173</v>
      </c>
      <c r="E221" s="231" t="s">
        <v>1</v>
      </c>
      <c r="F221" s="232" t="s">
        <v>919</v>
      </c>
      <c r="G221" s="230"/>
      <c r="H221" s="233">
        <v>11.5</v>
      </c>
      <c r="I221" s="234"/>
      <c r="J221" s="234"/>
      <c r="K221" s="230"/>
      <c r="L221" s="230"/>
      <c r="M221" s="235"/>
      <c r="N221" s="236"/>
      <c r="O221" s="237"/>
      <c r="P221" s="237"/>
      <c r="Q221" s="237"/>
      <c r="R221" s="237"/>
      <c r="S221" s="237"/>
      <c r="T221" s="237"/>
      <c r="U221" s="237"/>
      <c r="V221" s="237"/>
      <c r="W221" s="237"/>
      <c r="X221" s="238"/>
      <c r="AT221" s="239" t="s">
        <v>173</v>
      </c>
      <c r="AU221" s="239" t="s">
        <v>94</v>
      </c>
      <c r="AV221" s="14" t="s">
        <v>94</v>
      </c>
      <c r="AW221" s="14" t="s">
        <v>5</v>
      </c>
      <c r="AX221" s="14" t="s">
        <v>85</v>
      </c>
      <c r="AY221" s="239" t="s">
        <v>163</v>
      </c>
    </row>
    <row r="222" spans="1:65" s="15" customFormat="1">
      <c r="B222" s="240"/>
      <c r="C222" s="241"/>
      <c r="D222" s="214" t="s">
        <v>173</v>
      </c>
      <c r="E222" s="242" t="s">
        <v>1</v>
      </c>
      <c r="F222" s="243" t="s">
        <v>177</v>
      </c>
      <c r="G222" s="241"/>
      <c r="H222" s="244">
        <v>11.5</v>
      </c>
      <c r="I222" s="245"/>
      <c r="J222" s="245"/>
      <c r="K222" s="241"/>
      <c r="L222" s="241"/>
      <c r="M222" s="246"/>
      <c r="N222" s="247"/>
      <c r="O222" s="248"/>
      <c r="P222" s="248"/>
      <c r="Q222" s="248"/>
      <c r="R222" s="248"/>
      <c r="S222" s="248"/>
      <c r="T222" s="248"/>
      <c r="U222" s="248"/>
      <c r="V222" s="248"/>
      <c r="W222" s="248"/>
      <c r="X222" s="249"/>
      <c r="AT222" s="250" t="s">
        <v>173</v>
      </c>
      <c r="AU222" s="250" t="s">
        <v>94</v>
      </c>
      <c r="AV222" s="15" t="s">
        <v>169</v>
      </c>
      <c r="AW222" s="15" t="s">
        <v>5</v>
      </c>
      <c r="AX222" s="15" t="s">
        <v>92</v>
      </c>
      <c r="AY222" s="250" t="s">
        <v>163</v>
      </c>
    </row>
    <row r="223" spans="1:65" s="2" customFormat="1" ht="16.5" customHeight="1">
      <c r="A223" s="35"/>
      <c r="B223" s="36"/>
      <c r="C223" s="199" t="s">
        <v>339</v>
      </c>
      <c r="D223" s="199" t="s">
        <v>165</v>
      </c>
      <c r="E223" s="200" t="s">
        <v>920</v>
      </c>
      <c r="F223" s="201" t="s">
        <v>921</v>
      </c>
      <c r="G223" s="202" t="s">
        <v>187</v>
      </c>
      <c r="H223" s="203">
        <v>4</v>
      </c>
      <c r="I223" s="204"/>
      <c r="J223" s="204"/>
      <c r="K223" s="205">
        <f>ROUND(P223*H223,2)</f>
        <v>0</v>
      </c>
      <c r="L223" s="206"/>
      <c r="M223" s="40"/>
      <c r="N223" s="207" t="s">
        <v>1</v>
      </c>
      <c r="O223" s="208" t="s">
        <v>48</v>
      </c>
      <c r="P223" s="209">
        <f>I223+J223</f>
        <v>0</v>
      </c>
      <c r="Q223" s="209">
        <f>ROUND(I223*H223,2)</f>
        <v>0</v>
      </c>
      <c r="R223" s="209">
        <f>ROUND(J223*H223,2)</f>
        <v>0</v>
      </c>
      <c r="S223" s="72"/>
      <c r="T223" s="210">
        <f>S223*H223</f>
        <v>0</v>
      </c>
      <c r="U223" s="210">
        <v>5.6999999999999998E-4</v>
      </c>
      <c r="V223" s="210">
        <f>U223*H223</f>
        <v>2.2799999999999999E-3</v>
      </c>
      <c r="W223" s="210">
        <v>0</v>
      </c>
      <c r="X223" s="211">
        <f>W223*H223</f>
        <v>0</v>
      </c>
      <c r="Y223" s="35"/>
      <c r="Z223" s="35"/>
      <c r="AA223" s="35"/>
      <c r="AB223" s="35"/>
      <c r="AC223" s="35"/>
      <c r="AD223" s="35"/>
      <c r="AE223" s="35"/>
      <c r="AR223" s="212" t="s">
        <v>317</v>
      </c>
      <c r="AT223" s="212" t="s">
        <v>165</v>
      </c>
      <c r="AU223" s="212" t="s">
        <v>94</v>
      </c>
      <c r="AY223" s="18" t="s">
        <v>163</v>
      </c>
      <c r="BE223" s="213">
        <f>IF(O223="základní",K223,0)</f>
        <v>0</v>
      </c>
      <c r="BF223" s="213">
        <f>IF(O223="snížená",K223,0)</f>
        <v>0</v>
      </c>
      <c r="BG223" s="213">
        <f>IF(O223="zákl. přenesená",K223,0)</f>
        <v>0</v>
      </c>
      <c r="BH223" s="213">
        <f>IF(O223="sníž. přenesená",K223,0)</f>
        <v>0</v>
      </c>
      <c r="BI223" s="213">
        <f>IF(O223="nulová",K223,0)</f>
        <v>0</v>
      </c>
      <c r="BJ223" s="18" t="s">
        <v>92</v>
      </c>
      <c r="BK223" s="213">
        <f>ROUND(P223*H223,2)</f>
        <v>0</v>
      </c>
      <c r="BL223" s="18" t="s">
        <v>317</v>
      </c>
      <c r="BM223" s="212" t="s">
        <v>922</v>
      </c>
    </row>
    <row r="224" spans="1:65" s="2" customFormat="1" ht="19.5">
      <c r="A224" s="35"/>
      <c r="B224" s="36"/>
      <c r="C224" s="37"/>
      <c r="D224" s="214" t="s">
        <v>171</v>
      </c>
      <c r="E224" s="37"/>
      <c r="F224" s="215" t="s">
        <v>923</v>
      </c>
      <c r="G224" s="37"/>
      <c r="H224" s="37"/>
      <c r="I224" s="216"/>
      <c r="J224" s="216"/>
      <c r="K224" s="37"/>
      <c r="L224" s="37"/>
      <c r="M224" s="40"/>
      <c r="N224" s="217"/>
      <c r="O224" s="218"/>
      <c r="P224" s="72"/>
      <c r="Q224" s="72"/>
      <c r="R224" s="72"/>
      <c r="S224" s="72"/>
      <c r="T224" s="72"/>
      <c r="U224" s="72"/>
      <c r="V224" s="72"/>
      <c r="W224" s="72"/>
      <c r="X224" s="73"/>
      <c r="Y224" s="35"/>
      <c r="Z224" s="35"/>
      <c r="AA224" s="35"/>
      <c r="AB224" s="35"/>
      <c r="AC224" s="35"/>
      <c r="AD224" s="35"/>
      <c r="AE224" s="35"/>
      <c r="AT224" s="18" t="s">
        <v>171</v>
      </c>
      <c r="AU224" s="18" t="s">
        <v>94</v>
      </c>
    </row>
    <row r="225" spans="1:65" s="2" customFormat="1" ht="24.2" customHeight="1">
      <c r="A225" s="35"/>
      <c r="B225" s="36"/>
      <c r="C225" s="267" t="s">
        <v>8</v>
      </c>
      <c r="D225" s="267" t="s">
        <v>435</v>
      </c>
      <c r="E225" s="268" t="s">
        <v>924</v>
      </c>
      <c r="F225" s="269" t="s">
        <v>925</v>
      </c>
      <c r="G225" s="270" t="s">
        <v>187</v>
      </c>
      <c r="H225" s="271">
        <v>3</v>
      </c>
      <c r="I225" s="272"/>
      <c r="J225" s="273"/>
      <c r="K225" s="274">
        <f>ROUND(P225*H225,2)</f>
        <v>0</v>
      </c>
      <c r="L225" s="273"/>
      <c r="M225" s="275"/>
      <c r="N225" s="276" t="s">
        <v>1</v>
      </c>
      <c r="O225" s="208" t="s">
        <v>48</v>
      </c>
      <c r="P225" s="209">
        <f>I225+J225</f>
        <v>0</v>
      </c>
      <c r="Q225" s="209">
        <f>ROUND(I225*H225,2)</f>
        <v>0</v>
      </c>
      <c r="R225" s="209">
        <f>ROUND(J225*H225,2)</f>
        <v>0</v>
      </c>
      <c r="S225" s="72"/>
      <c r="T225" s="210">
        <f>S225*H225</f>
        <v>0</v>
      </c>
      <c r="U225" s="210">
        <v>1.1999999999999999E-3</v>
      </c>
      <c r="V225" s="210">
        <f>U225*H225</f>
        <v>3.5999999999999999E-3</v>
      </c>
      <c r="W225" s="210">
        <v>0</v>
      </c>
      <c r="X225" s="211">
        <f>W225*H225</f>
        <v>0</v>
      </c>
      <c r="Y225" s="35"/>
      <c r="Z225" s="35"/>
      <c r="AA225" s="35"/>
      <c r="AB225" s="35"/>
      <c r="AC225" s="35"/>
      <c r="AD225" s="35"/>
      <c r="AE225" s="35"/>
      <c r="AR225" s="212" t="s">
        <v>750</v>
      </c>
      <c r="AT225" s="212" t="s">
        <v>435</v>
      </c>
      <c r="AU225" s="212" t="s">
        <v>94</v>
      </c>
      <c r="AY225" s="18" t="s">
        <v>163</v>
      </c>
      <c r="BE225" s="213">
        <f>IF(O225="základní",K225,0)</f>
        <v>0</v>
      </c>
      <c r="BF225" s="213">
        <f>IF(O225="snížená",K225,0)</f>
        <v>0</v>
      </c>
      <c r="BG225" s="213">
        <f>IF(O225="zákl. přenesená",K225,0)</f>
        <v>0</v>
      </c>
      <c r="BH225" s="213">
        <f>IF(O225="sníž. přenesená",K225,0)</f>
        <v>0</v>
      </c>
      <c r="BI225" s="213">
        <f>IF(O225="nulová",K225,0)</f>
        <v>0</v>
      </c>
      <c r="BJ225" s="18" t="s">
        <v>92</v>
      </c>
      <c r="BK225" s="213">
        <f>ROUND(P225*H225,2)</f>
        <v>0</v>
      </c>
      <c r="BL225" s="18" t="s">
        <v>317</v>
      </c>
      <c r="BM225" s="212" t="s">
        <v>926</v>
      </c>
    </row>
    <row r="226" spans="1:65" s="2" customFormat="1" ht="19.5">
      <c r="A226" s="35"/>
      <c r="B226" s="36"/>
      <c r="C226" s="37"/>
      <c r="D226" s="214" t="s">
        <v>171</v>
      </c>
      <c r="E226" s="37"/>
      <c r="F226" s="215" t="s">
        <v>925</v>
      </c>
      <c r="G226" s="37"/>
      <c r="H226" s="37"/>
      <c r="I226" s="216"/>
      <c r="J226" s="216"/>
      <c r="K226" s="37"/>
      <c r="L226" s="37"/>
      <c r="M226" s="40"/>
      <c r="N226" s="217"/>
      <c r="O226" s="218"/>
      <c r="P226" s="72"/>
      <c r="Q226" s="72"/>
      <c r="R226" s="72"/>
      <c r="S226" s="72"/>
      <c r="T226" s="72"/>
      <c r="U226" s="72"/>
      <c r="V226" s="72"/>
      <c r="W226" s="72"/>
      <c r="X226" s="73"/>
      <c r="Y226" s="35"/>
      <c r="Z226" s="35"/>
      <c r="AA226" s="35"/>
      <c r="AB226" s="35"/>
      <c r="AC226" s="35"/>
      <c r="AD226" s="35"/>
      <c r="AE226" s="35"/>
      <c r="AT226" s="18" t="s">
        <v>171</v>
      </c>
      <c r="AU226" s="18" t="s">
        <v>94</v>
      </c>
    </row>
    <row r="227" spans="1:65" s="14" customFormat="1">
      <c r="B227" s="229"/>
      <c r="C227" s="230"/>
      <c r="D227" s="214" t="s">
        <v>173</v>
      </c>
      <c r="E227" s="231" t="s">
        <v>1</v>
      </c>
      <c r="F227" s="232" t="s">
        <v>927</v>
      </c>
      <c r="G227" s="230"/>
      <c r="H227" s="233">
        <v>3</v>
      </c>
      <c r="I227" s="234"/>
      <c r="J227" s="234"/>
      <c r="K227" s="230"/>
      <c r="L227" s="230"/>
      <c r="M227" s="235"/>
      <c r="N227" s="236"/>
      <c r="O227" s="237"/>
      <c r="P227" s="237"/>
      <c r="Q227" s="237"/>
      <c r="R227" s="237"/>
      <c r="S227" s="237"/>
      <c r="T227" s="237"/>
      <c r="U227" s="237"/>
      <c r="V227" s="237"/>
      <c r="W227" s="237"/>
      <c r="X227" s="238"/>
      <c r="AT227" s="239" t="s">
        <v>173</v>
      </c>
      <c r="AU227" s="239" t="s">
        <v>94</v>
      </c>
      <c r="AV227" s="14" t="s">
        <v>94</v>
      </c>
      <c r="AW227" s="14" t="s">
        <v>5</v>
      </c>
      <c r="AX227" s="14" t="s">
        <v>85</v>
      </c>
      <c r="AY227" s="239" t="s">
        <v>163</v>
      </c>
    </row>
    <row r="228" spans="1:65" s="15" customFormat="1">
      <c r="B228" s="240"/>
      <c r="C228" s="241"/>
      <c r="D228" s="214" t="s">
        <v>173</v>
      </c>
      <c r="E228" s="242" t="s">
        <v>1</v>
      </c>
      <c r="F228" s="243" t="s">
        <v>177</v>
      </c>
      <c r="G228" s="241"/>
      <c r="H228" s="244">
        <v>3</v>
      </c>
      <c r="I228" s="245"/>
      <c r="J228" s="245"/>
      <c r="K228" s="241"/>
      <c r="L228" s="241"/>
      <c r="M228" s="246"/>
      <c r="N228" s="247"/>
      <c r="O228" s="248"/>
      <c r="P228" s="248"/>
      <c r="Q228" s="248"/>
      <c r="R228" s="248"/>
      <c r="S228" s="248"/>
      <c r="T228" s="248"/>
      <c r="U228" s="248"/>
      <c r="V228" s="248"/>
      <c r="W228" s="248"/>
      <c r="X228" s="249"/>
      <c r="AT228" s="250" t="s">
        <v>173</v>
      </c>
      <c r="AU228" s="250" t="s">
        <v>94</v>
      </c>
      <c r="AV228" s="15" t="s">
        <v>169</v>
      </c>
      <c r="AW228" s="15" t="s">
        <v>5</v>
      </c>
      <c r="AX228" s="15" t="s">
        <v>92</v>
      </c>
      <c r="AY228" s="250" t="s">
        <v>163</v>
      </c>
    </row>
    <row r="229" spans="1:65" s="2" customFormat="1" ht="24.2" customHeight="1">
      <c r="A229" s="35"/>
      <c r="B229" s="36"/>
      <c r="C229" s="267" t="s">
        <v>350</v>
      </c>
      <c r="D229" s="267" t="s">
        <v>435</v>
      </c>
      <c r="E229" s="268" t="s">
        <v>928</v>
      </c>
      <c r="F229" s="269" t="s">
        <v>929</v>
      </c>
      <c r="G229" s="270" t="s">
        <v>187</v>
      </c>
      <c r="H229" s="271">
        <v>1</v>
      </c>
      <c r="I229" s="272"/>
      <c r="J229" s="273"/>
      <c r="K229" s="274">
        <f>ROUND(P229*H229,2)</f>
        <v>0</v>
      </c>
      <c r="L229" s="273"/>
      <c r="M229" s="275"/>
      <c r="N229" s="276" t="s">
        <v>1</v>
      </c>
      <c r="O229" s="208" t="s">
        <v>48</v>
      </c>
      <c r="P229" s="209">
        <f>I229+J229</f>
        <v>0</v>
      </c>
      <c r="Q229" s="209">
        <f>ROUND(I229*H229,2)</f>
        <v>0</v>
      </c>
      <c r="R229" s="209">
        <f>ROUND(J229*H229,2)</f>
        <v>0</v>
      </c>
      <c r="S229" s="72"/>
      <c r="T229" s="210">
        <f>S229*H229</f>
        <v>0</v>
      </c>
      <c r="U229" s="210">
        <v>1.33E-3</v>
      </c>
      <c r="V229" s="210">
        <f>U229*H229</f>
        <v>1.33E-3</v>
      </c>
      <c r="W229" s="210">
        <v>0</v>
      </c>
      <c r="X229" s="211">
        <f>W229*H229</f>
        <v>0</v>
      </c>
      <c r="Y229" s="35"/>
      <c r="Z229" s="35"/>
      <c r="AA229" s="35"/>
      <c r="AB229" s="35"/>
      <c r="AC229" s="35"/>
      <c r="AD229" s="35"/>
      <c r="AE229" s="35"/>
      <c r="AR229" s="212" t="s">
        <v>750</v>
      </c>
      <c r="AT229" s="212" t="s">
        <v>435</v>
      </c>
      <c r="AU229" s="212" t="s">
        <v>94</v>
      </c>
      <c r="AY229" s="18" t="s">
        <v>163</v>
      </c>
      <c r="BE229" s="213">
        <f>IF(O229="základní",K229,0)</f>
        <v>0</v>
      </c>
      <c r="BF229" s="213">
        <f>IF(O229="snížená",K229,0)</f>
        <v>0</v>
      </c>
      <c r="BG229" s="213">
        <f>IF(O229="zákl. přenesená",K229,0)</f>
        <v>0</v>
      </c>
      <c r="BH229" s="213">
        <f>IF(O229="sníž. přenesená",K229,0)</f>
        <v>0</v>
      </c>
      <c r="BI229" s="213">
        <f>IF(O229="nulová",K229,0)</f>
        <v>0</v>
      </c>
      <c r="BJ229" s="18" t="s">
        <v>92</v>
      </c>
      <c r="BK229" s="213">
        <f>ROUND(P229*H229,2)</f>
        <v>0</v>
      </c>
      <c r="BL229" s="18" t="s">
        <v>317</v>
      </c>
      <c r="BM229" s="212" t="s">
        <v>930</v>
      </c>
    </row>
    <row r="230" spans="1:65" s="2" customFormat="1" ht="19.5">
      <c r="A230" s="35"/>
      <c r="B230" s="36"/>
      <c r="C230" s="37"/>
      <c r="D230" s="214" t="s">
        <v>171</v>
      </c>
      <c r="E230" s="37"/>
      <c r="F230" s="215" t="s">
        <v>929</v>
      </c>
      <c r="G230" s="37"/>
      <c r="H230" s="37"/>
      <c r="I230" s="216"/>
      <c r="J230" s="216"/>
      <c r="K230" s="37"/>
      <c r="L230" s="37"/>
      <c r="M230" s="40"/>
      <c r="N230" s="217"/>
      <c r="O230" s="218"/>
      <c r="P230" s="72"/>
      <c r="Q230" s="72"/>
      <c r="R230" s="72"/>
      <c r="S230" s="72"/>
      <c r="T230" s="72"/>
      <c r="U230" s="72"/>
      <c r="V230" s="72"/>
      <c r="W230" s="72"/>
      <c r="X230" s="73"/>
      <c r="Y230" s="35"/>
      <c r="Z230" s="35"/>
      <c r="AA230" s="35"/>
      <c r="AB230" s="35"/>
      <c r="AC230" s="35"/>
      <c r="AD230" s="35"/>
      <c r="AE230" s="35"/>
      <c r="AT230" s="18" t="s">
        <v>171</v>
      </c>
      <c r="AU230" s="18" t="s">
        <v>94</v>
      </c>
    </row>
    <row r="231" spans="1:65" s="14" customFormat="1">
      <c r="B231" s="229"/>
      <c r="C231" s="230"/>
      <c r="D231" s="214" t="s">
        <v>173</v>
      </c>
      <c r="E231" s="231" t="s">
        <v>1</v>
      </c>
      <c r="F231" s="232" t="s">
        <v>931</v>
      </c>
      <c r="G231" s="230"/>
      <c r="H231" s="233">
        <v>1</v>
      </c>
      <c r="I231" s="234"/>
      <c r="J231" s="234"/>
      <c r="K231" s="230"/>
      <c r="L231" s="230"/>
      <c r="M231" s="235"/>
      <c r="N231" s="236"/>
      <c r="O231" s="237"/>
      <c r="P231" s="237"/>
      <c r="Q231" s="237"/>
      <c r="R231" s="237"/>
      <c r="S231" s="237"/>
      <c r="T231" s="237"/>
      <c r="U231" s="237"/>
      <c r="V231" s="237"/>
      <c r="W231" s="237"/>
      <c r="X231" s="238"/>
      <c r="AT231" s="239" t="s">
        <v>173</v>
      </c>
      <c r="AU231" s="239" t="s">
        <v>94</v>
      </c>
      <c r="AV231" s="14" t="s">
        <v>94</v>
      </c>
      <c r="AW231" s="14" t="s">
        <v>5</v>
      </c>
      <c r="AX231" s="14" t="s">
        <v>85</v>
      </c>
      <c r="AY231" s="239" t="s">
        <v>163</v>
      </c>
    </row>
    <row r="232" spans="1:65" s="15" customFormat="1">
      <c r="B232" s="240"/>
      <c r="C232" s="241"/>
      <c r="D232" s="214" t="s">
        <v>173</v>
      </c>
      <c r="E232" s="242" t="s">
        <v>1</v>
      </c>
      <c r="F232" s="243" t="s">
        <v>177</v>
      </c>
      <c r="G232" s="241"/>
      <c r="H232" s="244">
        <v>1</v>
      </c>
      <c r="I232" s="245"/>
      <c r="J232" s="245"/>
      <c r="K232" s="241"/>
      <c r="L232" s="241"/>
      <c r="M232" s="246"/>
      <c r="N232" s="247"/>
      <c r="O232" s="248"/>
      <c r="P232" s="248"/>
      <c r="Q232" s="248"/>
      <c r="R232" s="248"/>
      <c r="S232" s="248"/>
      <c r="T232" s="248"/>
      <c r="U232" s="248"/>
      <c r="V232" s="248"/>
      <c r="W232" s="248"/>
      <c r="X232" s="249"/>
      <c r="AT232" s="250" t="s">
        <v>173</v>
      </c>
      <c r="AU232" s="250" t="s">
        <v>94</v>
      </c>
      <c r="AV232" s="15" t="s">
        <v>169</v>
      </c>
      <c r="AW232" s="15" t="s">
        <v>5</v>
      </c>
      <c r="AX232" s="15" t="s">
        <v>92</v>
      </c>
      <c r="AY232" s="250" t="s">
        <v>163</v>
      </c>
    </row>
    <row r="233" spans="1:65" s="2" customFormat="1" ht="21.75" customHeight="1">
      <c r="A233" s="35"/>
      <c r="B233" s="36"/>
      <c r="C233" s="199" t="s">
        <v>561</v>
      </c>
      <c r="D233" s="199" t="s">
        <v>165</v>
      </c>
      <c r="E233" s="200" t="s">
        <v>932</v>
      </c>
      <c r="F233" s="201" t="s">
        <v>933</v>
      </c>
      <c r="G233" s="202" t="s">
        <v>244</v>
      </c>
      <c r="H233" s="203">
        <v>20</v>
      </c>
      <c r="I233" s="204"/>
      <c r="J233" s="204"/>
      <c r="K233" s="205">
        <f>ROUND(P233*H233,2)</f>
        <v>0</v>
      </c>
      <c r="L233" s="206"/>
      <c r="M233" s="40"/>
      <c r="N233" s="207" t="s">
        <v>1</v>
      </c>
      <c r="O233" s="208" t="s">
        <v>48</v>
      </c>
      <c r="P233" s="209">
        <f>I233+J233</f>
        <v>0</v>
      </c>
      <c r="Q233" s="209">
        <f>ROUND(I233*H233,2)</f>
        <v>0</v>
      </c>
      <c r="R233" s="209">
        <f>ROUND(J233*H233,2)</f>
        <v>0</v>
      </c>
      <c r="S233" s="72"/>
      <c r="T233" s="210">
        <f>S233*H233</f>
        <v>0</v>
      </c>
      <c r="U233" s="210">
        <v>0</v>
      </c>
      <c r="V233" s="210">
        <f>U233*H233</f>
        <v>0</v>
      </c>
      <c r="W233" s="210">
        <v>0</v>
      </c>
      <c r="X233" s="211">
        <f>W233*H233</f>
        <v>0</v>
      </c>
      <c r="Y233" s="35"/>
      <c r="Z233" s="35"/>
      <c r="AA233" s="35"/>
      <c r="AB233" s="35"/>
      <c r="AC233" s="35"/>
      <c r="AD233" s="35"/>
      <c r="AE233" s="35"/>
      <c r="AR233" s="212" t="s">
        <v>317</v>
      </c>
      <c r="AT233" s="212" t="s">
        <v>165</v>
      </c>
      <c r="AU233" s="212" t="s">
        <v>94</v>
      </c>
      <c r="AY233" s="18" t="s">
        <v>163</v>
      </c>
      <c r="BE233" s="213">
        <f>IF(O233="základní",K233,0)</f>
        <v>0</v>
      </c>
      <c r="BF233" s="213">
        <f>IF(O233="snížená",K233,0)</f>
        <v>0</v>
      </c>
      <c r="BG233" s="213">
        <f>IF(O233="zákl. přenesená",K233,0)</f>
        <v>0</v>
      </c>
      <c r="BH233" s="213">
        <f>IF(O233="sníž. přenesená",K233,0)</f>
        <v>0</v>
      </c>
      <c r="BI233" s="213">
        <f>IF(O233="nulová",K233,0)</f>
        <v>0</v>
      </c>
      <c r="BJ233" s="18" t="s">
        <v>92</v>
      </c>
      <c r="BK233" s="213">
        <f>ROUND(P233*H233,2)</f>
        <v>0</v>
      </c>
      <c r="BL233" s="18" t="s">
        <v>317</v>
      </c>
      <c r="BM233" s="212" t="s">
        <v>934</v>
      </c>
    </row>
    <row r="234" spans="1:65" s="2" customFormat="1">
      <c r="A234" s="35"/>
      <c r="B234" s="36"/>
      <c r="C234" s="37"/>
      <c r="D234" s="214" t="s">
        <v>171</v>
      </c>
      <c r="E234" s="37"/>
      <c r="F234" s="215" t="s">
        <v>935</v>
      </c>
      <c r="G234" s="37"/>
      <c r="H234" s="37"/>
      <c r="I234" s="216"/>
      <c r="J234" s="216"/>
      <c r="K234" s="37"/>
      <c r="L234" s="37"/>
      <c r="M234" s="40"/>
      <c r="N234" s="217"/>
      <c r="O234" s="218"/>
      <c r="P234" s="72"/>
      <c r="Q234" s="72"/>
      <c r="R234" s="72"/>
      <c r="S234" s="72"/>
      <c r="T234" s="72"/>
      <c r="U234" s="72"/>
      <c r="V234" s="72"/>
      <c r="W234" s="72"/>
      <c r="X234" s="73"/>
      <c r="Y234" s="35"/>
      <c r="Z234" s="35"/>
      <c r="AA234" s="35"/>
      <c r="AB234" s="35"/>
      <c r="AC234" s="35"/>
      <c r="AD234" s="35"/>
      <c r="AE234" s="35"/>
      <c r="AT234" s="18" t="s">
        <v>171</v>
      </c>
      <c r="AU234" s="18" t="s">
        <v>94</v>
      </c>
    </row>
    <row r="235" spans="1:65" s="14" customFormat="1">
      <c r="B235" s="229"/>
      <c r="C235" s="230"/>
      <c r="D235" s="214" t="s">
        <v>173</v>
      </c>
      <c r="E235" s="231" t="s">
        <v>1</v>
      </c>
      <c r="F235" s="232" t="s">
        <v>936</v>
      </c>
      <c r="G235" s="230"/>
      <c r="H235" s="233">
        <v>20</v>
      </c>
      <c r="I235" s="234"/>
      <c r="J235" s="234"/>
      <c r="K235" s="230"/>
      <c r="L235" s="230"/>
      <c r="M235" s="235"/>
      <c r="N235" s="236"/>
      <c r="O235" s="237"/>
      <c r="P235" s="237"/>
      <c r="Q235" s="237"/>
      <c r="R235" s="237"/>
      <c r="S235" s="237"/>
      <c r="T235" s="237"/>
      <c r="U235" s="237"/>
      <c r="V235" s="237"/>
      <c r="W235" s="237"/>
      <c r="X235" s="238"/>
      <c r="AT235" s="239" t="s">
        <v>173</v>
      </c>
      <c r="AU235" s="239" t="s">
        <v>94</v>
      </c>
      <c r="AV235" s="14" t="s">
        <v>94</v>
      </c>
      <c r="AW235" s="14" t="s">
        <v>5</v>
      </c>
      <c r="AX235" s="14" t="s">
        <v>85</v>
      </c>
      <c r="AY235" s="239" t="s">
        <v>163</v>
      </c>
    </row>
    <row r="236" spans="1:65" s="15" customFormat="1">
      <c r="B236" s="240"/>
      <c r="C236" s="241"/>
      <c r="D236" s="214" t="s">
        <v>173</v>
      </c>
      <c r="E236" s="242" t="s">
        <v>1</v>
      </c>
      <c r="F236" s="243" t="s">
        <v>177</v>
      </c>
      <c r="G236" s="241"/>
      <c r="H236" s="244">
        <v>20</v>
      </c>
      <c r="I236" s="245"/>
      <c r="J236" s="245"/>
      <c r="K236" s="241"/>
      <c r="L236" s="241"/>
      <c r="M236" s="246"/>
      <c r="N236" s="247"/>
      <c r="O236" s="248"/>
      <c r="P236" s="248"/>
      <c r="Q236" s="248"/>
      <c r="R236" s="248"/>
      <c r="S236" s="248"/>
      <c r="T236" s="248"/>
      <c r="U236" s="248"/>
      <c r="V236" s="248"/>
      <c r="W236" s="248"/>
      <c r="X236" s="249"/>
      <c r="AT236" s="250" t="s">
        <v>173</v>
      </c>
      <c r="AU236" s="250" t="s">
        <v>94</v>
      </c>
      <c r="AV236" s="15" t="s">
        <v>169</v>
      </c>
      <c r="AW236" s="15" t="s">
        <v>5</v>
      </c>
      <c r="AX236" s="15" t="s">
        <v>92</v>
      </c>
      <c r="AY236" s="250" t="s">
        <v>163</v>
      </c>
    </row>
    <row r="237" spans="1:65" s="2" customFormat="1" ht="24.2" customHeight="1">
      <c r="A237" s="35"/>
      <c r="B237" s="36"/>
      <c r="C237" s="199" t="s">
        <v>581</v>
      </c>
      <c r="D237" s="199" t="s">
        <v>165</v>
      </c>
      <c r="E237" s="200" t="s">
        <v>937</v>
      </c>
      <c r="F237" s="201" t="s">
        <v>938</v>
      </c>
      <c r="G237" s="202" t="s">
        <v>168</v>
      </c>
      <c r="H237" s="203">
        <v>4.2999999999999997E-2</v>
      </c>
      <c r="I237" s="204"/>
      <c r="J237" s="204"/>
      <c r="K237" s="205">
        <f>ROUND(P237*H237,2)</f>
        <v>0</v>
      </c>
      <c r="L237" s="206"/>
      <c r="M237" s="40"/>
      <c r="N237" s="207" t="s">
        <v>1</v>
      </c>
      <c r="O237" s="208" t="s">
        <v>48</v>
      </c>
      <c r="P237" s="209">
        <f>I237+J237</f>
        <v>0</v>
      </c>
      <c r="Q237" s="209">
        <f>ROUND(I237*H237,2)</f>
        <v>0</v>
      </c>
      <c r="R237" s="209">
        <f>ROUND(J237*H237,2)</f>
        <v>0</v>
      </c>
      <c r="S237" s="72"/>
      <c r="T237" s="210">
        <f>S237*H237</f>
        <v>0</v>
      </c>
      <c r="U237" s="210">
        <v>0</v>
      </c>
      <c r="V237" s="210">
        <f>U237*H237</f>
        <v>0</v>
      </c>
      <c r="W237" s="210">
        <v>0</v>
      </c>
      <c r="X237" s="211">
        <f>W237*H237</f>
        <v>0</v>
      </c>
      <c r="Y237" s="35"/>
      <c r="Z237" s="35"/>
      <c r="AA237" s="35"/>
      <c r="AB237" s="35"/>
      <c r="AC237" s="35"/>
      <c r="AD237" s="35"/>
      <c r="AE237" s="35"/>
      <c r="AR237" s="212" t="s">
        <v>317</v>
      </c>
      <c r="AT237" s="212" t="s">
        <v>165</v>
      </c>
      <c r="AU237" s="212" t="s">
        <v>94</v>
      </c>
      <c r="AY237" s="18" t="s">
        <v>163</v>
      </c>
      <c r="BE237" s="213">
        <f>IF(O237="základní",K237,0)</f>
        <v>0</v>
      </c>
      <c r="BF237" s="213">
        <f>IF(O237="snížená",K237,0)</f>
        <v>0</v>
      </c>
      <c r="BG237" s="213">
        <f>IF(O237="zákl. přenesená",K237,0)</f>
        <v>0</v>
      </c>
      <c r="BH237" s="213">
        <f>IF(O237="sníž. přenesená",K237,0)</f>
        <v>0</v>
      </c>
      <c r="BI237" s="213">
        <f>IF(O237="nulová",K237,0)</f>
        <v>0</v>
      </c>
      <c r="BJ237" s="18" t="s">
        <v>92</v>
      </c>
      <c r="BK237" s="213">
        <f>ROUND(P237*H237,2)</f>
        <v>0</v>
      </c>
      <c r="BL237" s="18" t="s">
        <v>317</v>
      </c>
      <c r="BM237" s="212" t="s">
        <v>939</v>
      </c>
    </row>
    <row r="238" spans="1:65" s="2" customFormat="1" ht="29.25">
      <c r="A238" s="35"/>
      <c r="B238" s="36"/>
      <c r="C238" s="37"/>
      <c r="D238" s="214" t="s">
        <v>171</v>
      </c>
      <c r="E238" s="37"/>
      <c r="F238" s="215" t="s">
        <v>940</v>
      </c>
      <c r="G238" s="37"/>
      <c r="H238" s="37"/>
      <c r="I238" s="216"/>
      <c r="J238" s="216"/>
      <c r="K238" s="37"/>
      <c r="L238" s="37"/>
      <c r="M238" s="40"/>
      <c r="N238" s="217"/>
      <c r="O238" s="218"/>
      <c r="P238" s="72"/>
      <c r="Q238" s="72"/>
      <c r="R238" s="72"/>
      <c r="S238" s="72"/>
      <c r="T238" s="72"/>
      <c r="U238" s="72"/>
      <c r="V238" s="72"/>
      <c r="W238" s="72"/>
      <c r="X238" s="73"/>
      <c r="Y238" s="35"/>
      <c r="Z238" s="35"/>
      <c r="AA238" s="35"/>
      <c r="AB238" s="35"/>
      <c r="AC238" s="35"/>
      <c r="AD238" s="35"/>
      <c r="AE238" s="35"/>
      <c r="AT238" s="18" t="s">
        <v>171</v>
      </c>
      <c r="AU238" s="18" t="s">
        <v>94</v>
      </c>
    </row>
    <row r="239" spans="1:65" s="2" customFormat="1" ht="24.2" customHeight="1">
      <c r="A239" s="35"/>
      <c r="B239" s="36"/>
      <c r="C239" s="199" t="s">
        <v>520</v>
      </c>
      <c r="D239" s="199" t="s">
        <v>165</v>
      </c>
      <c r="E239" s="200" t="s">
        <v>941</v>
      </c>
      <c r="F239" s="201" t="s">
        <v>942</v>
      </c>
      <c r="G239" s="202" t="s">
        <v>168</v>
      </c>
      <c r="H239" s="203">
        <v>4.2999999999999997E-2</v>
      </c>
      <c r="I239" s="204"/>
      <c r="J239" s="204"/>
      <c r="K239" s="205">
        <f>ROUND(P239*H239,2)</f>
        <v>0</v>
      </c>
      <c r="L239" s="206"/>
      <c r="M239" s="40"/>
      <c r="N239" s="207" t="s">
        <v>1</v>
      </c>
      <c r="O239" s="208" t="s">
        <v>48</v>
      </c>
      <c r="P239" s="209">
        <f>I239+J239</f>
        <v>0</v>
      </c>
      <c r="Q239" s="209">
        <f>ROUND(I239*H239,2)</f>
        <v>0</v>
      </c>
      <c r="R239" s="209">
        <f>ROUND(J239*H239,2)</f>
        <v>0</v>
      </c>
      <c r="S239" s="72"/>
      <c r="T239" s="210">
        <f>S239*H239</f>
        <v>0</v>
      </c>
      <c r="U239" s="210">
        <v>0</v>
      </c>
      <c r="V239" s="210">
        <f>U239*H239</f>
        <v>0</v>
      </c>
      <c r="W239" s="210">
        <v>0</v>
      </c>
      <c r="X239" s="211">
        <f>W239*H239</f>
        <v>0</v>
      </c>
      <c r="Y239" s="35"/>
      <c r="Z239" s="35"/>
      <c r="AA239" s="35"/>
      <c r="AB239" s="35"/>
      <c r="AC239" s="35"/>
      <c r="AD239" s="35"/>
      <c r="AE239" s="35"/>
      <c r="AR239" s="212" t="s">
        <v>317</v>
      </c>
      <c r="AT239" s="212" t="s">
        <v>165</v>
      </c>
      <c r="AU239" s="212" t="s">
        <v>94</v>
      </c>
      <c r="AY239" s="18" t="s">
        <v>163</v>
      </c>
      <c r="BE239" s="213">
        <f>IF(O239="základní",K239,0)</f>
        <v>0</v>
      </c>
      <c r="BF239" s="213">
        <f>IF(O239="snížená",K239,0)</f>
        <v>0</v>
      </c>
      <c r="BG239" s="213">
        <f>IF(O239="zákl. přenesená",K239,0)</f>
        <v>0</v>
      </c>
      <c r="BH239" s="213">
        <f>IF(O239="sníž. přenesená",K239,0)</f>
        <v>0</v>
      </c>
      <c r="BI239" s="213">
        <f>IF(O239="nulová",K239,0)</f>
        <v>0</v>
      </c>
      <c r="BJ239" s="18" t="s">
        <v>92</v>
      </c>
      <c r="BK239" s="213">
        <f>ROUND(P239*H239,2)</f>
        <v>0</v>
      </c>
      <c r="BL239" s="18" t="s">
        <v>317</v>
      </c>
      <c r="BM239" s="212" t="s">
        <v>943</v>
      </c>
    </row>
    <row r="240" spans="1:65" s="2" customFormat="1" ht="29.25">
      <c r="A240" s="35"/>
      <c r="B240" s="36"/>
      <c r="C240" s="37"/>
      <c r="D240" s="214" t="s">
        <v>171</v>
      </c>
      <c r="E240" s="37"/>
      <c r="F240" s="215" t="s">
        <v>944</v>
      </c>
      <c r="G240" s="37"/>
      <c r="H240" s="37"/>
      <c r="I240" s="216"/>
      <c r="J240" s="216"/>
      <c r="K240" s="37"/>
      <c r="L240" s="37"/>
      <c r="M240" s="40"/>
      <c r="N240" s="251"/>
      <c r="O240" s="252"/>
      <c r="P240" s="253"/>
      <c r="Q240" s="253"/>
      <c r="R240" s="253"/>
      <c r="S240" s="253"/>
      <c r="T240" s="253"/>
      <c r="U240" s="253"/>
      <c r="V240" s="253"/>
      <c r="W240" s="253"/>
      <c r="X240" s="254"/>
      <c r="Y240" s="35"/>
      <c r="Z240" s="35"/>
      <c r="AA240" s="35"/>
      <c r="AB240" s="35"/>
      <c r="AC240" s="35"/>
      <c r="AD240" s="35"/>
      <c r="AE240" s="35"/>
      <c r="AT240" s="18" t="s">
        <v>171</v>
      </c>
      <c r="AU240" s="18" t="s">
        <v>94</v>
      </c>
    </row>
    <row r="241" spans="1:31" s="2" customFormat="1" ht="6.95" customHeight="1">
      <c r="A241" s="35"/>
      <c r="B241" s="55"/>
      <c r="C241" s="56"/>
      <c r="D241" s="56"/>
      <c r="E241" s="56"/>
      <c r="F241" s="56"/>
      <c r="G241" s="56"/>
      <c r="H241" s="56"/>
      <c r="I241" s="56"/>
      <c r="J241" s="56"/>
      <c r="K241" s="56"/>
      <c r="L241" s="56"/>
      <c r="M241" s="40"/>
      <c r="N241" s="35"/>
      <c r="P241" s="35"/>
      <c r="Q241" s="35"/>
      <c r="R241" s="35"/>
      <c r="S241" s="35"/>
      <c r="T241" s="35"/>
      <c r="U241" s="35"/>
      <c r="V241" s="35"/>
      <c r="W241" s="35"/>
      <c r="X241" s="35"/>
      <c r="Y241" s="35"/>
      <c r="Z241" s="35"/>
      <c r="AA241" s="35"/>
      <c r="AB241" s="35"/>
      <c r="AC241" s="35"/>
      <c r="AD241" s="35"/>
      <c r="AE241" s="35"/>
    </row>
  </sheetData>
  <sheetProtection algorithmName="SHA-512" hashValue="gzcVnc8OVLxsc43Zu+9efVHrk7Vjk2KQW9VRBX2uX1ZRM7tdpZfZw2WnkfJ8ZmGBLgCsY6Q5FV2Fw0uZZ0xfAg==" saltValue="R6a6inMr9N/dLkhYSlyfXCmzurttOGF18gxBnFuDN0TS2q0ivK4BgE8qZ0I1ykc0Qaz9jyZr+kd3yPkG0V5kEA==" spinCount="100000" sheet="1" objects="1" scenarios="1" formatColumns="0" formatRows="0" autoFilter="0"/>
  <autoFilter ref="C133:L240" xr:uid="{00000000-0009-0000-0000-000005000000}"/>
  <mergeCells count="15">
    <mergeCell ref="E120:H120"/>
    <mergeCell ref="E124:H124"/>
    <mergeCell ref="E122:H122"/>
    <mergeCell ref="E126:H126"/>
    <mergeCell ref="M2:Z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78"/>
      <c r="N2" s="278"/>
      <c r="O2" s="278"/>
      <c r="P2" s="278"/>
      <c r="Q2" s="278"/>
      <c r="R2" s="278"/>
      <c r="S2" s="278"/>
      <c r="T2" s="278"/>
      <c r="U2" s="278"/>
      <c r="V2" s="278"/>
      <c r="W2" s="278"/>
      <c r="X2" s="278"/>
      <c r="Y2" s="278"/>
      <c r="Z2" s="278"/>
      <c r="AT2" s="18" t="s">
        <v>121</v>
      </c>
    </row>
    <row r="3" spans="1:46" s="1" customFormat="1" ht="6.95" customHeight="1">
      <c r="B3" s="120"/>
      <c r="C3" s="121"/>
      <c r="D3" s="121"/>
      <c r="E3" s="121"/>
      <c r="F3" s="121"/>
      <c r="G3" s="121"/>
      <c r="H3" s="121"/>
      <c r="I3" s="121"/>
      <c r="J3" s="121"/>
      <c r="K3" s="121"/>
      <c r="L3" s="121"/>
      <c r="M3" s="21"/>
      <c r="AT3" s="18" t="s">
        <v>94</v>
      </c>
    </row>
    <row r="4" spans="1:46" s="1" customFormat="1" ht="24.95" customHeight="1">
      <c r="B4" s="21"/>
      <c r="D4" s="122" t="s">
        <v>122</v>
      </c>
      <c r="M4" s="21"/>
      <c r="N4" s="123" t="s">
        <v>11</v>
      </c>
      <c r="AT4" s="18" t="s">
        <v>4</v>
      </c>
    </row>
    <row r="5" spans="1:46" s="1" customFormat="1" ht="6.95" customHeight="1">
      <c r="B5" s="21"/>
      <c r="M5" s="21"/>
    </row>
    <row r="6" spans="1:46" s="1" customFormat="1" ht="12" customHeight="1">
      <c r="B6" s="21"/>
      <c r="D6" s="124" t="s">
        <v>17</v>
      </c>
      <c r="M6" s="21"/>
    </row>
    <row r="7" spans="1:46" s="1" customFormat="1" ht="16.5" customHeight="1">
      <c r="B7" s="21"/>
      <c r="E7" s="329" t="str">
        <f>'Rekapitulace stavby'!K6</f>
        <v>Zajištění havarijního stavu suterénu objektu Městské lázně</v>
      </c>
      <c r="F7" s="330"/>
      <c r="G7" s="330"/>
      <c r="H7" s="330"/>
      <c r="M7" s="21"/>
    </row>
    <row r="8" spans="1:46" s="2" customFormat="1" ht="12" customHeight="1">
      <c r="A8" s="35"/>
      <c r="B8" s="40"/>
      <c r="C8" s="35"/>
      <c r="D8" s="124" t="s">
        <v>123</v>
      </c>
      <c r="E8" s="35"/>
      <c r="F8" s="35"/>
      <c r="G8" s="35"/>
      <c r="H8" s="35"/>
      <c r="I8" s="35"/>
      <c r="J8" s="35"/>
      <c r="K8" s="35"/>
      <c r="L8" s="35"/>
      <c r="M8" s="52"/>
      <c r="S8" s="35"/>
      <c r="T8" s="35"/>
      <c r="U8" s="35"/>
      <c r="V8" s="35"/>
      <c r="W8" s="35"/>
      <c r="X8" s="35"/>
      <c r="Y8" s="35"/>
      <c r="Z8" s="35"/>
      <c r="AA8" s="35"/>
      <c r="AB8" s="35"/>
      <c r="AC8" s="35"/>
      <c r="AD8" s="35"/>
      <c r="AE8" s="35"/>
    </row>
    <row r="9" spans="1:46" s="2" customFormat="1" ht="16.5" customHeight="1">
      <c r="A9" s="35"/>
      <c r="B9" s="40"/>
      <c r="C9" s="35"/>
      <c r="D9" s="35"/>
      <c r="E9" s="333" t="s">
        <v>945</v>
      </c>
      <c r="F9" s="332"/>
      <c r="G9" s="332"/>
      <c r="H9" s="332"/>
      <c r="I9" s="35"/>
      <c r="J9" s="35"/>
      <c r="K9" s="35"/>
      <c r="L9" s="35"/>
      <c r="M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35"/>
      <c r="M10" s="52"/>
      <c r="S10" s="35"/>
      <c r="T10" s="35"/>
      <c r="U10" s="35"/>
      <c r="V10" s="35"/>
      <c r="W10" s="35"/>
      <c r="X10" s="35"/>
      <c r="Y10" s="35"/>
      <c r="Z10" s="35"/>
      <c r="AA10" s="35"/>
      <c r="AB10" s="35"/>
      <c r="AC10" s="35"/>
      <c r="AD10" s="35"/>
      <c r="AE10" s="35"/>
    </row>
    <row r="11" spans="1:46" s="2" customFormat="1" ht="12" customHeight="1">
      <c r="A11" s="35"/>
      <c r="B11" s="40"/>
      <c r="C11" s="35"/>
      <c r="D11" s="124" t="s">
        <v>19</v>
      </c>
      <c r="E11" s="35"/>
      <c r="F11" s="113" t="s">
        <v>1</v>
      </c>
      <c r="G11" s="35"/>
      <c r="H11" s="35"/>
      <c r="I11" s="124" t="s">
        <v>20</v>
      </c>
      <c r="J11" s="113" t="s">
        <v>1</v>
      </c>
      <c r="K11" s="35"/>
      <c r="L11" s="35"/>
      <c r="M11" s="52"/>
      <c r="S11" s="35"/>
      <c r="T11" s="35"/>
      <c r="U11" s="35"/>
      <c r="V11" s="35"/>
      <c r="W11" s="35"/>
      <c r="X11" s="35"/>
      <c r="Y11" s="35"/>
      <c r="Z11" s="35"/>
      <c r="AA11" s="35"/>
      <c r="AB11" s="35"/>
      <c r="AC11" s="35"/>
      <c r="AD11" s="35"/>
      <c r="AE11" s="35"/>
    </row>
    <row r="12" spans="1:46" s="2" customFormat="1" ht="12" customHeight="1">
      <c r="A12" s="35"/>
      <c r="B12" s="40"/>
      <c r="C12" s="35"/>
      <c r="D12" s="124" t="s">
        <v>21</v>
      </c>
      <c r="E12" s="35"/>
      <c r="F12" s="113" t="s">
        <v>22</v>
      </c>
      <c r="G12" s="35"/>
      <c r="H12" s="35"/>
      <c r="I12" s="124" t="s">
        <v>23</v>
      </c>
      <c r="J12" s="126" t="str">
        <f>'Rekapitulace stavby'!AN8</f>
        <v>4. 4. 2022</v>
      </c>
      <c r="K12" s="35"/>
      <c r="L12" s="35"/>
      <c r="M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52"/>
      <c r="S13" s="35"/>
      <c r="T13" s="35"/>
      <c r="U13" s="35"/>
      <c r="V13" s="35"/>
      <c r="W13" s="35"/>
      <c r="X13" s="35"/>
      <c r="Y13" s="35"/>
      <c r="Z13" s="35"/>
      <c r="AA13" s="35"/>
      <c r="AB13" s="35"/>
      <c r="AC13" s="35"/>
      <c r="AD13" s="35"/>
      <c r="AE13" s="35"/>
    </row>
    <row r="14" spans="1:46" s="2" customFormat="1" ht="12" customHeight="1">
      <c r="A14" s="35"/>
      <c r="B14" s="40"/>
      <c r="C14" s="35"/>
      <c r="D14" s="124" t="s">
        <v>25</v>
      </c>
      <c r="E14" s="35"/>
      <c r="F14" s="35"/>
      <c r="G14" s="35"/>
      <c r="H14" s="35"/>
      <c r="I14" s="124" t="s">
        <v>26</v>
      </c>
      <c r="J14" s="113" t="s">
        <v>27</v>
      </c>
      <c r="K14" s="35"/>
      <c r="L14" s="35"/>
      <c r="M14" s="52"/>
      <c r="S14" s="35"/>
      <c r="T14" s="35"/>
      <c r="U14" s="35"/>
      <c r="V14" s="35"/>
      <c r="W14" s="35"/>
      <c r="X14" s="35"/>
      <c r="Y14" s="35"/>
      <c r="Z14" s="35"/>
      <c r="AA14" s="35"/>
      <c r="AB14" s="35"/>
      <c r="AC14" s="35"/>
      <c r="AD14" s="35"/>
      <c r="AE14" s="35"/>
    </row>
    <row r="15" spans="1:46" s="2" customFormat="1" ht="18" customHeight="1">
      <c r="A15" s="35"/>
      <c r="B15" s="40"/>
      <c r="C15" s="35"/>
      <c r="D15" s="35"/>
      <c r="E15" s="113" t="s">
        <v>28</v>
      </c>
      <c r="F15" s="35"/>
      <c r="G15" s="35"/>
      <c r="H15" s="35"/>
      <c r="I15" s="124" t="s">
        <v>29</v>
      </c>
      <c r="J15" s="113" t="s">
        <v>30</v>
      </c>
      <c r="K15" s="35"/>
      <c r="L15" s="35"/>
      <c r="M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52"/>
      <c r="S16" s="35"/>
      <c r="T16" s="35"/>
      <c r="U16" s="35"/>
      <c r="V16" s="35"/>
      <c r="W16" s="35"/>
      <c r="X16" s="35"/>
      <c r="Y16" s="35"/>
      <c r="Z16" s="35"/>
      <c r="AA16" s="35"/>
      <c r="AB16" s="35"/>
      <c r="AC16" s="35"/>
      <c r="AD16" s="35"/>
      <c r="AE16" s="35"/>
    </row>
    <row r="17" spans="1:31" s="2" customFormat="1" ht="12" customHeight="1">
      <c r="A17" s="35"/>
      <c r="B17" s="40"/>
      <c r="C17" s="35"/>
      <c r="D17" s="124" t="s">
        <v>31</v>
      </c>
      <c r="E17" s="35"/>
      <c r="F17" s="35"/>
      <c r="G17" s="35"/>
      <c r="H17" s="35"/>
      <c r="I17" s="124" t="s">
        <v>26</v>
      </c>
      <c r="J17" s="31" t="str">
        <f>'Rekapitulace stavby'!AN13</f>
        <v>Vyplň údaj</v>
      </c>
      <c r="K17" s="35"/>
      <c r="L17" s="35"/>
      <c r="M17" s="52"/>
      <c r="S17" s="35"/>
      <c r="T17" s="35"/>
      <c r="U17" s="35"/>
      <c r="V17" s="35"/>
      <c r="W17" s="35"/>
      <c r="X17" s="35"/>
      <c r="Y17" s="35"/>
      <c r="Z17" s="35"/>
      <c r="AA17" s="35"/>
      <c r="AB17" s="35"/>
      <c r="AC17" s="35"/>
      <c r="AD17" s="35"/>
      <c r="AE17" s="35"/>
    </row>
    <row r="18" spans="1:31" s="2" customFormat="1" ht="18" customHeight="1">
      <c r="A18" s="35"/>
      <c r="B18" s="40"/>
      <c r="C18" s="35"/>
      <c r="D18" s="35"/>
      <c r="E18" s="334" t="str">
        <f>'Rekapitulace stavby'!E14</f>
        <v>Vyplň údaj</v>
      </c>
      <c r="F18" s="335"/>
      <c r="G18" s="335"/>
      <c r="H18" s="335"/>
      <c r="I18" s="124" t="s">
        <v>29</v>
      </c>
      <c r="J18" s="31" t="str">
        <f>'Rekapitulace stavby'!AN14</f>
        <v>Vyplň údaj</v>
      </c>
      <c r="K18" s="35"/>
      <c r="L18" s="35"/>
      <c r="M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52"/>
      <c r="S19" s="35"/>
      <c r="T19" s="35"/>
      <c r="U19" s="35"/>
      <c r="V19" s="35"/>
      <c r="W19" s="35"/>
      <c r="X19" s="35"/>
      <c r="Y19" s="35"/>
      <c r="Z19" s="35"/>
      <c r="AA19" s="35"/>
      <c r="AB19" s="35"/>
      <c r="AC19" s="35"/>
      <c r="AD19" s="35"/>
      <c r="AE19" s="35"/>
    </row>
    <row r="20" spans="1:31" s="2" customFormat="1" ht="12" customHeight="1">
      <c r="A20" s="35"/>
      <c r="B20" s="40"/>
      <c r="C20" s="35"/>
      <c r="D20" s="124" t="s">
        <v>33</v>
      </c>
      <c r="E20" s="35"/>
      <c r="F20" s="35"/>
      <c r="G20" s="35"/>
      <c r="H20" s="35"/>
      <c r="I20" s="124" t="s">
        <v>26</v>
      </c>
      <c r="J20" s="113" t="s">
        <v>34</v>
      </c>
      <c r="K20" s="35"/>
      <c r="L20" s="35"/>
      <c r="M20" s="52"/>
      <c r="S20" s="35"/>
      <c r="T20" s="35"/>
      <c r="U20" s="35"/>
      <c r="V20" s="35"/>
      <c r="W20" s="35"/>
      <c r="X20" s="35"/>
      <c r="Y20" s="35"/>
      <c r="Z20" s="35"/>
      <c r="AA20" s="35"/>
      <c r="AB20" s="35"/>
      <c r="AC20" s="35"/>
      <c r="AD20" s="35"/>
      <c r="AE20" s="35"/>
    </row>
    <row r="21" spans="1:31" s="2" customFormat="1" ht="18" customHeight="1">
      <c r="A21" s="35"/>
      <c r="B21" s="40"/>
      <c r="C21" s="35"/>
      <c r="D21" s="35"/>
      <c r="E21" s="113" t="s">
        <v>35</v>
      </c>
      <c r="F21" s="35"/>
      <c r="G21" s="35"/>
      <c r="H21" s="35"/>
      <c r="I21" s="124" t="s">
        <v>29</v>
      </c>
      <c r="J21" s="113" t="s">
        <v>36</v>
      </c>
      <c r="K21" s="35"/>
      <c r="L21" s="35"/>
      <c r="M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52"/>
      <c r="S22" s="35"/>
      <c r="T22" s="35"/>
      <c r="U22" s="35"/>
      <c r="V22" s="35"/>
      <c r="W22" s="35"/>
      <c r="X22" s="35"/>
      <c r="Y22" s="35"/>
      <c r="Z22" s="35"/>
      <c r="AA22" s="35"/>
      <c r="AB22" s="35"/>
      <c r="AC22" s="35"/>
      <c r="AD22" s="35"/>
      <c r="AE22" s="35"/>
    </row>
    <row r="23" spans="1:31" s="2" customFormat="1" ht="12" customHeight="1">
      <c r="A23" s="35"/>
      <c r="B23" s="40"/>
      <c r="C23" s="35"/>
      <c r="D23" s="124" t="s">
        <v>37</v>
      </c>
      <c r="E23" s="35"/>
      <c r="F23" s="35"/>
      <c r="G23" s="35"/>
      <c r="H23" s="35"/>
      <c r="I23" s="124" t="s">
        <v>26</v>
      </c>
      <c r="J23" s="113" t="s">
        <v>38</v>
      </c>
      <c r="K23" s="35"/>
      <c r="L23" s="35"/>
      <c r="M23" s="52"/>
      <c r="S23" s="35"/>
      <c r="T23" s="35"/>
      <c r="U23" s="35"/>
      <c r="V23" s="35"/>
      <c r="W23" s="35"/>
      <c r="X23" s="35"/>
      <c r="Y23" s="35"/>
      <c r="Z23" s="35"/>
      <c r="AA23" s="35"/>
      <c r="AB23" s="35"/>
      <c r="AC23" s="35"/>
      <c r="AD23" s="35"/>
      <c r="AE23" s="35"/>
    </row>
    <row r="24" spans="1:31" s="2" customFormat="1" ht="18" customHeight="1">
      <c r="A24" s="35"/>
      <c r="B24" s="40"/>
      <c r="C24" s="35"/>
      <c r="D24" s="35"/>
      <c r="E24" s="113" t="s">
        <v>39</v>
      </c>
      <c r="F24" s="35"/>
      <c r="G24" s="35"/>
      <c r="H24" s="35"/>
      <c r="I24" s="124" t="s">
        <v>29</v>
      </c>
      <c r="J24" s="113" t="s">
        <v>40</v>
      </c>
      <c r="K24" s="35"/>
      <c r="L24" s="35"/>
      <c r="M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52"/>
      <c r="S25" s="35"/>
      <c r="T25" s="35"/>
      <c r="U25" s="35"/>
      <c r="V25" s="35"/>
      <c r="W25" s="35"/>
      <c r="X25" s="35"/>
      <c r="Y25" s="35"/>
      <c r="Z25" s="35"/>
      <c r="AA25" s="35"/>
      <c r="AB25" s="35"/>
      <c r="AC25" s="35"/>
      <c r="AD25" s="35"/>
      <c r="AE25" s="35"/>
    </row>
    <row r="26" spans="1:31" s="2" customFormat="1" ht="12" customHeight="1">
      <c r="A26" s="35"/>
      <c r="B26" s="40"/>
      <c r="C26" s="35"/>
      <c r="D26" s="124" t="s">
        <v>41</v>
      </c>
      <c r="E26" s="35"/>
      <c r="F26" s="35"/>
      <c r="G26" s="35"/>
      <c r="H26" s="35"/>
      <c r="I26" s="35"/>
      <c r="J26" s="35"/>
      <c r="K26" s="35"/>
      <c r="L26" s="35"/>
      <c r="M26" s="52"/>
      <c r="S26" s="35"/>
      <c r="T26" s="35"/>
      <c r="U26" s="35"/>
      <c r="V26" s="35"/>
      <c r="W26" s="35"/>
      <c r="X26" s="35"/>
      <c r="Y26" s="35"/>
      <c r="Z26" s="35"/>
      <c r="AA26" s="35"/>
      <c r="AB26" s="35"/>
      <c r="AC26" s="35"/>
      <c r="AD26" s="35"/>
      <c r="AE26" s="35"/>
    </row>
    <row r="27" spans="1:31" s="8" customFormat="1" ht="16.5" customHeight="1">
      <c r="A27" s="127"/>
      <c r="B27" s="128"/>
      <c r="C27" s="127"/>
      <c r="D27" s="127"/>
      <c r="E27" s="328" t="s">
        <v>1</v>
      </c>
      <c r="F27" s="328"/>
      <c r="G27" s="328"/>
      <c r="H27" s="328"/>
      <c r="I27" s="127"/>
      <c r="J27" s="127"/>
      <c r="K27" s="127"/>
      <c r="L27" s="127"/>
      <c r="M27" s="129"/>
      <c r="S27" s="127"/>
      <c r="T27" s="127"/>
      <c r="U27" s="127"/>
      <c r="V27" s="127"/>
      <c r="W27" s="127"/>
      <c r="X27" s="127"/>
      <c r="Y27" s="127"/>
      <c r="Z27" s="127"/>
      <c r="AA27" s="127"/>
      <c r="AB27" s="127"/>
      <c r="AC27" s="127"/>
      <c r="AD27" s="127"/>
      <c r="AE27" s="127"/>
    </row>
    <row r="28" spans="1:31" s="2" customFormat="1" ht="6.95" customHeight="1">
      <c r="A28" s="35"/>
      <c r="B28" s="40"/>
      <c r="C28" s="35"/>
      <c r="D28" s="35"/>
      <c r="E28" s="35"/>
      <c r="F28" s="35"/>
      <c r="G28" s="35"/>
      <c r="H28" s="35"/>
      <c r="I28" s="35"/>
      <c r="J28" s="35"/>
      <c r="K28" s="35"/>
      <c r="L28" s="35"/>
      <c r="M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0"/>
      <c r="J29" s="130"/>
      <c r="K29" s="130"/>
      <c r="L29" s="130"/>
      <c r="M29" s="52"/>
      <c r="S29" s="35"/>
      <c r="T29" s="35"/>
      <c r="U29" s="35"/>
      <c r="V29" s="35"/>
      <c r="W29" s="35"/>
      <c r="X29" s="35"/>
      <c r="Y29" s="35"/>
      <c r="Z29" s="35"/>
      <c r="AA29" s="35"/>
      <c r="AB29" s="35"/>
      <c r="AC29" s="35"/>
      <c r="AD29" s="35"/>
      <c r="AE29" s="35"/>
    </row>
    <row r="30" spans="1:31" s="2" customFormat="1" ht="12.75">
      <c r="A30" s="35"/>
      <c r="B30" s="40"/>
      <c r="C30" s="35"/>
      <c r="D30" s="35"/>
      <c r="E30" s="124" t="s">
        <v>129</v>
      </c>
      <c r="F30" s="35"/>
      <c r="G30" s="35"/>
      <c r="H30" s="35"/>
      <c r="I30" s="35"/>
      <c r="J30" s="35"/>
      <c r="K30" s="131">
        <f>I96</f>
        <v>0</v>
      </c>
      <c r="L30" s="35"/>
      <c r="M30" s="52"/>
      <c r="S30" s="35"/>
      <c r="T30" s="35"/>
      <c r="U30" s="35"/>
      <c r="V30" s="35"/>
      <c r="W30" s="35"/>
      <c r="X30" s="35"/>
      <c r="Y30" s="35"/>
      <c r="Z30" s="35"/>
      <c r="AA30" s="35"/>
      <c r="AB30" s="35"/>
      <c r="AC30" s="35"/>
      <c r="AD30" s="35"/>
      <c r="AE30" s="35"/>
    </row>
    <row r="31" spans="1:31" s="2" customFormat="1" ht="12.75">
      <c r="A31" s="35"/>
      <c r="B31" s="40"/>
      <c r="C31" s="35"/>
      <c r="D31" s="35"/>
      <c r="E31" s="124" t="s">
        <v>130</v>
      </c>
      <c r="F31" s="35"/>
      <c r="G31" s="35"/>
      <c r="H31" s="35"/>
      <c r="I31" s="35"/>
      <c r="J31" s="35"/>
      <c r="K31" s="131">
        <f>J96</f>
        <v>0</v>
      </c>
      <c r="L31" s="35"/>
      <c r="M31" s="52"/>
      <c r="S31" s="35"/>
      <c r="T31" s="35"/>
      <c r="U31" s="35"/>
      <c r="V31" s="35"/>
      <c r="W31" s="35"/>
      <c r="X31" s="35"/>
      <c r="Y31" s="35"/>
      <c r="Z31" s="35"/>
      <c r="AA31" s="35"/>
      <c r="AB31" s="35"/>
      <c r="AC31" s="35"/>
      <c r="AD31" s="35"/>
      <c r="AE31" s="35"/>
    </row>
    <row r="32" spans="1:31" s="2" customFormat="1" ht="25.35" customHeight="1">
      <c r="A32" s="35"/>
      <c r="B32" s="40"/>
      <c r="C32" s="35"/>
      <c r="D32" s="132" t="s">
        <v>43</v>
      </c>
      <c r="E32" s="35"/>
      <c r="F32" s="35"/>
      <c r="G32" s="35"/>
      <c r="H32" s="35"/>
      <c r="I32" s="35"/>
      <c r="J32" s="35"/>
      <c r="K32" s="133">
        <f>ROUND(K120, 2)</f>
        <v>0</v>
      </c>
      <c r="L32" s="35"/>
      <c r="M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0"/>
      <c r="J33" s="130"/>
      <c r="K33" s="130"/>
      <c r="L33" s="130"/>
      <c r="M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45</v>
      </c>
      <c r="G34" s="35"/>
      <c r="H34" s="35"/>
      <c r="I34" s="134" t="s">
        <v>44</v>
      </c>
      <c r="J34" s="35"/>
      <c r="K34" s="134" t="s">
        <v>46</v>
      </c>
      <c r="L34" s="35"/>
      <c r="M34" s="52"/>
      <c r="S34" s="35"/>
      <c r="T34" s="35"/>
      <c r="U34" s="35"/>
      <c r="V34" s="35"/>
      <c r="W34" s="35"/>
      <c r="X34" s="35"/>
      <c r="Y34" s="35"/>
      <c r="Z34" s="35"/>
      <c r="AA34" s="35"/>
      <c r="AB34" s="35"/>
      <c r="AC34" s="35"/>
      <c r="AD34" s="35"/>
      <c r="AE34" s="35"/>
    </row>
    <row r="35" spans="1:31" s="2" customFormat="1" ht="14.45" customHeight="1">
      <c r="A35" s="35"/>
      <c r="B35" s="40"/>
      <c r="C35" s="35"/>
      <c r="D35" s="125" t="s">
        <v>47</v>
      </c>
      <c r="E35" s="124" t="s">
        <v>48</v>
      </c>
      <c r="F35" s="131">
        <f>ROUND((SUM(BE120:BE132)),  2)</f>
        <v>0</v>
      </c>
      <c r="G35" s="35"/>
      <c r="H35" s="35"/>
      <c r="I35" s="135">
        <v>0.21</v>
      </c>
      <c r="J35" s="35"/>
      <c r="K35" s="131">
        <f>ROUND(((SUM(BE120:BE132))*I35),  2)</f>
        <v>0</v>
      </c>
      <c r="L35" s="35"/>
      <c r="M35" s="52"/>
      <c r="S35" s="35"/>
      <c r="T35" s="35"/>
      <c r="U35" s="35"/>
      <c r="V35" s="35"/>
      <c r="W35" s="35"/>
      <c r="X35" s="35"/>
      <c r="Y35" s="35"/>
      <c r="Z35" s="35"/>
      <c r="AA35" s="35"/>
      <c r="AB35" s="35"/>
      <c r="AC35" s="35"/>
      <c r="AD35" s="35"/>
      <c r="AE35" s="35"/>
    </row>
    <row r="36" spans="1:31" s="2" customFormat="1" ht="14.45" customHeight="1">
      <c r="A36" s="35"/>
      <c r="B36" s="40"/>
      <c r="C36" s="35"/>
      <c r="D36" s="35"/>
      <c r="E36" s="124" t="s">
        <v>49</v>
      </c>
      <c r="F36" s="131">
        <f>ROUND((SUM(BF120:BF132)),  2)</f>
        <v>0</v>
      </c>
      <c r="G36" s="35"/>
      <c r="H36" s="35"/>
      <c r="I36" s="135">
        <v>0.15</v>
      </c>
      <c r="J36" s="35"/>
      <c r="K36" s="131">
        <f>ROUND(((SUM(BF120:BF132))*I36),  2)</f>
        <v>0</v>
      </c>
      <c r="L36" s="35"/>
      <c r="M36" s="52"/>
      <c r="S36" s="35"/>
      <c r="T36" s="35"/>
      <c r="U36" s="35"/>
      <c r="V36" s="35"/>
      <c r="W36" s="35"/>
      <c r="X36" s="35"/>
      <c r="Y36" s="35"/>
      <c r="Z36" s="35"/>
      <c r="AA36" s="35"/>
      <c r="AB36" s="35"/>
      <c r="AC36" s="35"/>
      <c r="AD36" s="35"/>
      <c r="AE36" s="35"/>
    </row>
    <row r="37" spans="1:31" s="2" customFormat="1" ht="14.45" hidden="1" customHeight="1">
      <c r="A37" s="35"/>
      <c r="B37" s="40"/>
      <c r="C37" s="35"/>
      <c r="D37" s="35"/>
      <c r="E37" s="124" t="s">
        <v>50</v>
      </c>
      <c r="F37" s="131">
        <f>ROUND((SUM(BG120:BG132)),  2)</f>
        <v>0</v>
      </c>
      <c r="G37" s="35"/>
      <c r="H37" s="35"/>
      <c r="I37" s="135">
        <v>0.21</v>
      </c>
      <c r="J37" s="35"/>
      <c r="K37" s="131">
        <f>0</f>
        <v>0</v>
      </c>
      <c r="L37" s="35"/>
      <c r="M37" s="52"/>
      <c r="S37" s="35"/>
      <c r="T37" s="35"/>
      <c r="U37" s="35"/>
      <c r="V37" s="35"/>
      <c r="W37" s="35"/>
      <c r="X37" s="35"/>
      <c r="Y37" s="35"/>
      <c r="Z37" s="35"/>
      <c r="AA37" s="35"/>
      <c r="AB37" s="35"/>
      <c r="AC37" s="35"/>
      <c r="AD37" s="35"/>
      <c r="AE37" s="35"/>
    </row>
    <row r="38" spans="1:31" s="2" customFormat="1" ht="14.45" hidden="1" customHeight="1">
      <c r="A38" s="35"/>
      <c r="B38" s="40"/>
      <c r="C38" s="35"/>
      <c r="D38" s="35"/>
      <c r="E38" s="124" t="s">
        <v>51</v>
      </c>
      <c r="F38" s="131">
        <f>ROUND((SUM(BH120:BH132)),  2)</f>
        <v>0</v>
      </c>
      <c r="G38" s="35"/>
      <c r="H38" s="35"/>
      <c r="I38" s="135">
        <v>0.15</v>
      </c>
      <c r="J38" s="35"/>
      <c r="K38" s="131">
        <f>0</f>
        <v>0</v>
      </c>
      <c r="L38" s="35"/>
      <c r="M38" s="52"/>
      <c r="S38" s="35"/>
      <c r="T38" s="35"/>
      <c r="U38" s="35"/>
      <c r="V38" s="35"/>
      <c r="W38" s="35"/>
      <c r="X38" s="35"/>
      <c r="Y38" s="35"/>
      <c r="Z38" s="35"/>
      <c r="AA38" s="35"/>
      <c r="AB38" s="35"/>
      <c r="AC38" s="35"/>
      <c r="AD38" s="35"/>
      <c r="AE38" s="35"/>
    </row>
    <row r="39" spans="1:31" s="2" customFormat="1" ht="14.45" hidden="1" customHeight="1">
      <c r="A39" s="35"/>
      <c r="B39" s="40"/>
      <c r="C39" s="35"/>
      <c r="D39" s="35"/>
      <c r="E39" s="124" t="s">
        <v>52</v>
      </c>
      <c r="F39" s="131">
        <f>ROUND((SUM(BI120:BI132)),  2)</f>
        <v>0</v>
      </c>
      <c r="G39" s="35"/>
      <c r="H39" s="35"/>
      <c r="I39" s="135">
        <v>0</v>
      </c>
      <c r="J39" s="35"/>
      <c r="K39" s="131">
        <f>0</f>
        <v>0</v>
      </c>
      <c r="L39" s="35"/>
      <c r="M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52"/>
      <c r="S40" s="35"/>
      <c r="T40" s="35"/>
      <c r="U40" s="35"/>
      <c r="V40" s="35"/>
      <c r="W40" s="35"/>
      <c r="X40" s="35"/>
      <c r="Y40" s="35"/>
      <c r="Z40" s="35"/>
      <c r="AA40" s="35"/>
      <c r="AB40" s="35"/>
      <c r="AC40" s="35"/>
      <c r="AD40" s="35"/>
      <c r="AE40" s="35"/>
    </row>
    <row r="41" spans="1:31" s="2" customFormat="1" ht="25.35" customHeight="1">
      <c r="A41" s="35"/>
      <c r="B41" s="40"/>
      <c r="C41" s="136"/>
      <c r="D41" s="137" t="s">
        <v>53</v>
      </c>
      <c r="E41" s="138"/>
      <c r="F41" s="138"/>
      <c r="G41" s="139" t="s">
        <v>54</v>
      </c>
      <c r="H41" s="140" t="s">
        <v>55</v>
      </c>
      <c r="I41" s="138"/>
      <c r="J41" s="138"/>
      <c r="K41" s="141">
        <f>SUM(K32:K39)</f>
        <v>0</v>
      </c>
      <c r="L41" s="142"/>
      <c r="M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35"/>
      <c r="M42" s="52"/>
      <c r="S42" s="35"/>
      <c r="T42" s="35"/>
      <c r="U42" s="35"/>
      <c r="V42" s="35"/>
      <c r="W42" s="35"/>
      <c r="X42" s="35"/>
      <c r="Y42" s="35"/>
      <c r="Z42" s="35"/>
      <c r="AA42" s="35"/>
      <c r="AB42" s="35"/>
      <c r="AC42" s="35"/>
      <c r="AD42" s="35"/>
      <c r="AE42" s="35"/>
    </row>
    <row r="43" spans="1:31" s="1" customFormat="1" ht="14.45" customHeight="1">
      <c r="B43" s="21"/>
      <c r="M43" s="21"/>
    </row>
    <row r="44" spans="1:31" s="1" customFormat="1" ht="14.45" customHeight="1">
      <c r="B44" s="21"/>
      <c r="M44" s="21"/>
    </row>
    <row r="45" spans="1:31" s="1" customFormat="1" ht="14.45" customHeight="1">
      <c r="B45" s="21"/>
      <c r="M45" s="21"/>
    </row>
    <row r="46" spans="1:31" s="1" customFormat="1" ht="14.45" customHeight="1">
      <c r="B46" s="21"/>
      <c r="M46" s="21"/>
    </row>
    <row r="47" spans="1:31" s="1" customFormat="1" ht="14.45" customHeight="1">
      <c r="B47" s="21"/>
      <c r="M47" s="21"/>
    </row>
    <row r="48" spans="1:31" s="1" customFormat="1" ht="14.45" customHeight="1">
      <c r="B48" s="21"/>
      <c r="M48" s="21"/>
    </row>
    <row r="49" spans="1:31" s="1" customFormat="1" ht="14.45" customHeight="1">
      <c r="B49" s="21"/>
      <c r="M49" s="21"/>
    </row>
    <row r="50" spans="1:31" s="2" customFormat="1" ht="14.45" customHeight="1">
      <c r="B50" s="52"/>
      <c r="D50" s="143" t="s">
        <v>56</v>
      </c>
      <c r="E50" s="144"/>
      <c r="F50" s="144"/>
      <c r="G50" s="143" t="s">
        <v>57</v>
      </c>
      <c r="H50" s="144"/>
      <c r="I50" s="144"/>
      <c r="J50" s="144"/>
      <c r="K50" s="144"/>
      <c r="L50" s="144"/>
      <c r="M50" s="52"/>
    </row>
    <row r="51" spans="1:31">
      <c r="B51" s="21"/>
      <c r="M51" s="21"/>
    </row>
    <row r="52" spans="1:31">
      <c r="B52" s="21"/>
      <c r="M52" s="21"/>
    </row>
    <row r="53" spans="1:31">
      <c r="B53" s="21"/>
      <c r="M53" s="21"/>
    </row>
    <row r="54" spans="1:31">
      <c r="B54" s="21"/>
      <c r="M54" s="21"/>
    </row>
    <row r="55" spans="1:31">
      <c r="B55" s="21"/>
      <c r="M55" s="21"/>
    </row>
    <row r="56" spans="1:31">
      <c r="B56" s="21"/>
      <c r="M56" s="21"/>
    </row>
    <row r="57" spans="1:31">
      <c r="B57" s="21"/>
      <c r="M57" s="21"/>
    </row>
    <row r="58" spans="1:31">
      <c r="B58" s="21"/>
      <c r="M58" s="21"/>
    </row>
    <row r="59" spans="1:31">
      <c r="B59" s="21"/>
      <c r="M59" s="21"/>
    </row>
    <row r="60" spans="1:31">
      <c r="B60" s="21"/>
      <c r="M60" s="21"/>
    </row>
    <row r="61" spans="1:31" s="2" customFormat="1" ht="12.75">
      <c r="A61" s="35"/>
      <c r="B61" s="40"/>
      <c r="C61" s="35"/>
      <c r="D61" s="145" t="s">
        <v>58</v>
      </c>
      <c r="E61" s="146"/>
      <c r="F61" s="147" t="s">
        <v>59</v>
      </c>
      <c r="G61" s="145" t="s">
        <v>58</v>
      </c>
      <c r="H61" s="146"/>
      <c r="I61" s="146"/>
      <c r="J61" s="148" t="s">
        <v>59</v>
      </c>
      <c r="K61" s="146"/>
      <c r="L61" s="146"/>
      <c r="M61" s="52"/>
      <c r="S61" s="35"/>
      <c r="T61" s="35"/>
      <c r="U61" s="35"/>
      <c r="V61" s="35"/>
      <c r="W61" s="35"/>
      <c r="X61" s="35"/>
      <c r="Y61" s="35"/>
      <c r="Z61" s="35"/>
      <c r="AA61" s="35"/>
      <c r="AB61" s="35"/>
      <c r="AC61" s="35"/>
      <c r="AD61" s="35"/>
      <c r="AE61" s="35"/>
    </row>
    <row r="62" spans="1:31">
      <c r="B62" s="21"/>
      <c r="M62" s="21"/>
    </row>
    <row r="63" spans="1:31">
      <c r="B63" s="21"/>
      <c r="M63" s="21"/>
    </row>
    <row r="64" spans="1:31">
      <c r="B64" s="21"/>
      <c r="M64" s="21"/>
    </row>
    <row r="65" spans="1:31" s="2" customFormat="1" ht="12.75">
      <c r="A65" s="35"/>
      <c r="B65" s="40"/>
      <c r="C65" s="35"/>
      <c r="D65" s="143" t="s">
        <v>60</v>
      </c>
      <c r="E65" s="149"/>
      <c r="F65" s="149"/>
      <c r="G65" s="143" t="s">
        <v>61</v>
      </c>
      <c r="H65" s="149"/>
      <c r="I65" s="149"/>
      <c r="J65" s="149"/>
      <c r="K65" s="149"/>
      <c r="L65" s="149"/>
      <c r="M65" s="52"/>
      <c r="S65" s="35"/>
      <c r="T65" s="35"/>
      <c r="U65" s="35"/>
      <c r="V65" s="35"/>
      <c r="W65" s="35"/>
      <c r="X65" s="35"/>
      <c r="Y65" s="35"/>
      <c r="Z65" s="35"/>
      <c r="AA65" s="35"/>
      <c r="AB65" s="35"/>
      <c r="AC65" s="35"/>
      <c r="AD65" s="35"/>
      <c r="AE65" s="35"/>
    </row>
    <row r="66" spans="1:31">
      <c r="B66" s="21"/>
      <c r="M66" s="21"/>
    </row>
    <row r="67" spans="1:31">
      <c r="B67" s="21"/>
      <c r="M67" s="21"/>
    </row>
    <row r="68" spans="1:31">
      <c r="B68" s="21"/>
      <c r="M68" s="21"/>
    </row>
    <row r="69" spans="1:31">
      <c r="B69" s="21"/>
      <c r="M69" s="21"/>
    </row>
    <row r="70" spans="1:31">
      <c r="B70" s="21"/>
      <c r="M70" s="21"/>
    </row>
    <row r="71" spans="1:31">
      <c r="B71" s="21"/>
      <c r="M71" s="21"/>
    </row>
    <row r="72" spans="1:31">
      <c r="B72" s="21"/>
      <c r="M72" s="21"/>
    </row>
    <row r="73" spans="1:31">
      <c r="B73" s="21"/>
      <c r="M73" s="21"/>
    </row>
    <row r="74" spans="1:31">
      <c r="B74" s="21"/>
      <c r="M74" s="21"/>
    </row>
    <row r="75" spans="1:31">
      <c r="B75" s="21"/>
      <c r="M75" s="21"/>
    </row>
    <row r="76" spans="1:31" s="2" customFormat="1" ht="12.75">
      <c r="A76" s="35"/>
      <c r="B76" s="40"/>
      <c r="C76" s="35"/>
      <c r="D76" s="145" t="s">
        <v>58</v>
      </c>
      <c r="E76" s="146"/>
      <c r="F76" s="147" t="s">
        <v>59</v>
      </c>
      <c r="G76" s="145" t="s">
        <v>58</v>
      </c>
      <c r="H76" s="146"/>
      <c r="I76" s="146"/>
      <c r="J76" s="148" t="s">
        <v>59</v>
      </c>
      <c r="K76" s="146"/>
      <c r="L76" s="146"/>
      <c r="M76" s="52"/>
      <c r="S76" s="35"/>
      <c r="T76" s="35"/>
      <c r="U76" s="35"/>
      <c r="V76" s="35"/>
      <c r="W76" s="35"/>
      <c r="X76" s="35"/>
      <c r="Y76" s="35"/>
      <c r="Z76" s="35"/>
      <c r="AA76" s="35"/>
      <c r="AB76" s="35"/>
      <c r="AC76" s="35"/>
      <c r="AD76" s="35"/>
      <c r="AE76" s="35"/>
    </row>
    <row r="77" spans="1:31" s="2" customFormat="1" ht="14.45" customHeight="1">
      <c r="A77" s="35"/>
      <c r="B77" s="150"/>
      <c r="C77" s="151"/>
      <c r="D77" s="151"/>
      <c r="E77" s="151"/>
      <c r="F77" s="151"/>
      <c r="G77" s="151"/>
      <c r="H77" s="151"/>
      <c r="I77" s="151"/>
      <c r="J77" s="151"/>
      <c r="K77" s="151"/>
      <c r="L77" s="151"/>
      <c r="M77" s="52"/>
      <c r="S77" s="35"/>
      <c r="T77" s="35"/>
      <c r="U77" s="35"/>
      <c r="V77" s="35"/>
      <c r="W77" s="35"/>
      <c r="X77" s="35"/>
      <c r="Y77" s="35"/>
      <c r="Z77" s="35"/>
      <c r="AA77" s="35"/>
      <c r="AB77" s="35"/>
      <c r="AC77" s="35"/>
      <c r="AD77" s="35"/>
      <c r="AE77" s="35"/>
    </row>
    <row r="81" spans="1:47" s="2" customFormat="1" ht="6.95" customHeight="1">
      <c r="A81" s="35"/>
      <c r="B81" s="152"/>
      <c r="C81" s="153"/>
      <c r="D81" s="153"/>
      <c r="E81" s="153"/>
      <c r="F81" s="153"/>
      <c r="G81" s="153"/>
      <c r="H81" s="153"/>
      <c r="I81" s="153"/>
      <c r="J81" s="153"/>
      <c r="K81" s="153"/>
      <c r="L81" s="153"/>
      <c r="M81" s="52"/>
      <c r="S81" s="35"/>
      <c r="T81" s="35"/>
      <c r="U81" s="35"/>
      <c r="V81" s="35"/>
      <c r="W81" s="35"/>
      <c r="X81" s="35"/>
      <c r="Y81" s="35"/>
      <c r="Z81" s="35"/>
      <c r="AA81" s="35"/>
      <c r="AB81" s="35"/>
      <c r="AC81" s="35"/>
      <c r="AD81" s="35"/>
      <c r="AE81" s="35"/>
    </row>
    <row r="82" spans="1:47" s="2" customFormat="1" ht="24.95" customHeight="1">
      <c r="A82" s="35"/>
      <c r="B82" s="36"/>
      <c r="C82" s="24" t="s">
        <v>131</v>
      </c>
      <c r="D82" s="37"/>
      <c r="E82" s="37"/>
      <c r="F82" s="37"/>
      <c r="G82" s="37"/>
      <c r="H82" s="37"/>
      <c r="I82" s="37"/>
      <c r="J82" s="37"/>
      <c r="K82" s="37"/>
      <c r="L82" s="37"/>
      <c r="M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37"/>
      <c r="M83" s="52"/>
      <c r="S83" s="35"/>
      <c r="T83" s="35"/>
      <c r="U83" s="35"/>
      <c r="V83" s="35"/>
      <c r="W83" s="35"/>
      <c r="X83" s="35"/>
      <c r="Y83" s="35"/>
      <c r="Z83" s="35"/>
      <c r="AA83" s="35"/>
      <c r="AB83" s="35"/>
      <c r="AC83" s="35"/>
      <c r="AD83" s="35"/>
      <c r="AE83" s="35"/>
    </row>
    <row r="84" spans="1:47" s="2" customFormat="1" ht="12" customHeight="1">
      <c r="A84" s="35"/>
      <c r="B84" s="36"/>
      <c r="C84" s="30" t="s">
        <v>17</v>
      </c>
      <c r="D84" s="37"/>
      <c r="E84" s="37"/>
      <c r="F84" s="37"/>
      <c r="G84" s="37"/>
      <c r="H84" s="37"/>
      <c r="I84" s="37"/>
      <c r="J84" s="37"/>
      <c r="K84" s="37"/>
      <c r="L84" s="37"/>
      <c r="M84" s="52"/>
      <c r="S84" s="35"/>
      <c r="T84" s="35"/>
      <c r="U84" s="35"/>
      <c r="V84" s="35"/>
      <c r="W84" s="35"/>
      <c r="X84" s="35"/>
      <c r="Y84" s="35"/>
      <c r="Z84" s="35"/>
      <c r="AA84" s="35"/>
      <c r="AB84" s="35"/>
      <c r="AC84" s="35"/>
      <c r="AD84" s="35"/>
      <c r="AE84" s="35"/>
    </row>
    <row r="85" spans="1:47" s="2" customFormat="1" ht="16.5" customHeight="1">
      <c r="A85" s="35"/>
      <c r="B85" s="36"/>
      <c r="C85" s="37"/>
      <c r="D85" s="37"/>
      <c r="E85" s="324" t="str">
        <f>E7</f>
        <v>Zajištění havarijního stavu suterénu objektu Městské lázně</v>
      </c>
      <c r="F85" s="325"/>
      <c r="G85" s="325"/>
      <c r="H85" s="325"/>
      <c r="I85" s="37"/>
      <c r="J85" s="37"/>
      <c r="K85" s="37"/>
      <c r="L85" s="37"/>
      <c r="M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37"/>
      <c r="M86" s="52"/>
      <c r="S86" s="35"/>
      <c r="T86" s="35"/>
      <c r="U86" s="35"/>
      <c r="V86" s="35"/>
      <c r="W86" s="35"/>
      <c r="X86" s="35"/>
      <c r="Y86" s="35"/>
      <c r="Z86" s="35"/>
      <c r="AA86" s="35"/>
      <c r="AB86" s="35"/>
      <c r="AC86" s="35"/>
      <c r="AD86" s="35"/>
      <c r="AE86" s="35"/>
    </row>
    <row r="87" spans="1:47" s="2" customFormat="1" ht="16.5" customHeight="1">
      <c r="A87" s="35"/>
      <c r="B87" s="36"/>
      <c r="C87" s="37"/>
      <c r="D87" s="37"/>
      <c r="E87" s="313" t="str">
        <f>E9</f>
        <v>99 - Vedlejší a ostatní náklady</v>
      </c>
      <c r="F87" s="327"/>
      <c r="G87" s="327"/>
      <c r="H87" s="327"/>
      <c r="I87" s="37"/>
      <c r="J87" s="37"/>
      <c r="K87" s="37"/>
      <c r="L87" s="37"/>
      <c r="M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37"/>
      <c r="M88" s="52"/>
      <c r="S88" s="35"/>
      <c r="T88" s="35"/>
      <c r="U88" s="35"/>
      <c r="V88" s="35"/>
      <c r="W88" s="35"/>
      <c r="X88" s="35"/>
      <c r="Y88" s="35"/>
      <c r="Z88" s="35"/>
      <c r="AA88" s="35"/>
      <c r="AB88" s="35"/>
      <c r="AC88" s="35"/>
      <c r="AD88" s="35"/>
      <c r="AE88" s="35"/>
    </row>
    <row r="89" spans="1:47" s="2" customFormat="1" ht="12" customHeight="1">
      <c r="A89" s="35"/>
      <c r="B89" s="36"/>
      <c r="C89" s="30" t="s">
        <v>21</v>
      </c>
      <c r="D89" s="37"/>
      <c r="E89" s="37"/>
      <c r="F89" s="28" t="str">
        <f>F12</f>
        <v>Ústí nad Labem</v>
      </c>
      <c r="G89" s="37"/>
      <c r="H89" s="37"/>
      <c r="I89" s="30" t="s">
        <v>23</v>
      </c>
      <c r="J89" s="67" t="str">
        <f>IF(J12="","",J12)</f>
        <v>4. 4. 2022</v>
      </c>
      <c r="K89" s="37"/>
      <c r="L89" s="37"/>
      <c r="M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37"/>
      <c r="M90" s="52"/>
      <c r="S90" s="35"/>
      <c r="T90" s="35"/>
      <c r="U90" s="35"/>
      <c r="V90" s="35"/>
      <c r="W90" s="35"/>
      <c r="X90" s="35"/>
      <c r="Y90" s="35"/>
      <c r="Z90" s="35"/>
      <c r="AA90" s="35"/>
      <c r="AB90" s="35"/>
      <c r="AC90" s="35"/>
      <c r="AD90" s="35"/>
      <c r="AE90" s="35"/>
    </row>
    <row r="91" spans="1:47" s="2" customFormat="1" ht="15.2" customHeight="1">
      <c r="A91" s="35"/>
      <c r="B91" s="36"/>
      <c r="C91" s="30" t="s">
        <v>25</v>
      </c>
      <c r="D91" s="37"/>
      <c r="E91" s="37"/>
      <c r="F91" s="28" t="str">
        <f>E15</f>
        <v>Městské služby Ústí nad Labem, p.o.</v>
      </c>
      <c r="G91" s="37"/>
      <c r="H91" s="37"/>
      <c r="I91" s="30" t="s">
        <v>33</v>
      </c>
      <c r="J91" s="33" t="str">
        <f>E21</f>
        <v>SPECTA, s.r.o.</v>
      </c>
      <c r="K91" s="37"/>
      <c r="L91" s="37"/>
      <c r="M91" s="52"/>
      <c r="S91" s="35"/>
      <c r="T91" s="35"/>
      <c r="U91" s="35"/>
      <c r="V91" s="35"/>
      <c r="W91" s="35"/>
      <c r="X91" s="35"/>
      <c r="Y91" s="35"/>
      <c r="Z91" s="35"/>
      <c r="AA91" s="35"/>
      <c r="AB91" s="35"/>
      <c r="AC91" s="35"/>
      <c r="AD91" s="35"/>
      <c r="AE91" s="35"/>
    </row>
    <row r="92" spans="1:47" s="2" customFormat="1" ht="15.2" customHeight="1">
      <c r="A92" s="35"/>
      <c r="B92" s="36"/>
      <c r="C92" s="30" t="s">
        <v>31</v>
      </c>
      <c r="D92" s="37"/>
      <c r="E92" s="37"/>
      <c r="F92" s="28" t="str">
        <f>IF(E18="","",E18)</f>
        <v>Vyplň údaj</v>
      </c>
      <c r="G92" s="37"/>
      <c r="H92" s="37"/>
      <c r="I92" s="30" t="s">
        <v>37</v>
      </c>
      <c r="J92" s="33" t="str">
        <f>E24</f>
        <v xml:space="preserve">Specta </v>
      </c>
      <c r="K92" s="37"/>
      <c r="L92" s="37"/>
      <c r="M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37"/>
      <c r="M93" s="52"/>
      <c r="S93" s="35"/>
      <c r="T93" s="35"/>
      <c r="U93" s="35"/>
      <c r="V93" s="35"/>
      <c r="W93" s="35"/>
      <c r="X93" s="35"/>
      <c r="Y93" s="35"/>
      <c r="Z93" s="35"/>
      <c r="AA93" s="35"/>
      <c r="AB93" s="35"/>
      <c r="AC93" s="35"/>
      <c r="AD93" s="35"/>
      <c r="AE93" s="35"/>
    </row>
    <row r="94" spans="1:47" s="2" customFormat="1" ht="29.25" customHeight="1">
      <c r="A94" s="35"/>
      <c r="B94" s="36"/>
      <c r="C94" s="154" t="s">
        <v>132</v>
      </c>
      <c r="D94" s="155"/>
      <c r="E94" s="155"/>
      <c r="F94" s="155"/>
      <c r="G94" s="155"/>
      <c r="H94" s="155"/>
      <c r="I94" s="156" t="s">
        <v>133</v>
      </c>
      <c r="J94" s="156" t="s">
        <v>134</v>
      </c>
      <c r="K94" s="156" t="s">
        <v>135</v>
      </c>
      <c r="L94" s="155"/>
      <c r="M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37"/>
      <c r="M95" s="52"/>
      <c r="S95" s="35"/>
      <c r="T95" s="35"/>
      <c r="U95" s="35"/>
      <c r="V95" s="35"/>
      <c r="W95" s="35"/>
      <c r="X95" s="35"/>
      <c r="Y95" s="35"/>
      <c r="Z95" s="35"/>
      <c r="AA95" s="35"/>
      <c r="AB95" s="35"/>
      <c r="AC95" s="35"/>
      <c r="AD95" s="35"/>
      <c r="AE95" s="35"/>
    </row>
    <row r="96" spans="1:47" s="2" customFormat="1" ht="22.9" customHeight="1">
      <c r="A96" s="35"/>
      <c r="B96" s="36"/>
      <c r="C96" s="157" t="s">
        <v>136</v>
      </c>
      <c r="D96" s="37"/>
      <c r="E96" s="37"/>
      <c r="F96" s="37"/>
      <c r="G96" s="37"/>
      <c r="H96" s="37"/>
      <c r="I96" s="85">
        <f t="shared" ref="I96:J98" si="0">Q120</f>
        <v>0</v>
      </c>
      <c r="J96" s="85">
        <f t="shared" si="0"/>
        <v>0</v>
      </c>
      <c r="K96" s="85">
        <f>K120</f>
        <v>0</v>
      </c>
      <c r="L96" s="37"/>
      <c r="M96" s="52"/>
      <c r="S96" s="35"/>
      <c r="T96" s="35"/>
      <c r="U96" s="35"/>
      <c r="V96" s="35"/>
      <c r="W96" s="35"/>
      <c r="X96" s="35"/>
      <c r="Y96" s="35"/>
      <c r="Z96" s="35"/>
      <c r="AA96" s="35"/>
      <c r="AB96" s="35"/>
      <c r="AC96" s="35"/>
      <c r="AD96" s="35"/>
      <c r="AE96" s="35"/>
      <c r="AU96" s="18" t="s">
        <v>137</v>
      </c>
    </row>
    <row r="97" spans="1:31" s="9" customFormat="1" ht="24.95" customHeight="1">
      <c r="B97" s="158"/>
      <c r="C97" s="159"/>
      <c r="D97" s="160" t="s">
        <v>946</v>
      </c>
      <c r="E97" s="161"/>
      <c r="F97" s="161"/>
      <c r="G97" s="161"/>
      <c r="H97" s="161"/>
      <c r="I97" s="162">
        <f t="shared" si="0"/>
        <v>0</v>
      </c>
      <c r="J97" s="162">
        <f t="shared" si="0"/>
        <v>0</v>
      </c>
      <c r="K97" s="162">
        <f>K121</f>
        <v>0</v>
      </c>
      <c r="L97" s="159"/>
      <c r="M97" s="163"/>
    </row>
    <row r="98" spans="1:31" s="10" customFormat="1" ht="19.899999999999999" customHeight="1">
      <c r="B98" s="164"/>
      <c r="C98" s="106"/>
      <c r="D98" s="165" t="s">
        <v>947</v>
      </c>
      <c r="E98" s="166"/>
      <c r="F98" s="166"/>
      <c r="G98" s="166"/>
      <c r="H98" s="166"/>
      <c r="I98" s="167">
        <f t="shared" si="0"/>
        <v>0</v>
      </c>
      <c r="J98" s="167">
        <f t="shared" si="0"/>
        <v>0</v>
      </c>
      <c r="K98" s="167">
        <f>K122</f>
        <v>0</v>
      </c>
      <c r="L98" s="106"/>
      <c r="M98" s="168"/>
    </row>
    <row r="99" spans="1:31" s="10" customFormat="1" ht="19.899999999999999" customHeight="1">
      <c r="B99" s="164"/>
      <c r="C99" s="106"/>
      <c r="D99" s="165" t="s">
        <v>948</v>
      </c>
      <c r="E99" s="166"/>
      <c r="F99" s="166"/>
      <c r="G99" s="166"/>
      <c r="H99" s="166"/>
      <c r="I99" s="167">
        <f>Q125</f>
        <v>0</v>
      </c>
      <c r="J99" s="167">
        <f>R125</f>
        <v>0</v>
      </c>
      <c r="K99" s="167">
        <f>K125</f>
        <v>0</v>
      </c>
      <c r="L99" s="106"/>
      <c r="M99" s="168"/>
    </row>
    <row r="100" spans="1:31" s="10" customFormat="1" ht="19.899999999999999" customHeight="1">
      <c r="B100" s="164"/>
      <c r="C100" s="106"/>
      <c r="D100" s="165" t="s">
        <v>949</v>
      </c>
      <c r="E100" s="166"/>
      <c r="F100" s="166"/>
      <c r="G100" s="166"/>
      <c r="H100" s="166"/>
      <c r="I100" s="167">
        <f>Q129</f>
        <v>0</v>
      </c>
      <c r="J100" s="167">
        <f>R129</f>
        <v>0</v>
      </c>
      <c r="K100" s="167">
        <f>K129</f>
        <v>0</v>
      </c>
      <c r="L100" s="106"/>
      <c r="M100" s="168"/>
    </row>
    <row r="101" spans="1:31" s="2" customFormat="1" ht="21.75" customHeight="1">
      <c r="A101" s="35"/>
      <c r="B101" s="36"/>
      <c r="C101" s="37"/>
      <c r="D101" s="37"/>
      <c r="E101" s="37"/>
      <c r="F101" s="37"/>
      <c r="G101" s="37"/>
      <c r="H101" s="37"/>
      <c r="I101" s="37"/>
      <c r="J101" s="37"/>
      <c r="K101" s="37"/>
      <c r="L101" s="37"/>
      <c r="M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6"/>
      <c r="M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8"/>
      <c r="M106" s="52"/>
      <c r="S106" s="35"/>
      <c r="T106" s="35"/>
      <c r="U106" s="35"/>
      <c r="V106" s="35"/>
      <c r="W106" s="35"/>
      <c r="X106" s="35"/>
      <c r="Y106" s="35"/>
      <c r="Z106" s="35"/>
      <c r="AA106" s="35"/>
      <c r="AB106" s="35"/>
      <c r="AC106" s="35"/>
      <c r="AD106" s="35"/>
      <c r="AE106" s="35"/>
    </row>
    <row r="107" spans="1:31" s="2" customFormat="1" ht="24.95" customHeight="1">
      <c r="A107" s="35"/>
      <c r="B107" s="36"/>
      <c r="C107" s="24" t="s">
        <v>144</v>
      </c>
      <c r="D107" s="37"/>
      <c r="E107" s="37"/>
      <c r="F107" s="37"/>
      <c r="G107" s="37"/>
      <c r="H107" s="37"/>
      <c r="I107" s="37"/>
      <c r="J107" s="37"/>
      <c r="K107" s="37"/>
      <c r="L107" s="37"/>
      <c r="M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37"/>
      <c r="M108" s="52"/>
      <c r="S108" s="35"/>
      <c r="T108" s="35"/>
      <c r="U108" s="35"/>
      <c r="V108" s="35"/>
      <c r="W108" s="35"/>
      <c r="X108" s="35"/>
      <c r="Y108" s="35"/>
      <c r="Z108" s="35"/>
      <c r="AA108" s="35"/>
      <c r="AB108" s="35"/>
      <c r="AC108" s="35"/>
      <c r="AD108" s="35"/>
      <c r="AE108" s="35"/>
    </row>
    <row r="109" spans="1:31" s="2" customFormat="1" ht="12" customHeight="1">
      <c r="A109" s="35"/>
      <c r="B109" s="36"/>
      <c r="C109" s="30" t="s">
        <v>17</v>
      </c>
      <c r="D109" s="37"/>
      <c r="E109" s="37"/>
      <c r="F109" s="37"/>
      <c r="G109" s="37"/>
      <c r="H109" s="37"/>
      <c r="I109" s="37"/>
      <c r="J109" s="37"/>
      <c r="K109" s="37"/>
      <c r="L109" s="37"/>
      <c r="M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24" t="str">
        <f>E7</f>
        <v>Zajištění havarijního stavu suterénu objektu Městské lázně</v>
      </c>
      <c r="F110" s="325"/>
      <c r="G110" s="325"/>
      <c r="H110" s="325"/>
      <c r="I110" s="37"/>
      <c r="J110" s="37"/>
      <c r="K110" s="37"/>
      <c r="L110" s="37"/>
      <c r="M110" s="52"/>
      <c r="S110" s="35"/>
      <c r="T110" s="35"/>
      <c r="U110" s="35"/>
      <c r="V110" s="35"/>
      <c r="W110" s="35"/>
      <c r="X110" s="35"/>
      <c r="Y110" s="35"/>
      <c r="Z110" s="35"/>
      <c r="AA110" s="35"/>
      <c r="AB110" s="35"/>
      <c r="AC110" s="35"/>
      <c r="AD110" s="35"/>
      <c r="AE110" s="35"/>
    </row>
    <row r="111" spans="1:31" s="2" customFormat="1" ht="12" customHeight="1">
      <c r="A111" s="35"/>
      <c r="B111" s="36"/>
      <c r="C111" s="30" t="s">
        <v>123</v>
      </c>
      <c r="D111" s="37"/>
      <c r="E111" s="37"/>
      <c r="F111" s="37"/>
      <c r="G111" s="37"/>
      <c r="H111" s="37"/>
      <c r="I111" s="37"/>
      <c r="J111" s="37"/>
      <c r="K111" s="37"/>
      <c r="L111" s="37"/>
      <c r="M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13" t="str">
        <f>E9</f>
        <v>99 - Vedlejší a ostatní náklady</v>
      </c>
      <c r="F112" s="327"/>
      <c r="G112" s="327"/>
      <c r="H112" s="327"/>
      <c r="I112" s="37"/>
      <c r="J112" s="37"/>
      <c r="K112" s="37"/>
      <c r="L112" s="37"/>
      <c r="M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37"/>
      <c r="M113" s="52"/>
      <c r="S113" s="35"/>
      <c r="T113" s="35"/>
      <c r="U113" s="35"/>
      <c r="V113" s="35"/>
      <c r="W113" s="35"/>
      <c r="X113" s="35"/>
      <c r="Y113" s="35"/>
      <c r="Z113" s="35"/>
      <c r="AA113" s="35"/>
      <c r="AB113" s="35"/>
      <c r="AC113" s="35"/>
      <c r="AD113" s="35"/>
      <c r="AE113" s="35"/>
    </row>
    <row r="114" spans="1:65" s="2" customFormat="1" ht="12" customHeight="1">
      <c r="A114" s="35"/>
      <c r="B114" s="36"/>
      <c r="C114" s="30" t="s">
        <v>21</v>
      </c>
      <c r="D114" s="37"/>
      <c r="E114" s="37"/>
      <c r="F114" s="28" t="str">
        <f>F12</f>
        <v>Ústí nad Labem</v>
      </c>
      <c r="G114" s="37"/>
      <c r="H114" s="37"/>
      <c r="I114" s="30" t="s">
        <v>23</v>
      </c>
      <c r="J114" s="67" t="str">
        <f>IF(J12="","",J12)</f>
        <v>4. 4. 2022</v>
      </c>
      <c r="K114" s="37"/>
      <c r="L114" s="37"/>
      <c r="M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37"/>
      <c r="M115" s="52"/>
      <c r="S115" s="35"/>
      <c r="T115" s="35"/>
      <c r="U115" s="35"/>
      <c r="V115" s="35"/>
      <c r="W115" s="35"/>
      <c r="X115" s="35"/>
      <c r="Y115" s="35"/>
      <c r="Z115" s="35"/>
      <c r="AA115" s="35"/>
      <c r="AB115" s="35"/>
      <c r="AC115" s="35"/>
      <c r="AD115" s="35"/>
      <c r="AE115" s="35"/>
    </row>
    <row r="116" spans="1:65" s="2" customFormat="1" ht="15.2" customHeight="1">
      <c r="A116" s="35"/>
      <c r="B116" s="36"/>
      <c r="C116" s="30" t="s">
        <v>25</v>
      </c>
      <c r="D116" s="37"/>
      <c r="E116" s="37"/>
      <c r="F116" s="28" t="str">
        <f>E15</f>
        <v>Městské služby Ústí nad Labem, p.o.</v>
      </c>
      <c r="G116" s="37"/>
      <c r="H116" s="37"/>
      <c r="I116" s="30" t="s">
        <v>33</v>
      </c>
      <c r="J116" s="33" t="str">
        <f>E21</f>
        <v>SPECTA, s.r.o.</v>
      </c>
      <c r="K116" s="37"/>
      <c r="L116" s="37"/>
      <c r="M116" s="52"/>
      <c r="S116" s="35"/>
      <c r="T116" s="35"/>
      <c r="U116" s="35"/>
      <c r="V116" s="35"/>
      <c r="W116" s="35"/>
      <c r="X116" s="35"/>
      <c r="Y116" s="35"/>
      <c r="Z116" s="35"/>
      <c r="AA116" s="35"/>
      <c r="AB116" s="35"/>
      <c r="AC116" s="35"/>
      <c r="AD116" s="35"/>
      <c r="AE116" s="35"/>
    </row>
    <row r="117" spans="1:65" s="2" customFormat="1" ht="15.2" customHeight="1">
      <c r="A117" s="35"/>
      <c r="B117" s="36"/>
      <c r="C117" s="30" t="s">
        <v>31</v>
      </c>
      <c r="D117" s="37"/>
      <c r="E117" s="37"/>
      <c r="F117" s="28" t="str">
        <f>IF(E18="","",E18)</f>
        <v>Vyplň údaj</v>
      </c>
      <c r="G117" s="37"/>
      <c r="H117" s="37"/>
      <c r="I117" s="30" t="s">
        <v>37</v>
      </c>
      <c r="J117" s="33" t="str">
        <f>E24</f>
        <v xml:space="preserve">Specta </v>
      </c>
      <c r="K117" s="37"/>
      <c r="L117" s="37"/>
      <c r="M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37"/>
      <c r="M118" s="52"/>
      <c r="S118" s="35"/>
      <c r="T118" s="35"/>
      <c r="U118" s="35"/>
      <c r="V118" s="35"/>
      <c r="W118" s="35"/>
      <c r="X118" s="35"/>
      <c r="Y118" s="35"/>
      <c r="Z118" s="35"/>
      <c r="AA118" s="35"/>
      <c r="AB118" s="35"/>
      <c r="AC118" s="35"/>
      <c r="AD118" s="35"/>
      <c r="AE118" s="35"/>
    </row>
    <row r="119" spans="1:65" s="11" customFormat="1" ht="29.25" customHeight="1">
      <c r="A119" s="169"/>
      <c r="B119" s="170"/>
      <c r="C119" s="171" t="s">
        <v>145</v>
      </c>
      <c r="D119" s="172" t="s">
        <v>68</v>
      </c>
      <c r="E119" s="172" t="s">
        <v>64</v>
      </c>
      <c r="F119" s="172" t="s">
        <v>65</v>
      </c>
      <c r="G119" s="172" t="s">
        <v>146</v>
      </c>
      <c r="H119" s="172" t="s">
        <v>147</v>
      </c>
      <c r="I119" s="172" t="s">
        <v>148</v>
      </c>
      <c r="J119" s="172" t="s">
        <v>149</v>
      </c>
      <c r="K119" s="173" t="s">
        <v>135</v>
      </c>
      <c r="L119" s="174" t="s">
        <v>150</v>
      </c>
      <c r="M119" s="175"/>
      <c r="N119" s="76" t="s">
        <v>1</v>
      </c>
      <c r="O119" s="77" t="s">
        <v>47</v>
      </c>
      <c r="P119" s="77" t="s">
        <v>151</v>
      </c>
      <c r="Q119" s="77" t="s">
        <v>152</v>
      </c>
      <c r="R119" s="77" t="s">
        <v>153</v>
      </c>
      <c r="S119" s="77" t="s">
        <v>154</v>
      </c>
      <c r="T119" s="77" t="s">
        <v>155</v>
      </c>
      <c r="U119" s="77" t="s">
        <v>156</v>
      </c>
      <c r="V119" s="77" t="s">
        <v>157</v>
      </c>
      <c r="W119" s="77" t="s">
        <v>158</v>
      </c>
      <c r="X119" s="78" t="s">
        <v>159</v>
      </c>
      <c r="Y119" s="169"/>
      <c r="Z119" s="169"/>
      <c r="AA119" s="169"/>
      <c r="AB119" s="169"/>
      <c r="AC119" s="169"/>
      <c r="AD119" s="169"/>
      <c r="AE119" s="169"/>
    </row>
    <row r="120" spans="1:65" s="2" customFormat="1" ht="22.9" customHeight="1">
      <c r="A120" s="35"/>
      <c r="B120" s="36"/>
      <c r="C120" s="83" t="s">
        <v>160</v>
      </c>
      <c r="D120" s="37"/>
      <c r="E120" s="37"/>
      <c r="F120" s="37"/>
      <c r="G120" s="37"/>
      <c r="H120" s="37"/>
      <c r="I120" s="37"/>
      <c r="J120" s="37"/>
      <c r="K120" s="176">
        <f>BK120</f>
        <v>0</v>
      </c>
      <c r="L120" s="37"/>
      <c r="M120" s="40"/>
      <c r="N120" s="79"/>
      <c r="O120" s="177"/>
      <c r="P120" s="80"/>
      <c r="Q120" s="178">
        <f>Q121</f>
        <v>0</v>
      </c>
      <c r="R120" s="178">
        <f>R121</f>
        <v>0</v>
      </c>
      <c r="S120" s="80"/>
      <c r="T120" s="179">
        <f>T121</f>
        <v>0</v>
      </c>
      <c r="U120" s="80"/>
      <c r="V120" s="179">
        <f>V121</f>
        <v>0</v>
      </c>
      <c r="W120" s="80"/>
      <c r="X120" s="180">
        <f>X121</f>
        <v>0</v>
      </c>
      <c r="Y120" s="35"/>
      <c r="Z120" s="35"/>
      <c r="AA120" s="35"/>
      <c r="AB120" s="35"/>
      <c r="AC120" s="35"/>
      <c r="AD120" s="35"/>
      <c r="AE120" s="35"/>
      <c r="AT120" s="18" t="s">
        <v>84</v>
      </c>
      <c r="AU120" s="18" t="s">
        <v>137</v>
      </c>
      <c r="BK120" s="181">
        <f>BK121</f>
        <v>0</v>
      </c>
    </row>
    <row r="121" spans="1:65" s="12" customFormat="1" ht="25.9" customHeight="1">
      <c r="B121" s="182"/>
      <c r="C121" s="183"/>
      <c r="D121" s="184" t="s">
        <v>84</v>
      </c>
      <c r="E121" s="185" t="s">
        <v>950</v>
      </c>
      <c r="F121" s="185" t="s">
        <v>951</v>
      </c>
      <c r="G121" s="183"/>
      <c r="H121" s="183"/>
      <c r="I121" s="186"/>
      <c r="J121" s="186"/>
      <c r="K121" s="187">
        <f>BK121</f>
        <v>0</v>
      </c>
      <c r="L121" s="183"/>
      <c r="M121" s="188"/>
      <c r="N121" s="189"/>
      <c r="O121" s="190"/>
      <c r="P121" s="190"/>
      <c r="Q121" s="191">
        <f>Q122+Q125+Q129</f>
        <v>0</v>
      </c>
      <c r="R121" s="191">
        <f>R122+R125+R129</f>
        <v>0</v>
      </c>
      <c r="S121" s="190"/>
      <c r="T121" s="192">
        <f>T122+T125+T129</f>
        <v>0</v>
      </c>
      <c r="U121" s="190"/>
      <c r="V121" s="192">
        <f>V122+V125+V129</f>
        <v>0</v>
      </c>
      <c r="W121" s="190"/>
      <c r="X121" s="193">
        <f>X122+X125+X129</f>
        <v>0</v>
      </c>
      <c r="AR121" s="194" t="s">
        <v>203</v>
      </c>
      <c r="AT121" s="195" t="s">
        <v>84</v>
      </c>
      <c r="AU121" s="195" t="s">
        <v>85</v>
      </c>
      <c r="AY121" s="194" t="s">
        <v>163</v>
      </c>
      <c r="BK121" s="196">
        <f>BK122+BK125+BK129</f>
        <v>0</v>
      </c>
    </row>
    <row r="122" spans="1:65" s="12" customFormat="1" ht="22.9" customHeight="1">
      <c r="B122" s="182"/>
      <c r="C122" s="183"/>
      <c r="D122" s="184" t="s">
        <v>84</v>
      </c>
      <c r="E122" s="197" t="s">
        <v>952</v>
      </c>
      <c r="F122" s="197" t="s">
        <v>953</v>
      </c>
      <c r="G122" s="183"/>
      <c r="H122" s="183"/>
      <c r="I122" s="186"/>
      <c r="J122" s="186"/>
      <c r="K122" s="198">
        <f>BK122</f>
        <v>0</v>
      </c>
      <c r="L122" s="183"/>
      <c r="M122" s="188"/>
      <c r="N122" s="189"/>
      <c r="O122" s="190"/>
      <c r="P122" s="190"/>
      <c r="Q122" s="191">
        <f>SUM(Q123:Q124)</f>
        <v>0</v>
      </c>
      <c r="R122" s="191">
        <f>SUM(R123:R124)</f>
        <v>0</v>
      </c>
      <c r="S122" s="190"/>
      <c r="T122" s="192">
        <f>SUM(T123:T124)</f>
        <v>0</v>
      </c>
      <c r="U122" s="190"/>
      <c r="V122" s="192">
        <f>SUM(V123:V124)</f>
        <v>0</v>
      </c>
      <c r="W122" s="190"/>
      <c r="X122" s="193">
        <f>SUM(X123:X124)</f>
        <v>0</v>
      </c>
      <c r="AR122" s="194" t="s">
        <v>203</v>
      </c>
      <c r="AT122" s="195" t="s">
        <v>84</v>
      </c>
      <c r="AU122" s="195" t="s">
        <v>92</v>
      </c>
      <c r="AY122" s="194" t="s">
        <v>163</v>
      </c>
      <c r="BK122" s="196">
        <f>SUM(BK123:BK124)</f>
        <v>0</v>
      </c>
    </row>
    <row r="123" spans="1:65" s="2" customFormat="1" ht="16.5" customHeight="1">
      <c r="A123" s="35"/>
      <c r="B123" s="36"/>
      <c r="C123" s="199" t="s">
        <v>92</v>
      </c>
      <c r="D123" s="199" t="s">
        <v>165</v>
      </c>
      <c r="E123" s="200" t="s">
        <v>954</v>
      </c>
      <c r="F123" s="201" t="s">
        <v>955</v>
      </c>
      <c r="G123" s="202" t="s">
        <v>735</v>
      </c>
      <c r="H123" s="203">
        <v>1</v>
      </c>
      <c r="I123" s="204"/>
      <c r="J123" s="204"/>
      <c r="K123" s="205">
        <f>ROUND(P123*H123,2)</f>
        <v>0</v>
      </c>
      <c r="L123" s="206"/>
      <c r="M123" s="40"/>
      <c r="N123" s="207" t="s">
        <v>1</v>
      </c>
      <c r="O123" s="208" t="s">
        <v>48</v>
      </c>
      <c r="P123" s="209">
        <f>I123+J123</f>
        <v>0</v>
      </c>
      <c r="Q123" s="209">
        <f>ROUND(I123*H123,2)</f>
        <v>0</v>
      </c>
      <c r="R123" s="209">
        <f>ROUND(J123*H123,2)</f>
        <v>0</v>
      </c>
      <c r="S123" s="72"/>
      <c r="T123" s="210">
        <f>S123*H123</f>
        <v>0</v>
      </c>
      <c r="U123" s="210">
        <v>0</v>
      </c>
      <c r="V123" s="210">
        <f>U123*H123</f>
        <v>0</v>
      </c>
      <c r="W123" s="210">
        <v>0</v>
      </c>
      <c r="X123" s="211">
        <f>W123*H123</f>
        <v>0</v>
      </c>
      <c r="Y123" s="35"/>
      <c r="Z123" s="35"/>
      <c r="AA123" s="35"/>
      <c r="AB123" s="35"/>
      <c r="AC123" s="35"/>
      <c r="AD123" s="35"/>
      <c r="AE123" s="35"/>
      <c r="AR123" s="212" t="s">
        <v>956</v>
      </c>
      <c r="AT123" s="212" t="s">
        <v>165</v>
      </c>
      <c r="AU123" s="212" t="s">
        <v>94</v>
      </c>
      <c r="AY123" s="18" t="s">
        <v>163</v>
      </c>
      <c r="BE123" s="213">
        <f>IF(O123="základní",K123,0)</f>
        <v>0</v>
      </c>
      <c r="BF123" s="213">
        <f>IF(O123="snížená",K123,0)</f>
        <v>0</v>
      </c>
      <c r="BG123" s="213">
        <f>IF(O123="zákl. přenesená",K123,0)</f>
        <v>0</v>
      </c>
      <c r="BH123" s="213">
        <f>IF(O123="sníž. přenesená",K123,0)</f>
        <v>0</v>
      </c>
      <c r="BI123" s="213">
        <f>IF(O123="nulová",K123,0)</f>
        <v>0</v>
      </c>
      <c r="BJ123" s="18" t="s">
        <v>92</v>
      </c>
      <c r="BK123" s="213">
        <f>ROUND(P123*H123,2)</f>
        <v>0</v>
      </c>
      <c r="BL123" s="18" t="s">
        <v>956</v>
      </c>
      <c r="BM123" s="212" t="s">
        <v>957</v>
      </c>
    </row>
    <row r="124" spans="1:65" s="2" customFormat="1">
      <c r="A124" s="35"/>
      <c r="B124" s="36"/>
      <c r="C124" s="37"/>
      <c r="D124" s="214" t="s">
        <v>171</v>
      </c>
      <c r="E124" s="37"/>
      <c r="F124" s="215" t="s">
        <v>955</v>
      </c>
      <c r="G124" s="37"/>
      <c r="H124" s="37"/>
      <c r="I124" s="216"/>
      <c r="J124" s="216"/>
      <c r="K124" s="37"/>
      <c r="L124" s="37"/>
      <c r="M124" s="40"/>
      <c r="N124" s="217"/>
      <c r="O124" s="218"/>
      <c r="P124" s="72"/>
      <c r="Q124" s="72"/>
      <c r="R124" s="72"/>
      <c r="S124" s="72"/>
      <c r="T124" s="72"/>
      <c r="U124" s="72"/>
      <c r="V124" s="72"/>
      <c r="W124" s="72"/>
      <c r="X124" s="73"/>
      <c r="Y124" s="35"/>
      <c r="Z124" s="35"/>
      <c r="AA124" s="35"/>
      <c r="AB124" s="35"/>
      <c r="AC124" s="35"/>
      <c r="AD124" s="35"/>
      <c r="AE124" s="35"/>
      <c r="AT124" s="18" t="s">
        <v>171</v>
      </c>
      <c r="AU124" s="18" t="s">
        <v>94</v>
      </c>
    </row>
    <row r="125" spans="1:65" s="12" customFormat="1" ht="22.9" customHeight="1">
      <c r="B125" s="182"/>
      <c r="C125" s="183"/>
      <c r="D125" s="184" t="s">
        <v>84</v>
      </c>
      <c r="E125" s="197" t="s">
        <v>958</v>
      </c>
      <c r="F125" s="197" t="s">
        <v>959</v>
      </c>
      <c r="G125" s="183"/>
      <c r="H125" s="183"/>
      <c r="I125" s="186"/>
      <c r="J125" s="186"/>
      <c r="K125" s="198">
        <f>BK125</f>
        <v>0</v>
      </c>
      <c r="L125" s="183"/>
      <c r="M125" s="188"/>
      <c r="N125" s="189"/>
      <c r="O125" s="190"/>
      <c r="P125" s="190"/>
      <c r="Q125" s="191">
        <f>SUM(Q126:Q128)</f>
        <v>0</v>
      </c>
      <c r="R125" s="191">
        <f>SUM(R126:R128)</f>
        <v>0</v>
      </c>
      <c r="S125" s="190"/>
      <c r="T125" s="192">
        <f>SUM(T126:T128)</f>
        <v>0</v>
      </c>
      <c r="U125" s="190"/>
      <c r="V125" s="192">
        <f>SUM(V126:V128)</f>
        <v>0</v>
      </c>
      <c r="W125" s="190"/>
      <c r="X125" s="193">
        <f>SUM(X126:X128)</f>
        <v>0</v>
      </c>
      <c r="AR125" s="194" t="s">
        <v>203</v>
      </c>
      <c r="AT125" s="195" t="s">
        <v>84</v>
      </c>
      <c r="AU125" s="195" t="s">
        <v>92</v>
      </c>
      <c r="AY125" s="194" t="s">
        <v>163</v>
      </c>
      <c r="BK125" s="196">
        <f>SUM(BK126:BK128)</f>
        <v>0</v>
      </c>
    </row>
    <row r="126" spans="1:65" s="2" customFormat="1" ht="16.5" customHeight="1">
      <c r="A126" s="35"/>
      <c r="B126" s="36"/>
      <c r="C126" s="199" t="s">
        <v>94</v>
      </c>
      <c r="D126" s="199" t="s">
        <v>165</v>
      </c>
      <c r="E126" s="200" t="s">
        <v>960</v>
      </c>
      <c r="F126" s="201" t="s">
        <v>959</v>
      </c>
      <c r="G126" s="202" t="s">
        <v>1</v>
      </c>
      <c r="H126" s="203">
        <v>1</v>
      </c>
      <c r="I126" s="204"/>
      <c r="J126" s="204"/>
      <c r="K126" s="205">
        <f>ROUND(P126*H126,2)</f>
        <v>0</v>
      </c>
      <c r="L126" s="206"/>
      <c r="M126" s="40"/>
      <c r="N126" s="207" t="s">
        <v>1</v>
      </c>
      <c r="O126" s="208" t="s">
        <v>48</v>
      </c>
      <c r="P126" s="209">
        <f>I126+J126</f>
        <v>0</v>
      </c>
      <c r="Q126" s="209">
        <f>ROUND(I126*H126,2)</f>
        <v>0</v>
      </c>
      <c r="R126" s="209">
        <f>ROUND(J126*H126,2)</f>
        <v>0</v>
      </c>
      <c r="S126" s="72"/>
      <c r="T126" s="210">
        <f>S126*H126</f>
        <v>0</v>
      </c>
      <c r="U126" s="210">
        <v>0</v>
      </c>
      <c r="V126" s="210">
        <f>U126*H126</f>
        <v>0</v>
      </c>
      <c r="W126" s="210">
        <v>0</v>
      </c>
      <c r="X126" s="211">
        <f>W126*H126</f>
        <v>0</v>
      </c>
      <c r="Y126" s="35"/>
      <c r="Z126" s="35"/>
      <c r="AA126" s="35"/>
      <c r="AB126" s="35"/>
      <c r="AC126" s="35"/>
      <c r="AD126" s="35"/>
      <c r="AE126" s="35"/>
      <c r="AR126" s="212" t="s">
        <v>956</v>
      </c>
      <c r="AT126" s="212" t="s">
        <v>165</v>
      </c>
      <c r="AU126" s="212" t="s">
        <v>94</v>
      </c>
      <c r="AY126" s="18" t="s">
        <v>163</v>
      </c>
      <c r="BE126" s="213">
        <f>IF(O126="základní",K126,0)</f>
        <v>0</v>
      </c>
      <c r="BF126" s="213">
        <f>IF(O126="snížená",K126,0)</f>
        <v>0</v>
      </c>
      <c r="BG126" s="213">
        <f>IF(O126="zákl. přenesená",K126,0)</f>
        <v>0</v>
      </c>
      <c r="BH126" s="213">
        <f>IF(O126="sníž. přenesená",K126,0)</f>
        <v>0</v>
      </c>
      <c r="BI126" s="213">
        <f>IF(O126="nulová",K126,0)</f>
        <v>0</v>
      </c>
      <c r="BJ126" s="18" t="s">
        <v>92</v>
      </c>
      <c r="BK126" s="213">
        <f>ROUND(P126*H126,2)</f>
        <v>0</v>
      </c>
      <c r="BL126" s="18" t="s">
        <v>956</v>
      </c>
      <c r="BM126" s="212" t="s">
        <v>961</v>
      </c>
    </row>
    <row r="127" spans="1:65" s="2" customFormat="1">
      <c r="A127" s="35"/>
      <c r="B127" s="36"/>
      <c r="C127" s="37"/>
      <c r="D127" s="214" t="s">
        <v>171</v>
      </c>
      <c r="E127" s="37"/>
      <c r="F127" s="215" t="s">
        <v>959</v>
      </c>
      <c r="G127" s="37"/>
      <c r="H127" s="37"/>
      <c r="I127" s="216"/>
      <c r="J127" s="216"/>
      <c r="K127" s="37"/>
      <c r="L127" s="37"/>
      <c r="M127" s="40"/>
      <c r="N127" s="217"/>
      <c r="O127" s="218"/>
      <c r="P127" s="72"/>
      <c r="Q127" s="72"/>
      <c r="R127" s="72"/>
      <c r="S127" s="72"/>
      <c r="T127" s="72"/>
      <c r="U127" s="72"/>
      <c r="V127" s="72"/>
      <c r="W127" s="72"/>
      <c r="X127" s="73"/>
      <c r="Y127" s="35"/>
      <c r="Z127" s="35"/>
      <c r="AA127" s="35"/>
      <c r="AB127" s="35"/>
      <c r="AC127" s="35"/>
      <c r="AD127" s="35"/>
      <c r="AE127" s="35"/>
      <c r="AT127" s="18" t="s">
        <v>171</v>
      </c>
      <c r="AU127" s="18" t="s">
        <v>94</v>
      </c>
    </row>
    <row r="128" spans="1:65" s="2" customFormat="1" ht="68.25">
      <c r="A128" s="35"/>
      <c r="B128" s="36"/>
      <c r="C128" s="37"/>
      <c r="D128" s="214" t="s">
        <v>429</v>
      </c>
      <c r="E128" s="37"/>
      <c r="F128" s="266" t="s">
        <v>962</v>
      </c>
      <c r="G128" s="37"/>
      <c r="H128" s="37"/>
      <c r="I128" s="216"/>
      <c r="J128" s="216"/>
      <c r="K128" s="37"/>
      <c r="L128" s="37"/>
      <c r="M128" s="40"/>
      <c r="N128" s="217"/>
      <c r="O128" s="218"/>
      <c r="P128" s="72"/>
      <c r="Q128" s="72"/>
      <c r="R128" s="72"/>
      <c r="S128" s="72"/>
      <c r="T128" s="72"/>
      <c r="U128" s="72"/>
      <c r="V128" s="72"/>
      <c r="W128" s="72"/>
      <c r="X128" s="73"/>
      <c r="Y128" s="35"/>
      <c r="Z128" s="35"/>
      <c r="AA128" s="35"/>
      <c r="AB128" s="35"/>
      <c r="AC128" s="35"/>
      <c r="AD128" s="35"/>
      <c r="AE128" s="35"/>
      <c r="AT128" s="18" t="s">
        <v>429</v>
      </c>
      <c r="AU128" s="18" t="s">
        <v>94</v>
      </c>
    </row>
    <row r="129" spans="1:65" s="12" customFormat="1" ht="22.9" customHeight="1">
      <c r="B129" s="182"/>
      <c r="C129" s="183"/>
      <c r="D129" s="184" t="s">
        <v>84</v>
      </c>
      <c r="E129" s="197" t="s">
        <v>963</v>
      </c>
      <c r="F129" s="197" t="s">
        <v>964</v>
      </c>
      <c r="G129" s="183"/>
      <c r="H129" s="183"/>
      <c r="I129" s="186"/>
      <c r="J129" s="186"/>
      <c r="K129" s="198">
        <f>BK129</f>
        <v>0</v>
      </c>
      <c r="L129" s="183"/>
      <c r="M129" s="188"/>
      <c r="N129" s="189"/>
      <c r="O129" s="190"/>
      <c r="P129" s="190"/>
      <c r="Q129" s="191">
        <f>SUM(Q130:Q132)</f>
        <v>0</v>
      </c>
      <c r="R129" s="191">
        <f>SUM(R130:R132)</f>
        <v>0</v>
      </c>
      <c r="S129" s="190"/>
      <c r="T129" s="192">
        <f>SUM(T130:T132)</f>
        <v>0</v>
      </c>
      <c r="U129" s="190"/>
      <c r="V129" s="192">
        <f>SUM(V130:V132)</f>
        <v>0</v>
      </c>
      <c r="W129" s="190"/>
      <c r="X129" s="193">
        <f>SUM(X130:X132)</f>
        <v>0</v>
      </c>
      <c r="AR129" s="194" t="s">
        <v>203</v>
      </c>
      <c r="AT129" s="195" t="s">
        <v>84</v>
      </c>
      <c r="AU129" s="195" t="s">
        <v>92</v>
      </c>
      <c r="AY129" s="194" t="s">
        <v>163</v>
      </c>
      <c r="BK129" s="196">
        <f>SUM(BK130:BK132)</f>
        <v>0</v>
      </c>
    </row>
    <row r="130" spans="1:65" s="2" customFormat="1" ht="16.5" customHeight="1">
      <c r="A130" s="35"/>
      <c r="B130" s="36"/>
      <c r="C130" s="199" t="s">
        <v>102</v>
      </c>
      <c r="D130" s="199" t="s">
        <v>165</v>
      </c>
      <c r="E130" s="200" t="s">
        <v>965</v>
      </c>
      <c r="F130" s="201" t="s">
        <v>966</v>
      </c>
      <c r="G130" s="202" t="s">
        <v>1</v>
      </c>
      <c r="H130" s="203">
        <v>1</v>
      </c>
      <c r="I130" s="204"/>
      <c r="J130" s="204"/>
      <c r="K130" s="205">
        <f>ROUND(P130*H130,2)</f>
        <v>0</v>
      </c>
      <c r="L130" s="206"/>
      <c r="M130" s="40"/>
      <c r="N130" s="207" t="s">
        <v>1</v>
      </c>
      <c r="O130" s="208" t="s">
        <v>48</v>
      </c>
      <c r="P130" s="209">
        <f>I130+J130</f>
        <v>0</v>
      </c>
      <c r="Q130" s="209">
        <f>ROUND(I130*H130,2)</f>
        <v>0</v>
      </c>
      <c r="R130" s="209">
        <f>ROUND(J130*H130,2)</f>
        <v>0</v>
      </c>
      <c r="S130" s="72"/>
      <c r="T130" s="210">
        <f>S130*H130</f>
        <v>0</v>
      </c>
      <c r="U130" s="210">
        <v>0</v>
      </c>
      <c r="V130" s="210">
        <f>U130*H130</f>
        <v>0</v>
      </c>
      <c r="W130" s="210">
        <v>0</v>
      </c>
      <c r="X130" s="211">
        <f>W130*H130</f>
        <v>0</v>
      </c>
      <c r="Y130" s="35"/>
      <c r="Z130" s="35"/>
      <c r="AA130" s="35"/>
      <c r="AB130" s="35"/>
      <c r="AC130" s="35"/>
      <c r="AD130" s="35"/>
      <c r="AE130" s="35"/>
      <c r="AR130" s="212" t="s">
        <v>956</v>
      </c>
      <c r="AT130" s="212" t="s">
        <v>165</v>
      </c>
      <c r="AU130" s="212" t="s">
        <v>94</v>
      </c>
      <c r="AY130" s="18" t="s">
        <v>163</v>
      </c>
      <c r="BE130" s="213">
        <f>IF(O130="základní",K130,0)</f>
        <v>0</v>
      </c>
      <c r="BF130" s="213">
        <f>IF(O130="snížená",K130,0)</f>
        <v>0</v>
      </c>
      <c r="BG130" s="213">
        <f>IF(O130="zákl. přenesená",K130,0)</f>
        <v>0</v>
      </c>
      <c r="BH130" s="213">
        <f>IF(O130="sníž. přenesená",K130,0)</f>
        <v>0</v>
      </c>
      <c r="BI130" s="213">
        <f>IF(O130="nulová",K130,0)</f>
        <v>0</v>
      </c>
      <c r="BJ130" s="18" t="s">
        <v>92</v>
      </c>
      <c r="BK130" s="213">
        <f>ROUND(P130*H130,2)</f>
        <v>0</v>
      </c>
      <c r="BL130" s="18" t="s">
        <v>956</v>
      </c>
      <c r="BM130" s="212" t="s">
        <v>967</v>
      </c>
    </row>
    <row r="131" spans="1:65" s="2" customFormat="1">
      <c r="A131" s="35"/>
      <c r="B131" s="36"/>
      <c r="C131" s="37"/>
      <c r="D131" s="214" t="s">
        <v>171</v>
      </c>
      <c r="E131" s="37"/>
      <c r="F131" s="215" t="s">
        <v>966</v>
      </c>
      <c r="G131" s="37"/>
      <c r="H131" s="37"/>
      <c r="I131" s="216"/>
      <c r="J131" s="216"/>
      <c r="K131" s="37"/>
      <c r="L131" s="37"/>
      <c r="M131" s="40"/>
      <c r="N131" s="217"/>
      <c r="O131" s="218"/>
      <c r="P131" s="72"/>
      <c r="Q131" s="72"/>
      <c r="R131" s="72"/>
      <c r="S131" s="72"/>
      <c r="T131" s="72"/>
      <c r="U131" s="72"/>
      <c r="V131" s="72"/>
      <c r="W131" s="72"/>
      <c r="X131" s="73"/>
      <c r="Y131" s="35"/>
      <c r="Z131" s="35"/>
      <c r="AA131" s="35"/>
      <c r="AB131" s="35"/>
      <c r="AC131" s="35"/>
      <c r="AD131" s="35"/>
      <c r="AE131" s="35"/>
      <c r="AT131" s="18" t="s">
        <v>171</v>
      </c>
      <c r="AU131" s="18" t="s">
        <v>94</v>
      </c>
    </row>
    <row r="132" spans="1:65" s="2" customFormat="1" ht="68.25">
      <c r="A132" s="35"/>
      <c r="B132" s="36"/>
      <c r="C132" s="37"/>
      <c r="D132" s="214" t="s">
        <v>429</v>
      </c>
      <c r="E132" s="37"/>
      <c r="F132" s="266" t="s">
        <v>968</v>
      </c>
      <c r="G132" s="37"/>
      <c r="H132" s="37"/>
      <c r="I132" s="216"/>
      <c r="J132" s="216"/>
      <c r="K132" s="37"/>
      <c r="L132" s="37"/>
      <c r="M132" s="40"/>
      <c r="N132" s="251"/>
      <c r="O132" s="252"/>
      <c r="P132" s="253"/>
      <c r="Q132" s="253"/>
      <c r="R132" s="253"/>
      <c r="S132" s="253"/>
      <c r="T132" s="253"/>
      <c r="U132" s="253"/>
      <c r="V132" s="253"/>
      <c r="W132" s="253"/>
      <c r="X132" s="254"/>
      <c r="Y132" s="35"/>
      <c r="Z132" s="35"/>
      <c r="AA132" s="35"/>
      <c r="AB132" s="35"/>
      <c r="AC132" s="35"/>
      <c r="AD132" s="35"/>
      <c r="AE132" s="35"/>
      <c r="AT132" s="18" t="s">
        <v>429</v>
      </c>
      <c r="AU132" s="18" t="s">
        <v>94</v>
      </c>
    </row>
    <row r="133" spans="1:65" s="2" customFormat="1" ht="6.95" customHeight="1">
      <c r="A133" s="35"/>
      <c r="B133" s="55"/>
      <c r="C133" s="56"/>
      <c r="D133" s="56"/>
      <c r="E133" s="56"/>
      <c r="F133" s="56"/>
      <c r="G133" s="56"/>
      <c r="H133" s="56"/>
      <c r="I133" s="56"/>
      <c r="J133" s="56"/>
      <c r="K133" s="56"/>
      <c r="L133" s="56"/>
      <c r="M133" s="40"/>
      <c r="N133" s="35"/>
      <c r="P133" s="35"/>
      <c r="Q133" s="35"/>
      <c r="R133" s="35"/>
      <c r="S133" s="35"/>
      <c r="T133" s="35"/>
      <c r="U133" s="35"/>
      <c r="V133" s="35"/>
      <c r="W133" s="35"/>
      <c r="X133" s="35"/>
      <c r="Y133" s="35"/>
      <c r="Z133" s="35"/>
      <c r="AA133" s="35"/>
      <c r="AB133" s="35"/>
      <c r="AC133" s="35"/>
      <c r="AD133" s="35"/>
      <c r="AE133" s="35"/>
    </row>
  </sheetData>
  <sheetProtection algorithmName="SHA-512" hashValue="LMMrvaTGGsQsngoC1R56Elt2fAZEC5Jpg6Ax1tVsUc0nLs1Umu2vJGXeIdaKthRtkC40MGiO+bHgd1jgxlWJLw==" saltValue="WhGT92858QunI6QZCBVuXrTs5xwlt3E1i3/TM/04zUSrbwPijL1k7Ju4TC5G5hBiVKsY2LmcImRaFD3zn+k7NA==" spinCount="100000" sheet="1" objects="1" scenarios="1" formatColumns="0" formatRows="0" autoFilter="0"/>
  <autoFilter ref="C119:L132" xr:uid="{00000000-0009-0000-0000-000006000000}"/>
  <mergeCells count="9">
    <mergeCell ref="E87:H87"/>
    <mergeCell ref="E110:H110"/>
    <mergeCell ref="E112:H112"/>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D.1.1_a - Architektonicko...</vt:lpstr>
      <vt:lpstr>D.1.1_b - Architektonicko...</vt:lpstr>
      <vt:lpstr>D.1.4.1_1 - Děšťová kanal...</vt:lpstr>
      <vt:lpstr>D.1.4.1_2 - Vypouštění ba...</vt:lpstr>
      <vt:lpstr>D.1.4.1_3 - Odkanalizován...</vt:lpstr>
      <vt:lpstr>99 - Vedlejší a ostatní n...</vt:lpstr>
      <vt:lpstr>'99 - Vedlejší a ostatní n...'!Názvy_tisku</vt:lpstr>
      <vt:lpstr>'D.1.1_a - Architektonicko...'!Názvy_tisku</vt:lpstr>
      <vt:lpstr>'D.1.1_b - Architektonicko...'!Názvy_tisku</vt:lpstr>
      <vt:lpstr>'D.1.4.1_1 - Děšťová kanal...'!Názvy_tisku</vt:lpstr>
      <vt:lpstr>'D.1.4.1_2 - Vypouštění ba...'!Názvy_tisku</vt:lpstr>
      <vt:lpstr>'D.1.4.1_3 - Odkanalizován...'!Názvy_tisku</vt:lpstr>
      <vt:lpstr>'Rekapitulace stavby'!Názvy_tisku</vt:lpstr>
      <vt:lpstr>'99 - Vedlejší a ostatní n...'!Oblast_tisku</vt:lpstr>
      <vt:lpstr>'D.1.1_a - Architektonicko...'!Oblast_tisku</vt:lpstr>
      <vt:lpstr>'D.1.1_b - Architektonicko...'!Oblast_tisku</vt:lpstr>
      <vt:lpstr>'D.1.4.1_1 - Děšťová kanal...'!Oblast_tisku</vt:lpstr>
      <vt:lpstr>'D.1.4.1_2 - Vypouštění ba...'!Oblast_tisku</vt:lpstr>
      <vt:lpstr>'D.1.4.1_3 - Odkanalizován...'!Oblast_tisku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RUDA\Rudolf Král</dc:creator>
  <cp:lastModifiedBy>Lysáková Kateřina, Mgr.</cp:lastModifiedBy>
  <dcterms:created xsi:type="dcterms:W3CDTF">2022-04-04T13:22:15Z</dcterms:created>
  <dcterms:modified xsi:type="dcterms:W3CDTF">2023-01-20T06:13:32Z</dcterms:modified>
</cp:coreProperties>
</file>