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931"/>
  <workbookPr defaultThemeVersion="124226"/>
  <bookViews>
    <workbookView xWindow="65416" yWindow="65416" windowWidth="29040" windowHeight="15720" activeTab="0"/>
  </bookViews>
  <sheets>
    <sheet name="Rekapitulace" sheetId="18" r:id="rId1"/>
    <sheet name="Tříděný odpad" sheetId="1" r:id="rId2"/>
    <sheet name="SD" sheetId="3" r:id="rId3"/>
    <sheet name="Odpady ze zeleně" sheetId="5" r:id="rId4"/>
    <sheet name="NO" sheetId="6" r:id="rId5"/>
    <sheet name="Objem" sheetId="4" r:id="rId6"/>
    <sheet name="Doúklid" sheetId="14" r:id="rId7"/>
    <sheet name="Černé skládky" sheetId="15" r:id="rId8"/>
    <sheet name="Re-Use centrum" sheetId="19" r:id="rId9"/>
  </sheets>
  <definedNames/>
  <calcPr calcId="191029"/>
  <extLst/>
</workbook>
</file>

<file path=xl/sharedStrings.xml><?xml version="1.0" encoding="utf-8"?>
<sst xmlns="http://schemas.openxmlformats.org/spreadsheetml/2006/main" count="607" uniqueCount="228">
  <si>
    <t>Nádoba</t>
  </si>
  <si>
    <t>Počet nádob</t>
  </si>
  <si>
    <t>[litry]</t>
  </si>
  <si>
    <t>[počet/rok]</t>
  </si>
  <si>
    <t>[ks]</t>
  </si>
  <si>
    <t>[Kč/ks/rok]</t>
  </si>
  <si>
    <t>[Kč/rok]</t>
  </si>
  <si>
    <t>Nabídková cena za svoz papíru za 1 rok bez DPH</t>
  </si>
  <si>
    <t>Plasty</t>
  </si>
  <si>
    <t>Papír</t>
  </si>
  <si>
    <t>Sklo</t>
  </si>
  <si>
    <t>Nabídková cena za svoz plastů za 1 rok bez DPH</t>
  </si>
  <si>
    <t>Nabídková cena za svoz skla za 1 rok bez DPH</t>
  </si>
  <si>
    <t>Ktg.</t>
  </si>
  <si>
    <t>Název odpadu</t>
  </si>
  <si>
    <t>N</t>
  </si>
  <si>
    <t>O</t>
  </si>
  <si>
    <t>Objemný odpad</t>
  </si>
  <si>
    <t>[Kč/t]</t>
  </si>
  <si>
    <t>Celková cena bez DPH</t>
  </si>
  <si>
    <t>Nebezpečný odpad</t>
  </si>
  <si>
    <t>-</t>
  </si>
  <si>
    <t>Kód odpadu</t>
  </si>
  <si>
    <t>200201</t>
  </si>
  <si>
    <t>[Kč/kg]</t>
  </si>
  <si>
    <t>[ks/rok]</t>
  </si>
  <si>
    <t>Služba</t>
  </si>
  <si>
    <t>Mytí nádoby zvenku</t>
  </si>
  <si>
    <t>Mytí nádoby zevnitř</t>
  </si>
  <si>
    <t>Kompletní mytí nádoby zvenku i zevnitř</t>
  </si>
  <si>
    <t>Výkon</t>
  </si>
  <si>
    <t>BRKO</t>
  </si>
  <si>
    <t>[Kč/měsíc]</t>
  </si>
  <si>
    <t>Celková nabídková cena za sběr a svoz, přepravu tříděného odpadu do zařízení za 1 rok bez DPH</t>
  </si>
  <si>
    <t>Nakládka</t>
  </si>
  <si>
    <t>Doprava a přeprava</t>
  </si>
  <si>
    <t>(a)</t>
  </si>
  <si>
    <t>(b)</t>
  </si>
  <si>
    <t>(c)</t>
  </si>
  <si>
    <t>(e)</t>
  </si>
  <si>
    <t>(d)</t>
  </si>
  <si>
    <t>(f)</t>
  </si>
  <si>
    <t>Kovy</t>
  </si>
  <si>
    <t>Sběrné dvory</t>
  </si>
  <si>
    <t>Zeleň - vaky</t>
  </si>
  <si>
    <t>Doúklid</t>
  </si>
  <si>
    <t>Tříděný odpad</t>
  </si>
  <si>
    <t>(h)</t>
  </si>
  <si>
    <t>(f)=(c)*(e)</t>
  </si>
  <si>
    <t>(e)=(b)*(d)</t>
  </si>
  <si>
    <t>[Kč/výsyp 1 ks]</t>
  </si>
  <si>
    <t>Mytí nádob BRKO</t>
  </si>
  <si>
    <t>Předpokládané množství odpadu</t>
  </si>
  <si>
    <t>[t/rok]</t>
  </si>
  <si>
    <t>Nabídková cena celkem bez DPH</t>
  </si>
  <si>
    <t>(g)=(e)+(f)</t>
  </si>
  <si>
    <t>(h)=(d)*(g)</t>
  </si>
  <si>
    <t>[kg/rok]</t>
  </si>
  <si>
    <t>Černé skládky - stanovení nabídkové ceny</t>
  </si>
  <si>
    <t>Činnost</t>
  </si>
  <si>
    <t>Předpokládané množství jednotek</t>
  </si>
  <si>
    <t>[jednotka/rok]</t>
  </si>
  <si>
    <t>Jednotka</t>
  </si>
  <si>
    <t>měsíc</t>
  </si>
  <si>
    <t>Jednotková cena bez DPH</t>
  </si>
  <si>
    <t>Jednotek/rok</t>
  </si>
  <si>
    <t>Jednotková cena (sběr, svoz, přeprava do zařízení k využití) bez DPH</t>
  </si>
  <si>
    <t>Nabídková cena (sběr, svoz, přeprava do zařízení) za svoz 1 nádoby během 1 roku bez DPH</t>
  </si>
  <si>
    <t>Nabídková cena za roční svoz dané kategorie nádoby celkem bez DPH</t>
  </si>
  <si>
    <t>Předpokládaná cena za svoz kovů za 1 rok bez DPH</t>
  </si>
  <si>
    <t>Objem nádoby</t>
  </si>
  <si>
    <t>Předpokládaný počet svozů</t>
  </si>
  <si>
    <t>Nabídková cena za 1 rok celkem bez DPH</t>
  </si>
  <si>
    <t>[Kč/ks/1 x svoz]</t>
  </si>
  <si>
    <t>(j)</t>
  </si>
  <si>
    <t>(k)=(i)*(j)</t>
  </si>
  <si>
    <t>Předpokládaná cena za mimořádné vývozy papíru za 1 rok bez DPH</t>
  </si>
  <si>
    <t>Předpokládaná cena za mimořádné vývozy plastů za 1 rok bez DPH</t>
  </si>
  <si>
    <t>Předpokládaná cena za mimořádné vývozy tříděného odpadu za 1 rok bez DPH</t>
  </si>
  <si>
    <t>Mytí odpadových nádob</t>
  </si>
  <si>
    <t>Jednotková cena bez DPH [Kč/ks]</t>
  </si>
  <si>
    <t>Předpokládaný počet/rok</t>
  </si>
  <si>
    <t>Předpokládaná celková cena [Kč/rok]</t>
  </si>
  <si>
    <t>Mytí nádoby zvenku - 1100 l - horní výsyp</t>
  </si>
  <si>
    <t>Mytí nádoby zevnitř - 1100 l horní výsyp</t>
  </si>
  <si>
    <t>Mytí nádoby zvenku - 1100 - 3350 l spodní výsyp</t>
  </si>
  <si>
    <t>Mytí nádoby zevnitř - 1100 - 3350 l spodní výsyp</t>
  </si>
  <si>
    <t>Celková předpokládaná cena za poskytování Služeb dle Katalogového listu KL 1 - Tříděný odpad po dobu 1 roku v Kč bez DPH</t>
  </si>
  <si>
    <t>Celková předpokládaná cena za poskytování Služeb dle Katalogového listu KL 1 - Tříděný odpad za dobu trvání Smlouvy v Kč bez DPH</t>
  </si>
  <si>
    <t>Jednotková cena za sběr, svoz a přepravu do zařízení bez DPH</t>
  </si>
  <si>
    <t>Jednotková cena za využití odpadu bez DPH</t>
  </si>
  <si>
    <t>Modelový počet svozů</t>
  </si>
  <si>
    <t>Modelový počet nádob</t>
  </si>
  <si>
    <t xml:space="preserve">Jednotková cena za sběr, svoz a přepravu BRKO do zařízení bez DPH </t>
  </si>
  <si>
    <t xml:space="preserve">Jednotková cena za pronájem nádob bez DPH </t>
  </si>
  <si>
    <t>Jednotková cena [Kč/ks]</t>
  </si>
  <si>
    <t>Předpokládaná cena za mytí nádob BRKO za 1 rok v Kč bez DPH</t>
  </si>
  <si>
    <t xml:space="preserve">Jednotková cena za sběr, svoz a přepravu NO do zařízení bez DPH </t>
  </si>
  <si>
    <t>Rekapitulace:</t>
  </si>
  <si>
    <t>Předpokládaná cena plnění za dobu trvání smlouvy v Kč bez DPH</t>
  </si>
  <si>
    <t>Kompletní mytí nádoby zvenku i zevnitř - 1100 l - horní výsyp</t>
  </si>
  <si>
    <t>Kompletní mytí nádoby zvenku i zevnitř - 1100 - 3350 l spodní výsyp</t>
  </si>
  <si>
    <t xml:space="preserve">Předpokládaná cena za mytí odpadových nádob za 1 rok celkem bez DPH </t>
  </si>
  <si>
    <t xml:space="preserve">Celková předpokládaná cena za poskytování Služeb dle Katalogových listu KL 2 a KL 3 - Sběrný dvůr 1 a Sběrný dvůr 2 za dobu trvání Smlouvy v Kč bez DPH </t>
  </si>
  <si>
    <t>Celková předpokládaná cena za poskytování Služeb dle Katalogového listu KL 4 - Odpad ze zeleně za dobu trvání Smlouvy v Kč bez DPH</t>
  </si>
  <si>
    <t>Celková předpokládaná cena za poskytování Služeb dle Katalogového listu KL 5 - Nebezpečný odpad za dobu trvání Smlouvy v Kč bez DPH</t>
  </si>
  <si>
    <t>Celková předpokládaná cena za poskytování Služeb dle Katalogového listu KL 6 - Objemný odpad za dobu trvání Smlouvy v Kč bez DPH</t>
  </si>
  <si>
    <t>Celková předpokládaná cena za poskytování Služeb dle Katalogového listu KL 7 - Úklid odpadu odloženého mimo nádoby za dobu trvání Smlouvy v Kč bez DPH</t>
  </si>
  <si>
    <t>Celková předpokládaná cena za poskytování Služeb dle Katalogového listu KL 8 - Černé skládky za dobu trvání Smlouvy v Kč bez DPH</t>
  </si>
  <si>
    <t>Jednotková cena celkem za sběr, svoz, přepravu do zařízení a využití odpadu bez DPH</t>
  </si>
  <si>
    <t>Celková předpokládaná cena za poskytování Služeb dle Katalogového listu KL 4 - Odpad ze zeleně za 1 rok v Kč bez DPH</t>
  </si>
  <si>
    <t>Celková předpokládaná cena za poskytování Služeb dle Katalogového listu KL 5 - Nebezpečný odpad za 1 rok v Kč bez DPH</t>
  </si>
  <si>
    <t>Biologicky rozložitelný odpad - odpad ze zeleně</t>
  </si>
  <si>
    <t>Provozní náklady (např. zaměstnanci+energie)</t>
  </si>
  <si>
    <t>Náklady na přepravu a dopravu odpadu</t>
  </si>
  <si>
    <t>Počet svozů</t>
  </si>
  <si>
    <t>1x 14 dní</t>
  </si>
  <si>
    <t>1x týdně</t>
  </si>
  <si>
    <t>1x 2 měsíce</t>
  </si>
  <si>
    <t>1x měsíc</t>
  </si>
  <si>
    <t>(i)=(d) pro nádobu s četností svozů (b)=53 v dané objemové kategorii (a)</t>
  </si>
  <si>
    <t>Počet svozů pro účely výpočtu</t>
  </si>
  <si>
    <t>(i)=(d) pro nádobu s  četností svozů (b)=53 v dané objemové kategorii (a)</t>
  </si>
  <si>
    <t>(i)=(d) pro nádobu s  četností svozů (b)=12 v dané objemové kategorii (a)</t>
  </si>
  <si>
    <t>dle textu</t>
  </si>
  <si>
    <t>Jednotková cena za sběr, nakládku, svoz a přepravu do zařízení bez DPH</t>
  </si>
  <si>
    <t>Odstranění odpadu bez nakládky a dopravy a přepravy</t>
  </si>
  <si>
    <t>[svoz/měsíc]</t>
  </si>
  <si>
    <t>Celková předpokládaná cena za poskytování Služeb dle Katalogového listu KL 9 - Re-Use centrum za dobu trvání Smlouvy v Kč bez DPH</t>
  </si>
  <si>
    <t>Předpokládaná cena za mimořádné vývozy skla za 1 rok bez DPH</t>
  </si>
  <si>
    <t>Tabulka pro výpočet nabídkové ceny - část 3</t>
  </si>
  <si>
    <t>nádoby 240 l</t>
  </si>
  <si>
    <t>Odpad odložený mimo nádoby vč. odpadů, které nelze považovat za objemný odpad (např. nebezpečný odpad, SKO, atd.)</t>
  </si>
  <si>
    <t>Výrobky s ukončenou životností – zpětný odběr (pneumatiky, elektrospotřebiče a elektrozařízení, akumulátory a baterie)</t>
  </si>
  <si>
    <t>[litry/typ]</t>
  </si>
  <si>
    <t>Ruční práce (hod.)</t>
  </si>
  <si>
    <t>Nakladač malý - čelní smykový (hod.)</t>
  </si>
  <si>
    <t>Nakladač velký - kolový (hod.)</t>
  </si>
  <si>
    <t>Biologicky rozložitelný komunální odpad (t)</t>
  </si>
  <si>
    <t>Výrobky s ukončenou životností – zpětný odběr (pneumatiky, elektrospotřebiče a elektrozařízení, akumulátory a baterie) (t)</t>
  </si>
  <si>
    <t>Dřevo neuvedené pod číslem 200137 (t)</t>
  </si>
  <si>
    <t xml:space="preserve">Provoz Re-Use centra (v maximálním rozsahu dle KL 9) </t>
  </si>
  <si>
    <t>DOPLNÍ DODAVATEL</t>
  </si>
  <si>
    <t>tuna</t>
  </si>
  <si>
    <t>Nabídková cena celkem (sběr, svoz, přepravu do zařízen a, pronájem) bez DPH</t>
  </si>
  <si>
    <t>Nabídková cena celkem za roční svoz příslušné kategorie nádob bez DPH a bez nákladů na využití odpadu</t>
  </si>
  <si>
    <t>Předpokládaná cena za sběr, svoz, přepravu BRKO do zařízení a pronájem nádob bez nákladů na využití odpadu za 1 rok bez DPH</t>
  </si>
  <si>
    <t>Mimořádné úklidy</t>
  </si>
  <si>
    <t>Nákladní automobil do 3,5 t (N1) (t)</t>
  </si>
  <si>
    <t>Nákladní automobil do 12 t (N2) (t)</t>
  </si>
  <si>
    <t>Nákladní automobil nad 12 t (N3) (t)</t>
  </si>
  <si>
    <t>Ramenový nosič kontejnerů (t)</t>
  </si>
  <si>
    <t>Hákový nosič kontejnerů do 12 t (N2) (t)</t>
  </si>
  <si>
    <t>Hákový nosič kontejnerů nad 12 t (N3) (t)</t>
  </si>
  <si>
    <t>[Kč/měsíc/nádoba]</t>
  </si>
  <si>
    <t>3x týdně</t>
  </si>
  <si>
    <t>2x týdně</t>
  </si>
  <si>
    <t>Pozn.: Kovy se sbírají do společného kontejneru s plasty a nápojovými kartony.</t>
  </si>
  <si>
    <t>Sběrný dvůr 2</t>
  </si>
  <si>
    <t>Sběrný dvůr 1</t>
  </si>
  <si>
    <t xml:space="preserve">Náklady na využití stavebního odpadu </t>
  </si>
  <si>
    <t>Náklady na využití odpadu (papír, plasty, sklo, dřevo, oleje, kovy, textil)</t>
  </si>
  <si>
    <t>Náklady na využití odpadu (papír, plasty, sklo, dřevo, oleje, kovy, textil, BRKO)</t>
  </si>
  <si>
    <t>Předpokládaná cena za sběr, svoz, přepravu odpadu ze zeleně do zařízení, využití odpadu za 1 rok bez DPH</t>
  </si>
  <si>
    <t>Přepokládaná cena za sběr, svoz, přepravu BRKO do zařízení, pronájem nádob a využití odpadu  za 1 rok bez DPH</t>
  </si>
  <si>
    <t>PE pytel - papír, plast</t>
  </si>
  <si>
    <t xml:space="preserve">PE pytel - papír </t>
  </si>
  <si>
    <t xml:space="preserve">PE pytel - plast </t>
  </si>
  <si>
    <t>Předpokládaná cena za mimořádné vývozy PE pytlů za 1 rok bez DPH</t>
  </si>
  <si>
    <t>Mobilní svoz nebezpečného odpadu</t>
  </si>
  <si>
    <t>1x 7 dní</t>
  </si>
  <si>
    <t>Předpokládaná cena za vývoz polopodzemních kontejnerů za 1 rok bez DPH</t>
  </si>
  <si>
    <t xml:space="preserve">Celková předpokládaná cena za poskytování Služeb dle Katalogových listu KL 2 a KL 3 - Sběrný dvůr 1 a Sběrný dvůr 2 za 1 rok v Kč bez DPH od 1. 1. 2030 </t>
  </si>
  <si>
    <t>Celková předpokládaná cena za poskytování Služeb dle Katalogových listu KL 2 a KL 3 - Sběrný dvůr 1 a Sběrný dvůr 2 za 1 rok v Kč bez DPH od 1. 1. 2024 do 31. 12. 2029.</t>
  </si>
  <si>
    <t>Celková předpokládaná cena za poskytování Služeb dle Katalogového listu KL 8 - Černé skládky za 1 rok v Kč bez DPH od 1. 1. 2024 do 31. 12. 2029</t>
  </si>
  <si>
    <t>Celková předpokládaná cena za poskytování Služeb dle Katalogového listu KL 8 - Černé skládky za 1 rok v Kč bez DPH od 1. 1. 2030</t>
  </si>
  <si>
    <t xml:space="preserve">[Kč/rok] </t>
  </si>
  <si>
    <t xml:space="preserve">[Kč/jednotka] </t>
  </si>
  <si>
    <t xml:space="preserve">Objemný odpad - vytříděné složky z objemného odpadu (papír, plasty, kovy, dřevo, textil) </t>
  </si>
  <si>
    <t>Celková předpokládaná cena za poskytování Služeb dle Katalogového listu KL 6 - Objemný odpad za 1 rok v Kč bez DPH od 1. 1. 2030</t>
  </si>
  <si>
    <t>Celková předpokládaná cena za poskytování Služeb dle Katalogového listu KL 7 - Doúklid za 1 rok v Kč bez DPH od 1. 1. 2030</t>
  </si>
  <si>
    <t xml:space="preserve">Celková předpokládaná cena za poskytování Služeb dle Katalogového listu KL 9 - Re-Use centrum za 1 rok v Kč bez DPH </t>
  </si>
  <si>
    <t xml:space="preserve">Celková předpokládaná cena za poskytování Služeb dle Katalogového listu KL 9 - Re-Use centrum za dobu trvání Smlouvy v Kč bez DPH </t>
  </si>
  <si>
    <t>*předpokládaný maximální objem mimořádného úklidu 240 l</t>
  </si>
  <si>
    <t>Odpad odložený mimo nádoby - vytříděné složky z tohoto odpadu (papír, plasty, kovy, dřevo, textil)</t>
  </si>
  <si>
    <t>Celková předpokládaná cena za poskytování Služeb dle Katalogového listu KL 7 - Doúklid za dobu trvání Smlouvy v Kč bez DPH</t>
  </si>
  <si>
    <t>Celková předpokládaná cena za poskytování Služeb dle Katalogového listu KL 6 - Objemný odpad za 1 rok v Kč bez DPH od 1. 1. 2024 do 31. 12. 2029</t>
  </si>
  <si>
    <t>Polopodzemní kontejnery - papír, plasty, sklo</t>
  </si>
  <si>
    <t>Úklid stálého stanoviště sběrných nádob*</t>
  </si>
  <si>
    <t xml:space="preserve">Nabídková cena celkem bez DPH </t>
  </si>
  <si>
    <t>Předpokládaná cena za mimořádné vývozy kovů za 1 rok bez DPH</t>
  </si>
  <si>
    <t xml:space="preserve">Jednotková cena bez DPH </t>
  </si>
  <si>
    <t xml:space="preserve">Celková cena bez DPH </t>
  </si>
  <si>
    <t>Celková předpokládaná cena za poskytování Služeb dle Katalogového listu KL 7 - Doúklid za 1 rok v Kč bez DPH od 1. 1. 2024 do 31. 12. 2029</t>
  </si>
  <si>
    <t>Předpokládaná cena za svoz PE pytlů za 1 rok bez DPH</t>
  </si>
  <si>
    <t>Předpokládaná cena za svoz polopodzemních kontejnerů za 1 rok bez DPH</t>
  </si>
  <si>
    <t>Název služby</t>
  </si>
  <si>
    <t>Náklady na odstranění odpadu bez poplatku za ukládání odpadů na skládku a bez nákladů na tvorbu rekultivační rezervy od 1. 1. 2024 do 31. 12. 2029</t>
  </si>
  <si>
    <t>Náklady na odstranění odpadu bez poplatku za ukládání odpadů na skládku a bez nákladů na tvorbu rekultivační rezervy od 1. 1. 2030</t>
  </si>
  <si>
    <t>Jednotková cena za využití nebo odstranění odpadu bez poplatku za uložení odpadu na skládku a bez nákladů na tvorbu rekultivační rezervy za kilo bez DPH</t>
  </si>
  <si>
    <t xml:space="preserve">Jednotková cena za sběr, svoz, přepravu do zařízení, využití nebo odstranění odpadu bez DPH </t>
  </si>
  <si>
    <t>Výrobky s ukončenou životností – zpětný odběr (pneumatiky, elektrospotřebiče a elektrozařízení, akumulátory a baterie)</t>
  </si>
  <si>
    <t>Objemný odpad - Jednotková cena za odstranění nebo využití netříděných složek z objemného odpadu bez poplatku za ukládání odpadů na skládku a bez nákladů na tvorbu rekultivační rezervy za tunu od 1. 1. 2024 do 31. 12. 2029 bez DPH</t>
  </si>
  <si>
    <t>Objemný odpad - Jednotková cena za odstranění nebo využití netříděných složek z objemného odpadu bez poplatku za ukládání odpadů na skládku a bez nákladů na tvorbu rekultivační rezervy za tunu od 1. 1. 2030 bez DPH</t>
  </si>
  <si>
    <t>Jednotková cena za odstranění nebo využití odpadu bez poplatku za ukládání odpadu na skládku, bez nákladů na tvorbu rekultivační rezervy bez DPH</t>
  </si>
  <si>
    <t>Odpad odložený mimo nádoby vč. odpadů, které nelze považovat za objemný odpad (např. nebezpečný odpad, SKO, atd.)- Netříděné složky z tohoto odpadu bez poplatku za ukládání odpadů na skládku a bez nákladů na tvorbu rekultivační rezervy za tunu od 1. 1. 2024 do 31. 12. 2029 bez DPH</t>
  </si>
  <si>
    <t>Odpad odložený mimo nádoby vč. odpadů, které nelze považovat za objemný odpad (např. nebezpečný odpad, SKO, atd.)- Netříděné složky z tohoto odpadu bez poplatku za ukládání odpadů na skládku a bez nákladů na tvorbu rekultivační rezervy za tunu od 1. 1. 2030 bez DPH</t>
  </si>
  <si>
    <t>Jednotková cena za jednotku výkonu bez poplatku a za ukládání odpadů na skládku a bez nákladů na tvorbu rekultivační rezervy bez DPH</t>
  </si>
  <si>
    <t>Směsný komunální odpad - Jednotková cena za odstranění nebo využití odpadu bez poplatku za ukládání odpadů na skládku a bez nákladů na tvorbu rekultivační rezervy za tunu od 1. 1. 2024 do 31. 12. 2029 bez DPH  (t)</t>
  </si>
  <si>
    <t>Směsný komunální odpad - Jednotková cena za odstranění nebo využití odpadu bez poplatku za ukládání odpadů na skládku a bez nákladů na tvorbu rekultivační rezervy za tunu od 1. 1. 2030 bez DPH  (t)</t>
  </si>
  <si>
    <t>Objemný odpad - Jednotková cena za odstranění nebo využití odpadu bez poplatku za ukládání odpadů na skládku a bez nákladů na tvorbu rekultivační rezervy za tunu od 1. 1. 2024 do 31. 12. 2029 bez DPH  (t)</t>
  </si>
  <si>
    <t>Objemný odpad - Jednotková cena za odstranění nebo využití odpadu bez poplatku za ukládání odpadů na skládku a bez nákladů na tvorbu rekultivační rezervy za tunu od 1. 1. 2030 bez DPH (t)</t>
  </si>
  <si>
    <t>Nebezpečný odpad - Jednotková cena za odstranění nebo využití odpadu bez poplatku za ukládání odpadů na skládku a bez nákladů na tvorbu rekultivační rezervy za tunu (t)</t>
  </si>
  <si>
    <t>Stavební odpad - Jednotková cena za odstranění nebo využití odpadu bez poplatku za ukládání odpadů na skládku a bez nákladů na tvorbu rekultivační rezervy za tunu od 1. 1. 2024 do 31. 12. 2029 bez DPH  (t)</t>
  </si>
  <si>
    <t>Stavební odpad - Jednotková cena za odstranění nebo využití odpadu bez poplatku za ukládání odpadů na skládku a bez nákladů na tvorbu rekultivační rezervy za tunu od 1. 1. 2030 bez DPH (t)</t>
  </si>
  <si>
    <r>
      <t>Objemný odpad vč. odpadů, které za objemný odpad nelze považovat (např. nebezpečný odpad, SKO, atd.)</t>
    </r>
    <r>
      <rPr>
        <sz val="11"/>
        <color rgb="FFFF0000"/>
        <rFont val="Calibri"/>
        <family val="2"/>
        <scheme val="minor"/>
      </rPr>
      <t xml:space="preserve"> </t>
    </r>
  </si>
  <si>
    <t>Vytřídění složek z objemného odpadu (papír, plasty, kovy, dřevo, textil) a vytřídění výrobků s ukončenou životností z objemného odpadu</t>
  </si>
  <si>
    <t>Vytřídění složek z odpadu odloženého mimo nádoby (papír, plasty, kovy, dřevo, textil) a vytřídění výrobků s ukončenou životností z odpadu odloženého mimo nádoby</t>
  </si>
  <si>
    <t>(i)=(d) pro nádobu s  četností svozů (b)=26 v dané objemové kategorii (a)</t>
  </si>
  <si>
    <t>1.12. až 31.3.</t>
  </si>
  <si>
    <t>1.4. až 30.11.</t>
  </si>
  <si>
    <t xml:space="preserve">Jednotková cena za vytřídění složek z objemného odpadu (papír, plasty, kovy, dřevo, textil) a vytřídění výrobků s ukončenou životností z objemného odpadu bez DPH  </t>
  </si>
  <si>
    <t xml:space="preserve">Jednotková cena za vytřídění složek z odpadu odloženého mimo nádoby (papír, plasty, kovy, dřevo, textil) a vytřídění výrobků s ukončenou životností z odpadu odloženého mimo nádoby bez DPH  </t>
  </si>
  <si>
    <t>Celková cena za zajištění provozování sběrného dvora 1 bez nákladů na využití či odstranění odpadu, bez poplatku za ukládání odpadů na skládku a bez nákladů na tvorbu rekultivační rezervy dle zákona o odpadech</t>
  </si>
  <si>
    <t>Celková cena za zajištění provozování sběrného dvora 2 bez nákladů na využití či odstranění odpadu, bez poplatku za ukládání odpadů na skládku a bez nákladů na tvorbu rekultivační rezervy dle zákona o odpadech</t>
  </si>
  <si>
    <t>Polopodzemní kontejner - papír - 5000 l</t>
  </si>
  <si>
    <t>Polopodzemní kontejner - plasty - 5000 l</t>
  </si>
  <si>
    <t>Polopodzemní kontejner - sklo - 5000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</si>
</sst>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2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/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Border="1"/>
    <xf numFmtId="4" fontId="0" fillId="0" borderId="4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4" fontId="0" fillId="0" borderId="0" xfId="0" applyNumberFormat="1"/>
    <xf numFmtId="4" fontId="2" fillId="2" borderId="5" xfId="0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/>
    </xf>
    <xf numFmtId="2" fontId="0" fillId="0" borderId="1" xfId="0" applyNumberFormat="1" applyBorder="1"/>
    <xf numFmtId="2" fontId="0" fillId="5" borderId="1" xfId="0" applyNumberFormat="1" applyFill="1" applyBorder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6" borderId="9" xfId="0" applyFont="1" applyFill="1" applyBorder="1" applyAlignment="1">
      <alignment vertical="center" wrapText="1"/>
    </xf>
    <xf numFmtId="0" fontId="2" fillId="6" borderId="10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vertical="center" wrapText="1"/>
    </xf>
    <xf numFmtId="4" fontId="2" fillId="6" borderId="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center" vertical="center"/>
    </xf>
    <xf numFmtId="4" fontId="4" fillId="6" borderId="0" xfId="0" applyNumberFormat="1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" fontId="0" fillId="0" borderId="8" xfId="0" applyNumberFormat="1" applyFont="1" applyBorder="1" applyAlignment="1">
      <alignment horizontal="center" vertical="center"/>
    </xf>
    <xf numFmtId="4" fontId="9" fillId="2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/>
    <xf numFmtId="0" fontId="8" fillId="3" borderId="1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6" borderId="0" xfId="0" applyFill="1" applyBorder="1" applyAlignment="1">
      <alignment/>
    </xf>
    <xf numFmtId="49" fontId="6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/>
    <xf numFmtId="2" fontId="2" fillId="2" borderId="5" xfId="0" applyNumberFormat="1" applyFont="1" applyFill="1" applyBorder="1"/>
    <xf numFmtId="4" fontId="0" fillId="6" borderId="4" xfId="0" applyNumberFormat="1" applyFill="1" applyBorder="1" applyAlignment="1">
      <alignment horizontal="center" vertical="center"/>
    </xf>
    <xf numFmtId="4" fontId="0" fillId="6" borderId="1" xfId="0" applyNumberFormat="1" applyFill="1" applyBorder="1" applyAlignment="1">
      <alignment horizontal="center" vertical="center"/>
    </xf>
    <xf numFmtId="3" fontId="0" fillId="6" borderId="15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2" fillId="2" borderId="6" xfId="0" applyNumberFormat="1" applyFont="1" applyFill="1" applyBorder="1" applyAlignment="1">
      <alignment horizontal="center" vertical="center"/>
    </xf>
    <xf numFmtId="4" fontId="2" fillId="3" borderId="16" xfId="0" applyNumberFormat="1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/>
    </xf>
    <xf numFmtId="4" fontId="2" fillId="3" borderId="13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/>
    </xf>
    <xf numFmtId="4" fontId="9" fillId="2" borderId="16" xfId="0" applyNumberFormat="1" applyFont="1" applyFill="1" applyBorder="1" applyAlignment="1">
      <alignment horizontal="center" vertical="center" wrapText="1"/>
    </xf>
    <xf numFmtId="0" fontId="0" fillId="0" borderId="0" xfId="0"/>
    <xf numFmtId="4" fontId="2" fillId="3" borderId="16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/>
    </xf>
    <xf numFmtId="4" fontId="2" fillId="3" borderId="2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left"/>
    </xf>
    <xf numFmtId="0" fontId="0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0" xfId="0"/>
    <xf numFmtId="0" fontId="6" fillId="0" borderId="0" xfId="0" applyFont="1" applyAlignment="1">
      <alignment horizontal="center" wrapText="1"/>
    </xf>
    <xf numFmtId="0" fontId="0" fillId="0" borderId="0" xfId="0"/>
    <xf numFmtId="4" fontId="2" fillId="6" borderId="16" xfId="0" applyNumberFormat="1" applyFont="1" applyFill="1" applyBorder="1" applyAlignment="1">
      <alignment horizontal="center" vertical="center"/>
    </xf>
    <xf numFmtId="4" fontId="6" fillId="3" borderId="8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/>
    </xf>
    <xf numFmtId="4" fontId="0" fillId="6" borderId="1" xfId="0" applyNumberFormat="1" applyFill="1" applyBorder="1" applyAlignment="1">
      <alignment horizontal="center" vertical="center" wrapText="1"/>
    </xf>
    <xf numFmtId="4" fontId="0" fillId="6" borderId="11" xfId="0" applyNumberForma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4" fontId="0" fillId="0" borderId="22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0" fillId="6" borderId="8" xfId="0" applyNumberFormat="1" applyFill="1" applyBorder="1" applyAlignment="1">
      <alignment horizontal="center" vertical="center"/>
    </xf>
    <xf numFmtId="0" fontId="0" fillId="0" borderId="0" xfId="0"/>
    <xf numFmtId="0" fontId="2" fillId="2" borderId="23" xfId="0" applyFont="1" applyFill="1" applyBorder="1" applyAlignment="1">
      <alignment horizontal="center" wrapText="1"/>
    </xf>
    <xf numFmtId="0" fontId="0" fillId="2" borderId="24" xfId="0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22" xfId="0" applyNumberForma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3" borderId="27" xfId="0" applyFill="1" applyBorder="1" applyAlignment="1">
      <alignment horizontal="center"/>
    </xf>
    <xf numFmtId="4" fontId="8" fillId="0" borderId="22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4" fontId="0" fillId="0" borderId="1" xfId="0" applyNumberFormat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5" fillId="7" borderId="23" xfId="0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center" vertical="center" wrapText="1"/>
    </xf>
    <xf numFmtId="0" fontId="5" fillId="7" borderId="30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2" fillId="3" borderId="16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4" fontId="0" fillId="3" borderId="16" xfId="0" applyNumberFormat="1" applyFont="1" applyFill="1" applyBorder="1" applyAlignment="1">
      <alignment horizontal="center" vertical="center"/>
    </xf>
    <xf numFmtId="4" fontId="0" fillId="3" borderId="3" xfId="0" applyNumberFormat="1" applyFont="1" applyFill="1" applyBorder="1" applyAlignment="1">
      <alignment horizontal="center" vertical="center"/>
    </xf>
    <xf numFmtId="4" fontId="0" fillId="3" borderId="4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/>
    </xf>
    <xf numFmtId="4" fontId="2" fillId="6" borderId="16" xfId="0" applyNumberFormat="1" applyFont="1" applyFill="1" applyBorder="1" applyAlignment="1">
      <alignment horizontal="center" vertical="center"/>
    </xf>
    <xf numFmtId="4" fontId="2" fillId="6" borderId="3" xfId="0" applyNumberFormat="1" applyFont="1" applyFill="1" applyBorder="1" applyAlignment="1">
      <alignment horizontal="center" vertical="center"/>
    </xf>
    <xf numFmtId="4" fontId="2" fillId="6" borderId="4" xfId="0" applyNumberFormat="1" applyFont="1" applyFill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/>
    </xf>
    <xf numFmtId="4" fontId="0" fillId="6" borderId="16" xfId="0" applyNumberFormat="1" applyFill="1" applyBorder="1" applyAlignment="1">
      <alignment horizontal="center" vertical="center"/>
    </xf>
    <xf numFmtId="4" fontId="0" fillId="6" borderId="3" xfId="0" applyNumberFormat="1" applyFill="1" applyBorder="1" applyAlignment="1">
      <alignment horizontal="center" vertical="center"/>
    </xf>
    <xf numFmtId="4" fontId="0" fillId="6" borderId="4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customXml" Target="../customXml/item1.xml" /><Relationship Id="rId13" Type="http://schemas.openxmlformats.org/officeDocument/2006/relationships/customXml" Target="../customXml/item2.xml" /><Relationship Id="rId14" Type="http://schemas.openxmlformats.org/officeDocument/2006/relationships/customXml" Target="../customXml/item3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tabSelected="1" zoomScale="70" zoomScaleNormal="70" workbookViewId="0" topLeftCell="A1">
      <selection activeCell="H5" sqref="H5"/>
    </sheetView>
  </sheetViews>
  <sheetFormatPr defaultColWidth="9.140625" defaultRowHeight="15"/>
  <cols>
    <col min="8" max="8" width="14.00390625" style="0" bestFit="1" customWidth="1"/>
  </cols>
  <sheetData>
    <row r="1" spans="1:6" ht="21">
      <c r="A1" s="178" t="s">
        <v>130</v>
      </c>
      <c r="B1" s="178"/>
      <c r="C1" s="178"/>
      <c r="D1" s="178"/>
      <c r="E1" s="178"/>
      <c r="F1" s="178"/>
    </row>
    <row r="3" spans="1:2" ht="15">
      <c r="A3" s="179" t="s">
        <v>98</v>
      </c>
      <c r="B3" s="179"/>
    </row>
    <row r="4" ht="15.75" thickBot="1"/>
    <row r="5" spans="1:8" ht="29.25" customHeight="1" thickBot="1">
      <c r="A5" s="173" t="s">
        <v>88</v>
      </c>
      <c r="B5" s="173"/>
      <c r="C5" s="173"/>
      <c r="D5" s="173"/>
      <c r="E5" s="173"/>
      <c r="F5" s="173"/>
      <c r="G5" s="173"/>
      <c r="H5" s="58">
        <f>'Tříděný odpad'!I133</f>
        <v>0</v>
      </c>
    </row>
    <row r="6" spans="1:8" ht="47.25" customHeight="1" thickBot="1">
      <c r="A6" s="173" t="s">
        <v>103</v>
      </c>
      <c r="B6" s="173"/>
      <c r="C6" s="173"/>
      <c r="D6" s="173"/>
      <c r="E6" s="173"/>
      <c r="F6" s="173"/>
      <c r="G6" s="173"/>
      <c r="H6" s="58">
        <f>SD!E31</f>
        <v>0</v>
      </c>
    </row>
    <row r="7" spans="1:8" ht="36" customHeight="1" thickBot="1">
      <c r="A7" s="173" t="s">
        <v>104</v>
      </c>
      <c r="B7" s="173"/>
      <c r="C7" s="173"/>
      <c r="D7" s="173"/>
      <c r="E7" s="173"/>
      <c r="F7" s="173"/>
      <c r="G7" s="173"/>
      <c r="H7" s="58">
        <f>'Odpady ze zeleně'!G36</f>
        <v>0</v>
      </c>
    </row>
    <row r="8" spans="1:8" ht="39" customHeight="1" thickBot="1">
      <c r="A8" s="174" t="s">
        <v>105</v>
      </c>
      <c r="B8" s="174"/>
      <c r="C8" s="174"/>
      <c r="D8" s="174"/>
      <c r="E8" s="174"/>
      <c r="F8" s="174"/>
      <c r="G8" s="174"/>
      <c r="H8" s="58">
        <f>NO!H8</f>
        <v>0</v>
      </c>
    </row>
    <row r="9" spans="1:8" ht="48.75" customHeight="1" thickBot="1">
      <c r="A9" s="174" t="s">
        <v>106</v>
      </c>
      <c r="B9" s="174"/>
      <c r="C9" s="174"/>
      <c r="D9" s="174"/>
      <c r="E9" s="174"/>
      <c r="F9" s="174"/>
      <c r="G9" s="174"/>
      <c r="H9" s="59">
        <f>Objem!H17</f>
        <v>0</v>
      </c>
    </row>
    <row r="10" spans="1:8" ht="54.75" customHeight="1" thickBot="1">
      <c r="A10" s="174" t="s">
        <v>107</v>
      </c>
      <c r="B10" s="174"/>
      <c r="C10" s="174"/>
      <c r="D10" s="174"/>
      <c r="E10" s="174"/>
      <c r="F10" s="174"/>
      <c r="G10" s="174"/>
      <c r="H10" s="59">
        <f>Doúklid!H18</f>
        <v>0</v>
      </c>
    </row>
    <row r="11" spans="1:8" ht="36" customHeight="1" thickBot="1">
      <c r="A11" s="175" t="s">
        <v>108</v>
      </c>
      <c r="B11" s="176"/>
      <c r="C11" s="176"/>
      <c r="D11" s="176"/>
      <c r="E11" s="176"/>
      <c r="F11" s="176"/>
      <c r="G11" s="177"/>
      <c r="H11" s="58">
        <f>'Černé skládky'!E25</f>
        <v>0</v>
      </c>
    </row>
    <row r="12" spans="1:8" ht="38.25" customHeight="1" thickBot="1">
      <c r="A12" s="175" t="s">
        <v>128</v>
      </c>
      <c r="B12" s="176"/>
      <c r="C12" s="176"/>
      <c r="D12" s="176"/>
      <c r="E12" s="176"/>
      <c r="F12" s="176"/>
      <c r="G12" s="177"/>
      <c r="H12" s="58">
        <f>'Re-Use centrum'!E6</f>
        <v>0</v>
      </c>
    </row>
    <row r="13" spans="1:8" ht="19.5" customHeight="1" thickBot="1">
      <c r="A13" s="85"/>
      <c r="B13" s="86"/>
      <c r="C13" s="86"/>
      <c r="D13" s="86"/>
      <c r="E13" s="86"/>
      <c r="F13" s="86"/>
      <c r="G13" s="87"/>
      <c r="H13" s="88"/>
    </row>
    <row r="14" spans="1:8" ht="36" customHeight="1" thickBot="1">
      <c r="A14" s="172" t="s">
        <v>99</v>
      </c>
      <c r="B14" s="172"/>
      <c r="C14" s="172"/>
      <c r="D14" s="172"/>
      <c r="E14" s="172"/>
      <c r="F14" s="172"/>
      <c r="G14" s="172"/>
      <c r="H14" s="60">
        <f>SUM(H5:H12)</f>
        <v>0</v>
      </c>
    </row>
  </sheetData>
  <mergeCells count="11">
    <mergeCell ref="A1:F1"/>
    <mergeCell ref="A3:B3"/>
    <mergeCell ref="A5:G5"/>
    <mergeCell ref="A6:G6"/>
    <mergeCell ref="A11:G11"/>
    <mergeCell ref="A14:G14"/>
    <mergeCell ref="A7:G7"/>
    <mergeCell ref="A8:G8"/>
    <mergeCell ref="A9:G9"/>
    <mergeCell ref="A10:G10"/>
    <mergeCell ref="A12:G1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68"/>
  <sheetViews>
    <sheetView zoomScale="90" zoomScaleNormal="90" workbookViewId="0" topLeftCell="A1">
      <selection activeCell="F104" sqref="F104"/>
    </sheetView>
  </sheetViews>
  <sheetFormatPr defaultColWidth="9.140625" defaultRowHeight="15"/>
  <cols>
    <col min="1" max="4" width="15.7109375" style="0" customWidth="1"/>
    <col min="5" max="7" width="22.7109375" style="0" customWidth="1"/>
    <col min="8" max="8" width="11.7109375" style="0" customWidth="1"/>
    <col min="9" max="9" width="18.8515625" style="0" bestFit="1" customWidth="1"/>
    <col min="10" max="10" width="17.57421875" style="0" customWidth="1"/>
    <col min="11" max="11" width="23.8515625" style="0" bestFit="1" customWidth="1"/>
    <col min="12" max="12" width="14.140625" style="0" customWidth="1"/>
  </cols>
  <sheetData>
    <row r="1" ht="15">
      <c r="A1" s="1" t="s">
        <v>46</v>
      </c>
    </row>
    <row r="2" s="1" customFormat="1" ht="15"/>
    <row r="3" spans="1:2" ht="15">
      <c r="A3" s="1" t="s">
        <v>9</v>
      </c>
      <c r="B3" s="1"/>
    </row>
    <row r="4" spans="1:12" ht="75" customHeight="1">
      <c r="A4" s="17" t="s">
        <v>0</v>
      </c>
      <c r="B4" s="76" t="s">
        <v>115</v>
      </c>
      <c r="C4" s="77" t="s">
        <v>121</v>
      </c>
      <c r="D4" s="17" t="s">
        <v>1</v>
      </c>
      <c r="E4" s="12" t="s">
        <v>66</v>
      </c>
      <c r="F4" s="12" t="s">
        <v>67</v>
      </c>
      <c r="G4" s="12" t="s">
        <v>68</v>
      </c>
      <c r="I4" s="12" t="s">
        <v>70</v>
      </c>
      <c r="J4" s="12" t="s">
        <v>64</v>
      </c>
      <c r="K4" s="12" t="s">
        <v>71</v>
      </c>
      <c r="L4" s="12" t="s">
        <v>72</v>
      </c>
    </row>
    <row r="5" spans="1:12" ht="15">
      <c r="A5" s="13" t="s">
        <v>134</v>
      </c>
      <c r="B5" s="47" t="s">
        <v>124</v>
      </c>
      <c r="C5" s="13" t="s">
        <v>3</v>
      </c>
      <c r="D5" s="13" t="s">
        <v>4</v>
      </c>
      <c r="E5" s="32" t="s">
        <v>50</v>
      </c>
      <c r="F5" s="13" t="s">
        <v>5</v>
      </c>
      <c r="G5" s="13" t="s">
        <v>6</v>
      </c>
      <c r="I5" s="46" t="s">
        <v>2</v>
      </c>
      <c r="J5" s="46" t="s">
        <v>73</v>
      </c>
      <c r="K5" s="46" t="s">
        <v>25</v>
      </c>
      <c r="L5" s="46" t="s">
        <v>6</v>
      </c>
    </row>
    <row r="6" spans="1:12" ht="76.5" customHeight="1">
      <c r="A6" s="24" t="s">
        <v>36</v>
      </c>
      <c r="B6" s="24"/>
      <c r="C6" s="24" t="s">
        <v>37</v>
      </c>
      <c r="D6" s="25" t="s">
        <v>38</v>
      </c>
      <c r="E6" s="24" t="s">
        <v>40</v>
      </c>
      <c r="F6" s="24" t="s">
        <v>49</v>
      </c>
      <c r="G6" s="24" t="s">
        <v>48</v>
      </c>
      <c r="I6" s="49" t="s">
        <v>47</v>
      </c>
      <c r="J6" s="50" t="s">
        <v>120</v>
      </c>
      <c r="K6" s="51" t="s">
        <v>74</v>
      </c>
      <c r="L6" s="51" t="s">
        <v>75</v>
      </c>
    </row>
    <row r="7" spans="1:12" ht="15">
      <c r="A7" s="189">
        <v>1100</v>
      </c>
      <c r="B7" s="80" t="s">
        <v>119</v>
      </c>
      <c r="C7" s="2">
        <v>12</v>
      </c>
      <c r="D7" s="2">
        <v>9</v>
      </c>
      <c r="E7" s="43"/>
      <c r="F7" s="34">
        <f>C7*E7</f>
        <v>0</v>
      </c>
      <c r="G7" s="3">
        <f>D7*F7</f>
        <v>0</v>
      </c>
      <c r="I7" s="189">
        <v>1100</v>
      </c>
      <c r="J7" s="186">
        <f>E9</f>
        <v>0</v>
      </c>
      <c r="K7" s="189">
        <v>200</v>
      </c>
      <c r="L7" s="186">
        <f>K7*J7</f>
        <v>0</v>
      </c>
    </row>
    <row r="8" spans="1:12" ht="15">
      <c r="A8" s="190"/>
      <c r="B8" s="80" t="s">
        <v>116</v>
      </c>
      <c r="C8" s="79">
        <v>26</v>
      </c>
      <c r="D8" s="20">
        <v>1</v>
      </c>
      <c r="E8" s="43"/>
      <c r="F8" s="34">
        <f aca="true" t="shared" si="0" ref="F8:F11">C8*E8</f>
        <v>0</v>
      </c>
      <c r="G8" s="3">
        <f aca="true" t="shared" si="1" ref="G8:G11">D8*F8</f>
        <v>0</v>
      </c>
      <c r="I8" s="190"/>
      <c r="J8" s="187"/>
      <c r="K8" s="190"/>
      <c r="L8" s="187"/>
    </row>
    <row r="9" spans="1:12" ht="15">
      <c r="A9" s="190"/>
      <c r="B9" s="80" t="s">
        <v>117</v>
      </c>
      <c r="C9" s="79">
        <v>53</v>
      </c>
      <c r="D9" s="2">
        <v>0</v>
      </c>
      <c r="E9" s="43"/>
      <c r="F9" s="34">
        <f t="shared" si="0"/>
        <v>0</v>
      </c>
      <c r="G9" s="3">
        <f t="shared" si="1"/>
        <v>0</v>
      </c>
      <c r="I9" s="190"/>
      <c r="J9" s="187"/>
      <c r="K9" s="190"/>
      <c r="L9" s="187"/>
    </row>
    <row r="10" spans="1:12" ht="15">
      <c r="A10" s="190"/>
      <c r="B10" s="80" t="s">
        <v>156</v>
      </c>
      <c r="C10" s="79">
        <v>106</v>
      </c>
      <c r="D10" s="2">
        <v>442</v>
      </c>
      <c r="E10" s="43"/>
      <c r="F10" s="34">
        <f t="shared" si="0"/>
        <v>0</v>
      </c>
      <c r="G10" s="3">
        <f t="shared" si="1"/>
        <v>0</v>
      </c>
      <c r="I10" s="190"/>
      <c r="J10" s="187"/>
      <c r="K10" s="190"/>
      <c r="L10" s="187"/>
    </row>
    <row r="11" spans="1:12" ht="15">
      <c r="A11" s="191"/>
      <c r="B11" s="80" t="s">
        <v>155</v>
      </c>
      <c r="C11" s="79">
        <v>159</v>
      </c>
      <c r="D11" s="20">
        <v>0</v>
      </c>
      <c r="E11" s="43"/>
      <c r="F11" s="34">
        <f t="shared" si="0"/>
        <v>0</v>
      </c>
      <c r="G11" s="3">
        <f t="shared" si="1"/>
        <v>0</v>
      </c>
      <c r="I11" s="191"/>
      <c r="J11" s="188"/>
      <c r="K11" s="191"/>
      <c r="L11" s="188"/>
    </row>
    <row r="12" spans="1:12" ht="30" customHeight="1">
      <c r="A12" s="231" t="s">
        <v>7</v>
      </c>
      <c r="B12" s="232"/>
      <c r="C12" s="232"/>
      <c r="D12" s="232"/>
      <c r="E12" s="232"/>
      <c r="F12" s="233"/>
      <c r="G12" s="44">
        <f>SUM(G7:G11)</f>
        <v>0</v>
      </c>
      <c r="I12" s="197" t="s">
        <v>76</v>
      </c>
      <c r="J12" s="198"/>
      <c r="K12" s="199"/>
      <c r="L12" s="61">
        <f>SUM(L7:L11)</f>
        <v>0</v>
      </c>
    </row>
    <row r="14" spans="1:4" ht="15">
      <c r="A14" s="81"/>
      <c r="B14" s="81"/>
      <c r="C14" s="82"/>
      <c r="D14" s="82"/>
    </row>
    <row r="15" spans="1:4" ht="15">
      <c r="A15" s="52"/>
      <c r="B15" s="52"/>
      <c r="C15" s="78"/>
      <c r="D15" s="78"/>
    </row>
    <row r="16" spans="1:4" ht="15">
      <c r="A16" s="52"/>
      <c r="B16" s="52"/>
      <c r="C16" s="78"/>
      <c r="D16" s="78"/>
    </row>
    <row r="17" spans="1:4" ht="15">
      <c r="A17" s="52"/>
      <c r="B17" s="52"/>
      <c r="C17" s="78"/>
      <c r="D17" s="78"/>
    </row>
    <row r="18" spans="1:2" ht="15">
      <c r="A18" s="1" t="s">
        <v>8</v>
      </c>
      <c r="B18" s="1"/>
    </row>
    <row r="19" spans="1:12" ht="75">
      <c r="A19" s="17" t="s">
        <v>0</v>
      </c>
      <c r="B19" s="76" t="s">
        <v>115</v>
      </c>
      <c r="C19" s="77" t="s">
        <v>121</v>
      </c>
      <c r="D19" s="17" t="s">
        <v>1</v>
      </c>
      <c r="E19" s="12" t="s">
        <v>66</v>
      </c>
      <c r="F19" s="12" t="s">
        <v>67</v>
      </c>
      <c r="G19" s="12" t="s">
        <v>68</v>
      </c>
      <c r="I19" s="12" t="s">
        <v>70</v>
      </c>
      <c r="J19" s="12" t="s">
        <v>64</v>
      </c>
      <c r="K19" s="12" t="s">
        <v>71</v>
      </c>
      <c r="L19" s="12" t="s">
        <v>72</v>
      </c>
    </row>
    <row r="20" spans="1:12" ht="15">
      <c r="A20" s="13" t="s">
        <v>134</v>
      </c>
      <c r="B20" s="47" t="s">
        <v>124</v>
      </c>
      <c r="C20" s="13" t="s">
        <v>3</v>
      </c>
      <c r="D20" s="13" t="s">
        <v>4</v>
      </c>
      <c r="E20" s="32" t="s">
        <v>50</v>
      </c>
      <c r="F20" s="13" t="s">
        <v>5</v>
      </c>
      <c r="G20" s="13" t="s">
        <v>6</v>
      </c>
      <c r="I20" s="46" t="s">
        <v>2</v>
      </c>
      <c r="J20" s="46" t="s">
        <v>73</v>
      </c>
      <c r="K20" s="46" t="s">
        <v>25</v>
      </c>
      <c r="L20" s="46" t="s">
        <v>6</v>
      </c>
    </row>
    <row r="21" spans="1:12" ht="63.75" customHeight="1">
      <c r="A21" s="24" t="s">
        <v>36</v>
      </c>
      <c r="B21" s="24"/>
      <c r="C21" s="24" t="s">
        <v>37</v>
      </c>
      <c r="D21" s="25" t="s">
        <v>38</v>
      </c>
      <c r="E21" s="24" t="s">
        <v>40</v>
      </c>
      <c r="F21" s="24" t="s">
        <v>49</v>
      </c>
      <c r="G21" s="24" t="s">
        <v>48</v>
      </c>
      <c r="I21" s="203" t="s">
        <v>47</v>
      </c>
      <c r="J21" s="205" t="s">
        <v>122</v>
      </c>
      <c r="K21" s="192" t="s">
        <v>74</v>
      </c>
      <c r="L21" s="192" t="s">
        <v>75</v>
      </c>
    </row>
    <row r="22" spans="1:12" ht="15">
      <c r="A22" s="189">
        <v>1100</v>
      </c>
      <c r="B22" s="106" t="s">
        <v>119</v>
      </c>
      <c r="C22" s="104">
        <v>12</v>
      </c>
      <c r="D22" s="105">
        <v>9</v>
      </c>
      <c r="E22" s="117"/>
      <c r="F22" s="34">
        <f>C22*E22</f>
        <v>0</v>
      </c>
      <c r="G22" s="3">
        <f>D22*F22</f>
        <v>0</v>
      </c>
      <c r="I22" s="227"/>
      <c r="J22" s="228"/>
      <c r="K22" s="226"/>
      <c r="L22" s="226"/>
    </row>
    <row r="23" spans="1:12" ht="15">
      <c r="A23" s="190"/>
      <c r="B23" s="80" t="s">
        <v>116</v>
      </c>
      <c r="C23" s="20">
        <v>26</v>
      </c>
      <c r="D23" s="2">
        <v>1</v>
      </c>
      <c r="E23" s="43"/>
      <c r="F23" s="34">
        <f>C23*E23</f>
        <v>0</v>
      </c>
      <c r="G23" s="3">
        <f>D23*F23</f>
        <v>0</v>
      </c>
      <c r="I23" s="239">
        <v>1100</v>
      </c>
      <c r="J23" s="260">
        <f>E24</f>
        <v>0</v>
      </c>
      <c r="K23" s="239">
        <v>200</v>
      </c>
      <c r="L23" s="260">
        <f>K23*J23</f>
        <v>0</v>
      </c>
    </row>
    <row r="24" spans="1:12" ht="15">
      <c r="A24" s="190"/>
      <c r="B24" s="80" t="s">
        <v>117</v>
      </c>
      <c r="C24" s="20">
        <v>53</v>
      </c>
      <c r="D24" s="2">
        <v>0</v>
      </c>
      <c r="E24" s="43"/>
      <c r="F24" s="34">
        <f aca="true" t="shared" si="2" ref="F24:F26">C24*E24</f>
        <v>0</v>
      </c>
      <c r="G24" s="3">
        <f aca="true" t="shared" si="3" ref="G24:G26">D24*F24</f>
        <v>0</v>
      </c>
      <c r="I24" s="239"/>
      <c r="J24" s="260"/>
      <c r="K24" s="239"/>
      <c r="L24" s="260"/>
    </row>
    <row r="25" spans="1:12" ht="15">
      <c r="A25" s="190"/>
      <c r="B25" s="80" t="s">
        <v>156</v>
      </c>
      <c r="C25" s="20">
        <v>106</v>
      </c>
      <c r="D25" s="2">
        <v>429</v>
      </c>
      <c r="E25" s="43"/>
      <c r="F25" s="34">
        <f t="shared" si="2"/>
        <v>0</v>
      </c>
      <c r="G25" s="3">
        <f t="shared" si="3"/>
        <v>0</v>
      </c>
      <c r="I25" s="239"/>
      <c r="J25" s="260"/>
      <c r="K25" s="239"/>
      <c r="L25" s="260"/>
    </row>
    <row r="26" spans="1:12" ht="15">
      <c r="A26" s="191"/>
      <c r="B26" s="80" t="s">
        <v>155</v>
      </c>
      <c r="C26" s="20">
        <v>159</v>
      </c>
      <c r="D26" s="20">
        <v>30</v>
      </c>
      <c r="E26" s="43"/>
      <c r="F26" s="34">
        <f t="shared" si="2"/>
        <v>0</v>
      </c>
      <c r="G26" s="3">
        <f t="shared" si="3"/>
        <v>0</v>
      </c>
      <c r="I26" s="239"/>
      <c r="J26" s="260"/>
      <c r="K26" s="239"/>
      <c r="L26" s="260"/>
    </row>
    <row r="27" spans="1:12" ht="36" customHeight="1">
      <c r="A27" s="231" t="s">
        <v>11</v>
      </c>
      <c r="B27" s="232"/>
      <c r="C27" s="232"/>
      <c r="D27" s="232"/>
      <c r="E27" s="232"/>
      <c r="F27" s="233"/>
      <c r="G27" s="44">
        <f>SUM(G22:G26)</f>
        <v>0</v>
      </c>
      <c r="I27" s="197" t="s">
        <v>77</v>
      </c>
      <c r="J27" s="198"/>
      <c r="K27" s="199"/>
      <c r="L27" s="61">
        <f>SUM(L23:L26)</f>
        <v>0</v>
      </c>
    </row>
    <row r="29" spans="1:4" ht="15">
      <c r="A29" s="81"/>
      <c r="B29" s="81"/>
      <c r="C29" s="82"/>
      <c r="D29" s="82"/>
    </row>
    <row r="30" spans="1:4" ht="15">
      <c r="A30" s="52"/>
      <c r="B30" s="52"/>
      <c r="C30" s="78"/>
      <c r="D30" s="78"/>
    </row>
    <row r="31" spans="1:4" ht="15">
      <c r="A31" s="52"/>
      <c r="B31" s="52"/>
      <c r="C31" s="78"/>
      <c r="D31" s="78"/>
    </row>
    <row r="32" spans="1:4" ht="15">
      <c r="A32" s="52"/>
      <c r="B32" s="52"/>
      <c r="C32" s="78"/>
      <c r="D32" s="78"/>
    </row>
    <row r="33" spans="1:2" ht="15">
      <c r="A33" s="1" t="s">
        <v>10</v>
      </c>
      <c r="B33" s="1"/>
    </row>
    <row r="34" spans="1:12" ht="75">
      <c r="A34" s="17" t="s">
        <v>0</v>
      </c>
      <c r="B34" s="76" t="s">
        <v>115</v>
      </c>
      <c r="C34" s="77" t="s">
        <v>121</v>
      </c>
      <c r="D34" s="17" t="s">
        <v>1</v>
      </c>
      <c r="E34" s="12" t="s">
        <v>66</v>
      </c>
      <c r="F34" s="12" t="s">
        <v>67</v>
      </c>
      <c r="G34" s="12" t="s">
        <v>68</v>
      </c>
      <c r="I34" s="12" t="s">
        <v>70</v>
      </c>
      <c r="J34" s="12" t="s">
        <v>64</v>
      </c>
      <c r="K34" s="12" t="s">
        <v>71</v>
      </c>
      <c r="L34" s="12" t="s">
        <v>72</v>
      </c>
    </row>
    <row r="35" spans="1:12" ht="15">
      <c r="A35" s="13" t="s">
        <v>2</v>
      </c>
      <c r="B35" s="47" t="s">
        <v>124</v>
      </c>
      <c r="C35" s="13" t="s">
        <v>3</v>
      </c>
      <c r="D35" s="13" t="s">
        <v>4</v>
      </c>
      <c r="E35" s="32" t="s">
        <v>50</v>
      </c>
      <c r="F35" s="13" t="s">
        <v>5</v>
      </c>
      <c r="G35" s="13" t="s">
        <v>6</v>
      </c>
      <c r="I35" s="46" t="s">
        <v>2</v>
      </c>
      <c r="J35" s="46" t="s">
        <v>73</v>
      </c>
      <c r="K35" s="46" t="s">
        <v>25</v>
      </c>
      <c r="L35" s="46" t="s">
        <v>6</v>
      </c>
    </row>
    <row r="36" spans="1:12" ht="63.75">
      <c r="A36" s="24" t="s">
        <v>36</v>
      </c>
      <c r="B36" s="83"/>
      <c r="C36" s="24" t="s">
        <v>37</v>
      </c>
      <c r="D36" s="25" t="s">
        <v>38</v>
      </c>
      <c r="E36" s="24" t="s">
        <v>40</v>
      </c>
      <c r="F36" s="24" t="s">
        <v>49</v>
      </c>
      <c r="G36" s="24" t="s">
        <v>48</v>
      </c>
      <c r="I36" s="49" t="s">
        <v>47</v>
      </c>
      <c r="J36" s="50" t="s">
        <v>123</v>
      </c>
      <c r="K36" s="51" t="s">
        <v>74</v>
      </c>
      <c r="L36" s="51" t="s">
        <v>75</v>
      </c>
    </row>
    <row r="37" spans="1:12" ht="15">
      <c r="A37" s="234">
        <v>1100</v>
      </c>
      <c r="B37" s="80" t="s">
        <v>118</v>
      </c>
      <c r="C37" s="79">
        <v>6</v>
      </c>
      <c r="D37" s="2">
        <v>5</v>
      </c>
      <c r="E37" s="43"/>
      <c r="F37" s="34">
        <f aca="true" t="shared" si="4" ref="F37:F57">C37*E37</f>
        <v>0</v>
      </c>
      <c r="G37" s="3">
        <f>D37*F37</f>
        <v>0</v>
      </c>
      <c r="I37" s="189">
        <v>1100</v>
      </c>
      <c r="J37" s="186">
        <f>E38</f>
        <v>0</v>
      </c>
      <c r="K37" s="189">
        <v>10</v>
      </c>
      <c r="L37" s="186">
        <f>K37*J37</f>
        <v>0</v>
      </c>
    </row>
    <row r="38" spans="1:12" ht="15">
      <c r="A38" s="234"/>
      <c r="B38" s="80" t="s">
        <v>119</v>
      </c>
      <c r="C38" s="79">
        <v>12</v>
      </c>
      <c r="D38" s="2">
        <v>2</v>
      </c>
      <c r="E38" s="43"/>
      <c r="F38" s="34">
        <f t="shared" si="4"/>
        <v>0</v>
      </c>
      <c r="G38" s="3">
        <f aca="true" t="shared" si="5" ref="G38:G57">D38*F38</f>
        <v>0</v>
      </c>
      <c r="I38" s="190"/>
      <c r="J38" s="190"/>
      <c r="K38" s="190"/>
      <c r="L38" s="187"/>
    </row>
    <row r="39" spans="1:12" ht="15">
      <c r="A39" s="234"/>
      <c r="B39" s="80" t="s">
        <v>116</v>
      </c>
      <c r="C39" s="79">
        <v>26</v>
      </c>
      <c r="D39" s="2">
        <v>0</v>
      </c>
      <c r="E39" s="43"/>
      <c r="F39" s="34">
        <f t="shared" si="4"/>
        <v>0</v>
      </c>
      <c r="G39" s="3">
        <f t="shared" si="5"/>
        <v>0</v>
      </c>
      <c r="I39" s="191"/>
      <c r="J39" s="191"/>
      <c r="K39" s="191"/>
      <c r="L39" s="188"/>
    </row>
    <row r="40" spans="1:12" ht="15">
      <c r="A40" s="236">
        <v>1300</v>
      </c>
      <c r="B40" s="80" t="s">
        <v>118</v>
      </c>
      <c r="C40" s="79">
        <v>6</v>
      </c>
      <c r="D40" s="2">
        <v>1</v>
      </c>
      <c r="E40" s="43"/>
      <c r="F40" s="34">
        <f t="shared" si="4"/>
        <v>0</v>
      </c>
      <c r="G40" s="3">
        <f t="shared" si="5"/>
        <v>0</v>
      </c>
      <c r="I40" s="189">
        <v>1300</v>
      </c>
      <c r="J40" s="186">
        <f>E41</f>
        <v>0</v>
      </c>
      <c r="K40" s="189">
        <v>10</v>
      </c>
      <c r="L40" s="186">
        <f aca="true" t="shared" si="6" ref="L40">K40*J40</f>
        <v>0</v>
      </c>
    </row>
    <row r="41" spans="1:12" ht="15">
      <c r="A41" s="237"/>
      <c r="B41" s="80" t="s">
        <v>119</v>
      </c>
      <c r="C41" s="79">
        <v>12</v>
      </c>
      <c r="D41" s="2">
        <v>1</v>
      </c>
      <c r="E41" s="43"/>
      <c r="F41" s="34">
        <f t="shared" si="4"/>
        <v>0</v>
      </c>
      <c r="G41" s="3">
        <f t="shared" si="5"/>
        <v>0</v>
      </c>
      <c r="I41" s="190"/>
      <c r="J41" s="190"/>
      <c r="K41" s="190"/>
      <c r="L41" s="187"/>
    </row>
    <row r="42" spans="1:12" ht="15">
      <c r="A42" s="238"/>
      <c r="B42" s="80" t="s">
        <v>116</v>
      </c>
      <c r="C42" s="79">
        <v>26</v>
      </c>
      <c r="D42" s="2">
        <v>0</v>
      </c>
      <c r="E42" s="43"/>
      <c r="F42" s="34">
        <f t="shared" si="4"/>
        <v>0</v>
      </c>
      <c r="G42" s="3">
        <f t="shared" si="5"/>
        <v>0</v>
      </c>
      <c r="I42" s="191"/>
      <c r="J42" s="191"/>
      <c r="K42" s="191"/>
      <c r="L42" s="188"/>
    </row>
    <row r="43" spans="1:12" ht="15">
      <c r="A43" s="236">
        <v>1500</v>
      </c>
      <c r="B43" s="80" t="s">
        <v>118</v>
      </c>
      <c r="C43" s="107">
        <v>6</v>
      </c>
      <c r="D43" s="54">
        <v>1</v>
      </c>
      <c r="E43" s="43"/>
      <c r="F43" s="34">
        <f t="shared" si="4"/>
        <v>0</v>
      </c>
      <c r="G43" s="3">
        <f t="shared" si="5"/>
        <v>0</v>
      </c>
      <c r="I43" s="189">
        <v>1500</v>
      </c>
      <c r="J43" s="186">
        <f>E44</f>
        <v>0</v>
      </c>
      <c r="K43" s="189">
        <v>10</v>
      </c>
      <c r="L43" s="186">
        <f aca="true" t="shared" si="7" ref="L43">K43*J43</f>
        <v>0</v>
      </c>
    </row>
    <row r="44" spans="1:12" ht="15">
      <c r="A44" s="237"/>
      <c r="B44" s="80" t="s">
        <v>119</v>
      </c>
      <c r="C44" s="107">
        <v>12</v>
      </c>
      <c r="D44" s="54">
        <v>1</v>
      </c>
      <c r="E44" s="43"/>
      <c r="F44" s="34">
        <f t="shared" si="4"/>
        <v>0</v>
      </c>
      <c r="G44" s="3">
        <f t="shared" si="5"/>
        <v>0</v>
      </c>
      <c r="I44" s="190"/>
      <c r="J44" s="190"/>
      <c r="K44" s="190"/>
      <c r="L44" s="187"/>
    </row>
    <row r="45" spans="1:12" ht="15">
      <c r="A45" s="238"/>
      <c r="B45" s="80" t="s">
        <v>116</v>
      </c>
      <c r="C45" s="107">
        <v>26</v>
      </c>
      <c r="D45" s="54">
        <v>0</v>
      </c>
      <c r="E45" s="43"/>
      <c r="F45" s="34">
        <f t="shared" si="4"/>
        <v>0</v>
      </c>
      <c r="G45" s="3">
        <f t="shared" si="5"/>
        <v>0</v>
      </c>
      <c r="I45" s="191"/>
      <c r="J45" s="191"/>
      <c r="K45" s="191"/>
      <c r="L45" s="188"/>
    </row>
    <row r="46" spans="1:12" ht="15">
      <c r="A46" s="236">
        <v>1550</v>
      </c>
      <c r="B46" s="80" t="s">
        <v>118</v>
      </c>
      <c r="C46" s="107">
        <v>6</v>
      </c>
      <c r="D46" s="54">
        <v>94</v>
      </c>
      <c r="E46" s="43"/>
      <c r="F46" s="34">
        <f aca="true" t="shared" si="8" ref="F46:F48">C46*E46</f>
        <v>0</v>
      </c>
      <c r="G46" s="3">
        <f aca="true" t="shared" si="9" ref="G46:G48">D46*F46</f>
        <v>0</v>
      </c>
      <c r="I46" s="189">
        <v>1550</v>
      </c>
      <c r="J46" s="186">
        <f>E47</f>
        <v>0</v>
      </c>
      <c r="K46" s="189">
        <v>10</v>
      </c>
      <c r="L46" s="186">
        <f aca="true" t="shared" si="10" ref="L46">K46*J46</f>
        <v>0</v>
      </c>
    </row>
    <row r="47" spans="1:12" ht="15">
      <c r="A47" s="237"/>
      <c r="B47" s="80" t="s">
        <v>119</v>
      </c>
      <c r="C47" s="107">
        <v>12</v>
      </c>
      <c r="D47" s="54">
        <v>5</v>
      </c>
      <c r="E47" s="43"/>
      <c r="F47" s="34">
        <f t="shared" si="8"/>
        <v>0</v>
      </c>
      <c r="G47" s="3">
        <f t="shared" si="9"/>
        <v>0</v>
      </c>
      <c r="I47" s="190"/>
      <c r="J47" s="190"/>
      <c r="K47" s="190"/>
      <c r="L47" s="187"/>
    </row>
    <row r="48" spans="1:12" ht="15">
      <c r="A48" s="238"/>
      <c r="B48" s="80" t="s">
        <v>116</v>
      </c>
      <c r="C48" s="107">
        <v>26</v>
      </c>
      <c r="D48" s="54">
        <v>0</v>
      </c>
      <c r="E48" s="43"/>
      <c r="F48" s="34">
        <f t="shared" si="8"/>
        <v>0</v>
      </c>
      <c r="G48" s="3">
        <f t="shared" si="9"/>
        <v>0</v>
      </c>
      <c r="I48" s="191"/>
      <c r="J48" s="191"/>
      <c r="K48" s="191"/>
      <c r="L48" s="188"/>
    </row>
    <row r="49" spans="1:12" ht="15">
      <c r="A49" s="236">
        <v>1800</v>
      </c>
      <c r="B49" s="80" t="s">
        <v>118</v>
      </c>
      <c r="C49" s="107">
        <v>6</v>
      </c>
      <c r="D49" s="54">
        <v>30</v>
      </c>
      <c r="E49" s="43"/>
      <c r="F49" s="34">
        <f t="shared" si="4"/>
        <v>0</v>
      </c>
      <c r="G49" s="3">
        <f t="shared" si="5"/>
        <v>0</v>
      </c>
      <c r="I49" s="189">
        <v>1800</v>
      </c>
      <c r="J49" s="186">
        <f>E50</f>
        <v>0</v>
      </c>
      <c r="K49" s="189">
        <v>10</v>
      </c>
      <c r="L49" s="186">
        <f aca="true" t="shared" si="11" ref="L49">K49*J49</f>
        <v>0</v>
      </c>
    </row>
    <row r="50" spans="1:12" ht="15">
      <c r="A50" s="237"/>
      <c r="B50" s="80" t="s">
        <v>119</v>
      </c>
      <c r="C50" s="107">
        <v>12</v>
      </c>
      <c r="D50" s="54">
        <v>0</v>
      </c>
      <c r="E50" s="43"/>
      <c r="F50" s="34">
        <f t="shared" si="4"/>
        <v>0</v>
      </c>
      <c r="G50" s="3">
        <f t="shared" si="5"/>
        <v>0</v>
      </c>
      <c r="I50" s="190"/>
      <c r="J50" s="190"/>
      <c r="K50" s="190"/>
      <c r="L50" s="187"/>
    </row>
    <row r="51" spans="1:12" ht="15">
      <c r="A51" s="238"/>
      <c r="B51" s="80" t="s">
        <v>116</v>
      </c>
      <c r="C51" s="107">
        <v>26</v>
      </c>
      <c r="D51" s="54">
        <v>0</v>
      </c>
      <c r="E51" s="43"/>
      <c r="F51" s="34">
        <f t="shared" si="4"/>
        <v>0</v>
      </c>
      <c r="G51" s="3">
        <f t="shared" si="5"/>
        <v>0</v>
      </c>
      <c r="I51" s="191"/>
      <c r="J51" s="191"/>
      <c r="K51" s="191"/>
      <c r="L51" s="188"/>
    </row>
    <row r="52" spans="1:12" ht="15">
      <c r="A52" s="236">
        <v>2150</v>
      </c>
      <c r="B52" s="80" t="s">
        <v>118</v>
      </c>
      <c r="C52" s="107">
        <v>6</v>
      </c>
      <c r="D52" s="54">
        <v>2</v>
      </c>
      <c r="E52" s="43"/>
      <c r="F52" s="34">
        <f t="shared" si="4"/>
        <v>0</v>
      </c>
      <c r="G52" s="3">
        <f t="shared" si="5"/>
        <v>0</v>
      </c>
      <c r="I52" s="189">
        <v>2150</v>
      </c>
      <c r="J52" s="186">
        <f>E53</f>
        <v>0</v>
      </c>
      <c r="K52" s="189">
        <v>10</v>
      </c>
      <c r="L52" s="186">
        <f aca="true" t="shared" si="12" ref="L52">K52*J52</f>
        <v>0</v>
      </c>
    </row>
    <row r="53" spans="1:12" ht="15">
      <c r="A53" s="237"/>
      <c r="B53" s="80" t="s">
        <v>119</v>
      </c>
      <c r="C53" s="107">
        <v>12</v>
      </c>
      <c r="D53" s="54">
        <v>1</v>
      </c>
      <c r="E53" s="43"/>
      <c r="F53" s="34">
        <f t="shared" si="4"/>
        <v>0</v>
      </c>
      <c r="G53" s="3">
        <f t="shared" si="5"/>
        <v>0</v>
      </c>
      <c r="I53" s="190"/>
      <c r="J53" s="190"/>
      <c r="K53" s="190"/>
      <c r="L53" s="187"/>
    </row>
    <row r="54" spans="1:12" ht="15">
      <c r="A54" s="238"/>
      <c r="B54" s="80" t="s">
        <v>116</v>
      </c>
      <c r="C54" s="107">
        <v>26</v>
      </c>
      <c r="D54" s="54">
        <v>0</v>
      </c>
      <c r="E54" s="43"/>
      <c r="F54" s="34">
        <f t="shared" si="4"/>
        <v>0</v>
      </c>
      <c r="G54" s="3">
        <f t="shared" si="5"/>
        <v>0</v>
      </c>
      <c r="I54" s="191"/>
      <c r="J54" s="191"/>
      <c r="K54" s="191"/>
      <c r="L54" s="188"/>
    </row>
    <row r="55" spans="1:12" ht="15">
      <c r="A55" s="236">
        <v>3350</v>
      </c>
      <c r="B55" s="80" t="s">
        <v>118</v>
      </c>
      <c r="C55" s="79">
        <v>6</v>
      </c>
      <c r="D55" s="2">
        <v>256</v>
      </c>
      <c r="E55" s="43"/>
      <c r="F55" s="34">
        <f t="shared" si="4"/>
        <v>0</v>
      </c>
      <c r="G55" s="3">
        <f t="shared" si="5"/>
        <v>0</v>
      </c>
      <c r="I55" s="189">
        <v>3350</v>
      </c>
      <c r="J55" s="186">
        <f>E56</f>
        <v>0</v>
      </c>
      <c r="K55" s="189">
        <v>10</v>
      </c>
      <c r="L55" s="186">
        <f aca="true" t="shared" si="13" ref="L55">K55*J55</f>
        <v>0</v>
      </c>
    </row>
    <row r="56" spans="1:12" ht="15">
      <c r="A56" s="237"/>
      <c r="B56" s="80" t="s">
        <v>119</v>
      </c>
      <c r="C56" s="79">
        <v>12</v>
      </c>
      <c r="D56" s="2">
        <v>9</v>
      </c>
      <c r="E56" s="43"/>
      <c r="F56" s="34">
        <f t="shared" si="4"/>
        <v>0</v>
      </c>
      <c r="G56" s="3">
        <f t="shared" si="5"/>
        <v>0</v>
      </c>
      <c r="I56" s="190"/>
      <c r="J56" s="190"/>
      <c r="K56" s="190"/>
      <c r="L56" s="187"/>
    </row>
    <row r="57" spans="1:12" ht="15">
      <c r="A57" s="238"/>
      <c r="B57" s="80" t="s">
        <v>116</v>
      </c>
      <c r="C57" s="79">
        <v>26</v>
      </c>
      <c r="D57" s="2">
        <v>0</v>
      </c>
      <c r="E57" s="43"/>
      <c r="F57" s="34">
        <f t="shared" si="4"/>
        <v>0</v>
      </c>
      <c r="G57" s="3">
        <f t="shared" si="5"/>
        <v>0</v>
      </c>
      <c r="I57" s="191"/>
      <c r="J57" s="191"/>
      <c r="K57" s="191"/>
      <c r="L57" s="188"/>
    </row>
    <row r="58" spans="1:12" ht="30" customHeight="1">
      <c r="A58" s="231" t="s">
        <v>12</v>
      </c>
      <c r="B58" s="235"/>
      <c r="C58" s="232"/>
      <c r="D58" s="232"/>
      <c r="E58" s="232"/>
      <c r="F58" s="233"/>
      <c r="G58" s="44">
        <f>SUM(G37:G57)</f>
        <v>0</v>
      </c>
      <c r="I58" s="197" t="s">
        <v>129</v>
      </c>
      <c r="J58" s="198"/>
      <c r="K58" s="199"/>
      <c r="L58" s="61">
        <f>SUM(L37:L57)</f>
        <v>0</v>
      </c>
    </row>
    <row r="59" spans="1:12" ht="15.75">
      <c r="A59" s="14"/>
      <c r="B59" s="14"/>
      <c r="C59" s="14"/>
      <c r="D59" s="14"/>
      <c r="E59" s="14"/>
      <c r="F59" s="14"/>
      <c r="G59" s="15"/>
      <c r="L59" s="57"/>
    </row>
    <row r="60" spans="1:12" ht="30" customHeight="1">
      <c r="A60" s="241" t="s">
        <v>33</v>
      </c>
      <c r="B60" s="242"/>
      <c r="C60" s="242"/>
      <c r="D60" s="242"/>
      <c r="E60" s="242"/>
      <c r="F60" s="243"/>
      <c r="G60" s="35">
        <f>G12+G27+G58</f>
        <v>0</v>
      </c>
      <c r="H60" s="18"/>
      <c r="I60" s="197" t="s">
        <v>78</v>
      </c>
      <c r="J60" s="198"/>
      <c r="K60" s="199"/>
      <c r="L60" s="63">
        <f>L58+L27+L12</f>
        <v>0</v>
      </c>
    </row>
    <row r="61" spans="1:8" ht="15" customHeight="1">
      <c r="A61" s="27"/>
      <c r="B61" s="27"/>
      <c r="C61" s="27"/>
      <c r="D61" s="27"/>
      <c r="E61" s="27"/>
      <c r="F61" s="27"/>
      <c r="G61" s="28"/>
      <c r="H61" s="26"/>
    </row>
    <row r="62" spans="1:7" ht="15" customHeight="1">
      <c r="A62" s="14" t="s">
        <v>42</v>
      </c>
      <c r="B62" s="14"/>
      <c r="C62" s="14"/>
      <c r="D62" s="14"/>
      <c r="E62" s="14"/>
      <c r="F62" s="14"/>
      <c r="G62" s="15"/>
    </row>
    <row r="63" spans="1:12" ht="75">
      <c r="A63" s="22" t="s">
        <v>0</v>
      </c>
      <c r="B63" s="76" t="s">
        <v>115</v>
      </c>
      <c r="C63" s="77" t="s">
        <v>121</v>
      </c>
      <c r="D63" s="22" t="s">
        <v>1</v>
      </c>
      <c r="E63" s="12" t="s">
        <v>66</v>
      </c>
      <c r="F63" s="12" t="s">
        <v>67</v>
      </c>
      <c r="G63" s="12" t="s">
        <v>68</v>
      </c>
      <c r="I63" s="134" t="s">
        <v>70</v>
      </c>
      <c r="J63" s="134" t="s">
        <v>64</v>
      </c>
      <c r="K63" s="134" t="s">
        <v>71</v>
      </c>
      <c r="L63" s="134" t="s">
        <v>72</v>
      </c>
    </row>
    <row r="64" spans="1:12" ht="15">
      <c r="A64" s="23" t="s">
        <v>2</v>
      </c>
      <c r="B64" s="47" t="s">
        <v>124</v>
      </c>
      <c r="C64" s="23" t="s">
        <v>3</v>
      </c>
      <c r="D64" s="23" t="s">
        <v>4</v>
      </c>
      <c r="E64" s="32" t="s">
        <v>50</v>
      </c>
      <c r="F64" s="23" t="s">
        <v>5</v>
      </c>
      <c r="G64" s="23" t="s">
        <v>6</v>
      </c>
      <c r="I64" s="136" t="s">
        <v>2</v>
      </c>
      <c r="J64" s="136" t="s">
        <v>73</v>
      </c>
      <c r="K64" s="136" t="s">
        <v>25</v>
      </c>
      <c r="L64" s="136" t="s">
        <v>6</v>
      </c>
    </row>
    <row r="65" spans="1:12" ht="15" customHeight="1">
      <c r="A65" s="24" t="s">
        <v>36</v>
      </c>
      <c r="B65" s="24"/>
      <c r="C65" s="24" t="s">
        <v>37</v>
      </c>
      <c r="D65" s="25" t="s">
        <v>38</v>
      </c>
      <c r="E65" s="24" t="s">
        <v>40</v>
      </c>
      <c r="F65" s="24" t="s">
        <v>49</v>
      </c>
      <c r="G65" s="24" t="s">
        <v>48</v>
      </c>
      <c r="I65" s="203" t="s">
        <v>47</v>
      </c>
      <c r="J65" s="205" t="s">
        <v>122</v>
      </c>
      <c r="K65" s="192" t="s">
        <v>74</v>
      </c>
      <c r="L65" s="192" t="s">
        <v>75</v>
      </c>
    </row>
    <row r="66" spans="1:12" ht="15">
      <c r="A66" s="239">
        <v>1100</v>
      </c>
      <c r="B66" s="84" t="s">
        <v>118</v>
      </c>
      <c r="C66" s="20">
        <v>6</v>
      </c>
      <c r="D66" s="20">
        <v>0</v>
      </c>
      <c r="E66" s="43"/>
      <c r="F66" s="34">
        <f aca="true" t="shared" si="14" ref="F66:F68">C66*E66</f>
        <v>0</v>
      </c>
      <c r="G66" s="3">
        <f>D66*F66</f>
        <v>0</v>
      </c>
      <c r="I66" s="204"/>
      <c r="J66" s="206"/>
      <c r="K66" s="193"/>
      <c r="L66" s="193"/>
    </row>
    <row r="67" spans="1:12" ht="15">
      <c r="A67" s="239"/>
      <c r="B67" s="84" t="s">
        <v>119</v>
      </c>
      <c r="C67" s="20">
        <v>12</v>
      </c>
      <c r="D67" s="20">
        <v>20</v>
      </c>
      <c r="E67" s="43"/>
      <c r="F67" s="34">
        <f t="shared" si="14"/>
        <v>0</v>
      </c>
      <c r="G67" s="3">
        <f aca="true" t="shared" si="15" ref="G67:G68">D67*F67</f>
        <v>0</v>
      </c>
      <c r="I67" s="204"/>
      <c r="J67" s="206"/>
      <c r="K67" s="193"/>
      <c r="L67" s="193"/>
    </row>
    <row r="68" spans="1:12" ht="15">
      <c r="A68" s="239"/>
      <c r="B68" s="84" t="s">
        <v>116</v>
      </c>
      <c r="C68" s="20">
        <v>26</v>
      </c>
      <c r="D68" s="20">
        <v>0</v>
      </c>
      <c r="E68" s="43"/>
      <c r="F68" s="34">
        <f t="shared" si="14"/>
        <v>0</v>
      </c>
      <c r="G68" s="3">
        <f t="shared" si="15"/>
        <v>0</v>
      </c>
      <c r="I68" s="204"/>
      <c r="J68" s="206"/>
      <c r="K68" s="193"/>
      <c r="L68" s="193"/>
    </row>
    <row r="69" spans="1:12" ht="30" customHeight="1">
      <c r="A69" s="231" t="s">
        <v>69</v>
      </c>
      <c r="B69" s="232"/>
      <c r="C69" s="232"/>
      <c r="D69" s="232"/>
      <c r="E69" s="232"/>
      <c r="F69" s="233"/>
      <c r="G69" s="44">
        <f>SUM(G66:G68)</f>
        <v>0</v>
      </c>
      <c r="I69" s="195">
        <v>1100</v>
      </c>
      <c r="J69" s="255">
        <f>E67</f>
        <v>0</v>
      </c>
      <c r="K69" s="195">
        <v>5</v>
      </c>
      <c r="L69" s="229">
        <f>K69*J69</f>
        <v>0</v>
      </c>
    </row>
    <row r="70" spans="1:12" ht="15">
      <c r="A70" s="254" t="s">
        <v>142</v>
      </c>
      <c r="B70" s="254"/>
      <c r="C70" s="254"/>
      <c r="I70" s="196"/>
      <c r="J70" s="256"/>
      <c r="K70" s="196"/>
      <c r="L70" s="230"/>
    </row>
    <row r="71" spans="1:12" s="152" customFormat="1" ht="42.75" customHeight="1">
      <c r="A71" s="158" t="s">
        <v>157</v>
      </c>
      <c r="B71" s="137"/>
      <c r="C71" s="137"/>
      <c r="D71" s="137"/>
      <c r="E71" s="137"/>
      <c r="I71" s="257" t="s">
        <v>190</v>
      </c>
      <c r="J71" s="258"/>
      <c r="K71" s="259"/>
      <c r="L71" s="61">
        <f>SUM(L69:L70)</f>
        <v>0</v>
      </c>
    </row>
    <row r="72" spans="1:5" s="135" customFormat="1" ht="15">
      <c r="A72" s="137"/>
      <c r="B72" s="137"/>
      <c r="C72" s="137"/>
      <c r="D72" s="137"/>
      <c r="E72" s="137"/>
    </row>
    <row r="73" spans="1:5" s="135" customFormat="1" ht="15">
      <c r="A73" s="137"/>
      <c r="B73" s="137"/>
      <c r="C73" s="137"/>
      <c r="D73" s="137"/>
      <c r="E73" s="137"/>
    </row>
    <row r="74" spans="1:5" s="135" customFormat="1" ht="15">
      <c r="A74" s="137"/>
      <c r="B74" s="137"/>
      <c r="C74" s="137"/>
      <c r="D74" s="137"/>
      <c r="E74" s="137"/>
    </row>
    <row r="75" spans="1:5" s="135" customFormat="1" ht="15">
      <c r="A75" s="137"/>
      <c r="B75" s="137"/>
      <c r="C75" s="137"/>
      <c r="D75" s="137"/>
      <c r="E75" s="137"/>
    </row>
    <row r="76" spans="1:5" ht="15">
      <c r="A76" s="115"/>
      <c r="B76" s="115"/>
      <c r="C76" s="115"/>
      <c r="D76" s="115"/>
      <c r="E76" s="115"/>
    </row>
    <row r="77" spans="1:2" ht="15">
      <c r="A77" s="1" t="s">
        <v>165</v>
      </c>
      <c r="B77" s="1"/>
    </row>
    <row r="78" spans="1:18" ht="75">
      <c r="A78" s="114" t="s">
        <v>0</v>
      </c>
      <c r="B78" s="114" t="s">
        <v>115</v>
      </c>
      <c r="C78" s="113" t="s">
        <v>121</v>
      </c>
      <c r="D78" s="114" t="s">
        <v>1</v>
      </c>
      <c r="E78" s="113" t="s">
        <v>66</v>
      </c>
      <c r="F78" s="113" t="s">
        <v>67</v>
      </c>
      <c r="G78" s="113" t="s">
        <v>68</v>
      </c>
      <c r="I78" s="113" t="s">
        <v>70</v>
      </c>
      <c r="J78" s="113" t="s">
        <v>64</v>
      </c>
      <c r="K78" s="113" t="s">
        <v>71</v>
      </c>
      <c r="L78" s="113" t="s">
        <v>72</v>
      </c>
      <c r="N78" s="135"/>
      <c r="O78" s="135"/>
      <c r="P78" s="135"/>
      <c r="Q78" s="135"/>
      <c r="R78" s="135"/>
    </row>
    <row r="79" spans="1:18" ht="15">
      <c r="A79" s="47" t="s">
        <v>134</v>
      </c>
      <c r="B79" s="47" t="s">
        <v>124</v>
      </c>
      <c r="C79" s="47" t="s">
        <v>3</v>
      </c>
      <c r="D79" s="47" t="s">
        <v>4</v>
      </c>
      <c r="E79" s="47" t="s">
        <v>50</v>
      </c>
      <c r="F79" s="47" t="s">
        <v>5</v>
      </c>
      <c r="G79" s="47" t="s">
        <v>6</v>
      </c>
      <c r="I79" s="114" t="s">
        <v>2</v>
      </c>
      <c r="J79" s="114" t="s">
        <v>73</v>
      </c>
      <c r="K79" s="114" t="s">
        <v>25</v>
      </c>
      <c r="L79" s="114" t="s">
        <v>6</v>
      </c>
      <c r="N79" s="135"/>
      <c r="O79" s="135"/>
      <c r="P79" s="135"/>
      <c r="Q79" s="135"/>
      <c r="R79" s="135"/>
    </row>
    <row r="80" spans="1:18" ht="15" customHeight="1">
      <c r="A80" s="24" t="s">
        <v>36</v>
      </c>
      <c r="B80" s="24"/>
      <c r="C80" s="24" t="s">
        <v>37</v>
      </c>
      <c r="D80" s="25" t="s">
        <v>38</v>
      </c>
      <c r="E80" s="24" t="s">
        <v>40</v>
      </c>
      <c r="F80" s="24" t="s">
        <v>49</v>
      </c>
      <c r="G80" s="24" t="s">
        <v>48</v>
      </c>
      <c r="I80" s="203" t="s">
        <v>47</v>
      </c>
      <c r="J80" s="205" t="s">
        <v>218</v>
      </c>
      <c r="K80" s="192" t="s">
        <v>74</v>
      </c>
      <c r="L80" s="192" t="s">
        <v>75</v>
      </c>
      <c r="N80" s="135"/>
      <c r="O80" s="135"/>
      <c r="P80" s="135"/>
      <c r="Q80" s="135"/>
      <c r="R80" s="135"/>
    </row>
    <row r="81" spans="1:18" ht="15">
      <c r="A81" s="189" t="s">
        <v>167</v>
      </c>
      <c r="B81" s="167" t="s">
        <v>119</v>
      </c>
      <c r="C81" s="168">
        <v>12</v>
      </c>
      <c r="D81" s="168">
        <v>0</v>
      </c>
      <c r="E81" s="43"/>
      <c r="F81" s="34">
        <f>C81*E81</f>
        <v>0</v>
      </c>
      <c r="G81" s="3">
        <f>D81*F81</f>
        <v>0</v>
      </c>
      <c r="I81" s="204"/>
      <c r="J81" s="206"/>
      <c r="K81" s="193"/>
      <c r="L81" s="193"/>
      <c r="N81" s="135"/>
      <c r="O81" s="135"/>
      <c r="P81" s="135"/>
      <c r="Q81" s="135"/>
      <c r="R81" s="135"/>
    </row>
    <row r="82" spans="1:18" ht="15">
      <c r="A82" s="190"/>
      <c r="B82" s="169" t="s">
        <v>116</v>
      </c>
      <c r="C82" s="168">
        <v>26</v>
      </c>
      <c r="D82" s="168">
        <v>400</v>
      </c>
      <c r="E82" s="43"/>
      <c r="F82" s="34">
        <f aca="true" t="shared" si="16" ref="F82:F85">C82*E82</f>
        <v>0</v>
      </c>
      <c r="G82" s="3">
        <f aca="true" t="shared" si="17" ref="G82:G85">D82*F82</f>
        <v>0</v>
      </c>
      <c r="I82" s="204"/>
      <c r="J82" s="206"/>
      <c r="K82" s="193"/>
      <c r="L82" s="193"/>
      <c r="N82" s="135"/>
      <c r="O82" s="135"/>
      <c r="P82" s="135"/>
      <c r="Q82" s="135"/>
      <c r="R82" s="135"/>
    </row>
    <row r="83" spans="1:18" ht="15">
      <c r="A83" s="191"/>
      <c r="B83" s="169" t="s">
        <v>170</v>
      </c>
      <c r="C83" s="168">
        <v>53</v>
      </c>
      <c r="D83" s="168">
        <v>100</v>
      </c>
      <c r="E83" s="43"/>
      <c r="F83" s="34">
        <f t="shared" si="16"/>
        <v>0</v>
      </c>
      <c r="G83" s="3">
        <f>D83*F83</f>
        <v>0</v>
      </c>
      <c r="I83" s="204"/>
      <c r="J83" s="206"/>
      <c r="K83" s="193"/>
      <c r="L83" s="193"/>
      <c r="N83" s="135"/>
      <c r="O83" s="135"/>
      <c r="P83" s="135"/>
      <c r="Q83" s="135"/>
      <c r="R83" s="135"/>
    </row>
    <row r="84" spans="1:18" ht="15">
      <c r="A84" s="189" t="s">
        <v>166</v>
      </c>
      <c r="B84" s="167" t="s">
        <v>119</v>
      </c>
      <c r="C84" s="168">
        <v>12</v>
      </c>
      <c r="D84" s="168">
        <v>0</v>
      </c>
      <c r="E84" s="43"/>
      <c r="F84" s="34">
        <f t="shared" si="16"/>
        <v>0</v>
      </c>
      <c r="G84" s="3">
        <f>D84*F84</f>
        <v>0</v>
      </c>
      <c r="I84" s="195">
        <v>100</v>
      </c>
      <c r="J84" s="200">
        <f>E82</f>
        <v>0</v>
      </c>
      <c r="K84" s="195">
        <v>400</v>
      </c>
      <c r="L84" s="240">
        <f>J84*K84</f>
        <v>0</v>
      </c>
      <c r="N84" s="135"/>
      <c r="O84" s="135"/>
      <c r="P84" s="135"/>
      <c r="Q84" s="135"/>
      <c r="R84" s="135"/>
    </row>
    <row r="85" spans="1:18" ht="15">
      <c r="A85" s="190"/>
      <c r="B85" s="169" t="s">
        <v>116</v>
      </c>
      <c r="C85" s="168">
        <v>26</v>
      </c>
      <c r="D85" s="168">
        <v>400</v>
      </c>
      <c r="E85" s="43"/>
      <c r="F85" s="34">
        <f t="shared" si="16"/>
        <v>0</v>
      </c>
      <c r="G85" s="3">
        <f t="shared" si="17"/>
        <v>0</v>
      </c>
      <c r="I85" s="195"/>
      <c r="J85" s="201"/>
      <c r="K85" s="195"/>
      <c r="L85" s="229"/>
      <c r="N85" s="135"/>
      <c r="O85" s="135"/>
      <c r="P85" s="135"/>
      <c r="Q85" s="135"/>
      <c r="R85" s="135"/>
    </row>
    <row r="86" spans="1:18" ht="15">
      <c r="A86" s="191"/>
      <c r="B86" s="169" t="s">
        <v>170</v>
      </c>
      <c r="C86" s="168">
        <v>53</v>
      </c>
      <c r="D86" s="168">
        <v>100</v>
      </c>
      <c r="E86" s="43"/>
      <c r="F86" s="34">
        <f aca="true" t="shared" si="18" ref="F86">C86*E86</f>
        <v>0</v>
      </c>
      <c r="G86" s="3">
        <f aca="true" t="shared" si="19" ref="G86">D86*F86</f>
        <v>0</v>
      </c>
      <c r="I86" s="195"/>
      <c r="J86" s="201"/>
      <c r="K86" s="195"/>
      <c r="L86" s="229"/>
      <c r="N86" s="135"/>
      <c r="O86" s="135"/>
      <c r="P86" s="135"/>
      <c r="Q86" s="135"/>
      <c r="R86" s="135"/>
    </row>
    <row r="87" spans="1:18" ht="15.75">
      <c r="A87" s="231" t="s">
        <v>194</v>
      </c>
      <c r="B87" s="232"/>
      <c r="C87" s="232"/>
      <c r="D87" s="232"/>
      <c r="E87" s="232"/>
      <c r="F87" s="233"/>
      <c r="G87" s="44">
        <f>SUM(G81:G86)</f>
        <v>0</v>
      </c>
      <c r="I87" s="195"/>
      <c r="J87" s="201"/>
      <c r="K87" s="195"/>
      <c r="L87" s="229"/>
      <c r="N87" s="135"/>
      <c r="O87" s="135"/>
      <c r="P87" s="135"/>
      <c r="Q87" s="135"/>
      <c r="R87" s="135"/>
    </row>
    <row r="88" spans="1:18" ht="15">
      <c r="A88" s="115"/>
      <c r="B88" s="115"/>
      <c r="C88" s="115"/>
      <c r="D88" s="115"/>
      <c r="E88" s="115"/>
      <c r="I88" s="196"/>
      <c r="J88" s="202"/>
      <c r="K88" s="196"/>
      <c r="L88" s="230"/>
      <c r="N88" s="135"/>
      <c r="O88" s="135"/>
      <c r="P88" s="135"/>
      <c r="Q88" s="135"/>
      <c r="R88" s="135"/>
    </row>
    <row r="89" spans="1:18" ht="15">
      <c r="A89" s="115"/>
      <c r="B89" s="115"/>
      <c r="C89" s="115"/>
      <c r="D89" s="115"/>
      <c r="E89" s="115"/>
      <c r="I89" s="194">
        <v>100</v>
      </c>
      <c r="J89" s="186">
        <f>E85</f>
        <v>0</v>
      </c>
      <c r="K89" s="194">
        <v>400</v>
      </c>
      <c r="L89" s="186">
        <f>J89*K89</f>
        <v>0</v>
      </c>
      <c r="N89" s="135"/>
      <c r="O89" s="135"/>
      <c r="P89" s="135"/>
      <c r="Q89" s="135"/>
      <c r="R89" s="135"/>
    </row>
    <row r="90" spans="9:18" ht="15">
      <c r="I90" s="195"/>
      <c r="J90" s="187"/>
      <c r="K90" s="195"/>
      <c r="L90" s="187"/>
      <c r="N90" s="135"/>
      <c r="O90" s="135"/>
      <c r="P90" s="135"/>
      <c r="Q90" s="135"/>
      <c r="R90" s="135"/>
    </row>
    <row r="91" spans="9:18" ht="15">
      <c r="I91" s="196"/>
      <c r="J91" s="188"/>
      <c r="K91" s="196"/>
      <c r="L91" s="188"/>
      <c r="N91" s="135"/>
      <c r="O91" s="135"/>
      <c r="P91" s="135"/>
      <c r="Q91" s="135"/>
      <c r="R91" s="135"/>
    </row>
    <row r="92" spans="9:18" ht="15">
      <c r="I92" s="197" t="s">
        <v>168</v>
      </c>
      <c r="J92" s="198"/>
      <c r="K92" s="199"/>
      <c r="L92" s="61">
        <f>SUM(L84:L91)</f>
        <v>0</v>
      </c>
      <c r="N92" s="135"/>
      <c r="O92" s="135"/>
      <c r="P92" s="135"/>
      <c r="Q92" s="135"/>
      <c r="R92" s="135"/>
    </row>
    <row r="93" spans="1:18" ht="15">
      <c r="A93" s="1" t="s">
        <v>187</v>
      </c>
      <c r="B93" s="1"/>
      <c r="N93" s="135"/>
      <c r="O93" s="135"/>
      <c r="P93" s="135"/>
      <c r="Q93" s="135"/>
      <c r="R93" s="135"/>
    </row>
    <row r="94" spans="1:18" ht="75">
      <c r="A94" s="114" t="s">
        <v>0</v>
      </c>
      <c r="B94" s="114" t="s">
        <v>115</v>
      </c>
      <c r="C94" s="113" t="s">
        <v>121</v>
      </c>
      <c r="D94" s="114" t="s">
        <v>1</v>
      </c>
      <c r="E94" s="113" t="s">
        <v>66</v>
      </c>
      <c r="F94" s="113" t="s">
        <v>67</v>
      </c>
      <c r="G94" s="113" t="s">
        <v>68</v>
      </c>
      <c r="I94" s="134" t="s">
        <v>70</v>
      </c>
      <c r="J94" s="134" t="s">
        <v>64</v>
      </c>
      <c r="K94" s="134" t="s">
        <v>71</v>
      </c>
      <c r="L94" s="134" t="s">
        <v>72</v>
      </c>
      <c r="N94" s="135"/>
      <c r="O94" s="135"/>
      <c r="P94" s="135"/>
      <c r="Q94" s="135"/>
      <c r="R94" s="135"/>
    </row>
    <row r="95" spans="1:12" ht="15">
      <c r="A95" s="47" t="s">
        <v>134</v>
      </c>
      <c r="B95" s="47" t="s">
        <v>124</v>
      </c>
      <c r="C95" s="47" t="s">
        <v>3</v>
      </c>
      <c r="D95" s="47" t="s">
        <v>4</v>
      </c>
      <c r="E95" s="47" t="s">
        <v>50</v>
      </c>
      <c r="F95" s="47" t="s">
        <v>5</v>
      </c>
      <c r="G95" s="47" t="s">
        <v>6</v>
      </c>
      <c r="I95" s="136" t="s">
        <v>2</v>
      </c>
      <c r="J95" s="136" t="s">
        <v>73</v>
      </c>
      <c r="K95" s="136" t="s">
        <v>25</v>
      </c>
      <c r="L95" s="136" t="s">
        <v>6</v>
      </c>
    </row>
    <row r="96" spans="1:12" ht="15">
      <c r="A96" s="24" t="s">
        <v>36</v>
      </c>
      <c r="B96" s="24"/>
      <c r="C96" s="24" t="s">
        <v>37</v>
      </c>
      <c r="D96" s="25" t="s">
        <v>38</v>
      </c>
      <c r="E96" s="24" t="s">
        <v>40</v>
      </c>
      <c r="F96" s="24" t="s">
        <v>49</v>
      </c>
      <c r="G96" s="24" t="s">
        <v>48</v>
      </c>
      <c r="I96" s="203" t="s">
        <v>47</v>
      </c>
      <c r="J96" s="205" t="s">
        <v>218</v>
      </c>
      <c r="K96" s="192" t="s">
        <v>74</v>
      </c>
      <c r="L96" s="192" t="s">
        <v>75</v>
      </c>
    </row>
    <row r="97" spans="1:12" s="135" customFormat="1" ht="15" customHeight="1">
      <c r="A97" s="183" t="s">
        <v>225</v>
      </c>
      <c r="B97" s="169" t="s">
        <v>118</v>
      </c>
      <c r="C97" s="168">
        <v>6</v>
      </c>
      <c r="D97" s="168">
        <v>0</v>
      </c>
      <c r="E97" s="43"/>
      <c r="F97" s="34">
        <f aca="true" t="shared" si="20" ref="F97:F102">C97*E97</f>
        <v>0</v>
      </c>
      <c r="G97" s="3">
        <f aca="true" t="shared" si="21" ref="G97:G104">D97*F97</f>
        <v>0</v>
      </c>
      <c r="I97" s="204"/>
      <c r="J97" s="206"/>
      <c r="K97" s="193"/>
      <c r="L97" s="193"/>
    </row>
    <row r="98" spans="1:12" s="135" customFormat="1" ht="15">
      <c r="A98" s="184"/>
      <c r="B98" s="169" t="s">
        <v>119</v>
      </c>
      <c r="C98" s="168">
        <v>12</v>
      </c>
      <c r="D98" s="168">
        <v>3</v>
      </c>
      <c r="E98" s="43"/>
      <c r="F98" s="34">
        <f t="shared" si="20"/>
        <v>0</v>
      </c>
      <c r="G98" s="3">
        <f t="shared" si="21"/>
        <v>0</v>
      </c>
      <c r="I98" s="204"/>
      <c r="J98" s="206"/>
      <c r="K98" s="193"/>
      <c r="L98" s="193"/>
    </row>
    <row r="99" spans="1:12" s="135" customFormat="1" ht="28.5" customHeight="1">
      <c r="A99" s="184"/>
      <c r="B99" s="169" t="s">
        <v>116</v>
      </c>
      <c r="C99" s="168">
        <v>26</v>
      </c>
      <c r="D99" s="168">
        <v>37</v>
      </c>
      <c r="E99" s="43"/>
      <c r="F99" s="34">
        <f t="shared" si="20"/>
        <v>0</v>
      </c>
      <c r="G99" s="3">
        <f>D99*F99</f>
        <v>0</v>
      </c>
      <c r="I99" s="227"/>
      <c r="J99" s="228"/>
      <c r="K99" s="226"/>
      <c r="L99" s="226"/>
    </row>
    <row r="100" spans="1:12" s="135" customFormat="1" ht="15" customHeight="1">
      <c r="A100" s="185"/>
      <c r="B100" s="169" t="s">
        <v>117</v>
      </c>
      <c r="C100" s="168">
        <v>52</v>
      </c>
      <c r="D100" s="168">
        <v>10</v>
      </c>
      <c r="E100" s="43"/>
      <c r="F100" s="34">
        <f t="shared" si="20"/>
        <v>0</v>
      </c>
      <c r="G100" s="3"/>
      <c r="I100" s="194">
        <v>5000</v>
      </c>
      <c r="J100" s="216">
        <f>E99</f>
        <v>0</v>
      </c>
      <c r="K100" s="194">
        <v>5</v>
      </c>
      <c r="L100" s="186">
        <f>J100*K100</f>
        <v>0</v>
      </c>
    </row>
    <row r="101" spans="1:12" s="135" customFormat="1" ht="45" customHeight="1">
      <c r="A101" s="183" t="s">
        <v>226</v>
      </c>
      <c r="B101" s="169" t="s">
        <v>118</v>
      </c>
      <c r="C101" s="168">
        <v>6</v>
      </c>
      <c r="D101" s="168">
        <v>0</v>
      </c>
      <c r="E101" s="43"/>
      <c r="F101" s="34">
        <f t="shared" si="20"/>
        <v>0</v>
      </c>
      <c r="G101" s="3">
        <f>D101*F101</f>
        <v>0</v>
      </c>
      <c r="I101" s="195"/>
      <c r="J101" s="195"/>
      <c r="K101" s="195"/>
      <c r="L101" s="187"/>
    </row>
    <row r="102" spans="1:12" s="135" customFormat="1" ht="28.5" customHeight="1">
      <c r="A102" s="184"/>
      <c r="B102" s="169" t="s">
        <v>119</v>
      </c>
      <c r="C102" s="168">
        <v>12</v>
      </c>
      <c r="D102" s="168">
        <v>3</v>
      </c>
      <c r="E102" s="43"/>
      <c r="F102" s="34">
        <f t="shared" si="20"/>
        <v>0</v>
      </c>
      <c r="G102" s="3">
        <f t="shared" si="21"/>
        <v>0</v>
      </c>
      <c r="I102" s="196"/>
      <c r="J102" s="196"/>
      <c r="K102" s="196"/>
      <c r="L102" s="188"/>
    </row>
    <row r="103" spans="1:12" ht="15" customHeight="1">
      <c r="A103" s="184"/>
      <c r="B103" s="169" t="s">
        <v>116</v>
      </c>
      <c r="C103" s="168">
        <v>26</v>
      </c>
      <c r="D103" s="168">
        <v>30</v>
      </c>
      <c r="E103" s="43"/>
      <c r="F103" s="34">
        <f aca="true" t="shared" si="22" ref="F103:F104">C103*E103</f>
        <v>0</v>
      </c>
      <c r="G103" s="3">
        <f t="shared" si="21"/>
        <v>0</v>
      </c>
      <c r="I103" s="194">
        <v>5000</v>
      </c>
      <c r="J103" s="216">
        <f>E103</f>
        <v>0</v>
      </c>
      <c r="K103" s="194">
        <v>5</v>
      </c>
      <c r="L103" s="186">
        <f aca="true" t="shared" si="23" ref="L103">J103*K103</f>
        <v>0</v>
      </c>
    </row>
    <row r="104" spans="1:12" ht="15">
      <c r="A104" s="185"/>
      <c r="B104" s="169" t="s">
        <v>117</v>
      </c>
      <c r="C104" s="168">
        <v>52</v>
      </c>
      <c r="D104" s="168">
        <v>17</v>
      </c>
      <c r="E104" s="43"/>
      <c r="F104" s="34">
        <f t="shared" si="22"/>
        <v>0</v>
      </c>
      <c r="G104" s="3">
        <f t="shared" si="21"/>
        <v>0</v>
      </c>
      <c r="I104" s="195"/>
      <c r="J104" s="195"/>
      <c r="K104" s="195"/>
      <c r="L104" s="187"/>
    </row>
    <row r="105" spans="1:12" ht="28.5" customHeight="1">
      <c r="A105" s="183" t="s">
        <v>227</v>
      </c>
      <c r="B105" s="169" t="s">
        <v>118</v>
      </c>
      <c r="C105" s="168">
        <v>6</v>
      </c>
      <c r="D105" s="168">
        <v>37</v>
      </c>
      <c r="E105" s="43"/>
      <c r="F105" s="34">
        <f>C105*E105</f>
        <v>0</v>
      </c>
      <c r="G105" s="3">
        <f aca="true" t="shared" si="24" ref="G105:G106">D105*F105</f>
        <v>0</v>
      </c>
      <c r="I105" s="196"/>
      <c r="J105" s="196"/>
      <c r="K105" s="196"/>
      <c r="L105" s="188"/>
    </row>
    <row r="106" spans="1:12" ht="15">
      <c r="A106" s="184"/>
      <c r="B106" s="169" t="s">
        <v>119</v>
      </c>
      <c r="C106" s="168">
        <v>12</v>
      </c>
      <c r="D106" s="168">
        <v>10</v>
      </c>
      <c r="E106" s="43"/>
      <c r="F106" s="34">
        <f>C106*E106</f>
        <v>0</v>
      </c>
      <c r="G106" s="3">
        <f t="shared" si="24"/>
        <v>0</v>
      </c>
      <c r="I106" s="194">
        <v>5000</v>
      </c>
      <c r="J106" s="216">
        <f>E107</f>
        <v>0</v>
      </c>
      <c r="K106" s="194">
        <v>5</v>
      </c>
      <c r="L106" s="186">
        <f>J106*K106</f>
        <v>0</v>
      </c>
    </row>
    <row r="107" spans="1:12" ht="15">
      <c r="A107" s="185"/>
      <c r="B107" s="169" t="s">
        <v>116</v>
      </c>
      <c r="C107" s="168">
        <v>26</v>
      </c>
      <c r="D107" s="168">
        <v>3</v>
      </c>
      <c r="E107" s="43"/>
      <c r="F107" s="34">
        <f aca="true" t="shared" si="25" ref="F107">C107*E107</f>
        <v>0</v>
      </c>
      <c r="G107" s="3">
        <f aca="true" t="shared" si="26" ref="G107">D107*F107</f>
        <v>0</v>
      </c>
      <c r="I107" s="195"/>
      <c r="J107" s="195"/>
      <c r="K107" s="195"/>
      <c r="L107" s="187"/>
    </row>
    <row r="108" spans="1:12" ht="15.75">
      <c r="A108" s="231" t="s">
        <v>195</v>
      </c>
      <c r="B108" s="232"/>
      <c r="C108" s="232"/>
      <c r="D108" s="232"/>
      <c r="E108" s="232"/>
      <c r="F108" s="233"/>
      <c r="G108" s="44">
        <f>SUM(G97:G107)</f>
        <v>0</v>
      </c>
      <c r="I108" s="196"/>
      <c r="J108" s="196"/>
      <c r="K108" s="196"/>
      <c r="L108" s="188"/>
    </row>
    <row r="109" spans="1:12" ht="42.75" customHeight="1">
      <c r="A109" s="52"/>
      <c r="B109" s="52"/>
      <c r="C109" s="78"/>
      <c r="D109" s="78"/>
      <c r="I109" s="197" t="s">
        <v>171</v>
      </c>
      <c r="J109" s="198"/>
      <c r="K109" s="199"/>
      <c r="L109" s="61">
        <f>SUM(L100:L108)</f>
        <v>0</v>
      </c>
    </row>
    <row r="110" spans="1:4" ht="15">
      <c r="A110" s="52"/>
      <c r="B110" s="52"/>
      <c r="C110" s="78"/>
      <c r="D110" s="78"/>
    </row>
    <row r="111" spans="1:4" ht="15">
      <c r="A111" s="52"/>
      <c r="B111" s="52"/>
      <c r="C111" s="78"/>
      <c r="D111" s="78"/>
    </row>
    <row r="112" spans="1:4" ht="15">
      <c r="A112" s="52"/>
      <c r="B112" s="52"/>
      <c r="C112" s="78"/>
      <c r="D112" s="78"/>
    </row>
    <row r="113" spans="1:4" ht="15">
      <c r="A113" s="52"/>
      <c r="B113" s="52"/>
      <c r="C113" s="78"/>
      <c r="D113" s="78"/>
    </row>
    <row r="114" spans="1:4" ht="15">
      <c r="A114" s="52"/>
      <c r="B114" s="52"/>
      <c r="C114" s="78"/>
      <c r="D114" s="78"/>
    </row>
    <row r="115" spans="1:4" ht="15">
      <c r="A115" s="52"/>
      <c r="B115" s="52"/>
      <c r="C115" s="78"/>
      <c r="D115" s="78"/>
    </row>
    <row r="116" spans="1:4" ht="15">
      <c r="A116" s="52"/>
      <c r="B116" s="52"/>
      <c r="C116" s="78"/>
      <c r="D116" s="78"/>
    </row>
    <row r="117" spans="3:12" ht="15.75" thickBot="1">
      <c r="C117" s="78"/>
      <c r="D117" s="78"/>
      <c r="I117" s="1" t="s">
        <v>147</v>
      </c>
      <c r="J117" s="1"/>
      <c r="K117" s="1"/>
      <c r="L117" s="1"/>
    </row>
    <row r="118" spans="1:12" ht="15">
      <c r="A118" s="244" t="s">
        <v>79</v>
      </c>
      <c r="B118" s="244"/>
      <c r="C118" s="244"/>
      <c r="D118" s="244"/>
      <c r="E118" s="52"/>
      <c r="F118" s="52"/>
      <c r="G118" s="52"/>
      <c r="I118" s="220" t="s">
        <v>26</v>
      </c>
      <c r="J118" s="222" t="s">
        <v>80</v>
      </c>
      <c r="K118" s="224" t="s">
        <v>81</v>
      </c>
      <c r="L118" s="218" t="s">
        <v>82</v>
      </c>
    </row>
    <row r="119" spans="1:12" ht="30" customHeight="1" thickBot="1">
      <c r="A119" s="245" t="s">
        <v>26</v>
      </c>
      <c r="B119" s="246"/>
      <c r="C119" s="246"/>
      <c r="D119" s="247"/>
      <c r="E119" s="251" t="s">
        <v>80</v>
      </c>
      <c r="F119" s="251" t="s">
        <v>81</v>
      </c>
      <c r="G119" s="252" t="s">
        <v>82</v>
      </c>
      <c r="I119" s="221"/>
      <c r="J119" s="223"/>
      <c r="K119" s="225"/>
      <c r="L119" s="219"/>
    </row>
    <row r="120" spans="1:12" ht="45">
      <c r="A120" s="248"/>
      <c r="B120" s="249"/>
      <c r="C120" s="249"/>
      <c r="D120" s="250"/>
      <c r="E120" s="251"/>
      <c r="F120" s="251"/>
      <c r="G120" s="253"/>
      <c r="I120" s="101" t="s">
        <v>188</v>
      </c>
      <c r="J120" s="102"/>
      <c r="K120" s="133">
        <v>20</v>
      </c>
      <c r="L120" s="103">
        <f>J120*K120</f>
        <v>0</v>
      </c>
    </row>
    <row r="121" spans="1:7" ht="30" customHeight="1">
      <c r="A121" s="207" t="s">
        <v>83</v>
      </c>
      <c r="B121" s="208"/>
      <c r="C121" s="208"/>
      <c r="D121" s="209"/>
      <c r="E121" s="66"/>
      <c r="F121" s="64">
        <v>100</v>
      </c>
      <c r="G121" s="68">
        <f>E121*F121</f>
        <v>0</v>
      </c>
    </row>
    <row r="122" spans="1:11" ht="30" customHeight="1">
      <c r="A122" s="207" t="s">
        <v>84</v>
      </c>
      <c r="B122" s="208"/>
      <c r="C122" s="208"/>
      <c r="D122" s="209"/>
      <c r="E122" s="66"/>
      <c r="F122" s="64">
        <v>100</v>
      </c>
      <c r="G122" s="68">
        <f>E122*F122</f>
        <v>0</v>
      </c>
      <c r="I122" s="217" t="s">
        <v>183</v>
      </c>
      <c r="J122" s="217"/>
      <c r="K122" s="217"/>
    </row>
    <row r="123" spans="1:7" ht="30" customHeight="1">
      <c r="A123" s="210" t="s">
        <v>85</v>
      </c>
      <c r="B123" s="211"/>
      <c r="C123" s="211"/>
      <c r="D123" s="212"/>
      <c r="E123" s="67"/>
      <c r="F123" s="65">
        <v>100</v>
      </c>
      <c r="G123" s="68">
        <f aca="true" t="shared" si="27" ref="G123:G125">E123*F123</f>
        <v>0</v>
      </c>
    </row>
    <row r="124" spans="1:7" ht="30" customHeight="1">
      <c r="A124" s="210" t="s">
        <v>86</v>
      </c>
      <c r="B124" s="211"/>
      <c r="C124" s="211"/>
      <c r="D124" s="212"/>
      <c r="E124" s="67"/>
      <c r="F124" s="65">
        <v>100</v>
      </c>
      <c r="G124" s="68">
        <f t="shared" si="27"/>
        <v>0</v>
      </c>
    </row>
    <row r="125" spans="1:7" ht="30" customHeight="1">
      <c r="A125" s="210" t="s">
        <v>100</v>
      </c>
      <c r="B125" s="211"/>
      <c r="C125" s="211"/>
      <c r="D125" s="212"/>
      <c r="E125" s="67"/>
      <c r="F125" s="65">
        <v>100</v>
      </c>
      <c r="G125" s="68">
        <f t="shared" si="27"/>
        <v>0</v>
      </c>
    </row>
    <row r="126" spans="1:7" ht="15">
      <c r="A126" s="210" t="s">
        <v>101</v>
      </c>
      <c r="B126" s="211"/>
      <c r="C126" s="211"/>
      <c r="D126" s="212"/>
      <c r="E126" s="67"/>
      <c r="F126" s="65">
        <v>100</v>
      </c>
      <c r="G126" s="68">
        <f>E126*F126</f>
        <v>0</v>
      </c>
    </row>
    <row r="127" spans="1:7" ht="15">
      <c r="A127" s="213" t="s">
        <v>102</v>
      </c>
      <c r="B127" s="214"/>
      <c r="C127" s="214"/>
      <c r="D127" s="214"/>
      <c r="E127" s="214"/>
      <c r="F127" s="215"/>
      <c r="G127" s="63">
        <f>SUM(G121:G126)</f>
        <v>0</v>
      </c>
    </row>
    <row r="129" spans="8:9" ht="15">
      <c r="H129" s="164"/>
      <c r="I129" s="164"/>
    </row>
    <row r="130" spans="8:9" ht="30" customHeight="1">
      <c r="H130" s="164"/>
      <c r="I130" s="164"/>
    </row>
    <row r="131" ht="30" customHeight="1" thickBot="1"/>
    <row r="132" spans="1:9" ht="27.75" customHeight="1" thickBot="1">
      <c r="A132" s="180" t="s">
        <v>87</v>
      </c>
      <c r="B132" s="181"/>
      <c r="C132" s="181"/>
      <c r="D132" s="181"/>
      <c r="E132" s="181"/>
      <c r="F132" s="181"/>
      <c r="G132" s="181"/>
      <c r="H132" s="182"/>
      <c r="I132" s="69">
        <f>G127+G60+G69+L60+L71+L92+L109+L120+G87+G108</f>
        <v>0</v>
      </c>
    </row>
    <row r="133" spans="1:9" ht="25.5" customHeight="1" thickBot="1">
      <c r="A133" s="180" t="s">
        <v>88</v>
      </c>
      <c r="B133" s="181"/>
      <c r="C133" s="181"/>
      <c r="D133" s="181"/>
      <c r="E133" s="181"/>
      <c r="F133" s="181"/>
      <c r="G133" s="181"/>
      <c r="H133" s="182"/>
      <c r="I133" s="70">
        <f>I132*8</f>
        <v>0</v>
      </c>
    </row>
    <row r="134" ht="31.5" customHeight="1"/>
    <row r="145" spans="10:11" ht="15">
      <c r="J145" s="146"/>
      <c r="K145" s="146"/>
    </row>
    <row r="146" spans="10:11" ht="15">
      <c r="J146" s="146"/>
      <c r="K146" s="146"/>
    </row>
    <row r="147" spans="7:11" ht="15">
      <c r="G147" s="146"/>
      <c r="H147" s="146"/>
      <c r="I147" s="146"/>
      <c r="J147" s="146"/>
      <c r="K147" s="146"/>
    </row>
    <row r="148" spans="7:11" ht="15">
      <c r="G148" s="146"/>
      <c r="H148" s="146"/>
      <c r="I148" s="146"/>
      <c r="J148" s="146"/>
      <c r="K148" s="146"/>
    </row>
    <row r="149" spans="7:11" ht="15">
      <c r="G149" s="146"/>
      <c r="H149" s="146"/>
      <c r="I149" s="146"/>
      <c r="J149" s="146"/>
      <c r="K149" s="146"/>
    </row>
    <row r="150" spans="7:11" ht="15">
      <c r="G150" s="146"/>
      <c r="H150" s="146"/>
      <c r="I150" s="146"/>
      <c r="J150" s="146"/>
      <c r="K150" s="146"/>
    </row>
    <row r="151" spans="7:11" ht="15">
      <c r="G151" s="146"/>
      <c r="H151" s="146"/>
      <c r="I151" s="146"/>
      <c r="J151" s="146"/>
      <c r="K151" s="146"/>
    </row>
    <row r="152" spans="7:11" ht="15">
      <c r="G152" s="146"/>
      <c r="H152" s="146"/>
      <c r="I152" s="146"/>
      <c r="J152" s="146"/>
      <c r="K152" s="146"/>
    </row>
    <row r="153" spans="1:11" s="135" customFormat="1" ht="15">
      <c r="A153"/>
      <c r="B153"/>
      <c r="C153"/>
      <c r="D153"/>
      <c r="E153"/>
      <c r="F153"/>
      <c r="G153" s="146"/>
      <c r="H153" s="146"/>
      <c r="I153" s="146"/>
      <c r="J153" s="146"/>
      <c r="K153" s="146"/>
    </row>
    <row r="154" spans="1:11" s="135" customFormat="1" ht="15">
      <c r="A154"/>
      <c r="B154"/>
      <c r="C154"/>
      <c r="D154"/>
      <c r="E154"/>
      <c r="F154"/>
      <c r="G154" s="146"/>
      <c r="H154" s="146"/>
      <c r="I154" s="146"/>
      <c r="J154" s="146"/>
      <c r="K154" s="146"/>
    </row>
    <row r="155" spans="7:11" s="135" customFormat="1" ht="15">
      <c r="G155" s="146"/>
      <c r="H155" s="146"/>
      <c r="I155" s="146"/>
      <c r="J155" s="146"/>
      <c r="K155" s="146"/>
    </row>
    <row r="156" spans="7:11" s="135" customFormat="1" ht="15">
      <c r="G156" s="146"/>
      <c r="H156" s="146"/>
      <c r="I156" s="146"/>
      <c r="J156" s="146"/>
      <c r="K156" s="146"/>
    </row>
    <row r="157" spans="7:11" s="135" customFormat="1" ht="15">
      <c r="G157" s="146"/>
      <c r="H157" s="146"/>
      <c r="I157" s="146"/>
      <c r="J157" s="146"/>
      <c r="K157" s="146"/>
    </row>
    <row r="158" spans="7:11" s="135" customFormat="1" ht="15">
      <c r="G158" s="146"/>
      <c r="H158" s="146"/>
      <c r="I158" s="146"/>
      <c r="J158" s="146"/>
      <c r="K158" s="146"/>
    </row>
    <row r="159" spans="1:11" ht="15">
      <c r="A159" s="135"/>
      <c r="B159" s="135"/>
      <c r="C159" s="135"/>
      <c r="D159" s="135"/>
      <c r="E159" s="135"/>
      <c r="F159" s="135"/>
      <c r="G159" s="146"/>
      <c r="H159" s="146"/>
      <c r="I159" s="146"/>
      <c r="J159" s="146"/>
      <c r="K159" s="146"/>
    </row>
    <row r="160" spans="1:11" ht="15">
      <c r="A160" s="135"/>
      <c r="B160" s="135"/>
      <c r="C160" s="135"/>
      <c r="D160" s="135"/>
      <c r="E160" s="135"/>
      <c r="F160" s="135"/>
      <c r="G160" s="146"/>
      <c r="H160" s="146"/>
      <c r="I160" s="146"/>
      <c r="J160" s="146"/>
      <c r="K160" s="146"/>
    </row>
    <row r="161" spans="7:11" ht="15">
      <c r="G161" s="146"/>
      <c r="H161" s="146"/>
      <c r="I161" s="146"/>
      <c r="J161" s="146"/>
      <c r="K161" s="146"/>
    </row>
    <row r="162" spans="7:11" ht="15">
      <c r="G162" s="146"/>
      <c r="H162" s="146"/>
      <c r="I162" s="146"/>
      <c r="J162" s="146"/>
      <c r="K162" s="146"/>
    </row>
    <row r="163" spans="7:11" ht="15">
      <c r="G163" s="146"/>
      <c r="H163" s="146"/>
      <c r="I163" s="146"/>
      <c r="J163" s="146"/>
      <c r="K163" s="146"/>
    </row>
    <row r="164" spans="7:11" ht="15">
      <c r="G164" s="146"/>
      <c r="H164" s="146"/>
      <c r="I164" s="146"/>
      <c r="J164" s="146"/>
      <c r="K164" s="146"/>
    </row>
    <row r="165" spans="7:11" ht="15">
      <c r="G165" s="146"/>
      <c r="H165" s="146"/>
      <c r="I165" s="146"/>
      <c r="J165" s="146"/>
      <c r="K165" s="146"/>
    </row>
    <row r="166" spans="7:11" ht="15">
      <c r="G166" s="146"/>
      <c r="H166" s="146"/>
      <c r="I166" s="146"/>
      <c r="J166" s="146"/>
      <c r="K166" s="146"/>
    </row>
    <row r="167" spans="7:9" ht="15">
      <c r="G167" s="146"/>
      <c r="H167" s="146"/>
      <c r="I167" s="146"/>
    </row>
    <row r="168" spans="7:9" ht="15">
      <c r="G168" s="146"/>
      <c r="H168" s="146"/>
      <c r="I168" s="146"/>
    </row>
  </sheetData>
  <mergeCells count="125">
    <mergeCell ref="L7:L11"/>
    <mergeCell ref="K7:K11"/>
    <mergeCell ref="J7:J11"/>
    <mergeCell ref="I7:I11"/>
    <mergeCell ref="A22:A26"/>
    <mergeCell ref="A12:F12"/>
    <mergeCell ref="L21:L22"/>
    <mergeCell ref="I21:I22"/>
    <mergeCell ref="J21:J22"/>
    <mergeCell ref="K21:K22"/>
    <mergeCell ref="I12:K12"/>
    <mergeCell ref="I23:I26"/>
    <mergeCell ref="J23:J26"/>
    <mergeCell ref="K23:K26"/>
    <mergeCell ref="L23:L26"/>
    <mergeCell ref="A7:A11"/>
    <mergeCell ref="A60:F60"/>
    <mergeCell ref="A118:D118"/>
    <mergeCell ref="A119:D120"/>
    <mergeCell ref="E119:E120"/>
    <mergeCell ref="F119:F120"/>
    <mergeCell ref="G119:G120"/>
    <mergeCell ref="A69:F69"/>
    <mergeCell ref="A70:C70"/>
    <mergeCell ref="I60:K60"/>
    <mergeCell ref="A108:F108"/>
    <mergeCell ref="I89:I91"/>
    <mergeCell ref="J69:J70"/>
    <mergeCell ref="J100:J102"/>
    <mergeCell ref="A97:A100"/>
    <mergeCell ref="I71:K71"/>
    <mergeCell ref="L69:L70"/>
    <mergeCell ref="L89:L91"/>
    <mergeCell ref="A27:F27"/>
    <mergeCell ref="A37:A39"/>
    <mergeCell ref="A58:F58"/>
    <mergeCell ref="A40:A42"/>
    <mergeCell ref="A49:A51"/>
    <mergeCell ref="A46:A48"/>
    <mergeCell ref="A43:A45"/>
    <mergeCell ref="A52:A54"/>
    <mergeCell ref="A87:F87"/>
    <mergeCell ref="A66:A68"/>
    <mergeCell ref="A55:A57"/>
    <mergeCell ref="A84:A86"/>
    <mergeCell ref="A81:A83"/>
    <mergeCell ref="I27:K27"/>
    <mergeCell ref="K40:K42"/>
    <mergeCell ref="K49:K51"/>
    <mergeCell ref="K37:K39"/>
    <mergeCell ref="K46:K48"/>
    <mergeCell ref="K43:K45"/>
    <mergeCell ref="J40:J42"/>
    <mergeCell ref="L84:L88"/>
    <mergeCell ref="L80:L83"/>
    <mergeCell ref="L118:L119"/>
    <mergeCell ref="J89:J91"/>
    <mergeCell ref="K89:K91"/>
    <mergeCell ref="I106:I108"/>
    <mergeCell ref="J106:J108"/>
    <mergeCell ref="K106:K108"/>
    <mergeCell ref="I118:I119"/>
    <mergeCell ref="J118:J119"/>
    <mergeCell ref="K118:K119"/>
    <mergeCell ref="I109:K109"/>
    <mergeCell ref="K96:K99"/>
    <mergeCell ref="L96:L99"/>
    <mergeCell ref="K100:K102"/>
    <mergeCell ref="L100:L102"/>
    <mergeCell ref="K103:K105"/>
    <mergeCell ref="L103:L105"/>
    <mergeCell ref="L106:L108"/>
    <mergeCell ref="I103:I105"/>
    <mergeCell ref="I92:K92"/>
    <mergeCell ref="I96:I99"/>
    <mergeCell ref="J96:J99"/>
    <mergeCell ref="A121:D121"/>
    <mergeCell ref="A122:D122"/>
    <mergeCell ref="A123:D123"/>
    <mergeCell ref="A124:D124"/>
    <mergeCell ref="A126:D126"/>
    <mergeCell ref="A127:F127"/>
    <mergeCell ref="A125:D125"/>
    <mergeCell ref="J103:J105"/>
    <mergeCell ref="I122:K122"/>
    <mergeCell ref="A101:A104"/>
    <mergeCell ref="I58:K58"/>
    <mergeCell ref="I55:I57"/>
    <mergeCell ref="J55:J57"/>
    <mergeCell ref="I84:I88"/>
    <mergeCell ref="J84:J88"/>
    <mergeCell ref="K84:K88"/>
    <mergeCell ref="I80:I83"/>
    <mergeCell ref="J80:J83"/>
    <mergeCell ref="K80:K83"/>
    <mergeCell ref="K55:K57"/>
    <mergeCell ref="I65:I68"/>
    <mergeCell ref="J65:J68"/>
    <mergeCell ref="K65:K68"/>
    <mergeCell ref="K69:K70"/>
    <mergeCell ref="I69:I70"/>
    <mergeCell ref="A133:H133"/>
    <mergeCell ref="A105:A107"/>
    <mergeCell ref="A132:H132"/>
    <mergeCell ref="L37:L39"/>
    <mergeCell ref="I52:I54"/>
    <mergeCell ref="J52:J54"/>
    <mergeCell ref="K52:K54"/>
    <mergeCell ref="I37:I39"/>
    <mergeCell ref="I49:I51"/>
    <mergeCell ref="I46:I48"/>
    <mergeCell ref="I43:I45"/>
    <mergeCell ref="J37:J39"/>
    <mergeCell ref="L49:L51"/>
    <mergeCell ref="L46:L48"/>
    <mergeCell ref="L43:L45"/>
    <mergeCell ref="J46:J48"/>
    <mergeCell ref="J43:J45"/>
    <mergeCell ref="I40:I42"/>
    <mergeCell ref="L52:L54"/>
    <mergeCell ref="L40:L42"/>
    <mergeCell ref="J49:J51"/>
    <mergeCell ref="L55:L57"/>
    <mergeCell ref="L65:L68"/>
    <mergeCell ref="I100:I10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1"/>
  <sheetViews>
    <sheetView zoomScale="90" zoomScaleNormal="90" workbookViewId="0" topLeftCell="A1">
      <selection activeCell="A26" sqref="A26"/>
    </sheetView>
  </sheetViews>
  <sheetFormatPr defaultColWidth="9.140625" defaultRowHeight="15"/>
  <cols>
    <col min="1" max="1" width="42.7109375" style="0" bestFit="1" customWidth="1"/>
    <col min="2" max="2" width="26.140625" style="0" customWidth="1"/>
    <col min="3" max="3" width="23.28125" style="0" customWidth="1"/>
    <col min="4" max="4" width="13.7109375" style="0" bestFit="1" customWidth="1"/>
    <col min="5" max="5" width="19.28125" style="0" customWidth="1"/>
  </cols>
  <sheetData>
    <row r="1" ht="15">
      <c r="A1" s="1" t="s">
        <v>43</v>
      </c>
    </row>
    <row r="2" ht="15">
      <c r="A2" s="1"/>
    </row>
    <row r="3" ht="15">
      <c r="A3" s="1" t="s">
        <v>159</v>
      </c>
    </row>
    <row r="4" spans="1:5" ht="30">
      <c r="A4" s="270" t="s">
        <v>26</v>
      </c>
      <c r="B4" s="270" t="s">
        <v>62</v>
      </c>
      <c r="C4" s="113" t="s">
        <v>191</v>
      </c>
      <c r="D4" s="271" t="s">
        <v>65</v>
      </c>
      <c r="E4" s="12" t="s">
        <v>192</v>
      </c>
    </row>
    <row r="5" spans="1:5" ht="15">
      <c r="A5" s="270"/>
      <c r="B5" s="270"/>
      <c r="C5" s="114" t="s">
        <v>32</v>
      </c>
      <c r="D5" s="272"/>
      <c r="E5" s="12" t="s">
        <v>6</v>
      </c>
    </row>
    <row r="6" spans="1:5" ht="30" customHeight="1">
      <c r="A6" s="73" t="s">
        <v>113</v>
      </c>
      <c r="B6" s="56" t="s">
        <v>63</v>
      </c>
      <c r="C6" s="41"/>
      <c r="D6" s="56">
        <v>12</v>
      </c>
      <c r="E6" s="75">
        <f>C6*D6</f>
        <v>0</v>
      </c>
    </row>
    <row r="7" spans="1:5" ht="30" customHeight="1">
      <c r="A7" s="74" t="s">
        <v>114</v>
      </c>
      <c r="B7" s="56" t="s">
        <v>63</v>
      </c>
      <c r="C7" s="41"/>
      <c r="D7" s="56">
        <v>12</v>
      </c>
      <c r="E7" s="75">
        <f>C7*D7</f>
        <v>0</v>
      </c>
    </row>
    <row r="8" spans="1:5" ht="69.75" customHeight="1" thickBot="1">
      <c r="A8" s="241" t="s">
        <v>223</v>
      </c>
      <c r="B8" s="243"/>
      <c r="C8" s="63">
        <f>SUM(C6:C7)</f>
        <v>0</v>
      </c>
      <c r="D8" s="51">
        <v>12</v>
      </c>
      <c r="E8" s="63">
        <f>C8*D8</f>
        <v>0</v>
      </c>
    </row>
    <row r="9" spans="1:5" ht="30" customHeight="1">
      <c r="A9" s="264" t="s">
        <v>26</v>
      </c>
      <c r="B9" s="266" t="s">
        <v>62</v>
      </c>
      <c r="C9" s="140" t="s">
        <v>64</v>
      </c>
      <c r="D9" s="268" t="s">
        <v>65</v>
      </c>
      <c r="E9" s="134" t="s">
        <v>192</v>
      </c>
    </row>
    <row r="10" spans="1:5" ht="30" customHeight="1" thickBot="1">
      <c r="A10" s="265"/>
      <c r="B10" s="267"/>
      <c r="C10" s="141" t="s">
        <v>18</v>
      </c>
      <c r="D10" s="269"/>
      <c r="E10" s="134" t="s">
        <v>6</v>
      </c>
    </row>
    <row r="11" spans="1:14" ht="61.5" customHeight="1" thickBot="1">
      <c r="A11" s="5" t="s">
        <v>197</v>
      </c>
      <c r="B11" s="92" t="s">
        <v>143</v>
      </c>
      <c r="C11" s="142"/>
      <c r="D11" s="154">
        <v>2900</v>
      </c>
      <c r="E11" s="144">
        <f>C11*D11</f>
        <v>0</v>
      </c>
      <c r="L11" s="52"/>
      <c r="M11" s="108"/>
      <c r="N11" s="52"/>
    </row>
    <row r="12" spans="1:14" s="135" customFormat="1" ht="71.25" customHeight="1" thickBot="1">
      <c r="A12" s="5" t="s">
        <v>198</v>
      </c>
      <c r="B12" s="92" t="s">
        <v>143</v>
      </c>
      <c r="C12" s="153"/>
      <c r="D12" s="154">
        <v>2900</v>
      </c>
      <c r="E12" s="144">
        <f aca="true" t="shared" si="0" ref="E12:E14">C12*D12</f>
        <v>0</v>
      </c>
      <c r="L12" s="52"/>
      <c r="M12" s="108"/>
      <c r="N12" s="52"/>
    </row>
    <row r="13" spans="1:14" ht="30" customHeight="1" thickBot="1">
      <c r="A13" s="5" t="s">
        <v>162</v>
      </c>
      <c r="B13" s="92" t="s">
        <v>143</v>
      </c>
      <c r="C13" s="165">
        <v>0</v>
      </c>
      <c r="D13" s="154">
        <v>1800</v>
      </c>
      <c r="E13" s="144">
        <f t="shared" si="0"/>
        <v>0</v>
      </c>
      <c r="L13" s="52"/>
      <c r="M13" s="108"/>
      <c r="N13" s="52"/>
    </row>
    <row r="14" spans="1:25" ht="30" customHeight="1">
      <c r="A14" s="92" t="s">
        <v>160</v>
      </c>
      <c r="B14" s="92" t="s">
        <v>143</v>
      </c>
      <c r="C14" s="139"/>
      <c r="D14" s="154">
        <v>5900</v>
      </c>
      <c r="E14" s="144">
        <f t="shared" si="0"/>
        <v>0</v>
      </c>
      <c r="L14" s="52"/>
      <c r="M14" s="108"/>
      <c r="N14" s="52"/>
      <c r="V14" s="135"/>
      <c r="W14" s="135"/>
      <c r="X14" s="135"/>
      <c r="Y14" s="135"/>
    </row>
    <row r="15" spans="1:25" ht="30" customHeight="1">
      <c r="A15" s="109"/>
      <c r="B15" s="109"/>
      <c r="C15" s="110"/>
      <c r="D15" s="27"/>
      <c r="E15" s="110"/>
      <c r="L15" s="52"/>
      <c r="M15" s="52"/>
      <c r="N15" s="52"/>
      <c r="V15" s="135"/>
      <c r="W15" s="135"/>
      <c r="X15" s="135"/>
      <c r="Y15" s="135"/>
    </row>
    <row r="16" spans="1:25" ht="15" customHeight="1">
      <c r="A16" s="111" t="s">
        <v>158</v>
      </c>
      <c r="B16" s="48"/>
      <c r="C16" s="8"/>
      <c r="D16" s="48"/>
      <c r="E16" s="48"/>
      <c r="V16" s="135"/>
      <c r="W16" s="135"/>
      <c r="X16" s="135"/>
      <c r="Y16" s="135"/>
    </row>
    <row r="17" spans="1:25" ht="39.75" customHeight="1">
      <c r="A17" s="270" t="s">
        <v>26</v>
      </c>
      <c r="B17" s="270" t="s">
        <v>62</v>
      </c>
      <c r="C17" s="113" t="s">
        <v>191</v>
      </c>
      <c r="D17" s="271" t="s">
        <v>65</v>
      </c>
      <c r="E17" s="62" t="s">
        <v>192</v>
      </c>
      <c r="V17" s="135"/>
      <c r="W17" s="135"/>
      <c r="X17" s="135"/>
      <c r="Y17" s="135"/>
    </row>
    <row r="18" spans="1:25" ht="15" customHeight="1">
      <c r="A18" s="270"/>
      <c r="B18" s="270"/>
      <c r="C18" s="114" t="s">
        <v>32</v>
      </c>
      <c r="D18" s="272"/>
      <c r="E18" s="62" t="s">
        <v>6</v>
      </c>
      <c r="V18" s="135"/>
      <c r="W18" s="135"/>
      <c r="X18" s="135"/>
      <c r="Y18" s="135"/>
    </row>
    <row r="19" spans="1:25" ht="30" customHeight="1">
      <c r="A19" s="73" t="s">
        <v>113</v>
      </c>
      <c r="B19" s="56" t="s">
        <v>63</v>
      </c>
      <c r="C19" s="41"/>
      <c r="D19" s="56">
        <v>12</v>
      </c>
      <c r="E19" s="75">
        <f>C19*D19</f>
        <v>0</v>
      </c>
      <c r="V19" s="135"/>
      <c r="W19" s="135"/>
      <c r="X19" s="135"/>
      <c r="Y19" s="135"/>
    </row>
    <row r="20" spans="1:25" ht="30" customHeight="1">
      <c r="A20" s="74" t="s">
        <v>114</v>
      </c>
      <c r="B20" s="56" t="s">
        <v>63</v>
      </c>
      <c r="C20" s="41"/>
      <c r="D20" s="56">
        <v>12</v>
      </c>
      <c r="E20" s="75">
        <f>C20*D20</f>
        <v>0</v>
      </c>
      <c r="V20" s="135"/>
      <c r="W20" s="135"/>
      <c r="X20" s="135"/>
      <c r="Y20" s="135"/>
    </row>
    <row r="21" spans="1:25" ht="48" customHeight="1" thickBot="1">
      <c r="A21" s="241" t="s">
        <v>224</v>
      </c>
      <c r="B21" s="243"/>
      <c r="C21" s="63">
        <f>SUM(C19:C20)</f>
        <v>0</v>
      </c>
      <c r="D21" s="51">
        <v>12</v>
      </c>
      <c r="E21" s="63">
        <f>SUM(E19:E20)</f>
        <v>0</v>
      </c>
      <c r="V21" s="135"/>
      <c r="W21" s="135"/>
      <c r="X21" s="135"/>
      <c r="Y21" s="135"/>
    </row>
    <row r="22" spans="1:5" ht="30">
      <c r="A22" s="264" t="s">
        <v>26</v>
      </c>
      <c r="B22" s="266" t="s">
        <v>62</v>
      </c>
      <c r="C22" s="140" t="s">
        <v>64</v>
      </c>
      <c r="D22" s="268" t="s">
        <v>65</v>
      </c>
      <c r="E22" s="143" t="s">
        <v>192</v>
      </c>
    </row>
    <row r="23" spans="1:5" ht="15.75" thickBot="1">
      <c r="A23" s="265"/>
      <c r="B23" s="267"/>
      <c r="C23" s="141" t="s">
        <v>18</v>
      </c>
      <c r="D23" s="269"/>
      <c r="E23" s="134" t="s">
        <v>6</v>
      </c>
    </row>
    <row r="24" spans="1:5" ht="57" customHeight="1" thickBot="1">
      <c r="A24" s="5" t="s">
        <v>197</v>
      </c>
      <c r="B24" s="92" t="s">
        <v>143</v>
      </c>
      <c r="C24" s="142"/>
      <c r="D24" s="154">
        <v>1600</v>
      </c>
      <c r="E24" s="144">
        <f>C24*D24</f>
        <v>0</v>
      </c>
    </row>
    <row r="25" spans="1:5" s="135" customFormat="1" ht="57" customHeight="1" thickBot="1">
      <c r="A25" s="5" t="s">
        <v>198</v>
      </c>
      <c r="B25" s="92" t="s">
        <v>143</v>
      </c>
      <c r="C25" s="153"/>
      <c r="D25" s="154">
        <v>1600</v>
      </c>
      <c r="E25" s="144">
        <f>C25*D25</f>
        <v>0</v>
      </c>
    </row>
    <row r="26" spans="1:5" ht="30">
      <c r="A26" s="5" t="s">
        <v>161</v>
      </c>
      <c r="B26" s="92" t="s">
        <v>143</v>
      </c>
      <c r="C26" s="165">
        <v>0</v>
      </c>
      <c r="D26" s="154">
        <v>200</v>
      </c>
      <c r="E26" s="144">
        <f>C26*D26</f>
        <v>0</v>
      </c>
    </row>
    <row r="27" ht="30" customHeight="1"/>
    <row r="28" spans="1:3" ht="30.75" customHeight="1" thickBot="1">
      <c r="A28" s="29" t="s">
        <v>142</v>
      </c>
      <c r="C28" s="30"/>
    </row>
    <row r="29" spans="1:5" s="116" customFormat="1" ht="31.5" customHeight="1" thickBot="1">
      <c r="A29" s="261" t="s">
        <v>173</v>
      </c>
      <c r="B29" s="262"/>
      <c r="C29" s="262"/>
      <c r="D29" s="263"/>
      <c r="E29" s="58">
        <f>E8+E11+E13+E14+E21+E24+E26</f>
        <v>0</v>
      </c>
    </row>
    <row r="30" spans="1:5" ht="31.5" customHeight="1" thickBot="1">
      <c r="A30" s="261" t="s">
        <v>172</v>
      </c>
      <c r="B30" s="262"/>
      <c r="C30" s="262"/>
      <c r="D30" s="263"/>
      <c r="E30" s="58">
        <f>E8+E12+E13+E14+E21+E25+E26</f>
        <v>0</v>
      </c>
    </row>
    <row r="31" spans="1:5" ht="30" customHeight="1" thickBot="1">
      <c r="A31" s="261" t="s">
        <v>103</v>
      </c>
      <c r="B31" s="262"/>
      <c r="C31" s="262"/>
      <c r="D31" s="263"/>
      <c r="E31" s="138">
        <f>(E29*6)+(E30*2)</f>
        <v>0</v>
      </c>
    </row>
  </sheetData>
  <mergeCells count="17">
    <mergeCell ref="A4:A5"/>
    <mergeCell ref="A17:A18"/>
    <mergeCell ref="B4:B5"/>
    <mergeCell ref="B17:B18"/>
    <mergeCell ref="D4:D5"/>
    <mergeCell ref="D17:D18"/>
    <mergeCell ref="A9:A10"/>
    <mergeCell ref="B9:B10"/>
    <mergeCell ref="D9:D10"/>
    <mergeCell ref="A8:B8"/>
    <mergeCell ref="A31:D31"/>
    <mergeCell ref="A21:B21"/>
    <mergeCell ref="A22:A23"/>
    <mergeCell ref="B22:B23"/>
    <mergeCell ref="D22:D23"/>
    <mergeCell ref="A30:D30"/>
    <mergeCell ref="A29:D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zoomScale="90" zoomScaleNormal="90" workbookViewId="0" topLeftCell="A1">
      <selection activeCell="G16" sqref="G16"/>
    </sheetView>
  </sheetViews>
  <sheetFormatPr defaultColWidth="9.140625" defaultRowHeight="15"/>
  <cols>
    <col min="1" max="1" width="7.7109375" style="0" customWidth="1"/>
    <col min="2" max="2" width="16.421875" style="162" customWidth="1"/>
    <col min="3" max="3" width="6.421875" style="0" customWidth="1"/>
    <col min="4" max="4" width="51.421875" style="0" customWidth="1"/>
    <col min="5" max="9" width="22.7109375" style="0" customWidth="1"/>
    <col min="10" max="10" width="16.140625" style="0" customWidth="1"/>
  </cols>
  <sheetData>
    <row r="1" spans="1:2" ht="15">
      <c r="A1" s="1" t="s">
        <v>44</v>
      </c>
      <c r="B1" s="1"/>
    </row>
    <row r="2" spans="1:9" ht="65.25" customHeight="1">
      <c r="A2" s="280" t="s">
        <v>22</v>
      </c>
      <c r="B2" s="290" t="s">
        <v>13</v>
      </c>
      <c r="C2" s="291"/>
      <c r="D2" s="280" t="s">
        <v>14</v>
      </c>
      <c r="E2" s="33" t="s">
        <v>52</v>
      </c>
      <c r="F2" s="12" t="s">
        <v>89</v>
      </c>
      <c r="G2" s="12" t="s">
        <v>90</v>
      </c>
      <c r="H2" s="21" t="s">
        <v>109</v>
      </c>
      <c r="I2" s="12" t="s">
        <v>54</v>
      </c>
    </row>
    <row r="3" spans="1:9" ht="15">
      <c r="A3" s="280"/>
      <c r="B3" s="292"/>
      <c r="C3" s="293"/>
      <c r="D3" s="280"/>
      <c r="E3" s="33" t="s">
        <v>53</v>
      </c>
      <c r="F3" s="21" t="s">
        <v>18</v>
      </c>
      <c r="G3" s="21" t="s">
        <v>18</v>
      </c>
      <c r="H3" s="21" t="s">
        <v>18</v>
      </c>
      <c r="I3" s="33" t="s">
        <v>6</v>
      </c>
    </row>
    <row r="4" spans="1:9" ht="30" customHeight="1">
      <c r="A4" s="6" t="s">
        <v>23</v>
      </c>
      <c r="B4" s="294" t="s">
        <v>16</v>
      </c>
      <c r="C4" s="295"/>
      <c r="D4" s="5" t="s">
        <v>112</v>
      </c>
      <c r="E4" s="112">
        <v>500</v>
      </c>
      <c r="F4" s="41"/>
      <c r="G4" s="41"/>
      <c r="H4" s="42">
        <f>F4+G4</f>
        <v>0</v>
      </c>
      <c r="I4" s="42">
        <f>E4*H4</f>
        <v>0</v>
      </c>
    </row>
    <row r="5" spans="1:9" ht="30" customHeight="1">
      <c r="A5" s="281" t="s">
        <v>163</v>
      </c>
      <c r="B5" s="282"/>
      <c r="C5" s="282"/>
      <c r="D5" s="282"/>
      <c r="E5" s="282"/>
      <c r="F5" s="282"/>
      <c r="G5" s="282"/>
      <c r="H5" s="283"/>
      <c r="I5" s="40">
        <f>I4</f>
        <v>0</v>
      </c>
    </row>
    <row r="6" ht="15" customHeight="1">
      <c r="F6" s="29" t="s">
        <v>142</v>
      </c>
    </row>
    <row r="12" spans="1:2" ht="15">
      <c r="A12" s="1" t="s">
        <v>31</v>
      </c>
      <c r="B12" s="1"/>
    </row>
    <row r="13" spans="1:8" ht="108.75" customHeight="1">
      <c r="A13" s="12" t="s">
        <v>0</v>
      </c>
      <c r="B13" s="213" t="s">
        <v>91</v>
      </c>
      <c r="C13" s="215"/>
      <c r="D13" s="12" t="s">
        <v>92</v>
      </c>
      <c r="E13" s="12" t="s">
        <v>93</v>
      </c>
      <c r="F13" s="12" t="s">
        <v>94</v>
      </c>
      <c r="G13" s="12" t="s">
        <v>144</v>
      </c>
      <c r="H13" s="12" t="s">
        <v>145</v>
      </c>
    </row>
    <row r="14" spans="1:8" ht="15">
      <c r="A14" s="47" t="s">
        <v>2</v>
      </c>
      <c r="B14" s="296" t="s">
        <v>127</v>
      </c>
      <c r="C14" s="297"/>
      <c r="D14" s="47" t="s">
        <v>4</v>
      </c>
      <c r="E14" s="47" t="s">
        <v>50</v>
      </c>
      <c r="F14" s="47" t="s">
        <v>154</v>
      </c>
      <c r="G14" s="47" t="s">
        <v>32</v>
      </c>
      <c r="H14" s="47" t="s">
        <v>6</v>
      </c>
    </row>
    <row r="15" spans="1:8" ht="15">
      <c r="A15" s="239">
        <v>240</v>
      </c>
      <c r="B15" s="161" t="s">
        <v>219</v>
      </c>
      <c r="C15" s="11">
        <v>1</v>
      </c>
      <c r="D15" s="10">
        <v>3000</v>
      </c>
      <c r="E15" s="41"/>
      <c r="F15" s="41"/>
      <c r="G15" s="3">
        <f>E15*D15*C15+F15*D15</f>
        <v>0</v>
      </c>
      <c r="H15" s="9">
        <f>G15*4</f>
        <v>0</v>
      </c>
    </row>
    <row r="16" spans="1:8" ht="15">
      <c r="A16" s="239"/>
      <c r="B16" s="161" t="s">
        <v>220</v>
      </c>
      <c r="C16" s="11">
        <v>2</v>
      </c>
      <c r="D16" s="10">
        <v>3000</v>
      </c>
      <c r="E16" s="41"/>
      <c r="F16" s="66"/>
      <c r="G16" s="3">
        <f>E16*D16*C16+F16*D16</f>
        <v>0</v>
      </c>
      <c r="H16" s="9">
        <f>G16*8</f>
        <v>0</v>
      </c>
    </row>
    <row r="17" spans="1:8" ht="15.75">
      <c r="A17" s="284" t="s">
        <v>146</v>
      </c>
      <c r="B17" s="285"/>
      <c r="C17" s="285"/>
      <c r="D17" s="285"/>
      <c r="E17" s="285"/>
      <c r="F17" s="285"/>
      <c r="G17" s="286"/>
      <c r="H17" s="44">
        <f>SUM(H15:H16)</f>
        <v>0</v>
      </c>
    </row>
    <row r="18" spans="1:8" ht="30">
      <c r="A18" s="280" t="s">
        <v>22</v>
      </c>
      <c r="B18" s="290" t="s">
        <v>13</v>
      </c>
      <c r="C18" s="291"/>
      <c r="D18" s="280" t="s">
        <v>14</v>
      </c>
      <c r="E18" s="94" t="s">
        <v>52</v>
      </c>
      <c r="F18" s="93" t="s">
        <v>90</v>
      </c>
      <c r="G18" s="93" t="s">
        <v>54</v>
      </c>
      <c r="H18" s="97"/>
    </row>
    <row r="19" spans="1:7" ht="15" customHeight="1">
      <c r="A19" s="280"/>
      <c r="B19" s="292"/>
      <c r="C19" s="293"/>
      <c r="D19" s="280"/>
      <c r="E19" s="94" t="s">
        <v>53</v>
      </c>
      <c r="F19" s="94" t="s">
        <v>18</v>
      </c>
      <c r="G19" s="94" t="s">
        <v>6</v>
      </c>
    </row>
    <row r="20" spans="1:7" ht="15" customHeight="1" thickBot="1">
      <c r="A20" s="98" t="s">
        <v>23</v>
      </c>
      <c r="B20" s="298" t="s">
        <v>16</v>
      </c>
      <c r="C20" s="299"/>
      <c r="D20" s="95" t="s">
        <v>112</v>
      </c>
      <c r="E20" s="166">
        <v>1200</v>
      </c>
      <c r="F20" s="96"/>
      <c r="G20" s="99">
        <f>E20*F20</f>
        <v>0</v>
      </c>
    </row>
    <row r="21" spans="1:7" ht="31.5" customHeight="1" thickBot="1">
      <c r="A21" s="287" t="s">
        <v>164</v>
      </c>
      <c r="B21" s="288"/>
      <c r="C21" s="288"/>
      <c r="D21" s="288"/>
      <c r="E21" s="288"/>
      <c r="F21" s="289"/>
      <c r="G21" s="100">
        <f>G20+H17</f>
        <v>0</v>
      </c>
    </row>
    <row r="22" ht="15" customHeight="1">
      <c r="E22" s="29" t="s">
        <v>142</v>
      </c>
    </row>
    <row r="24" ht="15">
      <c r="D24" s="36" t="s">
        <v>51</v>
      </c>
    </row>
    <row r="25" spans="4:7" ht="15" customHeight="1">
      <c r="D25" s="278" t="s">
        <v>26</v>
      </c>
      <c r="E25" s="45" t="s">
        <v>95</v>
      </c>
      <c r="F25" s="271" t="s">
        <v>81</v>
      </c>
      <c r="G25" s="275" t="s">
        <v>82</v>
      </c>
    </row>
    <row r="26" spans="4:7" ht="15.75" customHeight="1">
      <c r="D26" s="279"/>
      <c r="E26" s="16" t="s">
        <v>131</v>
      </c>
      <c r="F26" s="272"/>
      <c r="G26" s="276"/>
    </row>
    <row r="27" spans="4:7" ht="15">
      <c r="D27" s="20" t="s">
        <v>27</v>
      </c>
      <c r="E27" s="55"/>
      <c r="F27" s="54">
        <v>100</v>
      </c>
      <c r="G27" s="71">
        <f>F27*E27</f>
        <v>0</v>
      </c>
    </row>
    <row r="28" spans="4:7" ht="15">
      <c r="D28" s="20" t="s">
        <v>28</v>
      </c>
      <c r="E28" s="55"/>
      <c r="F28" s="54">
        <v>100</v>
      </c>
      <c r="G28" s="71">
        <f aca="true" t="shared" si="0" ref="G28:G29">F28*E28</f>
        <v>0</v>
      </c>
    </row>
    <row r="29" spans="4:7" ht="15">
      <c r="D29" s="20" t="s">
        <v>29</v>
      </c>
      <c r="E29" s="55"/>
      <c r="F29" s="54">
        <v>100</v>
      </c>
      <c r="G29" s="71">
        <f t="shared" si="0"/>
        <v>0</v>
      </c>
    </row>
    <row r="30" spans="4:7" ht="15">
      <c r="D30" s="277" t="s">
        <v>96</v>
      </c>
      <c r="E30" s="277"/>
      <c r="F30" s="277"/>
      <c r="G30" s="72">
        <f>SUM(G27:G29)</f>
        <v>0</v>
      </c>
    </row>
    <row r="34" ht="15.75" thickBot="1"/>
    <row r="35" spans="4:7" ht="34.5" customHeight="1" thickBot="1">
      <c r="D35" s="273" t="s">
        <v>110</v>
      </c>
      <c r="E35" s="274"/>
      <c r="F35" s="274"/>
      <c r="G35" s="129">
        <f>I5+G21+G30</f>
        <v>0</v>
      </c>
    </row>
    <row r="36" spans="4:7" ht="38.25" customHeight="1" thickBot="1">
      <c r="D36" s="273" t="s">
        <v>104</v>
      </c>
      <c r="E36" s="274"/>
      <c r="F36" s="274"/>
      <c r="G36" s="130">
        <f>G35*8</f>
        <v>0</v>
      </c>
    </row>
  </sheetData>
  <mergeCells count="20">
    <mergeCell ref="A15:A16"/>
    <mergeCell ref="D25:D26"/>
    <mergeCell ref="A2:A3"/>
    <mergeCell ref="D2:D3"/>
    <mergeCell ref="A5:H5"/>
    <mergeCell ref="A18:A19"/>
    <mergeCell ref="D18:D19"/>
    <mergeCell ref="A17:G17"/>
    <mergeCell ref="A21:F21"/>
    <mergeCell ref="B2:C3"/>
    <mergeCell ref="B4:C4"/>
    <mergeCell ref="B13:C13"/>
    <mergeCell ref="B14:C14"/>
    <mergeCell ref="B18:C19"/>
    <mergeCell ref="B20:C20"/>
    <mergeCell ref="D35:F35"/>
    <mergeCell ref="D36:F36"/>
    <mergeCell ref="F25:F26"/>
    <mergeCell ref="G25:G26"/>
    <mergeCell ref="D30:F30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0"/>
  <sheetViews>
    <sheetView workbookViewId="0" topLeftCell="A1">
      <selection activeCell="H8" sqref="H8"/>
    </sheetView>
  </sheetViews>
  <sheetFormatPr defaultColWidth="9.140625" defaultRowHeight="15"/>
  <cols>
    <col min="1" max="1" width="7.7109375" style="0" customWidth="1"/>
    <col min="2" max="2" width="5.00390625" style="0" customWidth="1"/>
    <col min="3" max="3" width="51.421875" style="0" customWidth="1"/>
    <col min="4" max="6" width="22.7109375" style="0" customWidth="1"/>
    <col min="7" max="8" width="20.7109375" style="0" customWidth="1"/>
  </cols>
  <sheetData>
    <row r="1" ht="15">
      <c r="A1" s="1" t="s">
        <v>169</v>
      </c>
    </row>
    <row r="3" spans="1:8" ht="105">
      <c r="A3" s="280" t="s">
        <v>22</v>
      </c>
      <c r="B3" s="280" t="s">
        <v>13</v>
      </c>
      <c r="C3" s="280" t="s">
        <v>14</v>
      </c>
      <c r="D3" s="33" t="s">
        <v>52</v>
      </c>
      <c r="E3" s="12" t="s">
        <v>97</v>
      </c>
      <c r="F3" s="12" t="s">
        <v>199</v>
      </c>
      <c r="G3" s="12" t="s">
        <v>200</v>
      </c>
      <c r="H3" s="12" t="s">
        <v>54</v>
      </c>
    </row>
    <row r="4" spans="1:8" ht="15">
      <c r="A4" s="280"/>
      <c r="B4" s="280"/>
      <c r="C4" s="280"/>
      <c r="D4" s="33" t="s">
        <v>57</v>
      </c>
      <c r="E4" s="33" t="s">
        <v>24</v>
      </c>
      <c r="F4" s="33" t="s">
        <v>24</v>
      </c>
      <c r="G4" s="33" t="s">
        <v>24</v>
      </c>
      <c r="H4" s="33" t="s">
        <v>6</v>
      </c>
    </row>
    <row r="5" spans="1:8" ht="15">
      <c r="A5" s="24" t="s">
        <v>36</v>
      </c>
      <c r="B5" s="24" t="s">
        <v>37</v>
      </c>
      <c r="C5" s="24" t="s">
        <v>38</v>
      </c>
      <c r="D5" s="24" t="s">
        <v>40</v>
      </c>
      <c r="E5" s="24" t="s">
        <v>39</v>
      </c>
      <c r="F5" s="24" t="s">
        <v>41</v>
      </c>
      <c r="G5" s="24" t="s">
        <v>55</v>
      </c>
      <c r="H5" s="24" t="s">
        <v>56</v>
      </c>
    </row>
    <row r="6" spans="1:8" ht="30" customHeight="1">
      <c r="A6" s="6" t="s">
        <v>21</v>
      </c>
      <c r="B6" s="4" t="s">
        <v>15</v>
      </c>
      <c r="C6" s="5" t="s">
        <v>20</v>
      </c>
      <c r="D6" s="38">
        <v>2000</v>
      </c>
      <c r="E6" s="41"/>
      <c r="F6" s="41"/>
      <c r="G6" s="42">
        <f>E6+F6</f>
        <v>0</v>
      </c>
      <c r="H6" s="42">
        <f>D6*G6</f>
        <v>0</v>
      </c>
    </row>
    <row r="7" spans="1:8" ht="30" customHeight="1">
      <c r="A7" s="281" t="s">
        <v>111</v>
      </c>
      <c r="B7" s="282"/>
      <c r="C7" s="282"/>
      <c r="D7" s="282"/>
      <c r="E7" s="282"/>
      <c r="F7" s="282"/>
      <c r="G7" s="283"/>
      <c r="H7" s="40">
        <f>H6</f>
        <v>0</v>
      </c>
    </row>
    <row r="8" spans="1:8" ht="15.75">
      <c r="A8" s="281" t="s">
        <v>105</v>
      </c>
      <c r="B8" s="282"/>
      <c r="C8" s="282"/>
      <c r="D8" s="282"/>
      <c r="E8" s="282"/>
      <c r="F8" s="282"/>
      <c r="G8" s="283"/>
      <c r="H8" s="40">
        <f>H7*8</f>
        <v>0</v>
      </c>
    </row>
    <row r="10" ht="15">
      <c r="E10" s="29" t="s">
        <v>142</v>
      </c>
    </row>
  </sheetData>
  <mergeCells count="5">
    <mergeCell ref="A7:G7"/>
    <mergeCell ref="A3:A4"/>
    <mergeCell ref="B3:B4"/>
    <mergeCell ref="C3:C4"/>
    <mergeCell ref="A8:G8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1"/>
  <sheetViews>
    <sheetView zoomScale="80" zoomScaleNormal="80" workbookViewId="0" topLeftCell="A1">
      <selection activeCell="H17" sqref="H17"/>
    </sheetView>
  </sheetViews>
  <sheetFormatPr defaultColWidth="9.140625" defaultRowHeight="15"/>
  <cols>
    <col min="1" max="1" width="7.7109375" style="0" customWidth="1"/>
    <col min="2" max="2" width="5.00390625" style="0" customWidth="1"/>
    <col min="3" max="3" width="61.8515625" style="0" customWidth="1"/>
    <col min="4" max="4" width="15.7109375" style="0" customWidth="1"/>
    <col min="5" max="6" width="22.7109375" style="0" customWidth="1"/>
    <col min="7" max="7" width="24.57421875" style="0" customWidth="1"/>
    <col min="8" max="9" width="24.7109375" style="0" customWidth="1"/>
    <col min="10" max="13" width="9.140625" style="0" customWidth="1"/>
  </cols>
  <sheetData>
    <row r="1" s="31" customFormat="1" ht="15">
      <c r="A1" s="1" t="s">
        <v>17</v>
      </c>
    </row>
    <row r="2" spans="1:8" ht="45">
      <c r="A2" s="280" t="s">
        <v>22</v>
      </c>
      <c r="B2" s="280" t="s">
        <v>13</v>
      </c>
      <c r="C2" s="280" t="s">
        <v>14</v>
      </c>
      <c r="D2" s="33" t="s">
        <v>52</v>
      </c>
      <c r="E2" s="213" t="s">
        <v>125</v>
      </c>
      <c r="F2" s="215"/>
      <c r="G2" s="213" t="s">
        <v>54</v>
      </c>
      <c r="H2" s="215"/>
    </row>
    <row r="3" spans="1:8" ht="15" customHeight="1">
      <c r="A3" s="280"/>
      <c r="B3" s="280"/>
      <c r="C3" s="280"/>
      <c r="D3" s="33" t="s">
        <v>53</v>
      </c>
      <c r="E3" s="300" t="s">
        <v>18</v>
      </c>
      <c r="F3" s="301"/>
      <c r="G3" s="300" t="s">
        <v>6</v>
      </c>
      <c r="H3" s="301"/>
    </row>
    <row r="4" spans="1:8" ht="63.6" customHeight="1">
      <c r="A4" s="6" t="s">
        <v>21</v>
      </c>
      <c r="B4" s="4" t="s">
        <v>16</v>
      </c>
      <c r="C4" s="5" t="s">
        <v>215</v>
      </c>
      <c r="D4" s="38">
        <v>879</v>
      </c>
      <c r="E4" s="302"/>
      <c r="F4" s="303"/>
      <c r="G4" s="315">
        <f>D4*E4</f>
        <v>0</v>
      </c>
      <c r="H4" s="316"/>
    </row>
    <row r="5" spans="1:8" s="157" customFormat="1" ht="63.6" customHeight="1">
      <c r="A5" s="6" t="s">
        <v>21</v>
      </c>
      <c r="B5" s="4" t="s">
        <v>21</v>
      </c>
      <c r="C5" s="5" t="s">
        <v>201</v>
      </c>
      <c r="D5" s="38">
        <v>15</v>
      </c>
      <c r="E5" s="302"/>
      <c r="F5" s="303"/>
      <c r="G5" s="315">
        <f>D5*E5</f>
        <v>0</v>
      </c>
      <c r="H5" s="316"/>
    </row>
    <row r="6" spans="1:8" s="119" customFormat="1" ht="75" customHeight="1">
      <c r="A6" s="280" t="s">
        <v>22</v>
      </c>
      <c r="B6" s="280" t="s">
        <v>13</v>
      </c>
      <c r="C6" s="280" t="s">
        <v>196</v>
      </c>
      <c r="D6" s="121" t="s">
        <v>52</v>
      </c>
      <c r="E6" s="213" t="s">
        <v>221</v>
      </c>
      <c r="F6" s="214"/>
      <c r="G6" s="215"/>
      <c r="H6" s="120" t="s">
        <v>54</v>
      </c>
    </row>
    <row r="7" spans="1:8" s="119" customFormat="1" ht="15" customHeight="1">
      <c r="A7" s="280"/>
      <c r="B7" s="280"/>
      <c r="C7" s="280"/>
      <c r="D7" s="121" t="s">
        <v>53</v>
      </c>
      <c r="E7" s="300" t="s">
        <v>18</v>
      </c>
      <c r="F7" s="310"/>
      <c r="G7" s="301"/>
      <c r="H7" s="121" t="s">
        <v>6</v>
      </c>
    </row>
    <row r="8" spans="1:8" s="119" customFormat="1" ht="52.5" customHeight="1">
      <c r="A8" s="125" t="s">
        <v>21</v>
      </c>
      <c r="B8" s="4" t="s">
        <v>21</v>
      </c>
      <c r="C8" s="5" t="s">
        <v>216</v>
      </c>
      <c r="D8" s="112">
        <v>894</v>
      </c>
      <c r="E8" s="304"/>
      <c r="F8" s="305"/>
      <c r="G8" s="306"/>
      <c r="H8" s="42">
        <f>D8*E8</f>
        <v>0</v>
      </c>
    </row>
    <row r="9" spans="1:8" s="119" customFormat="1" ht="92.25" customHeight="1">
      <c r="A9" s="280" t="s">
        <v>22</v>
      </c>
      <c r="B9" s="280" t="s">
        <v>13</v>
      </c>
      <c r="C9" s="280" t="s">
        <v>14</v>
      </c>
      <c r="D9" s="121" t="s">
        <v>52</v>
      </c>
      <c r="E9" s="213" t="s">
        <v>204</v>
      </c>
      <c r="F9" s="214"/>
      <c r="G9" s="215"/>
      <c r="H9" s="120" t="s">
        <v>54</v>
      </c>
    </row>
    <row r="10" spans="1:8" s="119" customFormat="1" ht="19.5" customHeight="1">
      <c r="A10" s="280"/>
      <c r="B10" s="280"/>
      <c r="C10" s="280"/>
      <c r="D10" s="121" t="s">
        <v>53</v>
      </c>
      <c r="E10" s="300" t="s">
        <v>18</v>
      </c>
      <c r="F10" s="310"/>
      <c r="G10" s="301"/>
      <c r="H10" s="121" t="s">
        <v>6</v>
      </c>
    </row>
    <row r="11" spans="1:8" ht="67.5" customHeight="1">
      <c r="A11" s="125" t="s">
        <v>21</v>
      </c>
      <c r="B11" s="125" t="s">
        <v>16</v>
      </c>
      <c r="C11" s="122" t="s">
        <v>202</v>
      </c>
      <c r="D11" s="170">
        <v>799</v>
      </c>
      <c r="E11" s="302"/>
      <c r="F11" s="311"/>
      <c r="G11" s="303"/>
      <c r="H11" s="42">
        <f>D11*E11</f>
        <v>0</v>
      </c>
    </row>
    <row r="12" spans="1:8" s="146" customFormat="1" ht="60.75" customHeight="1">
      <c r="A12" s="125" t="s">
        <v>21</v>
      </c>
      <c r="B12" s="125" t="s">
        <v>16</v>
      </c>
      <c r="C12" s="149" t="s">
        <v>203</v>
      </c>
      <c r="D12" s="170">
        <v>799</v>
      </c>
      <c r="E12" s="302"/>
      <c r="F12" s="311"/>
      <c r="G12" s="303"/>
      <c r="H12" s="42">
        <f>D12*E12</f>
        <v>0</v>
      </c>
    </row>
    <row r="13" spans="1:8" s="119" customFormat="1" ht="30" customHeight="1">
      <c r="A13" s="125" t="s">
        <v>21</v>
      </c>
      <c r="B13" s="125" t="s">
        <v>21</v>
      </c>
      <c r="C13" s="122" t="s">
        <v>178</v>
      </c>
      <c r="D13" s="170">
        <v>80</v>
      </c>
      <c r="E13" s="312">
        <v>0</v>
      </c>
      <c r="F13" s="313"/>
      <c r="G13" s="314"/>
      <c r="H13" s="126">
        <f>D13*E13</f>
        <v>0</v>
      </c>
    </row>
    <row r="14" spans="1:8" s="119" customFormat="1" ht="30" customHeight="1">
      <c r="A14" s="118" t="s">
        <v>21</v>
      </c>
      <c r="B14" s="125" t="s">
        <v>21</v>
      </c>
      <c r="C14" s="7" t="s">
        <v>133</v>
      </c>
      <c r="D14" s="171">
        <v>15</v>
      </c>
      <c r="E14" s="312">
        <v>0</v>
      </c>
      <c r="F14" s="313"/>
      <c r="G14" s="314"/>
      <c r="H14" s="126">
        <f>D14*E14</f>
        <v>0</v>
      </c>
    </row>
    <row r="15" spans="1:8" ht="30" customHeight="1">
      <c r="A15" s="307" t="s">
        <v>186</v>
      </c>
      <c r="B15" s="308"/>
      <c r="C15" s="308"/>
      <c r="D15" s="308"/>
      <c r="E15" s="308"/>
      <c r="F15" s="308"/>
      <c r="G15" s="309"/>
      <c r="H15" s="40">
        <f>G4+H8+H11+H13+H14+G5</f>
        <v>0</v>
      </c>
    </row>
    <row r="16" spans="1:8" s="119" customFormat="1" ht="30" customHeight="1">
      <c r="A16" s="307" t="s">
        <v>179</v>
      </c>
      <c r="B16" s="308"/>
      <c r="C16" s="308"/>
      <c r="D16" s="308"/>
      <c r="E16" s="308"/>
      <c r="F16" s="308"/>
      <c r="G16" s="308"/>
      <c r="H16" s="128">
        <f>G4+H8+H12+H13+H14+G5</f>
        <v>0</v>
      </c>
    </row>
    <row r="17" spans="1:8" ht="30" customHeight="1">
      <c r="A17" s="307" t="s">
        <v>106</v>
      </c>
      <c r="B17" s="308"/>
      <c r="C17" s="308"/>
      <c r="D17" s="308"/>
      <c r="E17" s="308"/>
      <c r="F17" s="308"/>
      <c r="G17" s="309"/>
      <c r="H17" s="40">
        <f>(H15*6)+(H16*2)</f>
        <v>0</v>
      </c>
    </row>
    <row r="18" ht="15">
      <c r="E18" s="29" t="s">
        <v>142</v>
      </c>
    </row>
    <row r="20" ht="15">
      <c r="A20" s="1"/>
    </row>
    <row r="21" ht="15">
      <c r="A21" s="1"/>
    </row>
  </sheetData>
  <mergeCells count="29">
    <mergeCell ref="A17:G17"/>
    <mergeCell ref="A2:A3"/>
    <mergeCell ref="B2:B3"/>
    <mergeCell ref="C2:C3"/>
    <mergeCell ref="A9:A10"/>
    <mergeCell ref="B9:B10"/>
    <mergeCell ref="C9:C10"/>
    <mergeCell ref="G2:H2"/>
    <mergeCell ref="G3:H3"/>
    <mergeCell ref="G4:H4"/>
    <mergeCell ref="E6:G6"/>
    <mergeCell ref="E7:G7"/>
    <mergeCell ref="A6:A7"/>
    <mergeCell ref="B6:B7"/>
    <mergeCell ref="C6:C7"/>
    <mergeCell ref="E2:F2"/>
    <mergeCell ref="E3:F3"/>
    <mergeCell ref="E4:F4"/>
    <mergeCell ref="E8:G8"/>
    <mergeCell ref="A16:G16"/>
    <mergeCell ref="A15:G15"/>
    <mergeCell ref="E9:G9"/>
    <mergeCell ref="E10:G10"/>
    <mergeCell ref="E11:G11"/>
    <mergeCell ref="E13:G13"/>
    <mergeCell ref="E14:G14"/>
    <mergeCell ref="E12:G12"/>
    <mergeCell ref="G5:H5"/>
    <mergeCell ref="E5:F5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9"/>
  <sheetViews>
    <sheetView zoomScale="80" zoomScaleNormal="80" workbookViewId="0" topLeftCell="A1">
      <selection activeCell="H18" sqref="H18"/>
    </sheetView>
  </sheetViews>
  <sheetFormatPr defaultColWidth="9.140625" defaultRowHeight="15"/>
  <cols>
    <col min="1" max="1" width="7.7109375" style="0" customWidth="1"/>
    <col min="2" max="2" width="5.00390625" style="0" customWidth="1"/>
    <col min="3" max="3" width="65.00390625" style="0" customWidth="1"/>
    <col min="4" max="6" width="22.7109375" style="0" customWidth="1"/>
    <col min="7" max="7" width="26.8515625" style="0" customWidth="1"/>
    <col min="8" max="8" width="25.7109375" style="0" customWidth="1"/>
    <col min="9" max="9" width="24.7109375" style="0" customWidth="1"/>
  </cols>
  <sheetData>
    <row r="1" s="31" customFormat="1" ht="15">
      <c r="A1" s="1" t="s">
        <v>45</v>
      </c>
    </row>
    <row r="2" spans="1:8" ht="15">
      <c r="A2" s="1"/>
      <c r="B2" s="31"/>
      <c r="C2" s="31"/>
      <c r="D2" s="31"/>
      <c r="E2" s="31"/>
      <c r="F2" s="31"/>
      <c r="G2" s="31"/>
      <c r="H2" s="31"/>
    </row>
    <row r="3" spans="1:8" ht="30">
      <c r="A3" s="280" t="s">
        <v>22</v>
      </c>
      <c r="B3" s="280" t="s">
        <v>13</v>
      </c>
      <c r="C3" s="280" t="s">
        <v>14</v>
      </c>
      <c r="D3" s="121" t="s">
        <v>52</v>
      </c>
      <c r="E3" s="213" t="s">
        <v>125</v>
      </c>
      <c r="F3" s="215"/>
      <c r="G3" s="213" t="s">
        <v>54</v>
      </c>
      <c r="H3" s="215"/>
    </row>
    <row r="4" spans="1:8" ht="15">
      <c r="A4" s="280"/>
      <c r="B4" s="280"/>
      <c r="C4" s="280"/>
      <c r="D4" s="121" t="s">
        <v>53</v>
      </c>
      <c r="E4" s="300" t="s">
        <v>18</v>
      </c>
      <c r="F4" s="301"/>
      <c r="G4" s="300" t="s">
        <v>6</v>
      </c>
      <c r="H4" s="301"/>
    </row>
    <row r="5" spans="1:8" ht="30">
      <c r="A5" s="6" t="s">
        <v>21</v>
      </c>
      <c r="B5" s="4" t="s">
        <v>16</v>
      </c>
      <c r="C5" s="5" t="s">
        <v>132</v>
      </c>
      <c r="D5" s="38">
        <v>761</v>
      </c>
      <c r="E5" s="302"/>
      <c r="F5" s="303"/>
      <c r="G5" s="315">
        <f>D5*E5</f>
        <v>0</v>
      </c>
      <c r="H5" s="316"/>
    </row>
    <row r="6" spans="1:8" s="157" customFormat="1" ht="30">
      <c r="A6" s="6" t="s">
        <v>21</v>
      </c>
      <c r="B6" s="4" t="s">
        <v>21</v>
      </c>
      <c r="C6" s="163" t="s">
        <v>133</v>
      </c>
      <c r="D6" s="38">
        <v>10</v>
      </c>
      <c r="E6" s="302"/>
      <c r="F6" s="303"/>
      <c r="G6" s="315">
        <f>D6*E6</f>
        <v>0</v>
      </c>
      <c r="H6" s="316"/>
    </row>
    <row r="7" spans="1:8" ht="44.25" customHeight="1">
      <c r="A7" s="280" t="s">
        <v>22</v>
      </c>
      <c r="B7" s="280" t="s">
        <v>13</v>
      </c>
      <c r="C7" s="280" t="s">
        <v>14</v>
      </c>
      <c r="D7" s="121" t="s">
        <v>52</v>
      </c>
      <c r="E7" s="213" t="s">
        <v>222</v>
      </c>
      <c r="F7" s="214"/>
      <c r="G7" s="215"/>
      <c r="H7" s="120" t="s">
        <v>54</v>
      </c>
    </row>
    <row r="8" spans="1:8" ht="15">
      <c r="A8" s="280"/>
      <c r="B8" s="280"/>
      <c r="C8" s="280"/>
      <c r="D8" s="156" t="s">
        <v>53</v>
      </c>
      <c r="E8" s="300" t="s">
        <v>18</v>
      </c>
      <c r="F8" s="310"/>
      <c r="G8" s="301"/>
      <c r="H8" s="121" t="s">
        <v>6</v>
      </c>
    </row>
    <row r="9" spans="1:8" ht="55.5" customHeight="1">
      <c r="A9" s="125" t="s">
        <v>21</v>
      </c>
      <c r="B9" s="4" t="s">
        <v>21</v>
      </c>
      <c r="C9" s="5" t="s">
        <v>217</v>
      </c>
      <c r="D9" s="112">
        <v>771</v>
      </c>
      <c r="E9" s="304"/>
      <c r="F9" s="305"/>
      <c r="G9" s="306"/>
      <c r="H9" s="42">
        <f>D9*E9</f>
        <v>0</v>
      </c>
    </row>
    <row r="10" spans="1:8" ht="75" customHeight="1">
      <c r="A10" s="280" t="s">
        <v>22</v>
      </c>
      <c r="B10" s="280" t="s">
        <v>13</v>
      </c>
      <c r="C10" s="280" t="s">
        <v>14</v>
      </c>
      <c r="D10" s="121" t="s">
        <v>52</v>
      </c>
      <c r="E10" s="213" t="s">
        <v>204</v>
      </c>
      <c r="F10" s="214"/>
      <c r="G10" s="215"/>
      <c r="H10" s="120" t="s">
        <v>54</v>
      </c>
    </row>
    <row r="11" spans="1:8" ht="15">
      <c r="A11" s="280"/>
      <c r="B11" s="280"/>
      <c r="C11" s="280"/>
      <c r="D11" s="121" t="s">
        <v>53</v>
      </c>
      <c r="E11" s="300" t="s">
        <v>18</v>
      </c>
      <c r="F11" s="310"/>
      <c r="G11" s="301"/>
      <c r="H11" s="121" t="s">
        <v>6</v>
      </c>
    </row>
    <row r="12" spans="1:8" ht="96.6" customHeight="1">
      <c r="A12" s="125" t="s">
        <v>21</v>
      </c>
      <c r="B12" s="125" t="s">
        <v>16</v>
      </c>
      <c r="C12" s="122" t="s">
        <v>205</v>
      </c>
      <c r="D12" s="170">
        <v>681</v>
      </c>
      <c r="E12" s="302"/>
      <c r="F12" s="311"/>
      <c r="G12" s="303"/>
      <c r="H12" s="42">
        <f>D12*E12</f>
        <v>0</v>
      </c>
    </row>
    <row r="13" spans="1:8" s="146" customFormat="1" ht="77.45" customHeight="1">
      <c r="A13" s="125" t="s">
        <v>21</v>
      </c>
      <c r="B13" s="125" t="s">
        <v>16</v>
      </c>
      <c r="C13" s="149" t="s">
        <v>206</v>
      </c>
      <c r="D13" s="170">
        <v>681</v>
      </c>
      <c r="E13" s="147"/>
      <c r="F13" s="155"/>
      <c r="G13" s="148"/>
      <c r="H13" s="126">
        <f>D13*F13</f>
        <v>0</v>
      </c>
    </row>
    <row r="14" spans="1:8" ht="30">
      <c r="A14" s="125" t="s">
        <v>21</v>
      </c>
      <c r="B14" s="125" t="s">
        <v>21</v>
      </c>
      <c r="C14" s="122" t="s">
        <v>184</v>
      </c>
      <c r="D14" s="170">
        <v>80</v>
      </c>
      <c r="E14" s="312">
        <v>0</v>
      </c>
      <c r="F14" s="313"/>
      <c r="G14" s="314"/>
      <c r="H14" s="126">
        <f>D14*G14</f>
        <v>0</v>
      </c>
    </row>
    <row r="15" spans="1:8" ht="30">
      <c r="A15" s="118" t="s">
        <v>21</v>
      </c>
      <c r="B15" s="125" t="s">
        <v>21</v>
      </c>
      <c r="C15" s="7" t="s">
        <v>133</v>
      </c>
      <c r="D15" s="127">
        <v>10</v>
      </c>
      <c r="E15" s="317">
        <v>0</v>
      </c>
      <c r="F15" s="318"/>
      <c r="G15" s="319"/>
      <c r="H15" s="126">
        <f>D15*G15</f>
        <v>0</v>
      </c>
    </row>
    <row r="16" spans="1:8" ht="15.75" customHeight="1">
      <c r="A16" s="307" t="s">
        <v>193</v>
      </c>
      <c r="B16" s="308"/>
      <c r="C16" s="308"/>
      <c r="D16" s="308"/>
      <c r="E16" s="308"/>
      <c r="F16" s="308"/>
      <c r="G16" s="308"/>
      <c r="H16" s="40">
        <f>G5+H9+H12+H14+H15+G6</f>
        <v>0</v>
      </c>
    </row>
    <row r="17" spans="1:8" ht="15.75">
      <c r="A17" s="307" t="s">
        <v>180</v>
      </c>
      <c r="B17" s="308"/>
      <c r="C17" s="308"/>
      <c r="D17" s="308"/>
      <c r="E17" s="308"/>
      <c r="F17" s="308"/>
      <c r="G17" s="308"/>
      <c r="H17" s="128">
        <f>G5+H9+H13+H14+H15+G6</f>
        <v>0</v>
      </c>
    </row>
    <row r="18" spans="1:8" ht="15.75">
      <c r="A18" s="307" t="s">
        <v>185</v>
      </c>
      <c r="B18" s="308"/>
      <c r="C18" s="308"/>
      <c r="D18" s="308"/>
      <c r="E18" s="308"/>
      <c r="F18" s="308"/>
      <c r="G18" s="309"/>
      <c r="H18" s="40">
        <f>(H16*6)+(H17*2)</f>
        <v>0</v>
      </c>
    </row>
    <row r="19" spans="1:8" ht="15">
      <c r="A19" s="119"/>
      <c r="B19" s="119"/>
      <c r="C19" s="119"/>
      <c r="D19" s="119"/>
      <c r="E19" s="29" t="s">
        <v>142</v>
      </c>
      <c r="F19" s="119"/>
      <c r="G19" s="119"/>
      <c r="H19" s="119"/>
    </row>
  </sheetData>
  <mergeCells count="28">
    <mergeCell ref="A3:A4"/>
    <mergeCell ref="B3:B4"/>
    <mergeCell ref="C3:C4"/>
    <mergeCell ref="E3:F3"/>
    <mergeCell ref="G3:H3"/>
    <mergeCell ref="E4:F4"/>
    <mergeCell ref="G4:H4"/>
    <mergeCell ref="E5:F5"/>
    <mergeCell ref="G5:H5"/>
    <mergeCell ref="A7:A8"/>
    <mergeCell ref="B7:B8"/>
    <mergeCell ref="C7:C8"/>
    <mergeCell ref="E7:G7"/>
    <mergeCell ref="E8:G8"/>
    <mergeCell ref="E6:F6"/>
    <mergeCell ref="G6:H6"/>
    <mergeCell ref="E9:G9"/>
    <mergeCell ref="A10:A11"/>
    <mergeCell ref="B10:B11"/>
    <mergeCell ref="C10:C11"/>
    <mergeCell ref="E10:G10"/>
    <mergeCell ref="E11:G11"/>
    <mergeCell ref="A18:G18"/>
    <mergeCell ref="A16:G16"/>
    <mergeCell ref="A17:G17"/>
    <mergeCell ref="E12:G12"/>
    <mergeCell ref="E14:G14"/>
    <mergeCell ref="E15:G15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8"/>
  <sheetViews>
    <sheetView zoomScale="90" zoomScaleNormal="90" workbookViewId="0" topLeftCell="A1">
      <selection activeCell="E23" sqref="E23"/>
    </sheetView>
  </sheetViews>
  <sheetFormatPr defaultColWidth="9.140625" defaultRowHeight="15"/>
  <cols>
    <col min="1" max="1" width="11.8515625" style="0" customWidth="1"/>
    <col min="2" max="2" width="56.140625" style="0" customWidth="1"/>
    <col min="3" max="3" width="14.7109375" style="0" customWidth="1"/>
    <col min="4" max="4" width="22.7109375" style="0" customWidth="1"/>
    <col min="5" max="5" width="24.7109375" style="0" customWidth="1"/>
  </cols>
  <sheetData>
    <row r="1" s="31" customFormat="1" ht="15">
      <c r="A1" s="1" t="s">
        <v>58</v>
      </c>
    </row>
    <row r="2" spans="1:5" ht="113.25" customHeight="1">
      <c r="A2" s="270" t="s">
        <v>59</v>
      </c>
      <c r="B2" s="280" t="s">
        <v>30</v>
      </c>
      <c r="C2" s="37" t="s">
        <v>60</v>
      </c>
      <c r="D2" s="12" t="s">
        <v>207</v>
      </c>
      <c r="E2" s="12" t="s">
        <v>189</v>
      </c>
    </row>
    <row r="3" spans="1:5" ht="15">
      <c r="A3" s="270"/>
      <c r="B3" s="280"/>
      <c r="C3" s="37" t="s">
        <v>61</v>
      </c>
      <c r="D3" s="37" t="s">
        <v>177</v>
      </c>
      <c r="E3" s="37" t="s">
        <v>176</v>
      </c>
    </row>
    <row r="4" spans="1:5" ht="15" customHeight="1">
      <c r="A4" s="239" t="s">
        <v>34</v>
      </c>
      <c r="B4" s="151" t="s">
        <v>135</v>
      </c>
      <c r="C4" s="38">
        <v>100</v>
      </c>
      <c r="D4" s="41"/>
      <c r="E4" s="42">
        <f aca="true" t="shared" si="0" ref="E4:E22">C4*D4</f>
        <v>0</v>
      </c>
    </row>
    <row r="5" spans="1:5" ht="15" customHeight="1">
      <c r="A5" s="239"/>
      <c r="B5" s="19" t="s">
        <v>136</v>
      </c>
      <c r="C5" s="39">
        <v>16</v>
      </c>
      <c r="D5" s="41"/>
      <c r="E5" s="42">
        <f t="shared" si="0"/>
        <v>0</v>
      </c>
    </row>
    <row r="6" spans="1:5" ht="15" customHeight="1">
      <c r="A6" s="239"/>
      <c r="B6" s="20" t="s">
        <v>137</v>
      </c>
      <c r="C6" s="9">
        <v>20</v>
      </c>
      <c r="D6" s="41"/>
      <c r="E6" s="42">
        <f t="shared" si="0"/>
        <v>0</v>
      </c>
    </row>
    <row r="7" spans="1:5" ht="15">
      <c r="A7" s="320" t="s">
        <v>35</v>
      </c>
      <c r="B7" s="20" t="s">
        <v>148</v>
      </c>
      <c r="C7" s="9">
        <v>0.5</v>
      </c>
      <c r="D7" s="41"/>
      <c r="E7" s="42">
        <f t="shared" si="0"/>
        <v>0</v>
      </c>
    </row>
    <row r="8" spans="1:5" ht="15">
      <c r="A8" s="320"/>
      <c r="B8" s="20" t="s">
        <v>149</v>
      </c>
      <c r="C8" s="9">
        <v>1</v>
      </c>
      <c r="D8" s="41"/>
      <c r="E8" s="42">
        <f t="shared" si="0"/>
        <v>0</v>
      </c>
    </row>
    <row r="9" spans="1:5" ht="15">
      <c r="A9" s="320"/>
      <c r="B9" s="20" t="s">
        <v>150</v>
      </c>
      <c r="C9" s="9">
        <v>10</v>
      </c>
      <c r="D9" s="41"/>
      <c r="E9" s="42">
        <f t="shared" si="0"/>
        <v>0</v>
      </c>
    </row>
    <row r="10" spans="1:5" ht="15">
      <c r="A10" s="320"/>
      <c r="B10" s="20" t="s">
        <v>151</v>
      </c>
      <c r="C10" s="9">
        <v>7</v>
      </c>
      <c r="D10" s="41"/>
      <c r="E10" s="42">
        <f t="shared" si="0"/>
        <v>0</v>
      </c>
    </row>
    <row r="11" spans="1:5" ht="15">
      <c r="A11" s="320"/>
      <c r="B11" s="20" t="s">
        <v>152</v>
      </c>
      <c r="C11" s="9">
        <v>3</v>
      </c>
      <c r="D11" s="41"/>
      <c r="E11" s="42">
        <f t="shared" si="0"/>
        <v>0</v>
      </c>
    </row>
    <row r="12" spans="1:5" ht="15">
      <c r="A12" s="320"/>
      <c r="B12" s="20" t="s">
        <v>153</v>
      </c>
      <c r="C12" s="9">
        <v>1</v>
      </c>
      <c r="D12" s="41"/>
      <c r="E12" s="42">
        <f t="shared" si="0"/>
        <v>0</v>
      </c>
    </row>
    <row r="13" spans="1:5" s="135" customFormat="1" ht="61.5" customHeight="1">
      <c r="A13" s="183" t="s">
        <v>126</v>
      </c>
      <c r="B13" s="159" t="s">
        <v>208</v>
      </c>
      <c r="C13" s="42">
        <v>10</v>
      </c>
      <c r="D13" s="41"/>
      <c r="E13" s="42">
        <f t="shared" si="0"/>
        <v>0</v>
      </c>
    </row>
    <row r="14" spans="1:5" s="1" customFormat="1" ht="62.25" customHeight="1">
      <c r="A14" s="184"/>
      <c r="B14" s="159" t="s">
        <v>209</v>
      </c>
      <c r="C14" s="42">
        <v>10</v>
      </c>
      <c r="D14" s="41"/>
      <c r="E14" s="42">
        <f>C14*D14</f>
        <v>0</v>
      </c>
    </row>
    <row r="15" spans="1:5" s="1" customFormat="1" ht="61.5" customHeight="1">
      <c r="A15" s="184"/>
      <c r="B15" s="160" t="s">
        <v>210</v>
      </c>
      <c r="C15" s="9">
        <v>5</v>
      </c>
      <c r="D15" s="41"/>
      <c r="E15" s="42">
        <f>C15*D15</f>
        <v>0</v>
      </c>
    </row>
    <row r="16" spans="1:5" ht="69" customHeight="1">
      <c r="A16" s="184"/>
      <c r="B16" s="160" t="s">
        <v>211</v>
      </c>
      <c r="C16" s="9">
        <v>5</v>
      </c>
      <c r="D16" s="41"/>
      <c r="E16" s="42">
        <f t="shared" si="0"/>
        <v>0</v>
      </c>
    </row>
    <row r="17" spans="1:5" ht="15">
      <c r="A17" s="184"/>
      <c r="B17" s="151" t="s">
        <v>138</v>
      </c>
      <c r="C17" s="53">
        <v>1</v>
      </c>
      <c r="D17" s="41"/>
      <c r="E17" s="42">
        <f t="shared" si="0"/>
        <v>0</v>
      </c>
    </row>
    <row r="18" spans="1:5" ht="45">
      <c r="A18" s="184"/>
      <c r="B18" s="19" t="s">
        <v>139</v>
      </c>
      <c r="C18" s="131">
        <v>1</v>
      </c>
      <c r="D18" s="9">
        <v>0</v>
      </c>
      <c r="E18" s="42">
        <f t="shared" si="0"/>
        <v>0</v>
      </c>
    </row>
    <row r="19" spans="1:5" ht="15">
      <c r="A19" s="184"/>
      <c r="B19" s="150" t="s">
        <v>140</v>
      </c>
      <c r="C19" s="132">
        <v>0.5</v>
      </c>
      <c r="D19" s="41"/>
      <c r="E19" s="42">
        <f t="shared" si="0"/>
        <v>0</v>
      </c>
    </row>
    <row r="20" spans="1:5" ht="57" customHeight="1">
      <c r="A20" s="184"/>
      <c r="B20" s="19" t="s">
        <v>212</v>
      </c>
      <c r="C20" s="9">
        <v>0.5</v>
      </c>
      <c r="D20" s="41"/>
      <c r="E20" s="42">
        <f t="shared" si="0"/>
        <v>0</v>
      </c>
    </row>
    <row r="21" spans="1:5" s="135" customFormat="1" ht="72.75" customHeight="1">
      <c r="A21" s="184"/>
      <c r="B21" s="19" t="s">
        <v>213</v>
      </c>
      <c r="C21" s="9">
        <v>10</v>
      </c>
      <c r="D21" s="41"/>
      <c r="E21" s="42">
        <f t="shared" si="0"/>
        <v>0</v>
      </c>
    </row>
    <row r="22" spans="1:5" ht="63.75" customHeight="1">
      <c r="A22" s="185"/>
      <c r="B22" s="19" t="s">
        <v>214</v>
      </c>
      <c r="C22" s="9">
        <v>10</v>
      </c>
      <c r="D22" s="41"/>
      <c r="E22" s="42">
        <f t="shared" si="0"/>
        <v>0</v>
      </c>
    </row>
    <row r="23" spans="1:5" s="119" customFormat="1" ht="30.75" customHeight="1">
      <c r="A23" s="281" t="s">
        <v>174</v>
      </c>
      <c r="B23" s="282"/>
      <c r="C23" s="282"/>
      <c r="D23" s="282"/>
      <c r="E23" s="40">
        <f>SUM(E4:E13,E15,E17:E21)</f>
        <v>0</v>
      </c>
    </row>
    <row r="24" spans="1:5" ht="30" customHeight="1">
      <c r="A24" s="281" t="s">
        <v>175</v>
      </c>
      <c r="B24" s="282"/>
      <c r="C24" s="282"/>
      <c r="D24" s="282"/>
      <c r="E24" s="40">
        <f>SUM(E4:E12,E16:E20,E22,E14)</f>
        <v>0</v>
      </c>
    </row>
    <row r="25" spans="1:5" ht="30" customHeight="1">
      <c r="A25" s="281" t="s">
        <v>108</v>
      </c>
      <c r="B25" s="282"/>
      <c r="C25" s="282"/>
      <c r="D25" s="282"/>
      <c r="E25" s="145">
        <f>(E23*6)+(E24*2)</f>
        <v>0</v>
      </c>
    </row>
    <row r="26" spans="1:2" ht="15">
      <c r="A26" s="29" t="s">
        <v>142</v>
      </c>
      <c r="B26" s="29"/>
    </row>
    <row r="27" spans="1:4" ht="15">
      <c r="A27" s="123"/>
      <c r="B27" s="123"/>
      <c r="C27" s="31"/>
      <c r="D27" s="31"/>
    </row>
    <row r="28" ht="15">
      <c r="D28" s="124"/>
    </row>
  </sheetData>
  <mergeCells count="8">
    <mergeCell ref="A24:D24"/>
    <mergeCell ref="A23:D23"/>
    <mergeCell ref="A25:D25"/>
    <mergeCell ref="A13:A22"/>
    <mergeCell ref="A2:A3"/>
    <mergeCell ref="B2:B3"/>
    <mergeCell ref="A4:A6"/>
    <mergeCell ref="A7:A12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8"/>
  <sheetViews>
    <sheetView workbookViewId="0" topLeftCell="A1">
      <selection activeCell="C4" sqref="C4"/>
    </sheetView>
  </sheetViews>
  <sheetFormatPr defaultColWidth="9.140625" defaultRowHeight="15"/>
  <cols>
    <col min="1" max="1" width="43.7109375" style="0" customWidth="1"/>
    <col min="2" max="2" width="27.00390625" style="0" customWidth="1"/>
    <col min="3" max="3" width="15.7109375" style="0" customWidth="1"/>
    <col min="4" max="4" width="13.140625" style="0" customWidth="1"/>
    <col min="5" max="5" width="28.7109375" style="0" customWidth="1"/>
  </cols>
  <sheetData>
    <row r="1" ht="15">
      <c r="A1" s="1" t="s">
        <v>141</v>
      </c>
    </row>
    <row r="2" spans="1:5" ht="30">
      <c r="A2" s="270" t="s">
        <v>26</v>
      </c>
      <c r="B2" s="270" t="s">
        <v>62</v>
      </c>
      <c r="C2" s="90" t="s">
        <v>64</v>
      </c>
      <c r="D2" s="271" t="s">
        <v>65</v>
      </c>
      <c r="E2" s="90" t="s">
        <v>19</v>
      </c>
    </row>
    <row r="3" spans="1:5" ht="15">
      <c r="A3" s="270"/>
      <c r="B3" s="270"/>
      <c r="C3" s="91" t="s">
        <v>32</v>
      </c>
      <c r="D3" s="272"/>
      <c r="E3" s="90" t="s">
        <v>6</v>
      </c>
    </row>
    <row r="4" spans="1:5" ht="33" customHeight="1">
      <c r="A4" s="73" t="s">
        <v>113</v>
      </c>
      <c r="B4" s="89" t="s">
        <v>63</v>
      </c>
      <c r="C4" s="41">
        <v>0</v>
      </c>
      <c r="D4" s="89">
        <v>12</v>
      </c>
      <c r="E4" s="75">
        <f>D4*C4</f>
        <v>0</v>
      </c>
    </row>
    <row r="5" spans="1:5" ht="110.25" customHeight="1">
      <c r="A5" s="321" t="s">
        <v>181</v>
      </c>
      <c r="B5" s="321"/>
      <c r="C5" s="63">
        <f>SUM(C4:C4)</f>
        <v>0</v>
      </c>
      <c r="D5" s="51">
        <v>12</v>
      </c>
      <c r="E5" s="44">
        <f>D5*C5</f>
        <v>0</v>
      </c>
    </row>
    <row r="6" spans="1:5" ht="41.25" customHeight="1">
      <c r="A6" s="321" t="s">
        <v>182</v>
      </c>
      <c r="B6" s="321"/>
      <c r="C6" s="321"/>
      <c r="D6" s="321"/>
      <c r="E6" s="63">
        <f>E5*8</f>
        <v>0</v>
      </c>
    </row>
    <row r="8" ht="15">
      <c r="A8" s="29" t="s">
        <v>142</v>
      </c>
    </row>
  </sheetData>
  <mergeCells count="5">
    <mergeCell ref="A6:D6"/>
    <mergeCell ref="A2:A3"/>
    <mergeCell ref="B2:B3"/>
    <mergeCell ref="D2:D3"/>
    <mergeCell ref="A5:B5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4085a4f5-5f40-4143-b221-75ee5dde648a" xsi:nil="true"/>
    <Acquired_x0020_on xmlns="8662c659-72ab-411b-b755-fbef5cbbde18" xsi:nil="true"/>
    <Notes1 xmlns="5e6c6c5c-474c-4ef7-b7d6-59a0e77cc256" xsi:nil="true"/>
    <Real_x0020_Author xmlns="5e6c6c5c-474c-4ef7-b7d6-59a0e77cc256" xsi:nil="true"/>
    <In_x0020_fact_x0020_created_x0020_on xmlns="8662c659-72ab-411b-b755-fbef5cbbde18" xsi:nil="true"/>
    <Procedural_x0020_State xmlns="5e6c6c5c-474c-4ef7-b7d6-59a0e77cc256" xsi:nil="true"/>
    <Date_x0020_of_x0020_Delivery xmlns="8662c659-72ab-411b-b755-fbef5cbbde18" xsi:nil="true"/>
    <Related_x0020_Documents xmlns="5e6c6c5c-474c-4ef7-b7d6-59a0e77cc256" xsi:nil="true"/>
    <English_x0020_Title xmlns="5e6c6c5c-474c-4ef7-b7d6-59a0e77cc256" xsi:nil="true"/>
    <Document_x0020_State xmlns="5e6c6c5c-474c-4ef7-b7d6-59a0e77cc256" xsi:nil="true"/>
    <Category1 xmlns="5e6c6c5c-474c-4ef7-b7d6-59a0e77cc25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B2DEDD359B05418EBA44D638AC4033" ma:contentTypeVersion="23" ma:contentTypeDescription="Create a new document." ma:contentTypeScope="" ma:versionID="3442b45de2d1e21b64f3164b9cdc747e">
  <xsd:schema xmlns:xsd="http://www.w3.org/2001/XMLSchema" xmlns:xs="http://www.w3.org/2001/XMLSchema" xmlns:p="http://schemas.microsoft.com/office/2006/metadata/properties" xmlns:ns2="5e6c6c5c-474c-4ef7-b7d6-59a0e77cc256" xmlns:ns3="4085a4f5-5f40-4143-b221-75ee5dde648a" xmlns:ns4="8662c659-72ab-411b-b755-fbef5cbbde18" targetNamespace="http://schemas.microsoft.com/office/2006/metadata/properties" ma:root="true" ma:fieldsID="fc9cfd0106ed1efd52014b57c779d0e0" ns2:_="" ns3:_="" ns4:_="">
    <xsd:import namespace="5e6c6c5c-474c-4ef7-b7d6-59a0e77cc256"/>
    <xsd:import namespace="4085a4f5-5f40-4143-b221-75ee5dde648a"/>
    <xsd:import namespace="8662c659-72ab-411b-b755-fbef5cbbde18"/>
    <xsd:element name="properties">
      <xsd:complexType>
        <xsd:sequence>
          <xsd:element name="documentManagement">
            <xsd:complexType>
              <xsd:all>
                <xsd:element ref="ns2:English_x0020_Title" minOccurs="0"/>
                <xsd:element ref="ns2:Document_x0020_State" minOccurs="0"/>
                <xsd:element ref="ns2:Category1" minOccurs="0"/>
                <xsd:element ref="ns3:_Source" minOccurs="0"/>
                <xsd:element ref="ns2:Procedural_x0020_State" minOccurs="0"/>
                <xsd:element ref="ns2:Real_x0020_Author" minOccurs="0"/>
                <xsd:element ref="ns4:Acquired_x0020_on" minOccurs="0"/>
                <xsd:element ref="ns4:In_x0020_fact_x0020_created_x0020_on" minOccurs="0"/>
                <xsd:element ref="ns4:Date_x0020_of_x0020_Delivery" minOccurs="0"/>
                <xsd:element ref="ns2:Related_x0020_Documents" minOccurs="0"/>
                <xsd:element ref="ns2:Notes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6c6c5c-474c-4ef7-b7d6-59a0e77cc256" elementFormDefault="qualified">
    <xsd:import namespace="http://schemas.microsoft.com/office/2006/documentManagement/types"/>
    <xsd:import namespace="http://schemas.microsoft.com/office/infopath/2007/PartnerControls"/>
    <xsd:element name="English_x0020_Title" ma:index="8" nillable="true" ma:displayName="English Title" ma:internalName="English_x0020_Title" ma:readOnly="false">
      <xsd:simpleType>
        <xsd:restriction base="dms:Text">
          <xsd:maxLength value="255"/>
        </xsd:restriction>
      </xsd:simpleType>
    </xsd:element>
    <xsd:element name="Document_x0020_State" ma:index="9" nillable="true" ma:displayName="Document State" ma:format="Dropdown" ma:internalName="Document_x0020_State" ma:readOnly="false">
      <xsd:simpleType>
        <xsd:restriction base="dms:Choice">
          <xsd:enumeration value="Draft"/>
          <xsd:enumeration value="Proposal"/>
          <xsd:enumeration value="Returned to be Completed"/>
          <xsd:enumeration value="Approved"/>
          <xsd:enumeration value="Sent"/>
          <xsd:enumeration value="Received"/>
          <xsd:enumeration value="Approved by Client"/>
          <xsd:enumeration value="Signed"/>
        </xsd:restriction>
      </xsd:simpleType>
    </xsd:element>
    <xsd:element name="Category1" ma:index="10" nillable="true" ma:displayName="Category" ma:format="Dropdown" ma:internalName="Category1" ma:readOnly="false">
      <xsd:simpleType>
        <xsd:restriction base="dms:Choice">
          <xsd:enumeration value="Decision/Award"/>
          <xsd:enumeration value="Order/Terms/Communication"/>
          <xsd:enumeration value="Administrative Decision"/>
          <xsd:enumeration value="Contract/Agreement"/>
          <xsd:enumeration value="Amendment"/>
          <xsd:enumeration value="Annex"/>
          <xsd:enumeration value="Minutes"/>
          <xsd:enumeration value="Other"/>
          <xsd:enumeration value="Claimant's submission"/>
          <xsd:enumeration value="Respondent's submission"/>
          <xsd:enumeration value="Power of Attorney"/>
          <xsd:enumeration value="Remedy"/>
          <xsd:enumeration value="Extract from the Company Register"/>
          <xsd:enumeration value="Criminal Record Check"/>
          <xsd:enumeration value="Legal Analysis"/>
          <xsd:enumeration value="Letter"/>
          <xsd:enumeration value="Invoice"/>
          <xsd:enumeration value="Notarial Deed"/>
          <xsd:enumeration value="Stocks and Shares (Securities)"/>
          <xsd:enumeration value="Envelope (Acknowledgement of Receipt)"/>
          <xsd:enumeration value="Transcript"/>
          <xsd:enumeration value="Email"/>
          <xsd:enumeration value="Affidavit"/>
          <xsd:enumeration value="Extract from the Land Registry"/>
          <xsd:enumeration value="Certificate of Registration"/>
          <xsd:enumeration value="Rule of Law"/>
          <xsd:enumeration value="Accompanying Document"/>
        </xsd:restriction>
      </xsd:simpleType>
    </xsd:element>
    <xsd:element name="Procedural_x0020_State" ma:index="12" nillable="true" ma:displayName="Procedural State" ma:format="Dropdown" ma:internalName="Procedural_x0020_State" ma:readOnly="false">
      <xsd:simpleType>
        <xsd:restriction base="dms:Choice">
          <xsd:enumeration value="N/A"/>
          <xsd:enumeration value="Submitted by RL"/>
          <xsd:enumeration value="Submitted by Counterparty"/>
          <xsd:enumeration value="To Be Submitted"/>
          <xsd:enumeration value="To Be Assessed"/>
          <xsd:enumeration value="No Submission"/>
          <xsd:enumeration value="Evidence"/>
        </xsd:restriction>
      </xsd:simpleType>
    </xsd:element>
    <xsd:element name="Real_x0020_Author" ma:index="13" nillable="true" ma:displayName="Real Author" ma:internalName="Real_x0020_Author">
      <xsd:simpleType>
        <xsd:restriction base="dms:Text">
          <xsd:maxLength value="255"/>
        </xsd:restriction>
      </xsd:simpleType>
    </xsd:element>
    <xsd:element name="Related_x0020_Documents" ma:index="17" nillable="true" ma:displayName="Related Documents" ma:description="Related documents" ma:internalName="Related_x0020_Documents">
      <xsd:simpleType>
        <xsd:restriction base="dms:Note">
          <xsd:maxLength value="255"/>
        </xsd:restriction>
      </xsd:simpleType>
    </xsd:element>
    <xsd:element name="Notes1" ma:index="18" nillable="true" ma:displayName="Notes" ma:internalName="Notes1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85a4f5-5f40-4143-b221-75ee5dde648a" elementFormDefault="qualified">
    <xsd:import namespace="http://schemas.microsoft.com/office/2006/documentManagement/types"/>
    <xsd:import namespace="http://schemas.microsoft.com/office/infopath/2007/PartnerControls"/>
    <xsd:element name="_Source" ma:index="11" nillable="true" ma:displayName="Source" ma:format="Dropdown" ma:internalName="_Source" ma:readOnly="false">
      <xsd:simpleType>
        <xsd:restriction base="dms:Choice">
          <xsd:enumeration value="ROWAN LEGAL"/>
          <xsd:enumeration value="Client"/>
          <xsd:enumeration value="Counterparty"/>
          <xsd:enumeration value="Counterparty Counsel"/>
          <xsd:enumeration value="Contractor"/>
          <xsd:enumeration value="Court/Tribunal"/>
          <xsd:enumeration value="Authority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62c659-72ab-411b-b755-fbef5cbbde18" elementFormDefault="qualified">
    <xsd:import namespace="http://schemas.microsoft.com/office/2006/documentManagement/types"/>
    <xsd:import namespace="http://schemas.microsoft.com/office/infopath/2007/PartnerControls"/>
    <xsd:element name="Acquired_x0020_on" ma:index="14" nillable="true" ma:displayName="Acquired on" ma:format="DateOnly" ma:internalName="Acquired_x0020_on">
      <xsd:simpleType>
        <xsd:restriction base="dms:DateTime"/>
      </xsd:simpleType>
    </xsd:element>
    <xsd:element name="In_x0020_fact_x0020_created_x0020_on" ma:index="15" nillable="true" ma:displayName="In fact created on" ma:format="DateOnly" ma:internalName="In_x0020_fact_x0020_created_x0020_on">
      <xsd:simpleType>
        <xsd:restriction base="dms:DateTime"/>
      </xsd:simpleType>
    </xsd:element>
    <xsd:element name="Date_x0020_of_x0020_Delivery" ma:index="16" nillable="true" ma:displayName="Date of Delivery" ma:format="DateOnly" ma:internalName="Date_x0020_of_x0020_Delivery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4C9FD-E809-4508-BFC9-252574379CCF}">
  <ds:schemaRefs>
    <ds:schemaRef ds:uri="http://www.w3.org/XML/1998/namespace"/>
    <ds:schemaRef ds:uri="http://purl.org/dc/elements/1.1/"/>
    <ds:schemaRef ds:uri="5e6c6c5c-474c-4ef7-b7d6-59a0e77cc256"/>
    <ds:schemaRef ds:uri="http://schemas.microsoft.com/office/2006/metadata/properties"/>
    <ds:schemaRef ds:uri="http://purl.org/dc/terms/"/>
    <ds:schemaRef ds:uri="4085a4f5-5f40-4143-b221-75ee5dde648a"/>
    <ds:schemaRef ds:uri="http://schemas.microsoft.com/office/2006/documentManagement/types"/>
    <ds:schemaRef ds:uri="8662c659-72ab-411b-b755-fbef5cbbde18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EDF8040-96FD-48E6-A1FF-D7A0F0D3EC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68699-130D-4DF7-843E-963375CFE8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6c6c5c-474c-4ef7-b7d6-59a0e77cc256"/>
    <ds:schemaRef ds:uri="4085a4f5-5f40-4143-b221-75ee5dde648a"/>
    <ds:schemaRef ds:uri="8662c659-72ab-411b-b755-fbef5cbbde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Piherovi</dc:creator>
  <cp:keywords/>
  <dc:description/>
  <cp:lastModifiedBy>ROWAN LEGAL - Filip Novotný</cp:lastModifiedBy>
  <cp:lastPrinted>2015-05-20T13:11:50Z</cp:lastPrinted>
  <dcterms:created xsi:type="dcterms:W3CDTF">2014-11-23T20:03:19Z</dcterms:created>
  <dcterms:modified xsi:type="dcterms:W3CDTF">2023-01-18T16:58:23Z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0x010100EAB2DEDD359B05418EBA44D638AC4033</vt:lpwstr>
  </property>
</Properties>
</file>