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107"/>
  <workbookPr/>
  <workbookProtection workbookAlgorithmName="SHA-512" workbookHashValue="93GpTujNWsD9BGd954CPsANEcLnX/kvnwtL/0s2uGwAD/RPKpwomoaBZorci7k7EqmsIn7wT9v0EPVyqeywl/Q==" workbookSpinCount="100000" workbookSaltValue="qadOl8C/vIx2EJY41AMkGQ==" lockStructure="1"/>
  <bookViews>
    <workbookView xWindow="0" yWindow="480" windowWidth="51200" windowHeight="28320" activeTab="0"/>
  </bookViews>
  <sheets>
    <sheet name="Opatření" sheetId="1" r:id="rId1"/>
    <sheet name="Úspory" sheetId="2" r:id="rId2"/>
    <sheet name="Výpočet nákladů a úspor" sheetId="3" r:id="rId3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<sst xmlns="http://schemas.openxmlformats.org/spreadsheetml/2006/main" count="1403" uniqueCount="104">
  <si>
    <t>ZŠ ELIŠKY KRÁSNOHORSKÉ</t>
  </si>
  <si>
    <t>Pořadí opatření</t>
  </si>
  <si>
    <t>Popis opatření</t>
  </si>
  <si>
    <t>Životnost opatření</t>
  </si>
  <si>
    <t>Roční úspora</t>
  </si>
  <si>
    <t>Úspora nákladů celkem za celé období</t>
  </si>
  <si>
    <t>Náklady opatření
(za celé období)</t>
  </si>
  <si>
    <t>Legenda</t>
  </si>
  <si>
    <t>Uchazeč vyplní světle modrá pole</t>
  </si>
  <si>
    <t>Energie celkem</t>
  </si>
  <si>
    <t>z toho:</t>
  </si>
  <si>
    <t>Vody</t>
  </si>
  <si>
    <t>Nákladů celkem (na energii a vodu)</t>
  </si>
  <si>
    <t>Ostatních provozních nákladů</t>
  </si>
  <si>
    <t>Investiční</t>
  </si>
  <si>
    <t>Provozní</t>
  </si>
  <si>
    <t>V případě více opatření zobrazte skryté řádky</t>
  </si>
  <si>
    <t>Elektřiny</t>
  </si>
  <si>
    <t>Tepla</t>
  </si>
  <si>
    <t>ZP</t>
  </si>
  <si>
    <t>let</t>
  </si>
  <si>
    <t>MWh</t>
  </si>
  <si>
    <t>m3</t>
  </si>
  <si>
    <t>MWh*</t>
  </si>
  <si>
    <r>
      <t>m</t>
    </r>
    <r>
      <rPr>
        <b/>
        <vertAlign val="superscript"/>
        <sz val="8"/>
        <color theme="0"/>
        <rFont val="Open Sans"/>
        <family val="2"/>
      </rPr>
      <t>3</t>
    </r>
  </si>
  <si>
    <t>tis. Kč</t>
  </si>
  <si>
    <t>Celkem</t>
  </si>
  <si>
    <t>ZŠ VOJNOVIČOVA</t>
  </si>
  <si>
    <t>ZŠ MÍROVÁ</t>
  </si>
  <si>
    <t>ZŠ STŘÍBRNICKÁ</t>
  </si>
  <si>
    <t>ZŠ NOVÁ</t>
  </si>
  <si>
    <t>ZŠ ANEŽKY ČESKÉ</t>
  </si>
  <si>
    <t>ZŠ POD VODOJEMEM</t>
  </si>
  <si>
    <t>ZŠ RABASOVA</t>
  </si>
  <si>
    <t>ZŠ NEŠTĚMICKÁ</t>
  </si>
  <si>
    <t>DŮM KULTURY</t>
  </si>
  <si>
    <t>MAGISTRÁT</t>
  </si>
  <si>
    <t>ZŠ VINAŘSKÁ</t>
  </si>
  <si>
    <t>Souhrnná tabulka všech objektů</t>
  </si>
  <si>
    <t>Roky poskytnuté záruky:</t>
  </si>
  <si>
    <t>řádek</t>
  </si>
  <si>
    <t>referenční rok</t>
  </si>
  <si>
    <t>Výchozí referenční spotřeba energie v technických jednotkách a náklady na spotřebu energie v tis. Kč po dobu trvání kontraktu</t>
  </si>
  <si>
    <t>Položka</t>
  </si>
  <si>
    <t>Jednotka</t>
  </si>
  <si>
    <t>Médium</t>
  </si>
  <si>
    <t>Referenční jednotková cena v Kč bez DPH</t>
  </si>
  <si>
    <t>Referenční jednotková cena v Kč s DPH</t>
  </si>
  <si>
    <t>Elektrická energie</t>
  </si>
  <si>
    <t>Teplo</t>
  </si>
  <si>
    <t xml:space="preserve">Vodné </t>
  </si>
  <si>
    <r>
      <t>m</t>
    </r>
    <r>
      <rPr>
        <vertAlign val="superscript"/>
        <sz val="8"/>
        <color theme="0"/>
        <rFont val="Open Sans"/>
        <family val="2"/>
      </rPr>
      <t>3</t>
    </r>
  </si>
  <si>
    <t>Stočné</t>
  </si>
  <si>
    <t>Zaručená úspora energie v technických jednotkách a zaručená úspora nákladů v tis. Kč po dobu trvání kontraktu</t>
  </si>
  <si>
    <t>Zaručená spotřeba energie v technických jednotkách a náklady na spotřebu energie a ostatní provozní náklady v tis. Kč po dobu trvání kontraktu</t>
  </si>
  <si>
    <t>ZŠ Elišky Krásnohorské</t>
  </si>
  <si>
    <t>Elektrická energie (tis. Kč/MWh)</t>
  </si>
  <si>
    <t>Teplo (tis. Kč/MWh)</t>
  </si>
  <si>
    <t>ZŠ Vojnovičova</t>
  </si>
  <si>
    <t>ZŠ Mírová</t>
  </si>
  <si>
    <t>ZŠ Stříbrnická</t>
  </si>
  <si>
    <t>ZŠ Nová</t>
  </si>
  <si>
    <t>ZŠ Anežky České</t>
  </si>
  <si>
    <t>ZŠ Pod Vodojemem</t>
  </si>
  <si>
    <t>ZŠ Rabasova</t>
  </si>
  <si>
    <t>ZŠ Neštěmická</t>
  </si>
  <si>
    <t>Dům kultury</t>
  </si>
  <si>
    <t>Magistrát</t>
  </si>
  <si>
    <t>ZŠ Vinařská</t>
  </si>
  <si>
    <t>Výše nákladů a úspor</t>
  </si>
  <si>
    <t>A - Výchozí referenční spotřeba energie v technických jednotkách a náklady na spotřebu energie v tis. Kč po dobu trvání kontraktu</t>
  </si>
  <si>
    <t>Celkem (A = 5 + 6 + 7 + 8)</t>
  </si>
  <si>
    <t>A</t>
  </si>
  <si>
    <t>B - Zaručená úspora energie v technických jednotkách a zaručená úspora nákladů v tis. Kč po dobu trvání kontraktu</t>
  </si>
  <si>
    <t>Celkem energie (17 = 9 + 10)</t>
  </si>
  <si>
    <t>Celkem (B = 13 + 14 + 15 + 16)</t>
  </si>
  <si>
    <t>B</t>
  </si>
  <si>
    <t>C - Zaručená spotřeba energie v technických jednotkách a náklady na spotřebu energie a ostatní provozní náklady v tis. Kč po dobu trvání kontraktu</t>
  </si>
  <si>
    <t>Celkem (C = 22 + 23 + 24 + 25)</t>
  </si>
  <si>
    <t>C</t>
  </si>
  <si>
    <t>D - Neprovozní náklady na opatření hrazené v jednotlivých letech kontraktu (splátky)</t>
  </si>
  <si>
    <t>Způsobilé výdaje *</t>
  </si>
  <si>
    <t>Nezpůsobilé výdaje *</t>
  </si>
  <si>
    <t>D</t>
  </si>
  <si>
    <t>E - Ostatní náklady na dosažení úspor: finanční, služby atd.</t>
  </si>
  <si>
    <t>Finanční</t>
  </si>
  <si>
    <t>Energetický management</t>
  </si>
  <si>
    <t>Ostatní služby</t>
  </si>
  <si>
    <t>Celkem (E = 28 + 29 + 30)</t>
  </si>
  <si>
    <t>E</t>
  </si>
  <si>
    <t>F - Nabídková cena</t>
  </si>
  <si>
    <t>Nabídková cena (F = D + E)</t>
  </si>
  <si>
    <t>F</t>
  </si>
  <si>
    <t>G - Roční náklady celkem</t>
  </si>
  <si>
    <t>Celkem (G = C + F)</t>
  </si>
  <si>
    <t>G</t>
  </si>
  <si>
    <t>* Dle podmínek 146. Výzvy OPŽP 2014 - 2021.</t>
  </si>
  <si>
    <t>Bodové hodnocení</t>
  </si>
  <si>
    <t>Nabídková cena (F)</t>
  </si>
  <si>
    <t>mil. Kč</t>
  </si>
  <si>
    <t>Úspora (B)</t>
  </si>
  <si>
    <t>-</t>
  </si>
  <si>
    <r>
      <t>Vodné (tis. Kč/m</t>
    </r>
    <r>
      <rPr>
        <vertAlign val="superscript"/>
        <sz val="8"/>
        <color theme="0"/>
        <rFont val="Open Sans"/>
        <family val="2"/>
      </rPr>
      <t>3</t>
    </r>
    <r>
      <rPr>
        <sz val="8"/>
        <color theme="0"/>
        <rFont val="Open Sans"/>
        <family val="2"/>
      </rPr>
      <t>)</t>
    </r>
  </si>
  <si>
    <r>
      <t>Stočné (tis. Kč/m</t>
    </r>
    <r>
      <rPr>
        <vertAlign val="superscript"/>
        <sz val="8"/>
        <color theme="0"/>
        <rFont val="Open Sans"/>
        <family val="2"/>
      </rPr>
      <t>3</t>
    </r>
    <r>
      <rPr>
        <sz val="8"/>
        <color theme="0"/>
        <rFont val="Open Sans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</si>
</sst>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Open Sans"/>
      <family val="2"/>
    </font>
    <font>
      <b/>
      <sz val="9"/>
      <color theme="0"/>
      <name val="Open Sans"/>
      <family val="2"/>
    </font>
    <font>
      <b/>
      <sz val="12"/>
      <color theme="0"/>
      <name val="Open Sans"/>
      <family val="2"/>
    </font>
    <font>
      <sz val="9"/>
      <color theme="1"/>
      <name val="Open Sans"/>
      <family val="2"/>
    </font>
    <font>
      <b/>
      <sz val="8"/>
      <color theme="0"/>
      <name val="Open Sans"/>
      <family val="2"/>
    </font>
    <font>
      <sz val="8"/>
      <color theme="1"/>
      <name val="Open Sans"/>
      <family val="2"/>
    </font>
    <font>
      <b/>
      <vertAlign val="superscript"/>
      <sz val="8"/>
      <color theme="0"/>
      <name val="Open Sans"/>
      <family val="2"/>
    </font>
    <font>
      <sz val="8"/>
      <name val="Open Sans"/>
      <family val="2"/>
    </font>
    <font>
      <b/>
      <sz val="8"/>
      <name val="Open Sans"/>
      <family val="2"/>
    </font>
    <font>
      <u val="single"/>
      <sz val="11"/>
      <name val="Open Sans"/>
      <family val="2"/>
    </font>
    <font>
      <sz val="8"/>
      <color theme="0"/>
      <name val="Open Sans"/>
      <family val="2"/>
    </font>
    <font>
      <b/>
      <sz val="14"/>
      <color theme="0"/>
      <name val="Open Sans"/>
      <family val="2"/>
    </font>
    <font>
      <i/>
      <sz val="8"/>
      <name val="Open Sans"/>
      <family val="2"/>
    </font>
    <font>
      <vertAlign val="superscript"/>
      <sz val="8"/>
      <color theme="0"/>
      <name val="Open Sans"/>
      <family val="2"/>
    </font>
    <font>
      <sz val="8"/>
      <color theme="1"/>
      <name val="Calibri"/>
      <family val="2"/>
      <scheme val="minor"/>
    </font>
    <font>
      <b/>
      <sz val="8"/>
      <color theme="1"/>
      <name val="Open Sans"/>
      <family val="2"/>
    </font>
    <font>
      <u val="single"/>
      <sz val="8"/>
      <name val="Open Sans"/>
      <family val="2"/>
    </font>
    <font>
      <b/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7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956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rgb="FF006443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 style="thin">
        <color theme="0"/>
      </top>
      <bottom/>
    </border>
    <border>
      <left/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/>
      <top/>
      <bottom style="thin">
        <color theme="0"/>
      </bottom>
    </border>
    <border>
      <left/>
      <right/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/>
      <top/>
      <bottom/>
    </border>
    <border>
      <left/>
      <right style="thin">
        <color theme="0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9">
    <xf numFmtId="0" fontId="0" fillId="0" borderId="0" xfId="0"/>
    <xf numFmtId="0" fontId="2" fillId="0" borderId="0" xfId="0" applyFont="1"/>
    <xf numFmtId="0" fontId="6" fillId="2" borderId="1" xfId="0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/>
    </xf>
    <xf numFmtId="1" fontId="12" fillId="2" borderId="1" xfId="0" applyNumberFormat="1" applyFont="1" applyFill="1" applyBorder="1"/>
    <xf numFmtId="1" fontId="12" fillId="2" borderId="1" xfId="0" applyNumberFormat="1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right"/>
    </xf>
    <xf numFmtId="0" fontId="0" fillId="3" borderId="0" xfId="0" applyFill="1"/>
    <xf numFmtId="0" fontId="2" fillId="3" borderId="0" xfId="0" applyFont="1" applyFill="1"/>
    <xf numFmtId="0" fontId="14" fillId="3" borderId="1" xfId="0" applyFont="1" applyFill="1" applyBorder="1"/>
    <xf numFmtId="0" fontId="3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3" fontId="7" fillId="3" borderId="0" xfId="0" applyNumberFormat="1" applyFont="1" applyFill="1"/>
    <xf numFmtId="3" fontId="7" fillId="5" borderId="1" xfId="0" applyNumberFormat="1" applyFont="1" applyFill="1" applyBorder="1" applyAlignment="1">
      <alignment horizontal="right" vertical="center"/>
    </xf>
    <xf numFmtId="3" fontId="7" fillId="5" borderId="1" xfId="0" applyNumberFormat="1" applyFont="1" applyFill="1" applyBorder="1" applyAlignment="1">
      <alignment horizontal="center" vertical="center"/>
    </xf>
    <xf numFmtId="4" fontId="7" fillId="3" borderId="0" xfId="0" applyNumberFormat="1" applyFont="1" applyFill="1"/>
    <xf numFmtId="3" fontId="6" fillId="6" borderId="1" xfId="0" applyNumberFormat="1" applyFont="1" applyFill="1" applyBorder="1" applyAlignment="1">
      <alignment horizontal="center" vertical="center"/>
    </xf>
    <xf numFmtId="0" fontId="16" fillId="3" borderId="0" xfId="0" applyFont="1" applyFill="1"/>
    <xf numFmtId="3" fontId="7" fillId="7" borderId="1" xfId="0" applyNumberFormat="1" applyFont="1" applyFill="1" applyBorder="1" applyAlignment="1">
      <alignment horizontal="center" vertical="center"/>
    </xf>
    <xf numFmtId="3" fontId="17" fillId="8" borderId="1" xfId="0" applyNumberFormat="1" applyFont="1" applyFill="1" applyBorder="1" applyAlignment="1">
      <alignment horizontal="right" vertical="center"/>
    </xf>
    <xf numFmtId="1" fontId="7" fillId="3" borderId="0" xfId="0" applyNumberFormat="1" applyFont="1" applyFill="1"/>
    <xf numFmtId="3" fontId="9" fillId="3" borderId="0" xfId="0" applyNumberFormat="1" applyFont="1" applyFill="1"/>
    <xf numFmtId="4" fontId="9" fillId="3" borderId="0" xfId="0" applyNumberFormat="1" applyFont="1" applyFill="1"/>
    <xf numFmtId="0" fontId="18" fillId="3" borderId="0" xfId="0" applyFont="1" applyFill="1" applyAlignment="1">
      <alignment horizontal="center"/>
    </xf>
    <xf numFmtId="0" fontId="16" fillId="3" borderId="1" xfId="0" applyFont="1" applyFill="1" applyBorder="1"/>
    <xf numFmtId="0" fontId="6" fillId="9" borderId="1" xfId="0" applyFont="1" applyFill="1" applyBorder="1" applyAlignment="1">
      <alignment vertical="center"/>
    </xf>
    <xf numFmtId="0" fontId="6" fillId="9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vertical="center"/>
    </xf>
    <xf numFmtId="3" fontId="12" fillId="2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right" vertical="center"/>
    </xf>
    <xf numFmtId="3" fontId="16" fillId="3" borderId="1" xfId="0" applyNumberFormat="1" applyFont="1" applyFill="1" applyBorder="1"/>
    <xf numFmtId="3" fontId="9" fillId="3" borderId="1" xfId="0" applyNumberFormat="1" applyFont="1" applyFill="1" applyBorder="1" applyAlignment="1">
      <alignment horizontal="center"/>
    </xf>
    <xf numFmtId="0" fontId="16" fillId="3" borderId="1" xfId="0" applyFont="1" applyFill="1" applyBorder="1" applyAlignment="1">
      <alignment vertical="center"/>
    </xf>
    <xf numFmtId="3" fontId="12" fillId="6" borderId="1" xfId="0" applyNumberFormat="1" applyFont="1" applyFill="1" applyBorder="1" applyAlignment="1">
      <alignment horizontal="center" vertical="center"/>
    </xf>
    <xf numFmtId="3" fontId="12" fillId="6" borderId="1" xfId="0" applyNumberFormat="1" applyFont="1" applyFill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horizontal="center" vertical="center"/>
    </xf>
    <xf numFmtId="3" fontId="16" fillId="3" borderId="1" xfId="0" applyNumberFormat="1" applyFont="1" applyFill="1" applyBorder="1" applyAlignment="1">
      <alignment vertical="center"/>
    </xf>
    <xf numFmtId="3" fontId="9" fillId="3" borderId="1" xfId="0" applyNumberFormat="1" applyFont="1" applyFill="1" applyBorder="1" applyAlignment="1">
      <alignment horizontal="center" vertical="center"/>
    </xf>
    <xf numFmtId="3" fontId="6" fillId="6" borderId="1" xfId="0" applyNumberFormat="1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vertical="center"/>
    </xf>
    <xf numFmtId="3" fontId="12" fillId="2" borderId="1" xfId="0" applyNumberFormat="1" applyFont="1" applyFill="1" applyBorder="1" applyAlignment="1">
      <alignment vertical="center"/>
    </xf>
    <xf numFmtId="0" fontId="16" fillId="2" borderId="1" xfId="0" applyFont="1" applyFill="1" applyBorder="1"/>
    <xf numFmtId="3" fontId="7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vertical="center"/>
    </xf>
    <xf numFmtId="3" fontId="12" fillId="2" borderId="3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19" fillId="2" borderId="1" xfId="0" applyFont="1" applyFill="1" applyBorder="1" applyAlignment="1">
      <alignment vertical="center"/>
    </xf>
    <xf numFmtId="3" fontId="7" fillId="3" borderId="0" xfId="0" applyNumberFormat="1" applyFont="1" applyFill="1" applyAlignment="1">
      <alignment vertical="center"/>
    </xf>
    <xf numFmtId="4" fontId="12" fillId="2" borderId="1" xfId="0" applyNumberFormat="1" applyFont="1" applyFill="1" applyBorder="1" applyAlignment="1">
      <alignment vertical="center"/>
    </xf>
    <xf numFmtId="4" fontId="7" fillId="5" borderId="1" xfId="0" applyNumberFormat="1" applyFont="1" applyFill="1" applyBorder="1" applyAlignment="1">
      <alignment horizontal="center" vertical="center"/>
    </xf>
    <xf numFmtId="4" fontId="7" fillId="3" borderId="0" xfId="0" applyNumberFormat="1" applyFont="1" applyFill="1" applyAlignment="1">
      <alignment vertical="center"/>
    </xf>
    <xf numFmtId="1" fontId="7" fillId="3" borderId="0" xfId="0" applyNumberFormat="1" applyFont="1" applyFill="1" applyAlignment="1">
      <alignment vertical="center"/>
    </xf>
    <xf numFmtId="1" fontId="6" fillId="2" borderId="1" xfId="0" applyNumberFormat="1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vertical="center"/>
    </xf>
    <xf numFmtId="1" fontId="12" fillId="2" borderId="1" xfId="0" applyNumberFormat="1" applyFont="1" applyFill="1" applyBorder="1" applyAlignment="1">
      <alignment horizontal="center" vertical="center"/>
    </xf>
    <xf numFmtId="4" fontId="9" fillId="3" borderId="0" xfId="0" applyNumberFormat="1" applyFont="1" applyFill="1" applyAlignment="1">
      <alignment vertical="center"/>
    </xf>
    <xf numFmtId="3" fontId="9" fillId="3" borderId="0" xfId="0" applyNumberFormat="1" applyFont="1" applyFill="1" applyAlignment="1">
      <alignment vertical="center"/>
    </xf>
    <xf numFmtId="4" fontId="16" fillId="3" borderId="0" xfId="0" applyNumberFormat="1" applyFont="1" applyFill="1" applyAlignment="1">
      <alignment vertical="center"/>
    </xf>
    <xf numFmtId="1" fontId="6" fillId="2" borderId="1" xfId="0" applyNumberFormat="1" applyFont="1" applyFill="1" applyBorder="1" applyAlignment="1">
      <alignment horizontal="right" vertical="center"/>
    </xf>
    <xf numFmtId="0" fontId="7" fillId="4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4" xfId="0" applyFont="1" applyFill="1" applyBorder="1"/>
    <xf numFmtId="0" fontId="2" fillId="2" borderId="3" xfId="0" applyFont="1" applyFill="1" applyBorder="1"/>
    <xf numFmtId="0" fontId="11" fillId="3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/>
    </xf>
    <xf numFmtId="3" fontId="7" fillId="5" borderId="5" xfId="0" applyNumberFormat="1" applyFont="1" applyFill="1" applyBorder="1" applyAlignment="1">
      <alignment vertical="center"/>
    </xf>
    <xf numFmtId="3" fontId="7" fillId="5" borderId="6" xfId="0" applyNumberFormat="1" applyFont="1" applyFill="1" applyBorder="1" applyAlignment="1">
      <alignment vertical="center"/>
    </xf>
    <xf numFmtId="3" fontId="3" fillId="10" borderId="1" xfId="0" applyNumberFormat="1" applyFont="1" applyFill="1" applyBorder="1" applyAlignment="1">
      <alignment vertical="center"/>
    </xf>
    <xf numFmtId="3" fontId="12" fillId="2" borderId="2" xfId="0" applyNumberFormat="1" applyFont="1" applyFill="1" applyBorder="1" applyAlignment="1">
      <alignment vertical="center"/>
    </xf>
    <xf numFmtId="3" fontId="12" fillId="2" borderId="4" xfId="0" applyNumberFormat="1" applyFont="1" applyFill="1" applyBorder="1" applyAlignment="1">
      <alignment vertical="center"/>
    </xf>
    <xf numFmtId="3" fontId="12" fillId="2" borderId="3" xfId="0" applyNumberFormat="1" applyFont="1" applyFill="1" applyBorder="1" applyAlignment="1">
      <alignment vertical="center"/>
    </xf>
    <xf numFmtId="3" fontId="6" fillId="3" borderId="7" xfId="0" applyNumberFormat="1" applyFont="1" applyFill="1" applyBorder="1" applyAlignment="1">
      <alignment horizontal="center" vertical="center"/>
    </xf>
    <xf numFmtId="3" fontId="6" fillId="3" borderId="8" xfId="0" applyNumberFormat="1" applyFont="1" applyFill="1" applyBorder="1" applyAlignment="1">
      <alignment horizontal="center" vertical="center"/>
    </xf>
    <xf numFmtId="3" fontId="6" fillId="3" borderId="9" xfId="0" applyNumberFormat="1" applyFont="1" applyFill="1" applyBorder="1" applyAlignment="1">
      <alignment horizontal="center" vertical="center"/>
    </xf>
    <xf numFmtId="3" fontId="6" fillId="3" borderId="10" xfId="0" applyNumberFormat="1" applyFont="1" applyFill="1" applyBorder="1" applyAlignment="1">
      <alignment horizontal="center" vertical="center"/>
    </xf>
    <xf numFmtId="3" fontId="6" fillId="3" borderId="11" xfId="0" applyNumberFormat="1" applyFont="1" applyFill="1" applyBorder="1" applyAlignment="1">
      <alignment horizontal="center" vertical="center"/>
    </xf>
    <xf numFmtId="3" fontId="6" fillId="3" borderId="12" xfId="0" applyNumberFormat="1" applyFont="1" applyFill="1" applyBorder="1" applyAlignment="1">
      <alignment horizontal="center" vertical="center"/>
    </xf>
    <xf numFmtId="4" fontId="3" fillId="9" borderId="1" xfId="0" applyNumberFormat="1" applyFont="1" applyFill="1" applyBorder="1" applyAlignment="1">
      <alignment horizontal="center" vertical="center" wrapText="1"/>
    </xf>
    <xf numFmtId="3" fontId="13" fillId="9" borderId="7" xfId="0" applyNumberFormat="1" applyFont="1" applyFill="1" applyBorder="1" applyAlignment="1">
      <alignment horizontal="center" vertical="center"/>
    </xf>
    <xf numFmtId="3" fontId="13" fillId="9" borderId="8" xfId="0" applyNumberFormat="1" applyFont="1" applyFill="1" applyBorder="1" applyAlignment="1">
      <alignment horizontal="center" vertical="center"/>
    </xf>
    <xf numFmtId="3" fontId="13" fillId="9" borderId="9" xfId="0" applyNumberFormat="1" applyFont="1" applyFill="1" applyBorder="1" applyAlignment="1">
      <alignment horizontal="center" vertical="center"/>
    </xf>
    <xf numFmtId="3" fontId="13" fillId="9" borderId="10" xfId="0" applyNumberFormat="1" applyFont="1" applyFill="1" applyBorder="1" applyAlignment="1">
      <alignment horizontal="center" vertical="center"/>
    </xf>
    <xf numFmtId="3" fontId="13" fillId="9" borderId="11" xfId="0" applyNumberFormat="1" applyFont="1" applyFill="1" applyBorder="1" applyAlignment="1">
      <alignment horizontal="center" vertical="center"/>
    </xf>
    <xf numFmtId="3" fontId="13" fillId="9" borderId="12" xfId="0" applyNumberFormat="1" applyFont="1" applyFill="1" applyBorder="1" applyAlignment="1">
      <alignment horizontal="center" vertical="center"/>
    </xf>
    <xf numFmtId="3" fontId="3" fillId="9" borderId="1" xfId="0" applyNumberFormat="1" applyFont="1" applyFill="1" applyBorder="1" applyAlignment="1">
      <alignment vertical="center"/>
    </xf>
    <xf numFmtId="0" fontId="18" fillId="3" borderId="7" xfId="0" applyFont="1" applyFill="1" applyBorder="1" applyAlignment="1">
      <alignment horizontal="center"/>
    </xf>
    <xf numFmtId="0" fontId="18" fillId="3" borderId="8" xfId="0" applyFont="1" applyFill="1" applyBorder="1" applyAlignment="1">
      <alignment horizontal="center"/>
    </xf>
    <xf numFmtId="0" fontId="18" fillId="3" borderId="9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3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vertical="center"/>
    </xf>
    <xf numFmtId="0" fontId="16" fillId="3" borderId="8" xfId="0" applyFont="1" applyFill="1" applyBorder="1" applyAlignment="1">
      <alignment vertical="center"/>
    </xf>
    <xf numFmtId="0" fontId="16" fillId="3" borderId="9" xfId="0" applyFont="1" applyFill="1" applyBorder="1" applyAlignment="1">
      <alignment vertical="center"/>
    </xf>
    <xf numFmtId="0" fontId="16" fillId="3" borderId="13" xfId="0" applyFont="1" applyFill="1" applyBorder="1" applyAlignment="1">
      <alignment vertical="center"/>
    </xf>
    <xf numFmtId="0" fontId="16" fillId="3" borderId="0" xfId="0" applyFont="1" applyFill="1" applyAlignment="1">
      <alignment vertical="center"/>
    </xf>
    <xf numFmtId="0" fontId="16" fillId="3" borderId="14" xfId="0" applyFont="1" applyFill="1" applyBorder="1" applyAlignment="1">
      <alignment vertical="center"/>
    </xf>
    <xf numFmtId="0" fontId="16" fillId="3" borderId="10" xfId="0" applyFont="1" applyFill="1" applyBorder="1" applyAlignment="1">
      <alignment vertical="center"/>
    </xf>
    <xf numFmtId="0" fontId="16" fillId="3" borderId="11" xfId="0" applyFont="1" applyFill="1" applyBorder="1" applyAlignment="1">
      <alignment vertical="center"/>
    </xf>
    <xf numFmtId="0" fontId="16" fillId="3" borderId="12" xfId="0" applyFont="1" applyFill="1" applyBorder="1" applyAlignment="1">
      <alignment vertical="center"/>
    </xf>
    <xf numFmtId="0" fontId="19" fillId="3" borderId="1" xfId="0" applyFont="1" applyFill="1" applyBorder="1" applyAlignment="1">
      <alignment horizontal="center" vertical="center"/>
    </xf>
    <xf numFmtId="2" fontId="6" fillId="9" borderId="1" xfId="0" applyNumberFormat="1" applyFont="1" applyFill="1" applyBorder="1" applyAlignment="1">
      <alignment horizontal="center" vertical="center"/>
    </xf>
    <xf numFmtId="0" fontId="6" fillId="9" borderId="1" xfId="0" applyFont="1" applyFill="1" applyBorder="1" applyAlignment="1">
      <alignment vertical="center"/>
    </xf>
    <xf numFmtId="3" fontId="13" fillId="9" borderId="1" xfId="0" applyNumberFormat="1" applyFont="1" applyFill="1" applyBorder="1" applyAlignment="1">
      <alignment horizontal="center" vertical="center"/>
    </xf>
    <xf numFmtId="1" fontId="12" fillId="2" borderId="2" xfId="0" applyNumberFormat="1" applyFont="1" applyFill="1" applyBorder="1" applyAlignment="1">
      <alignment horizontal="center"/>
    </xf>
    <xf numFmtId="1" fontId="12" fillId="2" borderId="3" xfId="0" applyNumberFormat="1" applyFont="1" applyFill="1" applyBorder="1" applyAlignment="1">
      <alignment horizontal="center"/>
    </xf>
    <xf numFmtId="3" fontId="7" fillId="4" borderId="1" xfId="0" applyNumberFormat="1" applyFont="1" applyFill="1" applyBorder="1" applyAlignment="1" applyProtection="1">
      <alignment horizontal="right" vertical="center"/>
      <protection locked="0"/>
    </xf>
    <xf numFmtId="4" fontId="7" fillId="4" borderId="1" xfId="0" applyNumberFormat="1" applyFont="1" applyFill="1" applyBorder="1" applyAlignment="1" applyProtection="1">
      <alignment horizontal="right" vertical="center"/>
      <protection locked="0"/>
    </xf>
    <xf numFmtId="0" fontId="9" fillId="4" borderId="1" xfId="0" applyFont="1" applyFill="1" applyBorder="1" applyAlignment="1" applyProtection="1">
      <alignment horizontal="center" vertical="center"/>
      <protection locked="0"/>
    </xf>
    <xf numFmtId="0" fontId="10" fillId="4" borderId="1" xfId="0" applyFont="1" applyFill="1" applyBorder="1" applyAlignment="1" applyProtection="1">
      <alignment horizontal="center" vertical="center"/>
      <protection locked="0"/>
    </xf>
    <xf numFmtId="0" fontId="9" fillId="4" borderId="2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Nová šablona">
      <a:dk1>
        <a:sysClr val="windowText" lastClr="000000"/>
      </a:dk1>
      <a:lt1>
        <a:sysClr val="window" lastClr="FFFFFF"/>
      </a:lt1>
      <a:dk2>
        <a:srgbClr val="000000"/>
      </a:dk2>
      <a:lt2>
        <a:srgbClr val="F2F2F2"/>
      </a:lt2>
      <a:accent1>
        <a:srgbClr val="E13576"/>
      </a:accent1>
      <a:accent2>
        <a:srgbClr val="EDBF00"/>
      </a:accent2>
      <a:accent3>
        <a:srgbClr val="30ACD1"/>
      </a:accent3>
      <a:accent4>
        <a:srgbClr val="3BB07A"/>
      </a:accent4>
      <a:accent5>
        <a:srgbClr val="016A51"/>
      </a:accent5>
      <a:accent6>
        <a:srgbClr val="21303A"/>
      </a:accent6>
      <a:hlink>
        <a:srgbClr val="3BB07A"/>
      </a:hlink>
      <a:folHlink>
        <a:srgbClr val="016A51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U252"/>
  <sheetViews>
    <sheetView tabSelected="1" workbookViewId="0" topLeftCell="A1">
      <selection activeCell="D32" sqref="D32"/>
    </sheetView>
  </sheetViews>
  <sheetFormatPr defaultColWidth="8.7109375" defaultRowHeight="15"/>
  <cols>
    <col min="1" max="1" width="3.28125" style="8" customWidth="1"/>
    <col min="2" max="2" width="8.7109375" style="8" customWidth="1"/>
    <col min="3" max="3" width="45.00390625" style="8" customWidth="1"/>
    <col min="4" max="7" width="8.7109375" style="8" customWidth="1"/>
    <col min="8" max="10" width="8.7109375" style="8" hidden="1" customWidth="1"/>
    <col min="11" max="19" width="8.7109375" style="8" customWidth="1"/>
    <col min="20" max="20" width="6.00390625" style="8" customWidth="1"/>
    <col min="21" max="21" width="15.00390625" style="8" customWidth="1"/>
    <col min="22" max="16384" width="8.7109375" style="8" customWidth="1"/>
  </cols>
  <sheetData>
    <row r="1" ht="12" customHeight="1"/>
    <row r="2" spans="2:16" ht="15">
      <c r="B2" s="75" t="s">
        <v>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2:16" ht="15"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4" spans="2:21" ht="16.5" customHeight="1">
      <c r="B4" s="74" t="s">
        <v>1</v>
      </c>
      <c r="C4" s="74" t="s">
        <v>2</v>
      </c>
      <c r="D4" s="74" t="s">
        <v>3</v>
      </c>
      <c r="E4" s="74" t="s">
        <v>4</v>
      </c>
      <c r="F4" s="74"/>
      <c r="G4" s="74"/>
      <c r="H4" s="74"/>
      <c r="I4" s="74"/>
      <c r="J4" s="74"/>
      <c r="K4" s="74"/>
      <c r="L4" s="74"/>
      <c r="M4" s="74"/>
      <c r="N4" s="74" t="s">
        <v>5</v>
      </c>
      <c r="O4" s="74" t="s">
        <v>6</v>
      </c>
      <c r="P4" s="74"/>
      <c r="R4" s="72" t="s">
        <v>7</v>
      </c>
      <c r="S4" s="72"/>
      <c r="T4" s="72"/>
      <c r="U4" s="72"/>
    </row>
    <row r="5" spans="2:21" ht="14.5" customHeight="1"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R5" s="73" t="s">
        <v>8</v>
      </c>
      <c r="S5" s="73"/>
      <c r="T5" s="73"/>
      <c r="U5" s="73"/>
    </row>
    <row r="6" spans="2:21" ht="15">
      <c r="B6" s="74"/>
      <c r="C6" s="74"/>
      <c r="D6" s="74"/>
      <c r="E6" s="74" t="s">
        <v>9</v>
      </c>
      <c r="F6" s="74" t="s">
        <v>10</v>
      </c>
      <c r="G6" s="74"/>
      <c r="H6" s="74"/>
      <c r="I6" s="74"/>
      <c r="J6" s="74"/>
      <c r="K6" s="74" t="s">
        <v>11</v>
      </c>
      <c r="L6" s="74" t="s">
        <v>12</v>
      </c>
      <c r="M6" s="74" t="s">
        <v>13</v>
      </c>
      <c r="N6" s="74"/>
      <c r="O6" s="74" t="s">
        <v>14</v>
      </c>
      <c r="P6" s="74" t="s">
        <v>15</v>
      </c>
      <c r="R6" s="76" t="s">
        <v>16</v>
      </c>
      <c r="S6" s="76"/>
      <c r="T6" s="76"/>
      <c r="U6" s="76"/>
    </row>
    <row r="7" spans="2:20" ht="15">
      <c r="B7" s="74"/>
      <c r="C7" s="74"/>
      <c r="D7" s="74"/>
      <c r="E7" s="74"/>
      <c r="F7" s="74" t="s">
        <v>17</v>
      </c>
      <c r="G7" s="74" t="s">
        <v>18</v>
      </c>
      <c r="H7" s="74" t="s">
        <v>19</v>
      </c>
      <c r="I7" s="74"/>
      <c r="J7" s="74"/>
      <c r="K7" s="74"/>
      <c r="L7" s="74"/>
      <c r="M7" s="74"/>
      <c r="N7" s="74"/>
      <c r="O7" s="74"/>
      <c r="P7" s="74"/>
      <c r="R7" s="7"/>
      <c r="S7" s="7"/>
      <c r="T7" s="7"/>
    </row>
    <row r="8" spans="2:16" ht="40" customHeight="1"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</row>
    <row r="9" spans="2:16" ht="15">
      <c r="B9" s="74"/>
      <c r="C9" s="74"/>
      <c r="D9" s="11" t="s">
        <v>20</v>
      </c>
      <c r="E9" s="11" t="s">
        <v>21</v>
      </c>
      <c r="F9" s="11" t="s">
        <v>21</v>
      </c>
      <c r="G9" s="11" t="s">
        <v>21</v>
      </c>
      <c r="H9" s="11" t="s">
        <v>22</v>
      </c>
      <c r="I9" s="11" t="s">
        <v>23</v>
      </c>
      <c r="J9" s="11"/>
      <c r="K9" s="11" t="s">
        <v>24</v>
      </c>
      <c r="L9" s="11" t="s">
        <v>25</v>
      </c>
      <c r="M9" s="11" t="s">
        <v>25</v>
      </c>
      <c r="N9" s="11" t="str">
        <f>M9</f>
        <v>tis. Kč</v>
      </c>
      <c r="O9" s="11" t="str">
        <f>N9</f>
        <v>tis. Kč</v>
      </c>
      <c r="P9" s="11" t="str">
        <f>O9</f>
        <v>tis. Kč</v>
      </c>
    </row>
    <row r="10" spans="2:16" ht="15" customHeight="1">
      <c r="B10" s="2">
        <v>1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7"/>
      <c r="O10" s="126"/>
      <c r="P10" s="126"/>
    </row>
    <row r="11" spans="2:16" ht="15" customHeight="1">
      <c r="B11" s="2">
        <v>2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7"/>
      <c r="O11" s="126"/>
      <c r="P11" s="126"/>
    </row>
    <row r="12" spans="2:16" ht="15" customHeight="1">
      <c r="B12" s="2">
        <v>3</v>
      </c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7"/>
      <c r="O12" s="126"/>
      <c r="P12" s="126"/>
    </row>
    <row r="13" spans="2:16" ht="15" customHeight="1">
      <c r="B13" s="2">
        <v>4</v>
      </c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7"/>
      <c r="O13" s="126"/>
      <c r="P13" s="126"/>
    </row>
    <row r="14" spans="2:16" ht="15" customHeight="1">
      <c r="B14" s="2">
        <v>5</v>
      </c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7"/>
      <c r="O14" s="126"/>
      <c r="P14" s="126"/>
    </row>
    <row r="15" spans="2:16" ht="15" customHeight="1" hidden="1">
      <c r="B15" s="2">
        <v>6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3"/>
      <c r="O15" s="12"/>
      <c r="P15" s="12"/>
    </row>
    <row r="16" spans="2:16" ht="15" customHeight="1" hidden="1">
      <c r="B16" s="2">
        <v>7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3"/>
      <c r="O16" s="12"/>
      <c r="P16" s="12"/>
    </row>
    <row r="17" spans="2:16" ht="15" customHeight="1" hidden="1">
      <c r="B17" s="2">
        <v>8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3"/>
      <c r="O17" s="12"/>
      <c r="P17" s="12"/>
    </row>
    <row r="18" spans="2:16" ht="15" customHeight="1" hidden="1">
      <c r="B18" s="2">
        <v>9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3"/>
      <c r="O18" s="12"/>
      <c r="P18" s="12"/>
    </row>
    <row r="19" spans="2:16" ht="15" customHeight="1" hidden="1">
      <c r="B19" s="2">
        <v>10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/>
      <c r="O19" s="12"/>
      <c r="P19" s="12"/>
    </row>
    <row r="20" spans="2:16" ht="15">
      <c r="B20" s="68" t="s">
        <v>26</v>
      </c>
      <c r="C20" s="68"/>
      <c r="D20" s="68"/>
      <c r="E20" s="10">
        <f aca="true" t="shared" si="0" ref="E20:P20">SUM(E10:E19)</f>
        <v>0</v>
      </c>
      <c r="F20" s="10">
        <f t="shared" si="0"/>
        <v>0</v>
      </c>
      <c r="G20" s="10">
        <f t="shared" si="0"/>
        <v>0</v>
      </c>
      <c r="H20" s="10">
        <f t="shared" si="0"/>
        <v>0</v>
      </c>
      <c r="I20" s="10">
        <f t="shared" si="0"/>
        <v>0</v>
      </c>
      <c r="J20" s="10">
        <f t="shared" si="0"/>
        <v>0</v>
      </c>
      <c r="K20" s="10">
        <f t="shared" si="0"/>
        <v>0</v>
      </c>
      <c r="L20" s="10">
        <f t="shared" si="0"/>
        <v>0</v>
      </c>
      <c r="M20" s="10">
        <f t="shared" si="0"/>
        <v>0</v>
      </c>
      <c r="N20" s="10">
        <f t="shared" si="0"/>
        <v>0</v>
      </c>
      <c r="O20" s="10">
        <f t="shared" si="0"/>
        <v>0</v>
      </c>
      <c r="P20" s="10">
        <f t="shared" si="0"/>
        <v>0</v>
      </c>
    </row>
    <row r="21" spans="2:16" ht="15">
      <c r="B21" s="69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1"/>
      <c r="O21" s="68">
        <f>O20+P20</f>
        <v>0</v>
      </c>
      <c r="P21" s="68"/>
    </row>
    <row r="23" spans="2:16" ht="15">
      <c r="B23" s="75" t="s">
        <v>27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</row>
    <row r="24" spans="2:16" ht="15"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</row>
    <row r="25" spans="2:16" ht="15">
      <c r="B25" s="74" t="s">
        <v>1</v>
      </c>
      <c r="C25" s="74" t="s">
        <v>2</v>
      </c>
      <c r="D25" s="74" t="s">
        <v>3</v>
      </c>
      <c r="E25" s="74" t="s">
        <v>4</v>
      </c>
      <c r="F25" s="74"/>
      <c r="G25" s="74"/>
      <c r="H25" s="74"/>
      <c r="I25" s="74"/>
      <c r="J25" s="74"/>
      <c r="K25" s="74"/>
      <c r="L25" s="74"/>
      <c r="M25" s="74"/>
      <c r="N25" s="74" t="s">
        <v>5</v>
      </c>
      <c r="O25" s="74" t="s">
        <v>6</v>
      </c>
      <c r="P25" s="74"/>
    </row>
    <row r="26" spans="2:16" ht="15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</row>
    <row r="27" spans="2:16" ht="15">
      <c r="B27" s="74"/>
      <c r="C27" s="74"/>
      <c r="D27" s="74"/>
      <c r="E27" s="74" t="s">
        <v>9</v>
      </c>
      <c r="F27" s="74" t="s">
        <v>10</v>
      </c>
      <c r="G27" s="74"/>
      <c r="H27" s="74"/>
      <c r="I27" s="74"/>
      <c r="J27" s="74"/>
      <c r="K27" s="74" t="s">
        <v>11</v>
      </c>
      <c r="L27" s="74" t="s">
        <v>12</v>
      </c>
      <c r="M27" s="74" t="s">
        <v>13</v>
      </c>
      <c r="N27" s="74"/>
      <c r="O27" s="74" t="s">
        <v>14</v>
      </c>
      <c r="P27" s="74" t="s">
        <v>15</v>
      </c>
    </row>
    <row r="28" spans="2:16" ht="15">
      <c r="B28" s="74"/>
      <c r="C28" s="74"/>
      <c r="D28" s="74"/>
      <c r="E28" s="74"/>
      <c r="F28" s="74" t="s">
        <v>17</v>
      </c>
      <c r="G28" s="74" t="s">
        <v>18</v>
      </c>
      <c r="H28" s="74" t="s">
        <v>19</v>
      </c>
      <c r="I28" s="74"/>
      <c r="J28" s="74"/>
      <c r="K28" s="74"/>
      <c r="L28" s="74"/>
      <c r="M28" s="74"/>
      <c r="N28" s="74"/>
      <c r="O28" s="74"/>
      <c r="P28" s="74"/>
    </row>
    <row r="29" spans="2:16" ht="15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</row>
    <row r="30" spans="2:16" ht="15">
      <c r="B30" s="74"/>
      <c r="C30" s="74"/>
      <c r="D30" s="11" t="s">
        <v>20</v>
      </c>
      <c r="E30" s="11" t="s">
        <v>21</v>
      </c>
      <c r="F30" s="11" t="s">
        <v>21</v>
      </c>
      <c r="G30" s="11" t="s">
        <v>21</v>
      </c>
      <c r="H30" s="11" t="s">
        <v>22</v>
      </c>
      <c r="I30" s="11" t="s">
        <v>23</v>
      </c>
      <c r="J30" s="11"/>
      <c r="K30" s="11" t="s">
        <v>24</v>
      </c>
      <c r="L30" s="11" t="s">
        <v>25</v>
      </c>
      <c r="M30" s="11" t="s">
        <v>25</v>
      </c>
      <c r="N30" s="11" t="str">
        <f>M30</f>
        <v>tis. Kč</v>
      </c>
      <c r="O30" s="11" t="str">
        <f>N30</f>
        <v>tis. Kč</v>
      </c>
      <c r="P30" s="11" t="str">
        <f>O30</f>
        <v>tis. Kč</v>
      </c>
    </row>
    <row r="31" spans="2:16" ht="15" customHeight="1">
      <c r="B31" s="2">
        <v>1</v>
      </c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7"/>
      <c r="O31" s="126"/>
      <c r="P31" s="126"/>
    </row>
    <row r="32" spans="2:16" ht="15" customHeight="1">
      <c r="B32" s="2">
        <v>2</v>
      </c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7"/>
      <c r="O32" s="126"/>
      <c r="P32" s="126"/>
    </row>
    <row r="33" spans="2:16" ht="15" customHeight="1">
      <c r="B33" s="2">
        <v>3</v>
      </c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7"/>
      <c r="O33" s="126"/>
      <c r="P33" s="126"/>
    </row>
    <row r="34" spans="2:16" ht="15" customHeight="1">
      <c r="B34" s="2">
        <v>4</v>
      </c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7"/>
      <c r="O34" s="126"/>
      <c r="P34" s="126"/>
    </row>
    <row r="35" spans="2:16" ht="15" customHeight="1">
      <c r="B35" s="2">
        <v>5</v>
      </c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7"/>
      <c r="O35" s="126"/>
      <c r="P35" s="126"/>
    </row>
    <row r="36" spans="2:16" ht="15" customHeight="1" hidden="1">
      <c r="B36" s="2">
        <v>6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3"/>
      <c r="O36" s="12"/>
      <c r="P36" s="12"/>
    </row>
    <row r="37" spans="2:16" ht="15" customHeight="1" hidden="1">
      <c r="B37" s="2">
        <v>7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3"/>
      <c r="O37" s="12"/>
      <c r="P37" s="12"/>
    </row>
    <row r="38" spans="2:16" ht="15" customHeight="1" hidden="1">
      <c r="B38" s="2">
        <v>8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3"/>
      <c r="O38" s="12"/>
      <c r="P38" s="12"/>
    </row>
    <row r="39" spans="2:16" ht="15" customHeight="1" hidden="1">
      <c r="B39" s="2">
        <v>9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3"/>
      <c r="O39" s="12"/>
      <c r="P39" s="12"/>
    </row>
    <row r="40" spans="2:16" ht="15" customHeight="1" hidden="1">
      <c r="B40" s="2">
        <v>10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3"/>
      <c r="O40" s="12"/>
      <c r="P40" s="12"/>
    </row>
    <row r="41" spans="2:16" ht="15">
      <c r="B41" s="68" t="s">
        <v>26</v>
      </c>
      <c r="C41" s="68"/>
      <c r="D41" s="68"/>
      <c r="E41" s="10">
        <f aca="true" t="shared" si="1" ref="E41:P41">SUM(E31:E40)</f>
        <v>0</v>
      </c>
      <c r="F41" s="10">
        <f t="shared" si="1"/>
        <v>0</v>
      </c>
      <c r="G41" s="10">
        <f t="shared" si="1"/>
        <v>0</v>
      </c>
      <c r="H41" s="10">
        <f t="shared" si="1"/>
        <v>0</v>
      </c>
      <c r="I41" s="10">
        <f t="shared" si="1"/>
        <v>0</v>
      </c>
      <c r="J41" s="10">
        <f t="shared" si="1"/>
        <v>0</v>
      </c>
      <c r="K41" s="10">
        <f t="shared" si="1"/>
        <v>0</v>
      </c>
      <c r="L41" s="10">
        <f t="shared" si="1"/>
        <v>0</v>
      </c>
      <c r="M41" s="10">
        <f t="shared" si="1"/>
        <v>0</v>
      </c>
      <c r="N41" s="10">
        <f t="shared" si="1"/>
        <v>0</v>
      </c>
      <c r="O41" s="10">
        <f t="shared" si="1"/>
        <v>0</v>
      </c>
      <c r="P41" s="10">
        <f t="shared" si="1"/>
        <v>0</v>
      </c>
    </row>
    <row r="42" spans="2:16" ht="15">
      <c r="B42" s="69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1"/>
      <c r="O42" s="68">
        <f>O41+P41</f>
        <v>0</v>
      </c>
      <c r="P42" s="68"/>
    </row>
    <row r="44" spans="2:16" ht="15">
      <c r="B44" s="75" t="s">
        <v>28</v>
      </c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</row>
    <row r="45" spans="2:16" ht="15"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</row>
    <row r="46" spans="2:16" ht="15">
      <c r="B46" s="74" t="s">
        <v>1</v>
      </c>
      <c r="C46" s="74" t="s">
        <v>2</v>
      </c>
      <c r="D46" s="74" t="s">
        <v>3</v>
      </c>
      <c r="E46" s="74" t="s">
        <v>4</v>
      </c>
      <c r="F46" s="74"/>
      <c r="G46" s="74"/>
      <c r="H46" s="74"/>
      <c r="I46" s="74"/>
      <c r="J46" s="74"/>
      <c r="K46" s="74"/>
      <c r="L46" s="74"/>
      <c r="M46" s="74"/>
      <c r="N46" s="74" t="s">
        <v>5</v>
      </c>
      <c r="O46" s="74" t="s">
        <v>6</v>
      </c>
      <c r="P46" s="74"/>
    </row>
    <row r="47" spans="2:16" ht="15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</row>
    <row r="48" spans="2:16" ht="15">
      <c r="B48" s="74"/>
      <c r="C48" s="74"/>
      <c r="D48" s="74"/>
      <c r="E48" s="74" t="s">
        <v>9</v>
      </c>
      <c r="F48" s="74" t="s">
        <v>10</v>
      </c>
      <c r="G48" s="74"/>
      <c r="H48" s="74"/>
      <c r="I48" s="74"/>
      <c r="J48" s="74"/>
      <c r="K48" s="74" t="s">
        <v>11</v>
      </c>
      <c r="L48" s="74" t="s">
        <v>12</v>
      </c>
      <c r="M48" s="74" t="s">
        <v>13</v>
      </c>
      <c r="N48" s="74"/>
      <c r="O48" s="74" t="s">
        <v>14</v>
      </c>
      <c r="P48" s="74" t="s">
        <v>15</v>
      </c>
    </row>
    <row r="49" spans="2:16" ht="15">
      <c r="B49" s="74"/>
      <c r="C49" s="74"/>
      <c r="D49" s="74"/>
      <c r="E49" s="74"/>
      <c r="F49" s="74" t="s">
        <v>17</v>
      </c>
      <c r="G49" s="74" t="s">
        <v>18</v>
      </c>
      <c r="H49" s="74" t="s">
        <v>19</v>
      </c>
      <c r="I49" s="74"/>
      <c r="J49" s="74"/>
      <c r="K49" s="74"/>
      <c r="L49" s="74"/>
      <c r="M49" s="74"/>
      <c r="N49" s="74"/>
      <c r="O49" s="74"/>
      <c r="P49" s="74"/>
    </row>
    <row r="50" spans="2:16" ht="15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</row>
    <row r="51" spans="2:16" ht="15">
      <c r="B51" s="74"/>
      <c r="C51" s="74"/>
      <c r="D51" s="11" t="s">
        <v>20</v>
      </c>
      <c r="E51" s="11" t="s">
        <v>21</v>
      </c>
      <c r="F51" s="11" t="s">
        <v>21</v>
      </c>
      <c r="G51" s="11" t="s">
        <v>21</v>
      </c>
      <c r="H51" s="11" t="s">
        <v>22</v>
      </c>
      <c r="I51" s="11" t="s">
        <v>23</v>
      </c>
      <c r="J51" s="11"/>
      <c r="K51" s="11" t="s">
        <v>24</v>
      </c>
      <c r="L51" s="11" t="s">
        <v>25</v>
      </c>
      <c r="M51" s="11" t="s">
        <v>25</v>
      </c>
      <c r="N51" s="11" t="str">
        <f>M51</f>
        <v>tis. Kč</v>
      </c>
      <c r="O51" s="11" t="str">
        <f>N51</f>
        <v>tis. Kč</v>
      </c>
      <c r="P51" s="11" t="str">
        <f>O51</f>
        <v>tis. Kč</v>
      </c>
    </row>
    <row r="52" spans="2:16" ht="15" customHeight="1">
      <c r="B52" s="2">
        <v>1</v>
      </c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7"/>
      <c r="O52" s="126"/>
      <c r="P52" s="126"/>
    </row>
    <row r="53" spans="2:16" ht="15" customHeight="1">
      <c r="B53" s="2">
        <v>2</v>
      </c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7"/>
      <c r="O53" s="126"/>
      <c r="P53" s="126"/>
    </row>
    <row r="54" spans="2:16" ht="15" customHeight="1">
      <c r="B54" s="2">
        <v>3</v>
      </c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7"/>
      <c r="O54" s="126"/>
      <c r="P54" s="126"/>
    </row>
    <row r="55" spans="2:16" ht="15" customHeight="1">
      <c r="B55" s="2">
        <v>4</v>
      </c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7"/>
      <c r="O55" s="126"/>
      <c r="P55" s="126"/>
    </row>
    <row r="56" spans="2:16" ht="15" customHeight="1">
      <c r="B56" s="2">
        <v>5</v>
      </c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7"/>
      <c r="O56" s="126"/>
      <c r="P56" s="126"/>
    </row>
    <row r="57" spans="2:16" ht="15" customHeight="1" hidden="1">
      <c r="B57" s="2">
        <v>6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3"/>
      <c r="O57" s="12"/>
      <c r="P57" s="12"/>
    </row>
    <row r="58" spans="2:16" ht="15" customHeight="1" hidden="1">
      <c r="B58" s="2">
        <v>7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3"/>
      <c r="O58" s="12"/>
      <c r="P58" s="12"/>
    </row>
    <row r="59" spans="2:16" ht="15" customHeight="1" hidden="1">
      <c r="B59" s="2">
        <v>8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3"/>
      <c r="O59" s="12"/>
      <c r="P59" s="12"/>
    </row>
    <row r="60" spans="2:16" ht="15" customHeight="1" hidden="1">
      <c r="B60" s="2">
        <v>9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3"/>
      <c r="O60" s="12"/>
      <c r="P60" s="12"/>
    </row>
    <row r="61" spans="2:16" ht="15" customHeight="1" hidden="1">
      <c r="B61" s="2">
        <v>10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3"/>
      <c r="O61" s="12"/>
      <c r="P61" s="12"/>
    </row>
    <row r="62" spans="2:16" ht="15">
      <c r="B62" s="68" t="s">
        <v>26</v>
      </c>
      <c r="C62" s="68"/>
      <c r="D62" s="68"/>
      <c r="E62" s="10">
        <f aca="true" t="shared" si="2" ref="E62:P62">SUM(E52:E61)</f>
        <v>0</v>
      </c>
      <c r="F62" s="10">
        <f t="shared" si="2"/>
        <v>0</v>
      </c>
      <c r="G62" s="10">
        <f t="shared" si="2"/>
        <v>0</v>
      </c>
      <c r="H62" s="10">
        <f t="shared" si="2"/>
        <v>0</v>
      </c>
      <c r="I62" s="10">
        <f t="shared" si="2"/>
        <v>0</v>
      </c>
      <c r="J62" s="10">
        <f t="shared" si="2"/>
        <v>0</v>
      </c>
      <c r="K62" s="10">
        <f t="shared" si="2"/>
        <v>0</v>
      </c>
      <c r="L62" s="10">
        <f t="shared" si="2"/>
        <v>0</v>
      </c>
      <c r="M62" s="10">
        <f t="shared" si="2"/>
        <v>0</v>
      </c>
      <c r="N62" s="10">
        <f t="shared" si="2"/>
        <v>0</v>
      </c>
      <c r="O62" s="10">
        <f t="shared" si="2"/>
        <v>0</v>
      </c>
      <c r="P62" s="10">
        <f t="shared" si="2"/>
        <v>0</v>
      </c>
    </row>
    <row r="63" spans="2:16" ht="15">
      <c r="B63" s="69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1"/>
      <c r="O63" s="68">
        <f>O62+P62</f>
        <v>0</v>
      </c>
      <c r="P63" s="68"/>
    </row>
    <row r="65" spans="2:16" ht="15">
      <c r="B65" s="75" t="s">
        <v>29</v>
      </c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</row>
    <row r="66" spans="2:16" ht="15"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</row>
    <row r="67" spans="2:16" ht="15">
      <c r="B67" s="74" t="s">
        <v>1</v>
      </c>
      <c r="C67" s="74" t="s">
        <v>2</v>
      </c>
      <c r="D67" s="74" t="s">
        <v>3</v>
      </c>
      <c r="E67" s="74" t="s">
        <v>4</v>
      </c>
      <c r="F67" s="74"/>
      <c r="G67" s="74"/>
      <c r="H67" s="74"/>
      <c r="I67" s="74"/>
      <c r="J67" s="74"/>
      <c r="K67" s="74"/>
      <c r="L67" s="74"/>
      <c r="M67" s="74"/>
      <c r="N67" s="74" t="s">
        <v>5</v>
      </c>
      <c r="O67" s="74" t="s">
        <v>6</v>
      </c>
      <c r="P67" s="74"/>
    </row>
    <row r="68" spans="2:16" ht="15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</row>
    <row r="69" spans="2:16" ht="15">
      <c r="B69" s="74"/>
      <c r="C69" s="74"/>
      <c r="D69" s="74"/>
      <c r="E69" s="74" t="s">
        <v>9</v>
      </c>
      <c r="F69" s="74" t="s">
        <v>10</v>
      </c>
      <c r="G69" s="74"/>
      <c r="H69" s="74"/>
      <c r="I69" s="74"/>
      <c r="J69" s="74"/>
      <c r="K69" s="74" t="s">
        <v>11</v>
      </c>
      <c r="L69" s="74" t="s">
        <v>12</v>
      </c>
      <c r="M69" s="74" t="s">
        <v>13</v>
      </c>
      <c r="N69" s="74"/>
      <c r="O69" s="74" t="s">
        <v>14</v>
      </c>
      <c r="P69" s="74" t="s">
        <v>15</v>
      </c>
    </row>
    <row r="70" spans="2:16" ht="15">
      <c r="B70" s="74"/>
      <c r="C70" s="74"/>
      <c r="D70" s="74"/>
      <c r="E70" s="74"/>
      <c r="F70" s="74" t="s">
        <v>17</v>
      </c>
      <c r="G70" s="74" t="s">
        <v>18</v>
      </c>
      <c r="H70" s="74" t="s">
        <v>19</v>
      </c>
      <c r="I70" s="74"/>
      <c r="J70" s="74"/>
      <c r="K70" s="74"/>
      <c r="L70" s="74"/>
      <c r="M70" s="74"/>
      <c r="N70" s="74"/>
      <c r="O70" s="74"/>
      <c r="P70" s="74"/>
    </row>
    <row r="71" spans="2:16" ht="15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</row>
    <row r="72" spans="2:16" ht="15">
      <c r="B72" s="74"/>
      <c r="C72" s="74"/>
      <c r="D72" s="11" t="s">
        <v>20</v>
      </c>
      <c r="E72" s="11" t="s">
        <v>21</v>
      </c>
      <c r="F72" s="11" t="s">
        <v>21</v>
      </c>
      <c r="G72" s="11" t="s">
        <v>21</v>
      </c>
      <c r="H72" s="11" t="s">
        <v>22</v>
      </c>
      <c r="I72" s="11" t="s">
        <v>23</v>
      </c>
      <c r="J72" s="11"/>
      <c r="K72" s="11" t="s">
        <v>24</v>
      </c>
      <c r="L72" s="11" t="s">
        <v>25</v>
      </c>
      <c r="M72" s="11" t="s">
        <v>25</v>
      </c>
      <c r="N72" s="11" t="str">
        <f>M72</f>
        <v>tis. Kč</v>
      </c>
      <c r="O72" s="11" t="str">
        <f>N72</f>
        <v>tis. Kč</v>
      </c>
      <c r="P72" s="11" t="str">
        <f>O72</f>
        <v>tis. Kč</v>
      </c>
    </row>
    <row r="73" spans="2:16" ht="15" customHeight="1">
      <c r="B73" s="2">
        <v>1</v>
      </c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7"/>
      <c r="O73" s="126"/>
      <c r="P73" s="126"/>
    </row>
    <row r="74" spans="2:16" ht="15" customHeight="1">
      <c r="B74" s="2">
        <v>2</v>
      </c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7"/>
      <c r="O74" s="126"/>
      <c r="P74" s="126"/>
    </row>
    <row r="75" spans="2:16" ht="15" customHeight="1">
      <c r="B75" s="2">
        <v>3</v>
      </c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7"/>
      <c r="O75" s="126"/>
      <c r="P75" s="126"/>
    </row>
    <row r="76" spans="2:16" ht="15" customHeight="1">
      <c r="B76" s="2">
        <v>4</v>
      </c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7"/>
      <c r="O76" s="126"/>
      <c r="P76" s="126"/>
    </row>
    <row r="77" spans="2:16" ht="15" customHeight="1">
      <c r="B77" s="2">
        <v>5</v>
      </c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7"/>
      <c r="O77" s="126"/>
      <c r="P77" s="126"/>
    </row>
    <row r="78" spans="2:16" ht="15" customHeight="1" hidden="1">
      <c r="B78" s="2">
        <v>6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3"/>
      <c r="O78" s="12"/>
      <c r="P78" s="12"/>
    </row>
    <row r="79" spans="2:16" ht="15" customHeight="1" hidden="1">
      <c r="B79" s="2">
        <v>7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3"/>
      <c r="O79" s="12"/>
      <c r="P79" s="12"/>
    </row>
    <row r="80" spans="2:16" ht="15" customHeight="1" hidden="1">
      <c r="B80" s="2">
        <v>8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3"/>
      <c r="O80" s="12"/>
      <c r="P80" s="12"/>
    </row>
    <row r="81" spans="2:16" ht="15" customHeight="1" hidden="1">
      <c r="B81" s="2">
        <v>9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3"/>
      <c r="O81" s="12"/>
      <c r="P81" s="12"/>
    </row>
    <row r="82" spans="2:16" ht="15" customHeight="1" hidden="1">
      <c r="B82" s="2">
        <v>10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3"/>
      <c r="O82" s="12"/>
      <c r="P82" s="12"/>
    </row>
    <row r="83" spans="2:16" ht="15">
      <c r="B83" s="68" t="s">
        <v>26</v>
      </c>
      <c r="C83" s="68"/>
      <c r="D83" s="68"/>
      <c r="E83" s="10">
        <f aca="true" t="shared" si="3" ref="E83:P83">SUM(E73:E82)</f>
        <v>0</v>
      </c>
      <c r="F83" s="10">
        <f t="shared" si="3"/>
        <v>0</v>
      </c>
      <c r="G83" s="10">
        <f t="shared" si="3"/>
        <v>0</v>
      </c>
      <c r="H83" s="10">
        <f t="shared" si="3"/>
        <v>0</v>
      </c>
      <c r="I83" s="10">
        <f t="shared" si="3"/>
        <v>0</v>
      </c>
      <c r="J83" s="10">
        <f t="shared" si="3"/>
        <v>0</v>
      </c>
      <c r="K83" s="10">
        <f t="shared" si="3"/>
        <v>0</v>
      </c>
      <c r="L83" s="10">
        <f t="shared" si="3"/>
        <v>0</v>
      </c>
      <c r="M83" s="10">
        <f t="shared" si="3"/>
        <v>0</v>
      </c>
      <c r="N83" s="10">
        <f t="shared" si="3"/>
        <v>0</v>
      </c>
      <c r="O83" s="10">
        <f t="shared" si="3"/>
        <v>0</v>
      </c>
      <c r="P83" s="10">
        <f t="shared" si="3"/>
        <v>0</v>
      </c>
    </row>
    <row r="84" spans="2:16" ht="15">
      <c r="B84" s="69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1"/>
      <c r="O84" s="68">
        <f>O83+P83</f>
        <v>0</v>
      </c>
      <c r="P84" s="68"/>
    </row>
    <row r="86" spans="2:16" ht="15">
      <c r="B86" s="75" t="s">
        <v>30</v>
      </c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</row>
    <row r="87" spans="2:16" ht="15"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</row>
    <row r="88" spans="2:16" ht="15">
      <c r="B88" s="74" t="s">
        <v>1</v>
      </c>
      <c r="C88" s="74" t="s">
        <v>2</v>
      </c>
      <c r="D88" s="74" t="s">
        <v>3</v>
      </c>
      <c r="E88" s="74" t="s">
        <v>4</v>
      </c>
      <c r="F88" s="74"/>
      <c r="G88" s="74"/>
      <c r="H88" s="74"/>
      <c r="I88" s="74"/>
      <c r="J88" s="74"/>
      <c r="K88" s="74"/>
      <c r="L88" s="74"/>
      <c r="M88" s="74"/>
      <c r="N88" s="74" t="s">
        <v>5</v>
      </c>
      <c r="O88" s="74" t="s">
        <v>6</v>
      </c>
      <c r="P88" s="74"/>
    </row>
    <row r="89" spans="2:16" ht="15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</row>
    <row r="90" spans="2:16" ht="15">
      <c r="B90" s="74"/>
      <c r="C90" s="74"/>
      <c r="D90" s="74"/>
      <c r="E90" s="74" t="s">
        <v>9</v>
      </c>
      <c r="F90" s="74" t="s">
        <v>10</v>
      </c>
      <c r="G90" s="74"/>
      <c r="H90" s="74"/>
      <c r="I90" s="74"/>
      <c r="J90" s="74"/>
      <c r="K90" s="74" t="s">
        <v>11</v>
      </c>
      <c r="L90" s="74" t="s">
        <v>12</v>
      </c>
      <c r="M90" s="74" t="s">
        <v>13</v>
      </c>
      <c r="N90" s="74"/>
      <c r="O90" s="74" t="s">
        <v>14</v>
      </c>
      <c r="P90" s="74" t="s">
        <v>15</v>
      </c>
    </row>
    <row r="91" spans="2:16" ht="15">
      <c r="B91" s="74"/>
      <c r="C91" s="74"/>
      <c r="D91" s="74"/>
      <c r="E91" s="74"/>
      <c r="F91" s="74" t="s">
        <v>17</v>
      </c>
      <c r="G91" s="74" t="s">
        <v>18</v>
      </c>
      <c r="H91" s="74" t="s">
        <v>19</v>
      </c>
      <c r="I91" s="74"/>
      <c r="J91" s="74"/>
      <c r="K91" s="74"/>
      <c r="L91" s="74"/>
      <c r="M91" s="74"/>
      <c r="N91" s="74"/>
      <c r="O91" s="74"/>
      <c r="P91" s="74"/>
    </row>
    <row r="92" spans="2:16" ht="15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</row>
    <row r="93" spans="2:16" ht="15">
      <c r="B93" s="74"/>
      <c r="C93" s="74"/>
      <c r="D93" s="11" t="s">
        <v>20</v>
      </c>
      <c r="E93" s="11" t="s">
        <v>21</v>
      </c>
      <c r="F93" s="11" t="s">
        <v>21</v>
      </c>
      <c r="G93" s="11" t="s">
        <v>21</v>
      </c>
      <c r="H93" s="11" t="s">
        <v>22</v>
      </c>
      <c r="I93" s="11" t="s">
        <v>23</v>
      </c>
      <c r="J93" s="11"/>
      <c r="K93" s="11" t="s">
        <v>24</v>
      </c>
      <c r="L93" s="11" t="s">
        <v>25</v>
      </c>
      <c r="M93" s="11" t="s">
        <v>25</v>
      </c>
      <c r="N93" s="11" t="str">
        <f>M93</f>
        <v>tis. Kč</v>
      </c>
      <c r="O93" s="11" t="str">
        <f>N93</f>
        <v>tis. Kč</v>
      </c>
      <c r="P93" s="11" t="str">
        <f>O93</f>
        <v>tis. Kč</v>
      </c>
    </row>
    <row r="94" spans="2:16" ht="15" customHeight="1">
      <c r="B94" s="2">
        <v>1</v>
      </c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7"/>
      <c r="O94" s="126"/>
      <c r="P94" s="126"/>
    </row>
    <row r="95" spans="2:16" ht="15" customHeight="1">
      <c r="B95" s="2">
        <v>2</v>
      </c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7"/>
      <c r="O95" s="126"/>
      <c r="P95" s="126"/>
    </row>
    <row r="96" spans="2:16" ht="15" customHeight="1">
      <c r="B96" s="2">
        <v>3</v>
      </c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7"/>
      <c r="O96" s="126"/>
      <c r="P96" s="126"/>
    </row>
    <row r="97" spans="2:16" ht="15" customHeight="1">
      <c r="B97" s="2">
        <v>4</v>
      </c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7"/>
      <c r="O97" s="126"/>
      <c r="P97" s="126"/>
    </row>
    <row r="98" spans="2:16" ht="15" customHeight="1">
      <c r="B98" s="2">
        <v>5</v>
      </c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7"/>
      <c r="O98" s="126"/>
      <c r="P98" s="126"/>
    </row>
    <row r="99" spans="2:16" ht="15" customHeight="1" hidden="1">
      <c r="B99" s="2">
        <v>6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3"/>
      <c r="O99" s="12"/>
      <c r="P99" s="12"/>
    </row>
    <row r="100" spans="2:16" ht="15" customHeight="1" hidden="1">
      <c r="B100" s="2">
        <v>7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3"/>
      <c r="O100" s="12"/>
      <c r="P100" s="12"/>
    </row>
    <row r="101" spans="2:16" ht="15" customHeight="1" hidden="1">
      <c r="B101" s="2">
        <v>8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3"/>
      <c r="O101" s="12"/>
      <c r="P101" s="12"/>
    </row>
    <row r="102" spans="2:16" ht="15" customHeight="1" hidden="1">
      <c r="B102" s="2">
        <v>9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3"/>
      <c r="O102" s="12"/>
      <c r="P102" s="12"/>
    </row>
    <row r="103" spans="2:16" ht="15" customHeight="1" hidden="1">
      <c r="B103" s="2">
        <v>10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3"/>
      <c r="O103" s="12"/>
      <c r="P103" s="12"/>
    </row>
    <row r="104" spans="2:16" ht="15">
      <c r="B104" s="68" t="s">
        <v>26</v>
      </c>
      <c r="C104" s="68"/>
      <c r="D104" s="68"/>
      <c r="E104" s="10">
        <f aca="true" t="shared" si="4" ref="E104:P104">SUM(E94:E103)</f>
        <v>0</v>
      </c>
      <c r="F104" s="10">
        <f t="shared" si="4"/>
        <v>0</v>
      </c>
      <c r="G104" s="10">
        <f t="shared" si="4"/>
        <v>0</v>
      </c>
      <c r="H104" s="10">
        <f t="shared" si="4"/>
        <v>0</v>
      </c>
      <c r="I104" s="10">
        <f t="shared" si="4"/>
        <v>0</v>
      </c>
      <c r="J104" s="10">
        <f t="shared" si="4"/>
        <v>0</v>
      </c>
      <c r="K104" s="10">
        <f t="shared" si="4"/>
        <v>0</v>
      </c>
      <c r="L104" s="10">
        <f t="shared" si="4"/>
        <v>0</v>
      </c>
      <c r="M104" s="10">
        <f t="shared" si="4"/>
        <v>0</v>
      </c>
      <c r="N104" s="10">
        <f t="shared" si="4"/>
        <v>0</v>
      </c>
      <c r="O104" s="10">
        <f t="shared" si="4"/>
        <v>0</v>
      </c>
      <c r="P104" s="10">
        <f t="shared" si="4"/>
        <v>0</v>
      </c>
    </row>
    <row r="105" spans="2:16" ht="15">
      <c r="B105" s="69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1"/>
      <c r="O105" s="68">
        <f>O104+P104</f>
        <v>0</v>
      </c>
      <c r="P105" s="68"/>
    </row>
    <row r="107" spans="2:16" ht="15">
      <c r="B107" s="75" t="s">
        <v>31</v>
      </c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</row>
    <row r="108" spans="2:16" ht="15"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</row>
    <row r="109" spans="2:16" ht="15">
      <c r="B109" s="74" t="s">
        <v>1</v>
      </c>
      <c r="C109" s="74" t="s">
        <v>2</v>
      </c>
      <c r="D109" s="74" t="s">
        <v>3</v>
      </c>
      <c r="E109" s="74" t="s">
        <v>4</v>
      </c>
      <c r="F109" s="74"/>
      <c r="G109" s="74"/>
      <c r="H109" s="74"/>
      <c r="I109" s="74"/>
      <c r="J109" s="74"/>
      <c r="K109" s="74"/>
      <c r="L109" s="74"/>
      <c r="M109" s="74"/>
      <c r="N109" s="74" t="s">
        <v>5</v>
      </c>
      <c r="O109" s="74" t="s">
        <v>6</v>
      </c>
      <c r="P109" s="74"/>
    </row>
    <row r="110" spans="2:16" ht="15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</row>
    <row r="111" spans="2:16" ht="15">
      <c r="B111" s="74"/>
      <c r="C111" s="74"/>
      <c r="D111" s="74"/>
      <c r="E111" s="74" t="s">
        <v>9</v>
      </c>
      <c r="F111" s="74" t="s">
        <v>10</v>
      </c>
      <c r="G111" s="74"/>
      <c r="H111" s="74"/>
      <c r="I111" s="74"/>
      <c r="J111" s="74"/>
      <c r="K111" s="74" t="s">
        <v>11</v>
      </c>
      <c r="L111" s="74" t="s">
        <v>12</v>
      </c>
      <c r="M111" s="74" t="s">
        <v>13</v>
      </c>
      <c r="N111" s="74"/>
      <c r="O111" s="74" t="s">
        <v>14</v>
      </c>
      <c r="P111" s="74" t="s">
        <v>15</v>
      </c>
    </row>
    <row r="112" spans="2:16" ht="15">
      <c r="B112" s="74"/>
      <c r="C112" s="74"/>
      <c r="D112" s="74"/>
      <c r="E112" s="74"/>
      <c r="F112" s="74" t="s">
        <v>17</v>
      </c>
      <c r="G112" s="74" t="s">
        <v>18</v>
      </c>
      <c r="H112" s="74" t="s">
        <v>19</v>
      </c>
      <c r="I112" s="74"/>
      <c r="J112" s="74"/>
      <c r="K112" s="74"/>
      <c r="L112" s="74"/>
      <c r="M112" s="74"/>
      <c r="N112" s="74"/>
      <c r="O112" s="74"/>
      <c r="P112" s="74"/>
    </row>
    <row r="113" spans="2:16" ht="15"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</row>
    <row r="114" spans="2:16" ht="15">
      <c r="B114" s="74"/>
      <c r="C114" s="74"/>
      <c r="D114" s="11" t="s">
        <v>20</v>
      </c>
      <c r="E114" s="11" t="s">
        <v>21</v>
      </c>
      <c r="F114" s="11" t="s">
        <v>21</v>
      </c>
      <c r="G114" s="11" t="s">
        <v>21</v>
      </c>
      <c r="H114" s="11" t="s">
        <v>22</v>
      </c>
      <c r="I114" s="11" t="s">
        <v>23</v>
      </c>
      <c r="J114" s="11"/>
      <c r="K114" s="11" t="s">
        <v>24</v>
      </c>
      <c r="L114" s="11" t="s">
        <v>25</v>
      </c>
      <c r="M114" s="11" t="s">
        <v>25</v>
      </c>
      <c r="N114" s="11" t="str">
        <f>M114</f>
        <v>tis. Kč</v>
      </c>
      <c r="O114" s="11" t="str">
        <f>N114</f>
        <v>tis. Kč</v>
      </c>
      <c r="P114" s="11" t="str">
        <f>O114</f>
        <v>tis. Kč</v>
      </c>
    </row>
    <row r="115" spans="2:16" ht="15" customHeight="1">
      <c r="B115" s="2">
        <v>1</v>
      </c>
      <c r="C115" s="126"/>
      <c r="D115" s="126"/>
      <c r="E115" s="126"/>
      <c r="F115" s="126"/>
      <c r="G115" s="126"/>
      <c r="H115" s="126"/>
      <c r="I115" s="126"/>
      <c r="J115" s="126"/>
      <c r="K115" s="126"/>
      <c r="L115" s="126"/>
      <c r="M115" s="126"/>
      <c r="N115" s="127"/>
      <c r="O115" s="126"/>
      <c r="P115" s="126"/>
    </row>
    <row r="116" spans="2:16" ht="15" customHeight="1">
      <c r="B116" s="2">
        <v>2</v>
      </c>
      <c r="C116" s="126"/>
      <c r="D116" s="126"/>
      <c r="E116" s="126"/>
      <c r="F116" s="126"/>
      <c r="G116" s="126"/>
      <c r="H116" s="126"/>
      <c r="I116" s="126"/>
      <c r="J116" s="126"/>
      <c r="K116" s="126"/>
      <c r="L116" s="126"/>
      <c r="M116" s="126"/>
      <c r="N116" s="127"/>
      <c r="O116" s="126"/>
      <c r="P116" s="126"/>
    </row>
    <row r="117" spans="2:16" ht="15" customHeight="1">
      <c r="B117" s="2">
        <v>3</v>
      </c>
      <c r="C117" s="126"/>
      <c r="D117" s="126"/>
      <c r="E117" s="126"/>
      <c r="F117" s="126"/>
      <c r="G117" s="126"/>
      <c r="H117" s="126"/>
      <c r="I117" s="126"/>
      <c r="J117" s="126"/>
      <c r="K117" s="126"/>
      <c r="L117" s="126"/>
      <c r="M117" s="126"/>
      <c r="N117" s="127"/>
      <c r="O117" s="126"/>
      <c r="P117" s="126"/>
    </row>
    <row r="118" spans="2:16" ht="15" customHeight="1">
      <c r="B118" s="2">
        <v>4</v>
      </c>
      <c r="C118" s="126"/>
      <c r="D118" s="126"/>
      <c r="E118" s="126"/>
      <c r="F118" s="126"/>
      <c r="G118" s="126"/>
      <c r="H118" s="126"/>
      <c r="I118" s="126"/>
      <c r="J118" s="126"/>
      <c r="K118" s="126"/>
      <c r="L118" s="126"/>
      <c r="M118" s="126"/>
      <c r="N118" s="127"/>
      <c r="O118" s="126"/>
      <c r="P118" s="126"/>
    </row>
    <row r="119" spans="2:16" ht="15" customHeight="1">
      <c r="B119" s="2">
        <v>5</v>
      </c>
      <c r="C119" s="126"/>
      <c r="D119" s="126"/>
      <c r="E119" s="126"/>
      <c r="F119" s="126"/>
      <c r="G119" s="126"/>
      <c r="H119" s="126"/>
      <c r="I119" s="126"/>
      <c r="J119" s="126"/>
      <c r="K119" s="126"/>
      <c r="L119" s="126"/>
      <c r="M119" s="126"/>
      <c r="N119" s="127"/>
      <c r="O119" s="126"/>
      <c r="P119" s="126"/>
    </row>
    <row r="120" spans="2:16" ht="15" customHeight="1" hidden="1">
      <c r="B120" s="2">
        <v>6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3"/>
      <c r="O120" s="12"/>
      <c r="P120" s="12"/>
    </row>
    <row r="121" spans="2:16" ht="15" customHeight="1" hidden="1">
      <c r="B121" s="2">
        <v>7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3"/>
      <c r="O121" s="12"/>
      <c r="P121" s="12"/>
    </row>
    <row r="122" spans="2:16" ht="15" customHeight="1" hidden="1">
      <c r="B122" s="2">
        <v>8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3"/>
      <c r="O122" s="12"/>
      <c r="P122" s="12"/>
    </row>
    <row r="123" spans="2:16" ht="15" customHeight="1" hidden="1">
      <c r="B123" s="2">
        <v>9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3"/>
      <c r="O123" s="12"/>
      <c r="P123" s="12"/>
    </row>
    <row r="124" spans="2:16" ht="15" customHeight="1" hidden="1">
      <c r="B124" s="2">
        <v>10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3"/>
      <c r="O124" s="12"/>
      <c r="P124" s="12"/>
    </row>
    <row r="125" spans="2:16" ht="15">
      <c r="B125" s="68" t="s">
        <v>26</v>
      </c>
      <c r="C125" s="68"/>
      <c r="D125" s="68"/>
      <c r="E125" s="10">
        <f aca="true" t="shared" si="5" ref="E125:P125">SUM(E115:E124)</f>
        <v>0</v>
      </c>
      <c r="F125" s="10">
        <f t="shared" si="5"/>
        <v>0</v>
      </c>
      <c r="G125" s="10">
        <f t="shared" si="5"/>
        <v>0</v>
      </c>
      <c r="H125" s="10">
        <f t="shared" si="5"/>
        <v>0</v>
      </c>
      <c r="I125" s="10">
        <f t="shared" si="5"/>
        <v>0</v>
      </c>
      <c r="J125" s="10">
        <f t="shared" si="5"/>
        <v>0</v>
      </c>
      <c r="K125" s="10">
        <f t="shared" si="5"/>
        <v>0</v>
      </c>
      <c r="L125" s="10">
        <f t="shared" si="5"/>
        <v>0</v>
      </c>
      <c r="M125" s="10">
        <f t="shared" si="5"/>
        <v>0</v>
      </c>
      <c r="N125" s="10">
        <f t="shared" si="5"/>
        <v>0</v>
      </c>
      <c r="O125" s="10">
        <f t="shared" si="5"/>
        <v>0</v>
      </c>
      <c r="P125" s="10">
        <f t="shared" si="5"/>
        <v>0</v>
      </c>
    </row>
    <row r="126" spans="2:16" ht="15">
      <c r="B126" s="69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1"/>
      <c r="O126" s="68">
        <f>O125+P125</f>
        <v>0</v>
      </c>
      <c r="P126" s="68"/>
    </row>
    <row r="128" spans="2:16" ht="15">
      <c r="B128" s="75" t="s">
        <v>32</v>
      </c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</row>
    <row r="129" spans="2:16" ht="15"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</row>
    <row r="130" spans="2:16" ht="15">
      <c r="B130" s="74" t="s">
        <v>1</v>
      </c>
      <c r="C130" s="74" t="s">
        <v>2</v>
      </c>
      <c r="D130" s="74" t="s">
        <v>3</v>
      </c>
      <c r="E130" s="74" t="s">
        <v>4</v>
      </c>
      <c r="F130" s="74"/>
      <c r="G130" s="74"/>
      <c r="H130" s="74"/>
      <c r="I130" s="74"/>
      <c r="J130" s="74"/>
      <c r="K130" s="74"/>
      <c r="L130" s="74"/>
      <c r="M130" s="74"/>
      <c r="N130" s="74" t="s">
        <v>5</v>
      </c>
      <c r="O130" s="74" t="s">
        <v>6</v>
      </c>
      <c r="P130" s="74"/>
    </row>
    <row r="131" spans="2:16" ht="15"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</row>
    <row r="132" spans="2:16" ht="15">
      <c r="B132" s="74"/>
      <c r="C132" s="74"/>
      <c r="D132" s="74"/>
      <c r="E132" s="74" t="s">
        <v>9</v>
      </c>
      <c r="F132" s="74" t="s">
        <v>10</v>
      </c>
      <c r="G132" s="74"/>
      <c r="H132" s="74"/>
      <c r="I132" s="74"/>
      <c r="J132" s="74"/>
      <c r="K132" s="74" t="s">
        <v>11</v>
      </c>
      <c r="L132" s="74" t="s">
        <v>12</v>
      </c>
      <c r="M132" s="74" t="s">
        <v>13</v>
      </c>
      <c r="N132" s="74"/>
      <c r="O132" s="74" t="s">
        <v>14</v>
      </c>
      <c r="P132" s="74" t="s">
        <v>15</v>
      </c>
    </row>
    <row r="133" spans="2:16" ht="15">
      <c r="B133" s="74"/>
      <c r="C133" s="74"/>
      <c r="D133" s="74"/>
      <c r="E133" s="74"/>
      <c r="F133" s="74" t="s">
        <v>17</v>
      </c>
      <c r="G133" s="74" t="s">
        <v>18</v>
      </c>
      <c r="H133" s="74" t="s">
        <v>19</v>
      </c>
      <c r="I133" s="74"/>
      <c r="J133" s="74"/>
      <c r="K133" s="74"/>
      <c r="L133" s="74"/>
      <c r="M133" s="74"/>
      <c r="N133" s="74"/>
      <c r="O133" s="74"/>
      <c r="P133" s="74"/>
    </row>
    <row r="134" spans="2:16" ht="15"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</row>
    <row r="135" spans="2:16" ht="15">
      <c r="B135" s="74"/>
      <c r="C135" s="74"/>
      <c r="D135" s="11" t="s">
        <v>20</v>
      </c>
      <c r="E135" s="11" t="s">
        <v>21</v>
      </c>
      <c r="F135" s="11" t="s">
        <v>21</v>
      </c>
      <c r="G135" s="11" t="s">
        <v>21</v>
      </c>
      <c r="H135" s="11" t="s">
        <v>22</v>
      </c>
      <c r="I135" s="11" t="s">
        <v>23</v>
      </c>
      <c r="J135" s="11"/>
      <c r="K135" s="11" t="s">
        <v>24</v>
      </c>
      <c r="L135" s="11" t="s">
        <v>25</v>
      </c>
      <c r="M135" s="11" t="s">
        <v>25</v>
      </c>
      <c r="N135" s="11" t="str">
        <f>M135</f>
        <v>tis. Kč</v>
      </c>
      <c r="O135" s="11" t="str">
        <f>N135</f>
        <v>tis. Kč</v>
      </c>
      <c r="P135" s="11" t="str">
        <f>O135</f>
        <v>tis. Kč</v>
      </c>
    </row>
    <row r="136" spans="2:16" ht="15" customHeight="1">
      <c r="B136" s="2">
        <v>1</v>
      </c>
      <c r="C136" s="126"/>
      <c r="D136" s="126"/>
      <c r="E136" s="126"/>
      <c r="F136" s="126"/>
      <c r="G136" s="126"/>
      <c r="H136" s="126"/>
      <c r="I136" s="126"/>
      <c r="J136" s="126"/>
      <c r="K136" s="126"/>
      <c r="L136" s="126"/>
      <c r="M136" s="126"/>
      <c r="N136" s="127"/>
      <c r="O136" s="126"/>
      <c r="P136" s="126"/>
    </row>
    <row r="137" spans="2:16" ht="15" customHeight="1">
      <c r="B137" s="2">
        <v>2</v>
      </c>
      <c r="C137" s="126"/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27"/>
      <c r="O137" s="126"/>
      <c r="P137" s="126"/>
    </row>
    <row r="138" spans="2:16" ht="15" customHeight="1">
      <c r="B138" s="2">
        <v>3</v>
      </c>
      <c r="C138" s="126"/>
      <c r="D138" s="126"/>
      <c r="E138" s="126"/>
      <c r="F138" s="126"/>
      <c r="G138" s="126"/>
      <c r="H138" s="126"/>
      <c r="I138" s="126"/>
      <c r="J138" s="126"/>
      <c r="K138" s="126"/>
      <c r="L138" s="126"/>
      <c r="M138" s="126"/>
      <c r="N138" s="127"/>
      <c r="O138" s="126"/>
      <c r="P138" s="126"/>
    </row>
    <row r="139" spans="2:16" ht="15" customHeight="1">
      <c r="B139" s="2">
        <v>4</v>
      </c>
      <c r="C139" s="126"/>
      <c r="D139" s="126"/>
      <c r="E139" s="126"/>
      <c r="F139" s="126"/>
      <c r="G139" s="126"/>
      <c r="H139" s="126"/>
      <c r="I139" s="126"/>
      <c r="J139" s="126"/>
      <c r="K139" s="126"/>
      <c r="L139" s="126"/>
      <c r="M139" s="126"/>
      <c r="N139" s="127"/>
      <c r="O139" s="126"/>
      <c r="P139" s="126"/>
    </row>
    <row r="140" spans="2:16" ht="15" customHeight="1">
      <c r="B140" s="2">
        <v>5</v>
      </c>
      <c r="C140" s="126"/>
      <c r="D140" s="126"/>
      <c r="E140" s="126"/>
      <c r="F140" s="126"/>
      <c r="G140" s="126"/>
      <c r="H140" s="126"/>
      <c r="I140" s="126"/>
      <c r="J140" s="126"/>
      <c r="K140" s="126"/>
      <c r="L140" s="126"/>
      <c r="M140" s="126"/>
      <c r="N140" s="127"/>
      <c r="O140" s="126"/>
      <c r="P140" s="126"/>
    </row>
    <row r="141" spans="2:16" ht="15" customHeight="1" hidden="1">
      <c r="B141" s="2">
        <v>6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3"/>
      <c r="O141" s="12"/>
      <c r="P141" s="12"/>
    </row>
    <row r="142" spans="2:16" ht="15" customHeight="1" hidden="1">
      <c r="B142" s="2">
        <v>7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3"/>
      <c r="O142" s="12"/>
      <c r="P142" s="12"/>
    </row>
    <row r="143" spans="2:16" ht="15" customHeight="1" hidden="1">
      <c r="B143" s="2">
        <v>8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3"/>
      <c r="O143" s="12"/>
      <c r="P143" s="12"/>
    </row>
    <row r="144" spans="2:16" ht="15" customHeight="1" hidden="1">
      <c r="B144" s="2">
        <v>9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3"/>
      <c r="O144" s="12"/>
      <c r="P144" s="12"/>
    </row>
    <row r="145" spans="2:16" ht="15" customHeight="1" hidden="1">
      <c r="B145" s="2">
        <v>10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3"/>
      <c r="O145" s="12"/>
      <c r="P145" s="12"/>
    </row>
    <row r="146" spans="2:16" ht="15">
      <c r="B146" s="68" t="s">
        <v>26</v>
      </c>
      <c r="C146" s="68"/>
      <c r="D146" s="68"/>
      <c r="E146" s="10">
        <f aca="true" t="shared" si="6" ref="E146:P146">SUM(E136:E145)</f>
        <v>0</v>
      </c>
      <c r="F146" s="10">
        <f t="shared" si="6"/>
        <v>0</v>
      </c>
      <c r="G146" s="10">
        <f t="shared" si="6"/>
        <v>0</v>
      </c>
      <c r="H146" s="10">
        <f t="shared" si="6"/>
        <v>0</v>
      </c>
      <c r="I146" s="10">
        <f t="shared" si="6"/>
        <v>0</v>
      </c>
      <c r="J146" s="10">
        <f t="shared" si="6"/>
        <v>0</v>
      </c>
      <c r="K146" s="10">
        <f t="shared" si="6"/>
        <v>0</v>
      </c>
      <c r="L146" s="10">
        <f t="shared" si="6"/>
        <v>0</v>
      </c>
      <c r="M146" s="10">
        <f t="shared" si="6"/>
        <v>0</v>
      </c>
      <c r="N146" s="10">
        <f t="shared" si="6"/>
        <v>0</v>
      </c>
      <c r="O146" s="10">
        <f t="shared" si="6"/>
        <v>0</v>
      </c>
      <c r="P146" s="10">
        <f t="shared" si="6"/>
        <v>0</v>
      </c>
    </row>
    <row r="147" spans="2:16" ht="15">
      <c r="B147" s="69"/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1"/>
      <c r="O147" s="68">
        <f>O146+P146</f>
        <v>0</v>
      </c>
      <c r="P147" s="68"/>
    </row>
    <row r="149" spans="2:16" ht="15">
      <c r="B149" s="75" t="s">
        <v>33</v>
      </c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</row>
    <row r="150" spans="2:16" ht="15"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</row>
    <row r="151" spans="2:16" ht="15">
      <c r="B151" s="74" t="s">
        <v>1</v>
      </c>
      <c r="C151" s="74" t="s">
        <v>2</v>
      </c>
      <c r="D151" s="74" t="s">
        <v>3</v>
      </c>
      <c r="E151" s="74" t="s">
        <v>4</v>
      </c>
      <c r="F151" s="74"/>
      <c r="G151" s="74"/>
      <c r="H151" s="74"/>
      <c r="I151" s="74"/>
      <c r="J151" s="74"/>
      <c r="K151" s="74"/>
      <c r="L151" s="74"/>
      <c r="M151" s="74"/>
      <c r="N151" s="74" t="s">
        <v>5</v>
      </c>
      <c r="O151" s="74" t="s">
        <v>6</v>
      </c>
      <c r="P151" s="74"/>
    </row>
    <row r="152" spans="2:16" ht="15"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</row>
    <row r="153" spans="2:16" ht="15">
      <c r="B153" s="74"/>
      <c r="C153" s="74"/>
      <c r="D153" s="74"/>
      <c r="E153" s="74" t="s">
        <v>9</v>
      </c>
      <c r="F153" s="74" t="s">
        <v>10</v>
      </c>
      <c r="G153" s="74"/>
      <c r="H153" s="74"/>
      <c r="I153" s="74"/>
      <c r="J153" s="74"/>
      <c r="K153" s="74" t="s">
        <v>11</v>
      </c>
      <c r="L153" s="74" t="s">
        <v>12</v>
      </c>
      <c r="M153" s="74" t="s">
        <v>13</v>
      </c>
      <c r="N153" s="74"/>
      <c r="O153" s="74" t="s">
        <v>14</v>
      </c>
      <c r="P153" s="74" t="s">
        <v>15</v>
      </c>
    </row>
    <row r="154" spans="2:16" ht="15">
      <c r="B154" s="74"/>
      <c r="C154" s="74"/>
      <c r="D154" s="74"/>
      <c r="E154" s="74"/>
      <c r="F154" s="74" t="s">
        <v>17</v>
      </c>
      <c r="G154" s="74" t="s">
        <v>18</v>
      </c>
      <c r="H154" s="74" t="s">
        <v>19</v>
      </c>
      <c r="I154" s="74"/>
      <c r="J154" s="74"/>
      <c r="K154" s="74"/>
      <c r="L154" s="74"/>
      <c r="M154" s="74"/>
      <c r="N154" s="74"/>
      <c r="O154" s="74"/>
      <c r="P154" s="74"/>
    </row>
    <row r="155" spans="2:16" ht="15">
      <c r="B155" s="74"/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</row>
    <row r="156" spans="2:16" ht="15">
      <c r="B156" s="74"/>
      <c r="C156" s="74"/>
      <c r="D156" s="11" t="s">
        <v>20</v>
      </c>
      <c r="E156" s="11" t="s">
        <v>21</v>
      </c>
      <c r="F156" s="11" t="s">
        <v>21</v>
      </c>
      <c r="G156" s="11" t="s">
        <v>21</v>
      </c>
      <c r="H156" s="11" t="s">
        <v>22</v>
      </c>
      <c r="I156" s="11" t="s">
        <v>23</v>
      </c>
      <c r="J156" s="11"/>
      <c r="K156" s="11" t="s">
        <v>24</v>
      </c>
      <c r="L156" s="11" t="s">
        <v>25</v>
      </c>
      <c r="M156" s="11" t="s">
        <v>25</v>
      </c>
      <c r="N156" s="11" t="str">
        <f>M156</f>
        <v>tis. Kč</v>
      </c>
      <c r="O156" s="11" t="str">
        <f>N156</f>
        <v>tis. Kč</v>
      </c>
      <c r="P156" s="11" t="str">
        <f>O156</f>
        <v>tis. Kč</v>
      </c>
    </row>
    <row r="157" spans="2:16" ht="15" customHeight="1">
      <c r="B157" s="2">
        <v>1</v>
      </c>
      <c r="C157" s="126"/>
      <c r="D157" s="126"/>
      <c r="E157" s="126"/>
      <c r="F157" s="126"/>
      <c r="G157" s="126"/>
      <c r="H157" s="126"/>
      <c r="I157" s="126"/>
      <c r="J157" s="126"/>
      <c r="K157" s="126"/>
      <c r="L157" s="126"/>
      <c r="M157" s="126"/>
      <c r="N157" s="127"/>
      <c r="O157" s="126"/>
      <c r="P157" s="126"/>
    </row>
    <row r="158" spans="2:16" ht="15" customHeight="1">
      <c r="B158" s="2">
        <v>2</v>
      </c>
      <c r="C158" s="126"/>
      <c r="D158" s="126"/>
      <c r="E158" s="126"/>
      <c r="F158" s="126"/>
      <c r="G158" s="126"/>
      <c r="H158" s="126"/>
      <c r="I158" s="126"/>
      <c r="J158" s="126"/>
      <c r="K158" s="126"/>
      <c r="L158" s="126"/>
      <c r="M158" s="126"/>
      <c r="N158" s="127"/>
      <c r="O158" s="126"/>
      <c r="P158" s="126"/>
    </row>
    <row r="159" spans="2:16" ht="15" customHeight="1">
      <c r="B159" s="2">
        <v>3</v>
      </c>
      <c r="C159" s="126"/>
      <c r="D159" s="126"/>
      <c r="E159" s="126"/>
      <c r="F159" s="126"/>
      <c r="G159" s="126"/>
      <c r="H159" s="126"/>
      <c r="I159" s="126"/>
      <c r="J159" s="126"/>
      <c r="K159" s="126"/>
      <c r="L159" s="126"/>
      <c r="M159" s="126"/>
      <c r="N159" s="127"/>
      <c r="O159" s="126"/>
      <c r="P159" s="126"/>
    </row>
    <row r="160" spans="2:16" ht="15" customHeight="1">
      <c r="B160" s="2">
        <v>4</v>
      </c>
      <c r="C160" s="126"/>
      <c r="D160" s="126"/>
      <c r="E160" s="126"/>
      <c r="F160" s="126"/>
      <c r="G160" s="126"/>
      <c r="H160" s="126"/>
      <c r="I160" s="126"/>
      <c r="J160" s="126"/>
      <c r="K160" s="126"/>
      <c r="L160" s="126"/>
      <c r="M160" s="126"/>
      <c r="N160" s="127"/>
      <c r="O160" s="126"/>
      <c r="P160" s="126"/>
    </row>
    <row r="161" spans="2:16" ht="15" customHeight="1">
      <c r="B161" s="2">
        <v>5</v>
      </c>
      <c r="C161" s="126"/>
      <c r="D161" s="126"/>
      <c r="E161" s="126"/>
      <c r="F161" s="126"/>
      <c r="G161" s="126"/>
      <c r="H161" s="126"/>
      <c r="I161" s="126"/>
      <c r="J161" s="126"/>
      <c r="K161" s="126"/>
      <c r="L161" s="126"/>
      <c r="M161" s="126"/>
      <c r="N161" s="127"/>
      <c r="O161" s="126"/>
      <c r="P161" s="126"/>
    </row>
    <row r="162" spans="2:16" ht="15" customHeight="1" hidden="1">
      <c r="B162" s="2">
        <v>6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3"/>
      <c r="O162" s="12"/>
      <c r="P162" s="12"/>
    </row>
    <row r="163" spans="2:16" ht="15" customHeight="1" hidden="1">
      <c r="B163" s="2">
        <v>7</v>
      </c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3"/>
      <c r="O163" s="12"/>
      <c r="P163" s="12"/>
    </row>
    <row r="164" spans="2:16" ht="15" customHeight="1" hidden="1">
      <c r="B164" s="2">
        <v>8</v>
      </c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3"/>
      <c r="O164" s="12"/>
      <c r="P164" s="12"/>
    </row>
    <row r="165" spans="2:16" ht="15" customHeight="1" hidden="1">
      <c r="B165" s="2">
        <v>9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3"/>
      <c r="O165" s="12"/>
      <c r="P165" s="12"/>
    </row>
    <row r="166" spans="2:16" ht="15" customHeight="1" hidden="1">
      <c r="B166" s="2">
        <v>10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3"/>
      <c r="O166" s="12"/>
      <c r="P166" s="12"/>
    </row>
    <row r="167" spans="2:16" ht="15">
      <c r="B167" s="68" t="s">
        <v>26</v>
      </c>
      <c r="C167" s="68"/>
      <c r="D167" s="68"/>
      <c r="E167" s="10">
        <f aca="true" t="shared" si="7" ref="E167:P167">SUM(E157:E166)</f>
        <v>0</v>
      </c>
      <c r="F167" s="10">
        <f t="shared" si="7"/>
        <v>0</v>
      </c>
      <c r="G167" s="10">
        <f t="shared" si="7"/>
        <v>0</v>
      </c>
      <c r="H167" s="10">
        <f t="shared" si="7"/>
        <v>0</v>
      </c>
      <c r="I167" s="10">
        <f t="shared" si="7"/>
        <v>0</v>
      </c>
      <c r="J167" s="10">
        <f t="shared" si="7"/>
        <v>0</v>
      </c>
      <c r="K167" s="10">
        <f t="shared" si="7"/>
        <v>0</v>
      </c>
      <c r="L167" s="10">
        <f t="shared" si="7"/>
        <v>0</v>
      </c>
      <c r="M167" s="10">
        <f t="shared" si="7"/>
        <v>0</v>
      </c>
      <c r="N167" s="10">
        <f t="shared" si="7"/>
        <v>0</v>
      </c>
      <c r="O167" s="10">
        <f t="shared" si="7"/>
        <v>0</v>
      </c>
      <c r="P167" s="10">
        <f t="shared" si="7"/>
        <v>0</v>
      </c>
    </row>
    <row r="168" spans="2:16" ht="15">
      <c r="B168" s="69"/>
      <c r="C168" s="70"/>
      <c r="D168" s="70"/>
      <c r="E168" s="70"/>
      <c r="F168" s="70"/>
      <c r="G168" s="70"/>
      <c r="H168" s="70"/>
      <c r="I168" s="70"/>
      <c r="J168" s="70"/>
      <c r="K168" s="70"/>
      <c r="L168" s="70"/>
      <c r="M168" s="70"/>
      <c r="N168" s="71"/>
      <c r="O168" s="68">
        <f>O167+P167</f>
        <v>0</v>
      </c>
      <c r="P168" s="68"/>
    </row>
    <row r="170" spans="2:16" ht="15">
      <c r="B170" s="75" t="s">
        <v>34</v>
      </c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</row>
    <row r="171" spans="2:16" ht="15">
      <c r="B171" s="75"/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</row>
    <row r="172" spans="2:16" ht="15">
      <c r="B172" s="74" t="s">
        <v>1</v>
      </c>
      <c r="C172" s="74" t="s">
        <v>2</v>
      </c>
      <c r="D172" s="74" t="s">
        <v>3</v>
      </c>
      <c r="E172" s="74" t="s">
        <v>4</v>
      </c>
      <c r="F172" s="74"/>
      <c r="G172" s="74"/>
      <c r="H172" s="74"/>
      <c r="I172" s="74"/>
      <c r="J172" s="74"/>
      <c r="K172" s="74"/>
      <c r="L172" s="74"/>
      <c r="M172" s="74"/>
      <c r="N172" s="74" t="s">
        <v>5</v>
      </c>
      <c r="O172" s="74" t="s">
        <v>6</v>
      </c>
      <c r="P172" s="74"/>
    </row>
    <row r="173" spans="2:16" ht="15"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</row>
    <row r="174" spans="2:16" ht="15">
      <c r="B174" s="74"/>
      <c r="C174" s="74"/>
      <c r="D174" s="74"/>
      <c r="E174" s="74" t="s">
        <v>9</v>
      </c>
      <c r="F174" s="74" t="s">
        <v>10</v>
      </c>
      <c r="G174" s="74"/>
      <c r="H174" s="74"/>
      <c r="I174" s="74"/>
      <c r="J174" s="74"/>
      <c r="K174" s="74" t="s">
        <v>11</v>
      </c>
      <c r="L174" s="74" t="s">
        <v>12</v>
      </c>
      <c r="M174" s="74" t="s">
        <v>13</v>
      </c>
      <c r="N174" s="74"/>
      <c r="O174" s="74" t="s">
        <v>14</v>
      </c>
      <c r="P174" s="74" t="s">
        <v>15</v>
      </c>
    </row>
    <row r="175" spans="2:16" ht="15">
      <c r="B175" s="74"/>
      <c r="C175" s="74"/>
      <c r="D175" s="74"/>
      <c r="E175" s="74"/>
      <c r="F175" s="74" t="s">
        <v>17</v>
      </c>
      <c r="G175" s="74" t="s">
        <v>18</v>
      </c>
      <c r="H175" s="74" t="s">
        <v>19</v>
      </c>
      <c r="I175" s="74"/>
      <c r="J175" s="74"/>
      <c r="K175" s="74"/>
      <c r="L175" s="74"/>
      <c r="M175" s="74"/>
      <c r="N175" s="74"/>
      <c r="O175" s="74"/>
      <c r="P175" s="74"/>
    </row>
    <row r="176" spans="2:16" ht="15"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</row>
    <row r="177" spans="2:16" ht="15">
      <c r="B177" s="74"/>
      <c r="C177" s="74"/>
      <c r="D177" s="11" t="s">
        <v>20</v>
      </c>
      <c r="E177" s="11" t="s">
        <v>21</v>
      </c>
      <c r="F177" s="11" t="s">
        <v>21</v>
      </c>
      <c r="G177" s="11" t="s">
        <v>21</v>
      </c>
      <c r="H177" s="11" t="s">
        <v>22</v>
      </c>
      <c r="I177" s="11" t="s">
        <v>23</v>
      </c>
      <c r="J177" s="11"/>
      <c r="K177" s="11" t="s">
        <v>24</v>
      </c>
      <c r="L177" s="11" t="s">
        <v>25</v>
      </c>
      <c r="M177" s="11" t="s">
        <v>25</v>
      </c>
      <c r="N177" s="11" t="str">
        <f>M177</f>
        <v>tis. Kč</v>
      </c>
      <c r="O177" s="11" t="str">
        <f>N177</f>
        <v>tis. Kč</v>
      </c>
      <c r="P177" s="11" t="str">
        <f>O177</f>
        <v>tis. Kč</v>
      </c>
    </row>
    <row r="178" spans="2:16" ht="15" customHeight="1">
      <c r="B178" s="2">
        <v>1</v>
      </c>
      <c r="C178" s="126"/>
      <c r="D178" s="126"/>
      <c r="E178" s="126"/>
      <c r="F178" s="126"/>
      <c r="G178" s="126"/>
      <c r="H178" s="126"/>
      <c r="I178" s="126"/>
      <c r="J178" s="126"/>
      <c r="K178" s="126"/>
      <c r="L178" s="126"/>
      <c r="M178" s="126"/>
      <c r="N178" s="127"/>
      <c r="O178" s="126"/>
      <c r="P178" s="126"/>
    </row>
    <row r="179" spans="2:16" ht="15" customHeight="1">
      <c r="B179" s="2">
        <v>2</v>
      </c>
      <c r="C179" s="126"/>
      <c r="D179" s="126"/>
      <c r="E179" s="126"/>
      <c r="F179" s="126"/>
      <c r="G179" s="126"/>
      <c r="H179" s="126"/>
      <c r="I179" s="126"/>
      <c r="J179" s="126"/>
      <c r="K179" s="126"/>
      <c r="L179" s="126"/>
      <c r="M179" s="126"/>
      <c r="N179" s="127"/>
      <c r="O179" s="126"/>
      <c r="P179" s="126"/>
    </row>
    <row r="180" spans="2:16" ht="15" customHeight="1">
      <c r="B180" s="2">
        <v>3</v>
      </c>
      <c r="C180" s="126"/>
      <c r="D180" s="126"/>
      <c r="E180" s="126"/>
      <c r="F180" s="126"/>
      <c r="G180" s="126"/>
      <c r="H180" s="126"/>
      <c r="I180" s="126"/>
      <c r="J180" s="126"/>
      <c r="K180" s="126"/>
      <c r="L180" s="126"/>
      <c r="M180" s="126"/>
      <c r="N180" s="127"/>
      <c r="O180" s="126"/>
      <c r="P180" s="126"/>
    </row>
    <row r="181" spans="2:16" ht="15" customHeight="1">
      <c r="B181" s="2">
        <v>4</v>
      </c>
      <c r="C181" s="126"/>
      <c r="D181" s="126"/>
      <c r="E181" s="126"/>
      <c r="F181" s="126"/>
      <c r="G181" s="126"/>
      <c r="H181" s="126"/>
      <c r="I181" s="126"/>
      <c r="J181" s="126"/>
      <c r="K181" s="126"/>
      <c r="L181" s="126"/>
      <c r="M181" s="126"/>
      <c r="N181" s="127"/>
      <c r="O181" s="126"/>
      <c r="P181" s="126"/>
    </row>
    <row r="182" spans="2:16" ht="15" customHeight="1">
      <c r="B182" s="2">
        <v>5</v>
      </c>
      <c r="C182" s="126"/>
      <c r="D182" s="126"/>
      <c r="E182" s="126"/>
      <c r="F182" s="126"/>
      <c r="G182" s="126"/>
      <c r="H182" s="126"/>
      <c r="I182" s="126"/>
      <c r="J182" s="126"/>
      <c r="K182" s="126"/>
      <c r="L182" s="126"/>
      <c r="M182" s="126"/>
      <c r="N182" s="127"/>
      <c r="O182" s="126"/>
      <c r="P182" s="126"/>
    </row>
    <row r="183" spans="2:16" ht="15" customHeight="1" hidden="1">
      <c r="B183" s="2">
        <v>6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3"/>
      <c r="O183" s="12"/>
      <c r="P183" s="12"/>
    </row>
    <row r="184" spans="2:16" ht="15" customHeight="1" hidden="1">
      <c r="B184" s="2">
        <v>7</v>
      </c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3"/>
      <c r="O184" s="12"/>
      <c r="P184" s="12"/>
    </row>
    <row r="185" spans="2:16" ht="15" customHeight="1" hidden="1">
      <c r="B185" s="2">
        <v>8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3"/>
      <c r="O185" s="12"/>
      <c r="P185" s="12"/>
    </row>
    <row r="186" spans="2:16" ht="15" customHeight="1" hidden="1">
      <c r="B186" s="2">
        <v>9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3"/>
      <c r="O186" s="12"/>
      <c r="P186" s="12"/>
    </row>
    <row r="187" spans="2:16" ht="15" customHeight="1" hidden="1">
      <c r="B187" s="2">
        <v>10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3"/>
      <c r="O187" s="12"/>
      <c r="P187" s="12"/>
    </row>
    <row r="188" spans="2:16" ht="15">
      <c r="B188" s="68" t="s">
        <v>26</v>
      </c>
      <c r="C188" s="68"/>
      <c r="D188" s="68"/>
      <c r="E188" s="10">
        <f aca="true" t="shared" si="8" ref="E188:P188">SUM(E178:E187)</f>
        <v>0</v>
      </c>
      <c r="F188" s="10">
        <f t="shared" si="8"/>
        <v>0</v>
      </c>
      <c r="G188" s="10">
        <f t="shared" si="8"/>
        <v>0</v>
      </c>
      <c r="H188" s="10">
        <f t="shared" si="8"/>
        <v>0</v>
      </c>
      <c r="I188" s="10">
        <f t="shared" si="8"/>
        <v>0</v>
      </c>
      <c r="J188" s="10">
        <f t="shared" si="8"/>
        <v>0</v>
      </c>
      <c r="K188" s="10">
        <f t="shared" si="8"/>
        <v>0</v>
      </c>
      <c r="L188" s="10">
        <f t="shared" si="8"/>
        <v>0</v>
      </c>
      <c r="M188" s="10">
        <f t="shared" si="8"/>
        <v>0</v>
      </c>
      <c r="N188" s="10">
        <f t="shared" si="8"/>
        <v>0</v>
      </c>
      <c r="O188" s="10">
        <f t="shared" si="8"/>
        <v>0</v>
      </c>
      <c r="P188" s="10">
        <f t="shared" si="8"/>
        <v>0</v>
      </c>
    </row>
    <row r="189" spans="2:16" ht="15">
      <c r="B189" s="69"/>
      <c r="C189" s="70"/>
      <c r="D189" s="70"/>
      <c r="E189" s="70"/>
      <c r="F189" s="70"/>
      <c r="G189" s="70"/>
      <c r="H189" s="70"/>
      <c r="I189" s="70"/>
      <c r="J189" s="70"/>
      <c r="K189" s="70"/>
      <c r="L189" s="70"/>
      <c r="M189" s="70"/>
      <c r="N189" s="71"/>
      <c r="O189" s="68">
        <f>O188+P188</f>
        <v>0</v>
      </c>
      <c r="P189" s="68"/>
    </row>
    <row r="190" spans="2:17" ht="1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6" ht="15">
      <c r="B191" s="75" t="s">
        <v>35</v>
      </c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</row>
    <row r="192" spans="2:16" ht="15">
      <c r="B192" s="75"/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</row>
    <row r="193" spans="2:16" ht="15">
      <c r="B193" s="74" t="s">
        <v>1</v>
      </c>
      <c r="C193" s="74" t="s">
        <v>2</v>
      </c>
      <c r="D193" s="74" t="s">
        <v>3</v>
      </c>
      <c r="E193" s="74" t="s">
        <v>4</v>
      </c>
      <c r="F193" s="74"/>
      <c r="G193" s="74"/>
      <c r="H193" s="74"/>
      <c r="I193" s="74"/>
      <c r="J193" s="74"/>
      <c r="K193" s="74"/>
      <c r="L193" s="74"/>
      <c r="M193" s="74"/>
      <c r="N193" s="74" t="s">
        <v>5</v>
      </c>
      <c r="O193" s="74" t="s">
        <v>6</v>
      </c>
      <c r="P193" s="74"/>
    </row>
    <row r="194" spans="2:16" ht="15">
      <c r="B194" s="74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</row>
    <row r="195" spans="2:16" ht="15">
      <c r="B195" s="74"/>
      <c r="C195" s="74"/>
      <c r="D195" s="74"/>
      <c r="E195" s="74" t="s">
        <v>9</v>
      </c>
      <c r="F195" s="74" t="s">
        <v>10</v>
      </c>
      <c r="G195" s="74"/>
      <c r="H195" s="74"/>
      <c r="I195" s="74"/>
      <c r="J195" s="74"/>
      <c r="K195" s="74" t="s">
        <v>11</v>
      </c>
      <c r="L195" s="74" t="s">
        <v>12</v>
      </c>
      <c r="M195" s="74" t="s">
        <v>13</v>
      </c>
      <c r="N195" s="74"/>
      <c r="O195" s="74" t="s">
        <v>14</v>
      </c>
      <c r="P195" s="74" t="s">
        <v>15</v>
      </c>
    </row>
    <row r="196" spans="2:16" ht="15">
      <c r="B196" s="74"/>
      <c r="C196" s="74"/>
      <c r="D196" s="74"/>
      <c r="E196" s="74"/>
      <c r="F196" s="74" t="s">
        <v>17</v>
      </c>
      <c r="G196" s="74" t="s">
        <v>18</v>
      </c>
      <c r="H196" s="74" t="s">
        <v>19</v>
      </c>
      <c r="I196" s="74"/>
      <c r="J196" s="74"/>
      <c r="K196" s="74"/>
      <c r="L196" s="74"/>
      <c r="M196" s="74"/>
      <c r="N196" s="74"/>
      <c r="O196" s="74"/>
      <c r="P196" s="74"/>
    </row>
    <row r="197" spans="2:16" ht="15">
      <c r="B197" s="74"/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</row>
    <row r="198" spans="2:16" ht="15">
      <c r="B198" s="74"/>
      <c r="C198" s="74"/>
      <c r="D198" s="11" t="s">
        <v>20</v>
      </c>
      <c r="E198" s="11" t="s">
        <v>21</v>
      </c>
      <c r="F198" s="11" t="s">
        <v>21</v>
      </c>
      <c r="G198" s="11" t="s">
        <v>21</v>
      </c>
      <c r="H198" s="11" t="s">
        <v>22</v>
      </c>
      <c r="I198" s="11" t="s">
        <v>23</v>
      </c>
      <c r="J198" s="11"/>
      <c r="K198" s="11" t="s">
        <v>24</v>
      </c>
      <c r="L198" s="11" t="s">
        <v>25</v>
      </c>
      <c r="M198" s="11" t="s">
        <v>25</v>
      </c>
      <c r="N198" s="11" t="str">
        <f>M198</f>
        <v>tis. Kč</v>
      </c>
      <c r="O198" s="11" t="str">
        <f>N198</f>
        <v>tis. Kč</v>
      </c>
      <c r="P198" s="11" t="str">
        <f>O198</f>
        <v>tis. Kč</v>
      </c>
    </row>
    <row r="199" spans="2:16" ht="15" customHeight="1">
      <c r="B199" s="2">
        <v>1</v>
      </c>
      <c r="C199" s="126"/>
      <c r="D199" s="126"/>
      <c r="E199" s="126"/>
      <c r="F199" s="126"/>
      <c r="G199" s="126"/>
      <c r="H199" s="126"/>
      <c r="I199" s="126"/>
      <c r="J199" s="126"/>
      <c r="K199" s="126"/>
      <c r="L199" s="126"/>
      <c r="M199" s="126"/>
      <c r="N199" s="127"/>
      <c r="O199" s="126"/>
      <c r="P199" s="126"/>
    </row>
    <row r="200" spans="2:16" ht="15" customHeight="1">
      <c r="B200" s="2">
        <v>2</v>
      </c>
      <c r="C200" s="126"/>
      <c r="D200" s="126"/>
      <c r="E200" s="126"/>
      <c r="F200" s="126"/>
      <c r="G200" s="126"/>
      <c r="H200" s="126"/>
      <c r="I200" s="126"/>
      <c r="J200" s="126"/>
      <c r="K200" s="126"/>
      <c r="L200" s="126"/>
      <c r="M200" s="126"/>
      <c r="N200" s="127"/>
      <c r="O200" s="126"/>
      <c r="P200" s="126"/>
    </row>
    <row r="201" spans="2:16" ht="15" customHeight="1">
      <c r="B201" s="2">
        <v>3</v>
      </c>
      <c r="C201" s="126"/>
      <c r="D201" s="126"/>
      <c r="E201" s="126"/>
      <c r="F201" s="126"/>
      <c r="G201" s="126"/>
      <c r="H201" s="126"/>
      <c r="I201" s="126"/>
      <c r="J201" s="126"/>
      <c r="K201" s="126"/>
      <c r="L201" s="126"/>
      <c r="M201" s="126"/>
      <c r="N201" s="127"/>
      <c r="O201" s="126"/>
      <c r="P201" s="126"/>
    </row>
    <row r="202" spans="2:16" ht="15" customHeight="1">
      <c r="B202" s="2">
        <v>4</v>
      </c>
      <c r="C202" s="126"/>
      <c r="D202" s="126"/>
      <c r="E202" s="126"/>
      <c r="F202" s="126"/>
      <c r="G202" s="126"/>
      <c r="H202" s="126"/>
      <c r="I202" s="126"/>
      <c r="J202" s="126"/>
      <c r="K202" s="126"/>
      <c r="L202" s="126"/>
      <c r="M202" s="126"/>
      <c r="N202" s="127"/>
      <c r="O202" s="126"/>
      <c r="P202" s="126"/>
    </row>
    <row r="203" spans="2:16" ht="15" customHeight="1">
      <c r="B203" s="2">
        <v>5</v>
      </c>
      <c r="C203" s="126"/>
      <c r="D203" s="126"/>
      <c r="E203" s="126"/>
      <c r="F203" s="126"/>
      <c r="G203" s="126"/>
      <c r="H203" s="126"/>
      <c r="I203" s="126"/>
      <c r="J203" s="126"/>
      <c r="K203" s="126"/>
      <c r="L203" s="126"/>
      <c r="M203" s="126"/>
      <c r="N203" s="127"/>
      <c r="O203" s="126"/>
      <c r="P203" s="126"/>
    </row>
    <row r="204" spans="2:16" ht="15" customHeight="1" hidden="1">
      <c r="B204" s="2">
        <v>6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3"/>
      <c r="O204" s="12"/>
      <c r="P204" s="12"/>
    </row>
    <row r="205" spans="2:16" ht="15" customHeight="1" hidden="1">
      <c r="B205" s="2">
        <v>7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3"/>
      <c r="O205" s="12"/>
      <c r="P205" s="12"/>
    </row>
    <row r="206" spans="2:16" ht="15" customHeight="1" hidden="1">
      <c r="B206" s="2">
        <v>8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3"/>
      <c r="O206" s="12"/>
      <c r="P206" s="12"/>
    </row>
    <row r="207" spans="2:16" ht="15" customHeight="1" hidden="1">
      <c r="B207" s="2">
        <v>9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3"/>
      <c r="O207" s="12"/>
      <c r="P207" s="12"/>
    </row>
    <row r="208" spans="2:16" ht="15" customHeight="1" hidden="1">
      <c r="B208" s="2">
        <v>10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3"/>
      <c r="O208" s="12"/>
      <c r="P208" s="12"/>
    </row>
    <row r="209" spans="2:16" ht="15">
      <c r="B209" s="68" t="s">
        <v>26</v>
      </c>
      <c r="C209" s="68"/>
      <c r="D209" s="68"/>
      <c r="E209" s="10">
        <f aca="true" t="shared" si="9" ref="E209:P209">SUM(E199:E208)</f>
        <v>0</v>
      </c>
      <c r="F209" s="10">
        <f t="shared" si="9"/>
        <v>0</v>
      </c>
      <c r="G209" s="10">
        <f t="shared" si="9"/>
        <v>0</v>
      </c>
      <c r="H209" s="10">
        <f t="shared" si="9"/>
        <v>0</v>
      </c>
      <c r="I209" s="10">
        <f t="shared" si="9"/>
        <v>0</v>
      </c>
      <c r="J209" s="10">
        <f t="shared" si="9"/>
        <v>0</v>
      </c>
      <c r="K209" s="10">
        <f t="shared" si="9"/>
        <v>0</v>
      </c>
      <c r="L209" s="10">
        <f t="shared" si="9"/>
        <v>0</v>
      </c>
      <c r="M209" s="10">
        <f t="shared" si="9"/>
        <v>0</v>
      </c>
      <c r="N209" s="10">
        <f t="shared" si="9"/>
        <v>0</v>
      </c>
      <c r="O209" s="10">
        <f t="shared" si="9"/>
        <v>0</v>
      </c>
      <c r="P209" s="10">
        <f t="shared" si="9"/>
        <v>0</v>
      </c>
    </row>
    <row r="210" spans="2:16" ht="15">
      <c r="B210" s="69"/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1"/>
      <c r="O210" s="68">
        <f>O209+P209</f>
        <v>0</v>
      </c>
      <c r="P210" s="68"/>
    </row>
    <row r="212" spans="2:16" ht="15">
      <c r="B212" s="75" t="s">
        <v>36</v>
      </c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</row>
    <row r="213" spans="2:16" ht="15">
      <c r="B213" s="75"/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</row>
    <row r="214" spans="2:16" ht="15">
      <c r="B214" s="74" t="s">
        <v>1</v>
      </c>
      <c r="C214" s="74" t="s">
        <v>2</v>
      </c>
      <c r="D214" s="74" t="s">
        <v>3</v>
      </c>
      <c r="E214" s="74" t="s">
        <v>4</v>
      </c>
      <c r="F214" s="74"/>
      <c r="G214" s="74"/>
      <c r="H214" s="74"/>
      <c r="I214" s="74"/>
      <c r="J214" s="74"/>
      <c r="K214" s="74"/>
      <c r="L214" s="74"/>
      <c r="M214" s="74"/>
      <c r="N214" s="74" t="s">
        <v>5</v>
      </c>
      <c r="O214" s="74" t="s">
        <v>6</v>
      </c>
      <c r="P214" s="74"/>
    </row>
    <row r="215" spans="2:16" ht="15">
      <c r="B215" s="74"/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</row>
    <row r="216" spans="2:16" ht="15">
      <c r="B216" s="74"/>
      <c r="C216" s="74"/>
      <c r="D216" s="74"/>
      <c r="E216" s="74" t="s">
        <v>9</v>
      </c>
      <c r="F216" s="74" t="s">
        <v>10</v>
      </c>
      <c r="G216" s="74"/>
      <c r="H216" s="74"/>
      <c r="I216" s="74"/>
      <c r="J216" s="74"/>
      <c r="K216" s="74" t="s">
        <v>11</v>
      </c>
      <c r="L216" s="74" t="s">
        <v>12</v>
      </c>
      <c r="M216" s="74" t="s">
        <v>13</v>
      </c>
      <c r="N216" s="74"/>
      <c r="O216" s="74" t="s">
        <v>14</v>
      </c>
      <c r="P216" s="74" t="s">
        <v>15</v>
      </c>
    </row>
    <row r="217" spans="2:16" ht="15">
      <c r="B217" s="74"/>
      <c r="C217" s="74"/>
      <c r="D217" s="74"/>
      <c r="E217" s="74"/>
      <c r="F217" s="74" t="s">
        <v>17</v>
      </c>
      <c r="G217" s="74" t="s">
        <v>18</v>
      </c>
      <c r="H217" s="74" t="s">
        <v>19</v>
      </c>
      <c r="I217" s="74"/>
      <c r="J217" s="74"/>
      <c r="K217" s="74"/>
      <c r="L217" s="74"/>
      <c r="M217" s="74"/>
      <c r="N217" s="74"/>
      <c r="O217" s="74"/>
      <c r="P217" s="74"/>
    </row>
    <row r="218" spans="2:16" ht="15">
      <c r="B218" s="74"/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</row>
    <row r="219" spans="2:16" ht="15">
      <c r="B219" s="74"/>
      <c r="C219" s="74"/>
      <c r="D219" s="11" t="s">
        <v>20</v>
      </c>
      <c r="E219" s="11" t="s">
        <v>21</v>
      </c>
      <c r="F219" s="11" t="s">
        <v>21</v>
      </c>
      <c r="G219" s="11" t="s">
        <v>21</v>
      </c>
      <c r="H219" s="11" t="s">
        <v>22</v>
      </c>
      <c r="I219" s="11" t="s">
        <v>23</v>
      </c>
      <c r="J219" s="11"/>
      <c r="K219" s="11" t="s">
        <v>24</v>
      </c>
      <c r="L219" s="11" t="s">
        <v>25</v>
      </c>
      <c r="M219" s="11" t="s">
        <v>25</v>
      </c>
      <c r="N219" s="11" t="str">
        <f>M219</f>
        <v>tis. Kč</v>
      </c>
      <c r="O219" s="11" t="str">
        <f>N219</f>
        <v>tis. Kč</v>
      </c>
      <c r="P219" s="11" t="str">
        <f>O219</f>
        <v>tis. Kč</v>
      </c>
    </row>
    <row r="220" spans="2:16" ht="15" customHeight="1">
      <c r="B220" s="2">
        <v>1</v>
      </c>
      <c r="C220" s="128"/>
      <c r="D220" s="126"/>
      <c r="E220" s="126"/>
      <c r="F220" s="126"/>
      <c r="G220" s="126"/>
      <c r="H220" s="126"/>
      <c r="I220" s="126"/>
      <c r="J220" s="126"/>
      <c r="K220" s="126"/>
      <c r="L220" s="126"/>
      <c r="M220" s="126"/>
      <c r="N220" s="127"/>
      <c r="O220" s="126"/>
      <c r="P220" s="126"/>
    </row>
    <row r="221" spans="2:16" ht="15" customHeight="1">
      <c r="B221" s="2">
        <v>2</v>
      </c>
      <c r="C221" s="128"/>
      <c r="D221" s="126"/>
      <c r="E221" s="126"/>
      <c r="F221" s="126"/>
      <c r="G221" s="126"/>
      <c r="H221" s="126"/>
      <c r="I221" s="126"/>
      <c r="J221" s="126"/>
      <c r="K221" s="126"/>
      <c r="L221" s="126"/>
      <c r="M221" s="126"/>
      <c r="N221" s="127"/>
      <c r="O221" s="126"/>
      <c r="P221" s="126"/>
    </row>
    <row r="222" spans="2:16" ht="15" customHeight="1">
      <c r="B222" s="2">
        <v>3</v>
      </c>
      <c r="C222" s="128"/>
      <c r="D222" s="126"/>
      <c r="E222" s="126"/>
      <c r="F222" s="126"/>
      <c r="G222" s="126"/>
      <c r="H222" s="126"/>
      <c r="I222" s="126"/>
      <c r="J222" s="126"/>
      <c r="K222" s="126"/>
      <c r="L222" s="126"/>
      <c r="M222" s="126"/>
      <c r="N222" s="127"/>
      <c r="O222" s="126"/>
      <c r="P222" s="126"/>
    </row>
    <row r="223" spans="2:16" ht="15" customHeight="1">
      <c r="B223" s="2">
        <v>4</v>
      </c>
      <c r="C223" s="128"/>
      <c r="D223" s="126"/>
      <c r="E223" s="126"/>
      <c r="F223" s="126"/>
      <c r="G223" s="126"/>
      <c r="H223" s="126"/>
      <c r="I223" s="126"/>
      <c r="J223" s="126"/>
      <c r="K223" s="126"/>
      <c r="L223" s="126"/>
      <c r="M223" s="126"/>
      <c r="N223" s="127"/>
      <c r="O223" s="126"/>
      <c r="P223" s="126"/>
    </row>
    <row r="224" spans="2:16" ht="15" customHeight="1">
      <c r="B224" s="2">
        <v>5</v>
      </c>
      <c r="C224" s="128"/>
      <c r="D224" s="126"/>
      <c r="E224" s="126"/>
      <c r="F224" s="126"/>
      <c r="G224" s="126"/>
      <c r="H224" s="126"/>
      <c r="I224" s="126"/>
      <c r="J224" s="126"/>
      <c r="K224" s="126"/>
      <c r="L224" s="126"/>
      <c r="M224" s="126"/>
      <c r="N224" s="127"/>
      <c r="O224" s="126"/>
      <c r="P224" s="126"/>
    </row>
    <row r="225" spans="2:16" ht="15" customHeight="1" hidden="1">
      <c r="B225" s="2">
        <v>6</v>
      </c>
      <c r="C225" s="14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3"/>
      <c r="O225" s="12"/>
      <c r="P225" s="12"/>
    </row>
    <row r="226" spans="2:16" ht="15" customHeight="1" hidden="1">
      <c r="B226" s="2">
        <v>7</v>
      </c>
      <c r="C226" s="14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3"/>
      <c r="O226" s="12"/>
      <c r="P226" s="12"/>
    </row>
    <row r="227" spans="2:16" ht="15" customHeight="1" hidden="1">
      <c r="B227" s="2">
        <v>8</v>
      </c>
      <c r="C227" s="14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3"/>
      <c r="O227" s="12"/>
      <c r="P227" s="12"/>
    </row>
    <row r="228" spans="2:16" ht="15" customHeight="1" hidden="1">
      <c r="B228" s="2">
        <v>9</v>
      </c>
      <c r="C228" s="14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3"/>
      <c r="O228" s="12"/>
      <c r="P228" s="12"/>
    </row>
    <row r="229" spans="2:16" ht="15" customHeight="1" hidden="1">
      <c r="B229" s="2">
        <v>10</v>
      </c>
      <c r="C229" s="14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3"/>
      <c r="O229" s="12"/>
      <c r="P229" s="12"/>
    </row>
    <row r="230" spans="2:16" ht="15">
      <c r="B230" s="68" t="s">
        <v>26</v>
      </c>
      <c r="C230" s="68"/>
      <c r="D230" s="68"/>
      <c r="E230" s="10">
        <f aca="true" t="shared" si="10" ref="E230:P230">SUM(E220:E229)</f>
        <v>0</v>
      </c>
      <c r="F230" s="10">
        <f t="shared" si="10"/>
        <v>0</v>
      </c>
      <c r="G230" s="10">
        <f t="shared" si="10"/>
        <v>0</v>
      </c>
      <c r="H230" s="10">
        <f t="shared" si="10"/>
        <v>0</v>
      </c>
      <c r="I230" s="10">
        <f t="shared" si="10"/>
        <v>0</v>
      </c>
      <c r="J230" s="10">
        <f t="shared" si="10"/>
        <v>0</v>
      </c>
      <c r="K230" s="10">
        <f t="shared" si="10"/>
        <v>0</v>
      </c>
      <c r="L230" s="10">
        <f t="shared" si="10"/>
        <v>0</v>
      </c>
      <c r="M230" s="10">
        <f t="shared" si="10"/>
        <v>0</v>
      </c>
      <c r="N230" s="10">
        <f t="shared" si="10"/>
        <v>0</v>
      </c>
      <c r="O230" s="10">
        <f t="shared" si="10"/>
        <v>0</v>
      </c>
      <c r="P230" s="10">
        <f t="shared" si="10"/>
        <v>0</v>
      </c>
    </row>
    <row r="231" spans="2:16" ht="15">
      <c r="B231" s="69"/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1"/>
      <c r="O231" s="68">
        <f>O230+P230</f>
        <v>0</v>
      </c>
      <c r="P231" s="68"/>
    </row>
    <row r="233" spans="2:16" ht="15">
      <c r="B233" s="75" t="s">
        <v>37</v>
      </c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</row>
    <row r="234" spans="2:16" ht="15">
      <c r="B234" s="75"/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</row>
    <row r="235" spans="2:16" ht="15">
      <c r="B235" s="74" t="s">
        <v>1</v>
      </c>
      <c r="C235" s="74" t="s">
        <v>2</v>
      </c>
      <c r="D235" s="74" t="s">
        <v>3</v>
      </c>
      <c r="E235" s="74" t="s">
        <v>4</v>
      </c>
      <c r="F235" s="74"/>
      <c r="G235" s="74"/>
      <c r="H235" s="74"/>
      <c r="I235" s="74"/>
      <c r="J235" s="74"/>
      <c r="K235" s="74"/>
      <c r="L235" s="74"/>
      <c r="M235" s="74"/>
      <c r="N235" s="74" t="s">
        <v>5</v>
      </c>
      <c r="O235" s="74" t="s">
        <v>6</v>
      </c>
      <c r="P235" s="74"/>
    </row>
    <row r="236" spans="2:16" ht="15">
      <c r="B236" s="74"/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</row>
    <row r="237" spans="2:16" ht="15">
      <c r="B237" s="74"/>
      <c r="C237" s="74"/>
      <c r="D237" s="74"/>
      <c r="E237" s="74" t="s">
        <v>9</v>
      </c>
      <c r="F237" s="74" t="s">
        <v>10</v>
      </c>
      <c r="G237" s="74"/>
      <c r="H237" s="74"/>
      <c r="I237" s="74"/>
      <c r="J237" s="74"/>
      <c r="K237" s="74" t="s">
        <v>11</v>
      </c>
      <c r="L237" s="74" t="s">
        <v>12</v>
      </c>
      <c r="M237" s="74" t="s">
        <v>13</v>
      </c>
      <c r="N237" s="74"/>
      <c r="O237" s="74" t="s">
        <v>14</v>
      </c>
      <c r="P237" s="74" t="s">
        <v>15</v>
      </c>
    </row>
    <row r="238" spans="2:16" ht="15">
      <c r="B238" s="74"/>
      <c r="C238" s="74"/>
      <c r="D238" s="74"/>
      <c r="E238" s="74"/>
      <c r="F238" s="74" t="s">
        <v>17</v>
      </c>
      <c r="G238" s="74" t="s">
        <v>18</v>
      </c>
      <c r="H238" s="74" t="s">
        <v>19</v>
      </c>
      <c r="I238" s="74"/>
      <c r="J238" s="74"/>
      <c r="K238" s="74"/>
      <c r="L238" s="74"/>
      <c r="M238" s="74"/>
      <c r="N238" s="74"/>
      <c r="O238" s="74"/>
      <c r="P238" s="74"/>
    </row>
    <row r="239" spans="2:16" ht="15">
      <c r="B239" s="74"/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</row>
    <row r="240" spans="2:16" ht="15">
      <c r="B240" s="74"/>
      <c r="C240" s="74"/>
      <c r="D240" s="11" t="s">
        <v>20</v>
      </c>
      <c r="E240" s="11" t="s">
        <v>21</v>
      </c>
      <c r="F240" s="11" t="s">
        <v>21</v>
      </c>
      <c r="G240" s="11" t="s">
        <v>21</v>
      </c>
      <c r="H240" s="11" t="s">
        <v>22</v>
      </c>
      <c r="I240" s="11" t="s">
        <v>23</v>
      </c>
      <c r="J240" s="11"/>
      <c r="K240" s="11" t="s">
        <v>24</v>
      </c>
      <c r="L240" s="11" t="s">
        <v>25</v>
      </c>
      <c r="M240" s="11" t="s">
        <v>25</v>
      </c>
      <c r="N240" s="11" t="str">
        <f>M240</f>
        <v>tis. Kč</v>
      </c>
      <c r="O240" s="11" t="str">
        <f>N240</f>
        <v>tis. Kč</v>
      </c>
      <c r="P240" s="11" t="str">
        <f>O240</f>
        <v>tis. Kč</v>
      </c>
    </row>
    <row r="241" spans="2:16" ht="15" customHeight="1">
      <c r="B241" s="2">
        <v>1</v>
      </c>
      <c r="C241" s="128"/>
      <c r="D241" s="126"/>
      <c r="E241" s="126"/>
      <c r="F241" s="126"/>
      <c r="G241" s="126"/>
      <c r="H241" s="126"/>
      <c r="I241" s="126"/>
      <c r="J241" s="126"/>
      <c r="K241" s="126"/>
      <c r="L241" s="126"/>
      <c r="M241" s="126"/>
      <c r="N241" s="127"/>
      <c r="O241" s="126"/>
      <c r="P241" s="126"/>
    </row>
    <row r="242" spans="2:16" ht="15" customHeight="1">
      <c r="B242" s="2">
        <v>2</v>
      </c>
      <c r="C242" s="128"/>
      <c r="D242" s="126"/>
      <c r="E242" s="126"/>
      <c r="F242" s="126"/>
      <c r="G242" s="126"/>
      <c r="H242" s="126"/>
      <c r="I242" s="126"/>
      <c r="J242" s="126"/>
      <c r="K242" s="126"/>
      <c r="L242" s="126"/>
      <c r="M242" s="126"/>
      <c r="N242" s="127"/>
      <c r="O242" s="126"/>
      <c r="P242" s="126"/>
    </row>
    <row r="243" spans="2:16" ht="15" customHeight="1">
      <c r="B243" s="2">
        <v>3</v>
      </c>
      <c r="C243" s="128"/>
      <c r="D243" s="126"/>
      <c r="E243" s="126"/>
      <c r="F243" s="126"/>
      <c r="G243" s="126"/>
      <c r="H243" s="126"/>
      <c r="I243" s="126"/>
      <c r="J243" s="126"/>
      <c r="K243" s="126"/>
      <c r="L243" s="126"/>
      <c r="M243" s="126"/>
      <c r="N243" s="127"/>
      <c r="O243" s="126"/>
      <c r="P243" s="126"/>
    </row>
    <row r="244" spans="2:16" ht="15" customHeight="1">
      <c r="B244" s="2">
        <v>4</v>
      </c>
      <c r="C244" s="128"/>
      <c r="D244" s="126"/>
      <c r="E244" s="126"/>
      <c r="F244" s="126"/>
      <c r="G244" s="126"/>
      <c r="H244" s="126"/>
      <c r="I244" s="126"/>
      <c r="J244" s="126"/>
      <c r="K244" s="126"/>
      <c r="L244" s="126"/>
      <c r="M244" s="126"/>
      <c r="N244" s="127"/>
      <c r="O244" s="126"/>
      <c r="P244" s="126"/>
    </row>
    <row r="245" spans="2:16" ht="15" customHeight="1">
      <c r="B245" s="2">
        <v>5</v>
      </c>
      <c r="C245" s="128"/>
      <c r="D245" s="126"/>
      <c r="E245" s="126"/>
      <c r="F245" s="126"/>
      <c r="G245" s="126"/>
      <c r="H245" s="126"/>
      <c r="I245" s="126"/>
      <c r="J245" s="126"/>
      <c r="K245" s="126"/>
      <c r="L245" s="126"/>
      <c r="M245" s="126"/>
      <c r="N245" s="127"/>
      <c r="O245" s="126"/>
      <c r="P245" s="126"/>
    </row>
    <row r="246" spans="2:16" ht="15" customHeight="1" hidden="1">
      <c r="B246" s="2">
        <v>6</v>
      </c>
      <c r="C246" s="14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3"/>
      <c r="O246" s="12"/>
      <c r="P246" s="12"/>
    </row>
    <row r="247" spans="2:16" ht="15" customHeight="1" hidden="1">
      <c r="B247" s="2">
        <v>7</v>
      </c>
      <c r="C247" s="14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3"/>
      <c r="O247" s="12"/>
      <c r="P247" s="12"/>
    </row>
    <row r="248" spans="2:16" ht="15" customHeight="1" hidden="1">
      <c r="B248" s="2">
        <v>8</v>
      </c>
      <c r="C248" s="14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3"/>
      <c r="O248" s="12"/>
      <c r="P248" s="12"/>
    </row>
    <row r="249" spans="2:16" ht="15" customHeight="1" hidden="1">
      <c r="B249" s="2">
        <v>9</v>
      </c>
      <c r="C249" s="14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3"/>
      <c r="O249" s="12"/>
      <c r="P249" s="12"/>
    </row>
    <row r="250" spans="2:16" ht="15" customHeight="1" hidden="1">
      <c r="B250" s="2">
        <v>10</v>
      </c>
      <c r="C250" s="14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3"/>
      <c r="O250" s="12"/>
      <c r="P250" s="12"/>
    </row>
    <row r="251" spans="2:16" ht="15">
      <c r="B251" s="68" t="s">
        <v>26</v>
      </c>
      <c r="C251" s="68"/>
      <c r="D251" s="68"/>
      <c r="E251" s="10">
        <f aca="true" t="shared" si="11" ref="E251:P251">SUM(E241:E250)</f>
        <v>0</v>
      </c>
      <c r="F251" s="10">
        <f t="shared" si="11"/>
        <v>0</v>
      </c>
      <c r="G251" s="10">
        <f t="shared" si="11"/>
        <v>0</v>
      </c>
      <c r="H251" s="10">
        <f t="shared" si="11"/>
        <v>0</v>
      </c>
      <c r="I251" s="10">
        <f t="shared" si="11"/>
        <v>0</v>
      </c>
      <c r="J251" s="10">
        <f t="shared" si="11"/>
        <v>0</v>
      </c>
      <c r="K251" s="10">
        <f t="shared" si="11"/>
        <v>0</v>
      </c>
      <c r="L251" s="10">
        <f t="shared" si="11"/>
        <v>0</v>
      </c>
      <c r="M251" s="10">
        <f t="shared" si="11"/>
        <v>0</v>
      </c>
      <c r="N251" s="10">
        <f t="shared" si="11"/>
        <v>0</v>
      </c>
      <c r="O251" s="10">
        <f t="shared" si="11"/>
        <v>0</v>
      </c>
      <c r="P251" s="10">
        <f t="shared" si="11"/>
        <v>0</v>
      </c>
    </row>
    <row r="252" spans="2:16" ht="15">
      <c r="B252" s="69"/>
      <c r="C252" s="70"/>
      <c r="D252" s="70"/>
      <c r="E252" s="70"/>
      <c r="F252" s="70"/>
      <c r="G252" s="70"/>
      <c r="H252" s="70"/>
      <c r="I252" s="70"/>
      <c r="J252" s="70"/>
      <c r="K252" s="70"/>
      <c r="L252" s="70"/>
      <c r="M252" s="70"/>
      <c r="N252" s="71"/>
      <c r="O252" s="68">
        <f>O251+P251</f>
        <v>0</v>
      </c>
      <c r="P252" s="68"/>
    </row>
  </sheetData>
  <sheetProtection algorithmName="SHA-512" hashValue="Th8aKfaHYxsUpBc4NidjVIZF6TytKRGzEBck8bJjiUOK9ulWTkI50ZGWh74SIfMaO6/mwK0rN3ATkFDssbgvqg==" saltValue="Ancqmtt6RcSvnQFZ4eFz5A==" spinCount="100000" sheet="1" objects="1" scenarios="1"/>
  <protectedRanges>
    <protectedRange sqref="C10:P14 C31:P35 C52:P56 C73:P77 C94:P98 C115:P119 C136:P140 C157:P161 C178:P182 C199:P203 C220:P224 C241:P245" name="asfa"/>
  </protectedRanges>
  <mergeCells count="243">
    <mergeCell ref="R6:U6"/>
    <mergeCell ref="B2:P3"/>
    <mergeCell ref="B21:N21"/>
    <mergeCell ref="B4:B9"/>
    <mergeCell ref="C4:C9"/>
    <mergeCell ref="P6:P8"/>
    <mergeCell ref="D4:D8"/>
    <mergeCell ref="O4:P5"/>
    <mergeCell ref="N4:N8"/>
    <mergeCell ref="G7:G8"/>
    <mergeCell ref="M6:M8"/>
    <mergeCell ref="E4:M5"/>
    <mergeCell ref="O21:P21"/>
    <mergeCell ref="B20:D20"/>
    <mergeCell ref="L6:L8"/>
    <mergeCell ref="H7:J8"/>
    <mergeCell ref="O6:O8"/>
    <mergeCell ref="F7:F8"/>
    <mergeCell ref="E6:E8"/>
    <mergeCell ref="F6:J6"/>
    <mergeCell ref="K6:K8"/>
    <mergeCell ref="P69:P71"/>
    <mergeCell ref="B23:P24"/>
    <mergeCell ref="B25:B30"/>
    <mergeCell ref="C25:C30"/>
    <mergeCell ref="D25:D29"/>
    <mergeCell ref="E25:M26"/>
    <mergeCell ref="N25:N29"/>
    <mergeCell ref="O25:P26"/>
    <mergeCell ref="E27:E29"/>
    <mergeCell ref="F27:J27"/>
    <mergeCell ref="K27:K29"/>
    <mergeCell ref="L27:L29"/>
    <mergeCell ref="M27:M29"/>
    <mergeCell ref="O27:O29"/>
    <mergeCell ref="P27:P29"/>
    <mergeCell ref="F28:F29"/>
    <mergeCell ref="G28:G29"/>
    <mergeCell ref="H28:J29"/>
    <mergeCell ref="B41:D41"/>
    <mergeCell ref="B42:N42"/>
    <mergeCell ref="O42:P42"/>
    <mergeCell ref="B44:P45"/>
    <mergeCell ref="B46:B51"/>
    <mergeCell ref="C46:C51"/>
    <mergeCell ref="D46:D50"/>
    <mergeCell ref="E46:M47"/>
    <mergeCell ref="N46:N50"/>
    <mergeCell ref="O46:P47"/>
    <mergeCell ref="E48:E50"/>
    <mergeCell ref="F48:J48"/>
    <mergeCell ref="K48:K50"/>
    <mergeCell ref="L48:L50"/>
    <mergeCell ref="F49:F50"/>
    <mergeCell ref="G49:G50"/>
    <mergeCell ref="H49:J50"/>
    <mergeCell ref="M48:M50"/>
    <mergeCell ref="O48:O50"/>
    <mergeCell ref="B83:D83"/>
    <mergeCell ref="B84:N84"/>
    <mergeCell ref="O84:P84"/>
    <mergeCell ref="B86:P87"/>
    <mergeCell ref="P48:P50"/>
    <mergeCell ref="B62:D62"/>
    <mergeCell ref="B63:N63"/>
    <mergeCell ref="O63:P63"/>
    <mergeCell ref="B65:P66"/>
    <mergeCell ref="B67:B72"/>
    <mergeCell ref="C67:C72"/>
    <mergeCell ref="D67:D71"/>
    <mergeCell ref="E67:M68"/>
    <mergeCell ref="N67:N71"/>
    <mergeCell ref="O67:P68"/>
    <mergeCell ref="E69:E71"/>
    <mergeCell ref="F69:J69"/>
    <mergeCell ref="K69:K71"/>
    <mergeCell ref="L69:L71"/>
    <mergeCell ref="F70:F71"/>
    <mergeCell ref="G70:G71"/>
    <mergeCell ref="H70:J71"/>
    <mergeCell ref="M69:M71"/>
    <mergeCell ref="O69:O71"/>
    <mergeCell ref="B88:B93"/>
    <mergeCell ref="C88:C93"/>
    <mergeCell ref="D88:D92"/>
    <mergeCell ref="E88:M89"/>
    <mergeCell ref="N88:N92"/>
    <mergeCell ref="O88:P89"/>
    <mergeCell ref="E90:E92"/>
    <mergeCell ref="F90:J90"/>
    <mergeCell ref="K90:K92"/>
    <mergeCell ref="L90:L92"/>
    <mergeCell ref="F91:F92"/>
    <mergeCell ref="G91:G92"/>
    <mergeCell ref="H91:J92"/>
    <mergeCell ref="M90:M92"/>
    <mergeCell ref="O90:O92"/>
    <mergeCell ref="P90:P92"/>
    <mergeCell ref="B104:D104"/>
    <mergeCell ref="B105:N105"/>
    <mergeCell ref="O105:P105"/>
    <mergeCell ref="B107:P108"/>
    <mergeCell ref="B109:B114"/>
    <mergeCell ref="C109:C114"/>
    <mergeCell ref="D109:D113"/>
    <mergeCell ref="E109:M110"/>
    <mergeCell ref="N109:N113"/>
    <mergeCell ref="O109:P110"/>
    <mergeCell ref="E111:E113"/>
    <mergeCell ref="F111:J111"/>
    <mergeCell ref="K111:K113"/>
    <mergeCell ref="L111:L113"/>
    <mergeCell ref="F112:F113"/>
    <mergeCell ref="G112:G113"/>
    <mergeCell ref="H112:J113"/>
    <mergeCell ref="M111:M113"/>
    <mergeCell ref="O111:O113"/>
    <mergeCell ref="P111:P113"/>
    <mergeCell ref="O126:P126"/>
    <mergeCell ref="B128:P129"/>
    <mergeCell ref="B130:B135"/>
    <mergeCell ref="C130:C135"/>
    <mergeCell ref="D130:D134"/>
    <mergeCell ref="E130:M131"/>
    <mergeCell ref="N130:N134"/>
    <mergeCell ref="O130:P131"/>
    <mergeCell ref="E132:E134"/>
    <mergeCell ref="F132:J132"/>
    <mergeCell ref="K132:K134"/>
    <mergeCell ref="L132:L134"/>
    <mergeCell ref="F133:F134"/>
    <mergeCell ref="G133:G134"/>
    <mergeCell ref="H133:J134"/>
    <mergeCell ref="M132:M134"/>
    <mergeCell ref="O132:O134"/>
    <mergeCell ref="P132:P134"/>
    <mergeCell ref="B146:D146"/>
    <mergeCell ref="B147:N147"/>
    <mergeCell ref="O147:P147"/>
    <mergeCell ref="B149:P150"/>
    <mergeCell ref="B151:B156"/>
    <mergeCell ref="C151:C156"/>
    <mergeCell ref="D151:D155"/>
    <mergeCell ref="E151:M152"/>
    <mergeCell ref="N151:N155"/>
    <mergeCell ref="O151:P152"/>
    <mergeCell ref="E153:E155"/>
    <mergeCell ref="F153:J153"/>
    <mergeCell ref="K153:K155"/>
    <mergeCell ref="L153:L155"/>
    <mergeCell ref="F154:F155"/>
    <mergeCell ref="G154:G155"/>
    <mergeCell ref="H154:J155"/>
    <mergeCell ref="M153:M155"/>
    <mergeCell ref="O153:O155"/>
    <mergeCell ref="P153:P155"/>
    <mergeCell ref="B170:P171"/>
    <mergeCell ref="B172:B177"/>
    <mergeCell ref="C172:C177"/>
    <mergeCell ref="D172:D176"/>
    <mergeCell ref="E172:M173"/>
    <mergeCell ref="N172:N176"/>
    <mergeCell ref="O172:P173"/>
    <mergeCell ref="E174:E176"/>
    <mergeCell ref="F174:J174"/>
    <mergeCell ref="K174:K176"/>
    <mergeCell ref="L174:L176"/>
    <mergeCell ref="F175:F176"/>
    <mergeCell ref="G175:G176"/>
    <mergeCell ref="H175:J176"/>
    <mergeCell ref="M174:M176"/>
    <mergeCell ref="H238:J239"/>
    <mergeCell ref="O195:O197"/>
    <mergeCell ref="P195:P197"/>
    <mergeCell ref="B209:D209"/>
    <mergeCell ref="B210:N210"/>
    <mergeCell ref="O210:P210"/>
    <mergeCell ref="B212:P213"/>
    <mergeCell ref="B214:B219"/>
    <mergeCell ref="C214:C219"/>
    <mergeCell ref="D214:D218"/>
    <mergeCell ref="E214:M215"/>
    <mergeCell ref="N214:N218"/>
    <mergeCell ref="O214:P215"/>
    <mergeCell ref="E216:E218"/>
    <mergeCell ref="F216:J216"/>
    <mergeCell ref="K216:K218"/>
    <mergeCell ref="L216:L218"/>
    <mergeCell ref="F217:F218"/>
    <mergeCell ref="G217:G218"/>
    <mergeCell ref="B193:B198"/>
    <mergeCell ref="C193:C198"/>
    <mergeCell ref="D193:D197"/>
    <mergeCell ref="E193:M194"/>
    <mergeCell ref="N193:N197"/>
    <mergeCell ref="M237:M239"/>
    <mergeCell ref="O237:O239"/>
    <mergeCell ref="P237:P239"/>
    <mergeCell ref="B251:D251"/>
    <mergeCell ref="B252:N252"/>
    <mergeCell ref="O252:P252"/>
    <mergeCell ref="H217:J218"/>
    <mergeCell ref="M216:M218"/>
    <mergeCell ref="O216:O218"/>
    <mergeCell ref="P216:P218"/>
    <mergeCell ref="O231:P231"/>
    <mergeCell ref="B233:P234"/>
    <mergeCell ref="B235:B240"/>
    <mergeCell ref="C235:C240"/>
    <mergeCell ref="D235:D239"/>
    <mergeCell ref="E235:M236"/>
    <mergeCell ref="N235:N239"/>
    <mergeCell ref="O235:P236"/>
    <mergeCell ref="E237:E239"/>
    <mergeCell ref="F237:J237"/>
    <mergeCell ref="K237:K239"/>
    <mergeCell ref="L237:L239"/>
    <mergeCell ref="F238:F239"/>
    <mergeCell ref="G238:G239"/>
    <mergeCell ref="B188:D188"/>
    <mergeCell ref="B189:N189"/>
    <mergeCell ref="B230:D230"/>
    <mergeCell ref="B231:N231"/>
    <mergeCell ref="B167:D167"/>
    <mergeCell ref="B168:N168"/>
    <mergeCell ref="B125:D125"/>
    <mergeCell ref="B126:N126"/>
    <mergeCell ref="R4:U4"/>
    <mergeCell ref="R5:U5"/>
    <mergeCell ref="O174:O176"/>
    <mergeCell ref="P174:P176"/>
    <mergeCell ref="O189:P189"/>
    <mergeCell ref="B191:P192"/>
    <mergeCell ref="O193:P194"/>
    <mergeCell ref="E195:E197"/>
    <mergeCell ref="F195:J195"/>
    <mergeCell ref="K195:K197"/>
    <mergeCell ref="L195:L197"/>
    <mergeCell ref="F196:F197"/>
    <mergeCell ref="G196:G197"/>
    <mergeCell ref="H196:J197"/>
    <mergeCell ref="M195:M197"/>
    <mergeCell ref="O168:P16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75C7F-DDDC-413C-99E5-35EB27DD962B}">
  <dimension ref="D3:AK527"/>
  <sheetViews>
    <sheetView workbookViewId="0" topLeftCell="A1">
      <selection activeCell="R86" sqref="R86"/>
    </sheetView>
  </sheetViews>
  <sheetFormatPr defaultColWidth="8.7109375" defaultRowHeight="15"/>
  <cols>
    <col min="1" max="1" width="8.7109375" style="15" customWidth="1"/>
    <col min="2" max="3" width="8.7109375" style="15" hidden="1" customWidth="1"/>
    <col min="4" max="4" width="20.00390625" style="15" bestFit="1" customWidth="1"/>
    <col min="5" max="5" width="8.00390625" style="15" customWidth="1"/>
    <col min="6" max="8" width="8.7109375" style="15" hidden="1" customWidth="1"/>
    <col min="9" max="9" width="12.8515625" style="15" customWidth="1"/>
    <col min="10" max="10" width="8.421875" style="15" customWidth="1"/>
    <col min="11" max="21" width="8.7109375" style="15" customWidth="1"/>
    <col min="22" max="22" width="8.7109375" style="15" hidden="1" customWidth="1"/>
    <col min="23" max="23" width="8.7109375" style="15" customWidth="1"/>
    <col min="24" max="24" width="26.7109375" style="18" customWidth="1"/>
    <col min="25" max="25" width="20.140625" style="18" customWidth="1"/>
    <col min="26" max="26" width="19.8515625" style="18" customWidth="1"/>
    <col min="27" max="16384" width="8.7109375" style="15" customWidth="1"/>
  </cols>
  <sheetData>
    <row r="3" spans="4:24" ht="15">
      <c r="D3" s="90" t="s">
        <v>38</v>
      </c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2"/>
      <c r="X3" s="26" t="s">
        <v>7</v>
      </c>
    </row>
    <row r="4" spans="4:24" ht="15">
      <c r="D4" s="93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5"/>
      <c r="X4" s="67" t="s">
        <v>8</v>
      </c>
    </row>
    <row r="5" spans="4:22" s="59" customFormat="1" ht="14.25" customHeight="1">
      <c r="D5" s="60" t="s">
        <v>39</v>
      </c>
      <c r="E5" s="60">
        <v>12</v>
      </c>
      <c r="F5" s="61"/>
      <c r="G5" s="61"/>
      <c r="H5" s="62" t="s">
        <v>40</v>
      </c>
      <c r="I5" s="62" t="s">
        <v>41</v>
      </c>
      <c r="J5" s="62">
        <f>'Výpočet nákladů a úspor'!I4</f>
        <v>2024</v>
      </c>
      <c r="K5" s="62">
        <f>J5+1</f>
        <v>2025</v>
      </c>
      <c r="L5" s="62">
        <f aca="true" t="shared" si="0" ref="L5:U5">K5+1</f>
        <v>2026</v>
      </c>
      <c r="M5" s="62">
        <f t="shared" si="0"/>
        <v>2027</v>
      </c>
      <c r="N5" s="62">
        <f t="shared" si="0"/>
        <v>2028</v>
      </c>
      <c r="O5" s="62">
        <f t="shared" si="0"/>
        <v>2029</v>
      </c>
      <c r="P5" s="62">
        <f t="shared" si="0"/>
        <v>2030</v>
      </c>
      <c r="Q5" s="62">
        <f t="shared" si="0"/>
        <v>2031</v>
      </c>
      <c r="R5" s="62">
        <f t="shared" si="0"/>
        <v>2032</v>
      </c>
      <c r="S5" s="62">
        <f t="shared" si="0"/>
        <v>2033</v>
      </c>
      <c r="T5" s="62">
        <f t="shared" si="0"/>
        <v>2034</v>
      </c>
      <c r="U5" s="62">
        <f t="shared" si="0"/>
        <v>2035</v>
      </c>
      <c r="V5" s="62">
        <v>2034</v>
      </c>
    </row>
    <row r="6" spans="4:22" ht="26.25" customHeight="1">
      <c r="D6" s="96" t="s">
        <v>42</v>
      </c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</row>
    <row r="7" spans="4:26" s="55" customFormat="1" ht="14.25" customHeight="1">
      <c r="D7" s="31" t="s">
        <v>43</v>
      </c>
      <c r="E7" s="31" t="s">
        <v>44</v>
      </c>
      <c r="F7" s="38"/>
      <c r="G7" s="38"/>
      <c r="H7" s="37"/>
      <c r="I7" s="80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2"/>
      <c r="X7" s="89" t="s">
        <v>45</v>
      </c>
      <c r="Y7" s="89" t="s">
        <v>46</v>
      </c>
      <c r="Z7" s="89" t="s">
        <v>47</v>
      </c>
    </row>
    <row r="8" spans="4:26" s="55" customFormat="1" ht="14.25" customHeight="1">
      <c r="D8" s="45" t="s">
        <v>48</v>
      </c>
      <c r="E8" s="31" t="s">
        <v>21</v>
      </c>
      <c r="F8" s="39"/>
      <c r="G8" s="39"/>
      <c r="H8" s="40"/>
      <c r="I8" s="22">
        <f aca="true" t="shared" si="1" ref="I8:I15">I46+I83+I120+I157+I194+I231+I268+I305+I342+I379+I416+I453</f>
        <v>1606.9999999999998</v>
      </c>
      <c r="J8" s="16">
        <f>I8</f>
        <v>1606.9999999999998</v>
      </c>
      <c r="K8" s="16">
        <f aca="true" t="shared" si="2" ref="K8:V8">J8</f>
        <v>1606.9999999999998</v>
      </c>
      <c r="L8" s="16">
        <f t="shared" si="2"/>
        <v>1606.9999999999998</v>
      </c>
      <c r="M8" s="16">
        <f t="shared" si="2"/>
        <v>1606.9999999999998</v>
      </c>
      <c r="N8" s="16">
        <f t="shared" si="2"/>
        <v>1606.9999999999998</v>
      </c>
      <c r="O8" s="16">
        <f t="shared" si="2"/>
        <v>1606.9999999999998</v>
      </c>
      <c r="P8" s="16">
        <f t="shared" si="2"/>
        <v>1606.9999999999998</v>
      </c>
      <c r="Q8" s="16">
        <f t="shared" si="2"/>
        <v>1606.9999999999998</v>
      </c>
      <c r="R8" s="16">
        <f t="shared" si="2"/>
        <v>1606.9999999999998</v>
      </c>
      <c r="S8" s="16">
        <f t="shared" si="2"/>
        <v>1606.9999999999998</v>
      </c>
      <c r="T8" s="16">
        <f t="shared" si="2"/>
        <v>1606.9999999999998</v>
      </c>
      <c r="U8" s="16">
        <f t="shared" si="2"/>
        <v>1606.9999999999998</v>
      </c>
      <c r="V8" s="17">
        <f t="shared" si="2"/>
        <v>1606.9999999999998</v>
      </c>
      <c r="X8" s="89"/>
      <c r="Y8" s="89"/>
      <c r="Z8" s="89"/>
    </row>
    <row r="9" spans="4:26" s="55" customFormat="1" ht="14.25" customHeight="1">
      <c r="D9" s="45" t="s">
        <v>49</v>
      </c>
      <c r="E9" s="31" t="s">
        <v>21</v>
      </c>
      <c r="F9" s="39"/>
      <c r="G9" s="39"/>
      <c r="H9" s="40"/>
      <c r="I9" s="22">
        <f t="shared" si="1"/>
        <v>10679.499999999998</v>
      </c>
      <c r="J9" s="16">
        <f aca="true" t="shared" si="3" ref="J9:V9">I9</f>
        <v>10679.499999999998</v>
      </c>
      <c r="K9" s="16">
        <f t="shared" si="3"/>
        <v>10679.499999999998</v>
      </c>
      <c r="L9" s="16">
        <f t="shared" si="3"/>
        <v>10679.499999999998</v>
      </c>
      <c r="M9" s="16">
        <f t="shared" si="3"/>
        <v>10679.499999999998</v>
      </c>
      <c r="N9" s="16">
        <f t="shared" si="3"/>
        <v>10679.499999999998</v>
      </c>
      <c r="O9" s="16">
        <f t="shared" si="3"/>
        <v>10679.499999999998</v>
      </c>
      <c r="P9" s="16">
        <f t="shared" si="3"/>
        <v>10679.499999999998</v>
      </c>
      <c r="Q9" s="16">
        <f t="shared" si="3"/>
        <v>10679.499999999998</v>
      </c>
      <c r="R9" s="16">
        <f t="shared" si="3"/>
        <v>10679.499999999998</v>
      </c>
      <c r="S9" s="16">
        <f t="shared" si="3"/>
        <v>10679.499999999998</v>
      </c>
      <c r="T9" s="16">
        <f t="shared" si="3"/>
        <v>10679.499999999998</v>
      </c>
      <c r="U9" s="16">
        <f t="shared" si="3"/>
        <v>10679.499999999998</v>
      </c>
      <c r="V9" s="17">
        <f t="shared" si="3"/>
        <v>10679.499999999998</v>
      </c>
      <c r="X9" s="56" t="s">
        <v>56</v>
      </c>
      <c r="Y9" s="57">
        <f>I12/I8</f>
        <v>4.892981331673926</v>
      </c>
      <c r="Z9" s="57">
        <f>Y9*1.21</f>
        <v>5.920507411325451</v>
      </c>
    </row>
    <row r="10" spans="4:26" s="55" customFormat="1" ht="14.25" customHeight="1">
      <c r="D10" s="45" t="s">
        <v>50</v>
      </c>
      <c r="E10" s="31" t="s">
        <v>51</v>
      </c>
      <c r="F10" s="39"/>
      <c r="G10" s="39"/>
      <c r="H10" s="40"/>
      <c r="I10" s="22">
        <f t="shared" si="1"/>
        <v>36459.7</v>
      </c>
      <c r="J10" s="16">
        <f aca="true" t="shared" si="4" ref="J10:V10">I10</f>
        <v>36459.7</v>
      </c>
      <c r="K10" s="16">
        <f t="shared" si="4"/>
        <v>36459.7</v>
      </c>
      <c r="L10" s="16">
        <f t="shared" si="4"/>
        <v>36459.7</v>
      </c>
      <c r="M10" s="16">
        <f t="shared" si="4"/>
        <v>36459.7</v>
      </c>
      <c r="N10" s="16">
        <f t="shared" si="4"/>
        <v>36459.7</v>
      </c>
      <c r="O10" s="16">
        <f t="shared" si="4"/>
        <v>36459.7</v>
      </c>
      <c r="P10" s="16">
        <f t="shared" si="4"/>
        <v>36459.7</v>
      </c>
      <c r="Q10" s="16">
        <f t="shared" si="4"/>
        <v>36459.7</v>
      </c>
      <c r="R10" s="16">
        <f t="shared" si="4"/>
        <v>36459.7</v>
      </c>
      <c r="S10" s="16">
        <f t="shared" si="4"/>
        <v>36459.7</v>
      </c>
      <c r="T10" s="16">
        <f t="shared" si="4"/>
        <v>36459.7</v>
      </c>
      <c r="U10" s="16">
        <f t="shared" si="4"/>
        <v>36459.7</v>
      </c>
      <c r="V10" s="17">
        <f t="shared" si="4"/>
        <v>36459.7</v>
      </c>
      <c r="X10" s="56" t="s">
        <v>57</v>
      </c>
      <c r="Y10" s="57">
        <f>I13/I9</f>
        <v>1.9759249964885999</v>
      </c>
      <c r="Z10" s="57">
        <f>Y10*1.1</f>
        <v>2.17351749613746</v>
      </c>
    </row>
    <row r="11" spans="4:26" s="55" customFormat="1" ht="14.25" customHeight="1">
      <c r="D11" s="45" t="s">
        <v>52</v>
      </c>
      <c r="E11" s="31" t="s">
        <v>51</v>
      </c>
      <c r="F11" s="39"/>
      <c r="G11" s="39"/>
      <c r="H11" s="40"/>
      <c r="I11" s="22">
        <f t="shared" si="1"/>
        <v>36459.7</v>
      </c>
      <c r="J11" s="16">
        <f aca="true" t="shared" si="5" ref="J11:V11">I11</f>
        <v>36459.7</v>
      </c>
      <c r="K11" s="16">
        <f t="shared" si="5"/>
        <v>36459.7</v>
      </c>
      <c r="L11" s="16">
        <f t="shared" si="5"/>
        <v>36459.7</v>
      </c>
      <c r="M11" s="16">
        <f t="shared" si="5"/>
        <v>36459.7</v>
      </c>
      <c r="N11" s="16">
        <f t="shared" si="5"/>
        <v>36459.7</v>
      </c>
      <c r="O11" s="16">
        <f t="shared" si="5"/>
        <v>36459.7</v>
      </c>
      <c r="P11" s="16">
        <f t="shared" si="5"/>
        <v>36459.7</v>
      </c>
      <c r="Q11" s="16">
        <f t="shared" si="5"/>
        <v>36459.7</v>
      </c>
      <c r="R11" s="16">
        <f t="shared" si="5"/>
        <v>36459.7</v>
      </c>
      <c r="S11" s="16">
        <f t="shared" si="5"/>
        <v>36459.7</v>
      </c>
      <c r="T11" s="16">
        <f t="shared" si="5"/>
        <v>36459.7</v>
      </c>
      <c r="U11" s="16">
        <f t="shared" si="5"/>
        <v>36459.7</v>
      </c>
      <c r="V11" s="17">
        <f t="shared" si="5"/>
        <v>36459.7</v>
      </c>
      <c r="X11" s="56" t="s">
        <v>102</v>
      </c>
      <c r="Y11" s="57">
        <f>I14/I10</f>
        <v>0.055568833534011514</v>
      </c>
      <c r="Z11" s="57">
        <f>Y11*1.21</f>
        <v>0.06723828857615392</v>
      </c>
    </row>
    <row r="12" spans="4:26" s="55" customFormat="1" ht="14.25" customHeight="1">
      <c r="D12" s="45" t="s">
        <v>48</v>
      </c>
      <c r="E12" s="31" t="s">
        <v>25</v>
      </c>
      <c r="F12" s="39"/>
      <c r="G12" s="39"/>
      <c r="H12" s="40"/>
      <c r="I12" s="22">
        <f t="shared" si="1"/>
        <v>7863.020999999999</v>
      </c>
      <c r="J12" s="16">
        <f aca="true" t="shared" si="6" ref="J12:V12">I12</f>
        <v>7863.020999999999</v>
      </c>
      <c r="K12" s="16">
        <f t="shared" si="6"/>
        <v>7863.020999999999</v>
      </c>
      <c r="L12" s="16">
        <f t="shared" si="6"/>
        <v>7863.020999999999</v>
      </c>
      <c r="M12" s="16">
        <f t="shared" si="6"/>
        <v>7863.020999999999</v>
      </c>
      <c r="N12" s="16">
        <f t="shared" si="6"/>
        <v>7863.020999999999</v>
      </c>
      <c r="O12" s="16">
        <f t="shared" si="6"/>
        <v>7863.020999999999</v>
      </c>
      <c r="P12" s="16">
        <f t="shared" si="6"/>
        <v>7863.020999999999</v>
      </c>
      <c r="Q12" s="16">
        <f t="shared" si="6"/>
        <v>7863.020999999999</v>
      </c>
      <c r="R12" s="16">
        <f t="shared" si="6"/>
        <v>7863.020999999999</v>
      </c>
      <c r="S12" s="16">
        <f t="shared" si="6"/>
        <v>7863.020999999999</v>
      </c>
      <c r="T12" s="16">
        <f t="shared" si="6"/>
        <v>7863.020999999999</v>
      </c>
      <c r="U12" s="16">
        <f t="shared" si="6"/>
        <v>7863.020999999999</v>
      </c>
      <c r="V12" s="17">
        <f t="shared" si="6"/>
        <v>7863.020999999999</v>
      </c>
      <c r="X12" s="56" t="s">
        <v>103</v>
      </c>
      <c r="Y12" s="57">
        <f>I15/I11</f>
        <v>0.05277849241765566</v>
      </c>
      <c r="Z12" s="57">
        <f>Y12*1.21</f>
        <v>0.06386197582536335</v>
      </c>
    </row>
    <row r="13" spans="4:26" s="55" customFormat="1" ht="14.25" customHeight="1">
      <c r="D13" s="45" t="s">
        <v>49</v>
      </c>
      <c r="E13" s="31" t="s">
        <v>25</v>
      </c>
      <c r="F13" s="39"/>
      <c r="G13" s="39"/>
      <c r="H13" s="40"/>
      <c r="I13" s="22">
        <f t="shared" si="1"/>
        <v>21101.891</v>
      </c>
      <c r="J13" s="16">
        <f aca="true" t="shared" si="7" ref="J13:V13">I13</f>
        <v>21101.891</v>
      </c>
      <c r="K13" s="16">
        <f t="shared" si="7"/>
        <v>21101.891</v>
      </c>
      <c r="L13" s="16">
        <f t="shared" si="7"/>
        <v>21101.891</v>
      </c>
      <c r="M13" s="16">
        <f t="shared" si="7"/>
        <v>21101.891</v>
      </c>
      <c r="N13" s="16">
        <f t="shared" si="7"/>
        <v>21101.891</v>
      </c>
      <c r="O13" s="16">
        <f t="shared" si="7"/>
        <v>21101.891</v>
      </c>
      <c r="P13" s="16">
        <f t="shared" si="7"/>
        <v>21101.891</v>
      </c>
      <c r="Q13" s="16">
        <f t="shared" si="7"/>
        <v>21101.891</v>
      </c>
      <c r="R13" s="16">
        <f t="shared" si="7"/>
        <v>21101.891</v>
      </c>
      <c r="S13" s="16">
        <f t="shared" si="7"/>
        <v>21101.891</v>
      </c>
      <c r="T13" s="16">
        <f t="shared" si="7"/>
        <v>21101.891</v>
      </c>
      <c r="U13" s="16">
        <f t="shared" si="7"/>
        <v>21101.891</v>
      </c>
      <c r="V13" s="17">
        <f t="shared" si="7"/>
        <v>21101.891</v>
      </c>
      <c r="X13" s="58"/>
      <c r="Y13" s="58"/>
      <c r="Z13" s="58"/>
    </row>
    <row r="14" spans="4:26" s="55" customFormat="1" ht="14.25" customHeight="1">
      <c r="D14" s="45" t="s">
        <v>50</v>
      </c>
      <c r="E14" s="31" t="s">
        <v>25</v>
      </c>
      <c r="F14" s="39"/>
      <c r="G14" s="39"/>
      <c r="H14" s="40"/>
      <c r="I14" s="22">
        <f t="shared" si="1"/>
        <v>2026.0229999999995</v>
      </c>
      <c r="J14" s="16">
        <f aca="true" t="shared" si="8" ref="J14:V14">I14</f>
        <v>2026.0229999999995</v>
      </c>
      <c r="K14" s="16">
        <f t="shared" si="8"/>
        <v>2026.0229999999995</v>
      </c>
      <c r="L14" s="16">
        <f t="shared" si="8"/>
        <v>2026.0229999999995</v>
      </c>
      <c r="M14" s="16">
        <f t="shared" si="8"/>
        <v>2026.0229999999995</v>
      </c>
      <c r="N14" s="16">
        <f t="shared" si="8"/>
        <v>2026.0229999999995</v>
      </c>
      <c r="O14" s="16">
        <f t="shared" si="8"/>
        <v>2026.0229999999995</v>
      </c>
      <c r="P14" s="16">
        <f t="shared" si="8"/>
        <v>2026.0229999999995</v>
      </c>
      <c r="Q14" s="16">
        <f t="shared" si="8"/>
        <v>2026.0229999999995</v>
      </c>
      <c r="R14" s="16">
        <f t="shared" si="8"/>
        <v>2026.0229999999995</v>
      </c>
      <c r="S14" s="16">
        <f t="shared" si="8"/>
        <v>2026.0229999999995</v>
      </c>
      <c r="T14" s="16">
        <f t="shared" si="8"/>
        <v>2026.0229999999995</v>
      </c>
      <c r="U14" s="16">
        <f t="shared" si="8"/>
        <v>2026.0229999999995</v>
      </c>
      <c r="V14" s="17">
        <f t="shared" si="8"/>
        <v>2026.0229999999995</v>
      </c>
      <c r="X14" s="58"/>
      <c r="Y14" s="58"/>
      <c r="Z14" s="58"/>
    </row>
    <row r="15" spans="4:26" s="55" customFormat="1" ht="14.25" customHeight="1">
      <c r="D15" s="45" t="s">
        <v>52</v>
      </c>
      <c r="E15" s="31" t="s">
        <v>25</v>
      </c>
      <c r="F15" s="39"/>
      <c r="G15" s="39"/>
      <c r="H15" s="39"/>
      <c r="I15" s="22">
        <f t="shared" si="1"/>
        <v>1924.288</v>
      </c>
      <c r="J15" s="16">
        <f aca="true" t="shared" si="9" ref="J15:V15">I15</f>
        <v>1924.288</v>
      </c>
      <c r="K15" s="16">
        <f t="shared" si="9"/>
        <v>1924.288</v>
      </c>
      <c r="L15" s="16">
        <f t="shared" si="9"/>
        <v>1924.288</v>
      </c>
      <c r="M15" s="16">
        <f t="shared" si="9"/>
        <v>1924.288</v>
      </c>
      <c r="N15" s="16">
        <f t="shared" si="9"/>
        <v>1924.288</v>
      </c>
      <c r="O15" s="16">
        <f t="shared" si="9"/>
        <v>1924.288</v>
      </c>
      <c r="P15" s="16">
        <f t="shared" si="9"/>
        <v>1924.288</v>
      </c>
      <c r="Q15" s="16">
        <f t="shared" si="9"/>
        <v>1924.288</v>
      </c>
      <c r="R15" s="16">
        <f t="shared" si="9"/>
        <v>1924.288</v>
      </c>
      <c r="S15" s="16">
        <f t="shared" si="9"/>
        <v>1924.288</v>
      </c>
      <c r="T15" s="16">
        <f t="shared" si="9"/>
        <v>1924.288</v>
      </c>
      <c r="U15" s="16">
        <f t="shared" si="9"/>
        <v>1924.288</v>
      </c>
      <c r="V15" s="17">
        <f t="shared" si="9"/>
        <v>1924.288</v>
      </c>
      <c r="X15" s="58"/>
      <c r="Y15" s="58"/>
      <c r="Z15" s="58"/>
    </row>
    <row r="16" spans="4:26" s="55" customFormat="1" ht="14.25" customHeight="1">
      <c r="D16" s="44" t="s">
        <v>26</v>
      </c>
      <c r="E16" s="32" t="s">
        <v>25</v>
      </c>
      <c r="F16" s="43"/>
      <c r="G16" s="43"/>
      <c r="H16" s="43"/>
      <c r="I16" s="33"/>
      <c r="J16" s="33">
        <f>SUM(J12:J15)</f>
        <v>32915.223</v>
      </c>
      <c r="K16" s="33">
        <f aca="true" t="shared" si="10" ref="K16:V16">SUM(K12:K15)</f>
        <v>32915.223</v>
      </c>
      <c r="L16" s="33">
        <f t="shared" si="10"/>
        <v>32915.223</v>
      </c>
      <c r="M16" s="33">
        <f t="shared" si="10"/>
        <v>32915.223</v>
      </c>
      <c r="N16" s="33">
        <f t="shared" si="10"/>
        <v>32915.223</v>
      </c>
      <c r="O16" s="33">
        <f t="shared" si="10"/>
        <v>32915.223</v>
      </c>
      <c r="P16" s="33">
        <f t="shared" si="10"/>
        <v>32915.223</v>
      </c>
      <c r="Q16" s="33">
        <f t="shared" si="10"/>
        <v>32915.223</v>
      </c>
      <c r="R16" s="33">
        <f t="shared" si="10"/>
        <v>32915.223</v>
      </c>
      <c r="S16" s="33">
        <f t="shared" si="10"/>
        <v>32915.223</v>
      </c>
      <c r="T16" s="33">
        <f t="shared" si="10"/>
        <v>32915.223</v>
      </c>
      <c r="U16" s="33">
        <f t="shared" si="10"/>
        <v>32915.223</v>
      </c>
      <c r="V16" s="19">
        <f t="shared" si="10"/>
        <v>32915.223</v>
      </c>
      <c r="X16" s="58"/>
      <c r="Y16" s="58"/>
      <c r="Z16" s="58"/>
    </row>
    <row r="17" spans="4:22" ht="26.25" customHeight="1">
      <c r="D17" s="79" t="s">
        <v>53</v>
      </c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</row>
    <row r="18" spans="4:26" s="55" customFormat="1" ht="14.25" customHeight="1">
      <c r="D18" s="31" t="s">
        <v>43</v>
      </c>
      <c r="E18" s="31" t="s">
        <v>44</v>
      </c>
      <c r="F18" s="38"/>
      <c r="G18" s="38"/>
      <c r="H18" s="37"/>
      <c r="I18" s="80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2"/>
      <c r="X18" s="58"/>
      <c r="Y18" s="58"/>
      <c r="Z18" s="58"/>
    </row>
    <row r="19" spans="4:26" s="55" customFormat="1" ht="14.25" customHeight="1">
      <c r="D19" s="45" t="s">
        <v>48</v>
      </c>
      <c r="E19" s="31" t="s">
        <v>21</v>
      </c>
      <c r="F19" s="39"/>
      <c r="G19" s="39"/>
      <c r="H19" s="40"/>
      <c r="I19" s="77"/>
      <c r="J19" s="16">
        <f aca="true" t="shared" si="11" ref="J19:V19">J57+J94+J131+J168+J205+J242+J279+J316+J353+J390+J427+J464</f>
        <v>0</v>
      </c>
      <c r="K19" s="16">
        <f t="shared" si="11"/>
        <v>0</v>
      </c>
      <c r="L19" s="16">
        <f t="shared" si="11"/>
        <v>0</v>
      </c>
      <c r="M19" s="16">
        <f t="shared" si="11"/>
        <v>0</v>
      </c>
      <c r="N19" s="16">
        <f t="shared" si="11"/>
        <v>0</v>
      </c>
      <c r="O19" s="16">
        <f t="shared" si="11"/>
        <v>0</v>
      </c>
      <c r="P19" s="16">
        <f t="shared" si="11"/>
        <v>0</v>
      </c>
      <c r="Q19" s="16">
        <f t="shared" si="11"/>
        <v>0</v>
      </c>
      <c r="R19" s="16">
        <f t="shared" si="11"/>
        <v>0</v>
      </c>
      <c r="S19" s="16">
        <f t="shared" si="11"/>
        <v>0</v>
      </c>
      <c r="T19" s="16">
        <f t="shared" si="11"/>
        <v>0</v>
      </c>
      <c r="U19" s="16">
        <f t="shared" si="11"/>
        <v>0</v>
      </c>
      <c r="V19" s="17">
        <f t="shared" si="11"/>
        <v>1000</v>
      </c>
      <c r="X19" s="58"/>
      <c r="Y19" s="58"/>
      <c r="Z19" s="58"/>
    </row>
    <row r="20" spans="4:26" s="55" customFormat="1" ht="14.25" customHeight="1">
      <c r="D20" s="45" t="s">
        <v>49</v>
      </c>
      <c r="E20" s="31" t="s">
        <v>21</v>
      </c>
      <c r="F20" s="39"/>
      <c r="G20" s="39"/>
      <c r="H20" s="40"/>
      <c r="I20" s="78"/>
      <c r="J20" s="16">
        <f aca="true" t="shared" si="12" ref="J20:V20">J58+J95+J132+J169+J206+J243+J280+J317+J354+J391+J428+J465</f>
        <v>0</v>
      </c>
      <c r="K20" s="16">
        <f t="shared" si="12"/>
        <v>0</v>
      </c>
      <c r="L20" s="16">
        <f t="shared" si="12"/>
        <v>0</v>
      </c>
      <c r="M20" s="16">
        <f t="shared" si="12"/>
        <v>0</v>
      </c>
      <c r="N20" s="16">
        <f t="shared" si="12"/>
        <v>0</v>
      </c>
      <c r="O20" s="16">
        <f t="shared" si="12"/>
        <v>0</v>
      </c>
      <c r="P20" s="16">
        <f t="shared" si="12"/>
        <v>0</v>
      </c>
      <c r="Q20" s="16">
        <f t="shared" si="12"/>
        <v>0</v>
      </c>
      <c r="R20" s="16">
        <f t="shared" si="12"/>
        <v>0</v>
      </c>
      <c r="S20" s="16">
        <f t="shared" si="12"/>
        <v>0</v>
      </c>
      <c r="T20" s="16">
        <f t="shared" si="12"/>
        <v>0</v>
      </c>
      <c r="U20" s="16">
        <f t="shared" si="12"/>
        <v>0</v>
      </c>
      <c r="V20" s="17">
        <f t="shared" si="12"/>
        <v>4000</v>
      </c>
      <c r="X20" s="58"/>
      <c r="Y20" s="58"/>
      <c r="Z20" s="58"/>
    </row>
    <row r="21" spans="4:26" s="55" customFormat="1" ht="14.25" customHeight="1">
      <c r="D21" s="45" t="s">
        <v>50</v>
      </c>
      <c r="E21" s="31" t="s">
        <v>51</v>
      </c>
      <c r="F21" s="39"/>
      <c r="G21" s="39"/>
      <c r="H21" s="40"/>
      <c r="I21" s="78"/>
      <c r="J21" s="16">
        <f aca="true" t="shared" si="13" ref="J21:V21">J59+J96+J133+J170+J207+J244+J281+J318+J355+J392+J429+J466</f>
        <v>0</v>
      </c>
      <c r="K21" s="16">
        <f t="shared" si="13"/>
        <v>0</v>
      </c>
      <c r="L21" s="16">
        <f t="shared" si="13"/>
        <v>0</v>
      </c>
      <c r="M21" s="16">
        <f t="shared" si="13"/>
        <v>0</v>
      </c>
      <c r="N21" s="16">
        <f t="shared" si="13"/>
        <v>0</v>
      </c>
      <c r="O21" s="16">
        <f t="shared" si="13"/>
        <v>0</v>
      </c>
      <c r="P21" s="16">
        <f t="shared" si="13"/>
        <v>0</v>
      </c>
      <c r="Q21" s="16">
        <f t="shared" si="13"/>
        <v>0</v>
      </c>
      <c r="R21" s="16">
        <f t="shared" si="13"/>
        <v>0</v>
      </c>
      <c r="S21" s="16">
        <f t="shared" si="13"/>
        <v>0</v>
      </c>
      <c r="T21" s="16">
        <f t="shared" si="13"/>
        <v>0</v>
      </c>
      <c r="U21" s="16">
        <f t="shared" si="13"/>
        <v>0</v>
      </c>
      <c r="V21" s="17">
        <f t="shared" si="13"/>
        <v>0</v>
      </c>
      <c r="X21" s="58"/>
      <c r="Y21" s="58"/>
      <c r="Z21" s="58"/>
    </row>
    <row r="22" spans="4:26" s="55" customFormat="1" ht="14.25" customHeight="1">
      <c r="D22" s="45" t="s">
        <v>52</v>
      </c>
      <c r="E22" s="31" t="s">
        <v>51</v>
      </c>
      <c r="F22" s="39"/>
      <c r="G22" s="39"/>
      <c r="H22" s="40"/>
      <c r="I22" s="78"/>
      <c r="J22" s="16">
        <f aca="true" t="shared" si="14" ref="J22:V22">J60+J97+J134+J171+J208+J245+J282+J319+J356+J393+J430+J467</f>
        <v>0</v>
      </c>
      <c r="K22" s="16">
        <f t="shared" si="14"/>
        <v>0</v>
      </c>
      <c r="L22" s="16">
        <f t="shared" si="14"/>
        <v>0</v>
      </c>
      <c r="M22" s="16">
        <f t="shared" si="14"/>
        <v>0</v>
      </c>
      <c r="N22" s="16">
        <f t="shared" si="14"/>
        <v>0</v>
      </c>
      <c r="O22" s="16">
        <f t="shared" si="14"/>
        <v>0</v>
      </c>
      <c r="P22" s="16">
        <f t="shared" si="14"/>
        <v>0</v>
      </c>
      <c r="Q22" s="16">
        <f t="shared" si="14"/>
        <v>0</v>
      </c>
      <c r="R22" s="16">
        <f t="shared" si="14"/>
        <v>0</v>
      </c>
      <c r="S22" s="16">
        <f t="shared" si="14"/>
        <v>0</v>
      </c>
      <c r="T22" s="16">
        <f t="shared" si="14"/>
        <v>0</v>
      </c>
      <c r="U22" s="16">
        <f t="shared" si="14"/>
        <v>0</v>
      </c>
      <c r="V22" s="17">
        <f t="shared" si="14"/>
        <v>0</v>
      </c>
      <c r="X22" s="58"/>
      <c r="Y22" s="58"/>
      <c r="Z22" s="58"/>
    </row>
    <row r="23" spans="4:26" s="55" customFormat="1" ht="14.25" customHeight="1">
      <c r="D23" s="45" t="s">
        <v>48</v>
      </c>
      <c r="E23" s="31" t="s">
        <v>25</v>
      </c>
      <c r="F23" s="39"/>
      <c r="G23" s="39"/>
      <c r="H23" s="40"/>
      <c r="I23" s="78"/>
      <c r="J23" s="16">
        <f aca="true" t="shared" si="15" ref="J23:V23">J61+J98+J135+J172+J209+J246+J283+J320+J357+J394+J431+J468</f>
        <v>0</v>
      </c>
      <c r="K23" s="16">
        <f t="shared" si="15"/>
        <v>0</v>
      </c>
      <c r="L23" s="16">
        <f t="shared" si="15"/>
        <v>0</v>
      </c>
      <c r="M23" s="16">
        <f t="shared" si="15"/>
        <v>0</v>
      </c>
      <c r="N23" s="16">
        <f t="shared" si="15"/>
        <v>0</v>
      </c>
      <c r="O23" s="16">
        <f t="shared" si="15"/>
        <v>0</v>
      </c>
      <c r="P23" s="16">
        <f t="shared" si="15"/>
        <v>0</v>
      </c>
      <c r="Q23" s="16">
        <f t="shared" si="15"/>
        <v>0</v>
      </c>
      <c r="R23" s="16">
        <f t="shared" si="15"/>
        <v>0</v>
      </c>
      <c r="S23" s="16">
        <f t="shared" si="15"/>
        <v>0</v>
      </c>
      <c r="T23" s="16">
        <f t="shared" si="15"/>
        <v>0</v>
      </c>
      <c r="U23" s="16">
        <f t="shared" si="15"/>
        <v>0</v>
      </c>
      <c r="V23" s="17">
        <f t="shared" si="15"/>
        <v>4499.282894736842</v>
      </c>
      <c r="X23" s="58"/>
      <c r="Y23" s="58"/>
      <c r="Z23" s="58"/>
    </row>
    <row r="24" spans="4:26" s="55" customFormat="1" ht="14.25" customHeight="1">
      <c r="D24" s="45" t="s">
        <v>49</v>
      </c>
      <c r="E24" s="31" t="s">
        <v>25</v>
      </c>
      <c r="F24" s="39"/>
      <c r="G24" s="39"/>
      <c r="H24" s="40"/>
      <c r="I24" s="78"/>
      <c r="J24" s="16">
        <f aca="true" t="shared" si="16" ref="J24:V24">J62+J99+J136+J173+J210+J247+J284+J321+J358+J395+J432+J469</f>
        <v>0</v>
      </c>
      <c r="K24" s="16">
        <f t="shared" si="16"/>
        <v>0</v>
      </c>
      <c r="L24" s="16">
        <f t="shared" si="16"/>
        <v>0</v>
      </c>
      <c r="M24" s="16">
        <f t="shared" si="16"/>
        <v>0</v>
      </c>
      <c r="N24" s="16">
        <f t="shared" si="16"/>
        <v>0</v>
      </c>
      <c r="O24" s="16">
        <f t="shared" si="16"/>
        <v>0</v>
      </c>
      <c r="P24" s="16">
        <f t="shared" si="16"/>
        <v>0</v>
      </c>
      <c r="Q24" s="16">
        <f t="shared" si="16"/>
        <v>0</v>
      </c>
      <c r="R24" s="16">
        <f t="shared" si="16"/>
        <v>0</v>
      </c>
      <c r="S24" s="16">
        <f t="shared" si="16"/>
        <v>0</v>
      </c>
      <c r="T24" s="16">
        <f t="shared" si="16"/>
        <v>0</v>
      </c>
      <c r="U24" s="16">
        <f t="shared" si="16"/>
        <v>0</v>
      </c>
      <c r="V24" s="17">
        <f t="shared" si="16"/>
        <v>7817.417704246973</v>
      </c>
      <c r="X24" s="58"/>
      <c r="Y24" s="58"/>
      <c r="Z24" s="58"/>
    </row>
    <row r="25" spans="4:30" s="55" customFormat="1" ht="14.25" customHeight="1">
      <c r="D25" s="45" t="s">
        <v>50</v>
      </c>
      <c r="E25" s="31" t="s">
        <v>25</v>
      </c>
      <c r="F25" s="39"/>
      <c r="G25" s="39"/>
      <c r="H25" s="40"/>
      <c r="I25" s="78"/>
      <c r="J25" s="16">
        <f aca="true" t="shared" si="17" ref="J25:V25">J63+J100+J137+J174+J211+J248+J285+J322+J359+J396+J433+J470</f>
        <v>0</v>
      </c>
      <c r="K25" s="16">
        <f t="shared" si="17"/>
        <v>0</v>
      </c>
      <c r="L25" s="16">
        <f t="shared" si="17"/>
        <v>0</v>
      </c>
      <c r="M25" s="16">
        <f t="shared" si="17"/>
        <v>0</v>
      </c>
      <c r="N25" s="16">
        <f t="shared" si="17"/>
        <v>0</v>
      </c>
      <c r="O25" s="16">
        <f t="shared" si="17"/>
        <v>0</v>
      </c>
      <c r="P25" s="16">
        <f t="shared" si="17"/>
        <v>0</v>
      </c>
      <c r="Q25" s="16">
        <f t="shared" si="17"/>
        <v>0</v>
      </c>
      <c r="R25" s="16">
        <f t="shared" si="17"/>
        <v>0</v>
      </c>
      <c r="S25" s="16">
        <f t="shared" si="17"/>
        <v>0</v>
      </c>
      <c r="T25" s="16">
        <f t="shared" si="17"/>
        <v>0</v>
      </c>
      <c r="U25" s="16">
        <f t="shared" si="17"/>
        <v>0</v>
      </c>
      <c r="V25" s="17">
        <f t="shared" si="17"/>
        <v>0</v>
      </c>
      <c r="X25" s="63"/>
      <c r="Y25" s="63"/>
      <c r="Z25" s="63"/>
      <c r="AA25" s="64"/>
      <c r="AB25" s="64"/>
      <c r="AC25" s="64"/>
      <c r="AD25" s="64"/>
    </row>
    <row r="26" spans="4:30" s="55" customFormat="1" ht="14.25" customHeight="1">
      <c r="D26" s="45" t="s">
        <v>52</v>
      </c>
      <c r="E26" s="31" t="s">
        <v>25</v>
      </c>
      <c r="F26" s="39"/>
      <c r="G26" s="39"/>
      <c r="H26" s="39"/>
      <c r="I26" s="78"/>
      <c r="J26" s="16">
        <f aca="true" t="shared" si="18" ref="J26:V26">J64+J101+J138+J175+J212+J249+J286+J323+J360+J397+J434+J471</f>
        <v>0</v>
      </c>
      <c r="K26" s="16">
        <f t="shared" si="18"/>
        <v>0</v>
      </c>
      <c r="L26" s="16">
        <f t="shared" si="18"/>
        <v>0</v>
      </c>
      <c r="M26" s="16">
        <f t="shared" si="18"/>
        <v>0</v>
      </c>
      <c r="N26" s="16">
        <f t="shared" si="18"/>
        <v>0</v>
      </c>
      <c r="O26" s="16">
        <f t="shared" si="18"/>
        <v>0</v>
      </c>
      <c r="P26" s="16">
        <f t="shared" si="18"/>
        <v>0</v>
      </c>
      <c r="Q26" s="16">
        <f t="shared" si="18"/>
        <v>0</v>
      </c>
      <c r="R26" s="16">
        <f t="shared" si="18"/>
        <v>0</v>
      </c>
      <c r="S26" s="16">
        <f t="shared" si="18"/>
        <v>0</v>
      </c>
      <c r="T26" s="16">
        <f t="shared" si="18"/>
        <v>0</v>
      </c>
      <c r="U26" s="16">
        <f t="shared" si="18"/>
        <v>0</v>
      </c>
      <c r="V26" s="17">
        <f t="shared" si="18"/>
        <v>0</v>
      </c>
      <c r="X26" s="63"/>
      <c r="Y26" s="63"/>
      <c r="Z26" s="63"/>
      <c r="AA26" s="64"/>
      <c r="AB26" s="64"/>
      <c r="AC26" s="64"/>
      <c r="AD26" s="64"/>
    </row>
    <row r="27" spans="4:30" s="55" customFormat="1" ht="14.25" customHeight="1">
      <c r="D27" s="44" t="s">
        <v>26</v>
      </c>
      <c r="E27" s="32" t="s">
        <v>25</v>
      </c>
      <c r="F27" s="43"/>
      <c r="G27" s="43"/>
      <c r="H27" s="43"/>
      <c r="I27" s="44"/>
      <c r="J27" s="33">
        <f>SUM(J23:J26)</f>
        <v>0</v>
      </c>
      <c r="K27" s="33">
        <f aca="true" t="shared" si="19" ref="K27:U27">SUM(K23:K26)</f>
        <v>0</v>
      </c>
      <c r="L27" s="33">
        <f t="shared" si="19"/>
        <v>0</v>
      </c>
      <c r="M27" s="33">
        <f t="shared" si="19"/>
        <v>0</v>
      </c>
      <c r="N27" s="33">
        <f t="shared" si="19"/>
        <v>0</v>
      </c>
      <c r="O27" s="33">
        <f t="shared" si="19"/>
        <v>0</v>
      </c>
      <c r="P27" s="33">
        <f t="shared" si="19"/>
        <v>0</v>
      </c>
      <c r="Q27" s="33">
        <f t="shared" si="19"/>
        <v>0</v>
      </c>
      <c r="R27" s="33">
        <f t="shared" si="19"/>
        <v>0</v>
      </c>
      <c r="S27" s="33">
        <f t="shared" si="19"/>
        <v>0</v>
      </c>
      <c r="T27" s="33">
        <f t="shared" si="19"/>
        <v>0</v>
      </c>
      <c r="U27" s="33">
        <f t="shared" si="19"/>
        <v>0</v>
      </c>
      <c r="V27" s="19">
        <f aca="true" t="shared" si="20" ref="V27">SUM(V19:V26)</f>
        <v>17316.700598983814</v>
      </c>
      <c r="X27" s="63"/>
      <c r="Y27" s="63"/>
      <c r="Z27" s="63"/>
      <c r="AA27" s="64"/>
      <c r="AB27" s="64"/>
      <c r="AC27" s="64"/>
      <c r="AD27" s="64"/>
    </row>
    <row r="28" spans="4:30" ht="26.25" customHeight="1">
      <c r="D28" s="79" t="s">
        <v>54</v>
      </c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X28" s="25"/>
      <c r="Y28" s="25"/>
      <c r="Z28" s="25"/>
      <c r="AA28" s="24"/>
      <c r="AB28" s="24"/>
      <c r="AC28" s="24"/>
      <c r="AD28" s="24"/>
    </row>
    <row r="29" spans="4:30" s="55" customFormat="1" ht="14.25" customHeight="1">
      <c r="D29" s="31" t="s">
        <v>43</v>
      </c>
      <c r="E29" s="31" t="s">
        <v>44</v>
      </c>
      <c r="F29" s="38"/>
      <c r="G29" s="38"/>
      <c r="H29" s="37"/>
      <c r="I29" s="80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2"/>
      <c r="X29" s="58"/>
      <c r="Y29" s="58"/>
      <c r="Z29" s="58"/>
      <c r="AA29" s="64"/>
      <c r="AB29" s="64"/>
      <c r="AC29" s="64"/>
      <c r="AD29" s="64"/>
    </row>
    <row r="30" spans="4:30" s="55" customFormat="1" ht="14.25" customHeight="1">
      <c r="D30" s="45" t="s">
        <v>48</v>
      </c>
      <c r="E30" s="31" t="s">
        <v>21</v>
      </c>
      <c r="F30" s="39"/>
      <c r="G30" s="39"/>
      <c r="H30" s="40"/>
      <c r="I30" s="77"/>
      <c r="J30" s="16">
        <f aca="true" t="shared" si="21" ref="J30:V30">J68+J105+J142+J179+J216+J253+J290+J327+J364+J401+J438+J475</f>
        <v>1606.9999999999998</v>
      </c>
      <c r="K30" s="16">
        <f t="shared" si="21"/>
        <v>1606.9999999999998</v>
      </c>
      <c r="L30" s="16">
        <f t="shared" si="21"/>
        <v>1606.9999999999998</v>
      </c>
      <c r="M30" s="16">
        <f t="shared" si="21"/>
        <v>1606.9999999999998</v>
      </c>
      <c r="N30" s="16">
        <f t="shared" si="21"/>
        <v>1606.9999999999998</v>
      </c>
      <c r="O30" s="16">
        <f t="shared" si="21"/>
        <v>1606.9999999999998</v>
      </c>
      <c r="P30" s="16">
        <f t="shared" si="21"/>
        <v>1606.9999999999998</v>
      </c>
      <c r="Q30" s="16">
        <f t="shared" si="21"/>
        <v>1606.9999999999998</v>
      </c>
      <c r="R30" s="16">
        <f t="shared" si="21"/>
        <v>1606.9999999999998</v>
      </c>
      <c r="S30" s="16">
        <f t="shared" si="21"/>
        <v>1606.9999999999998</v>
      </c>
      <c r="T30" s="16">
        <f t="shared" si="21"/>
        <v>1606.9999999999998</v>
      </c>
      <c r="U30" s="16">
        <f t="shared" si="21"/>
        <v>1606.9999999999998</v>
      </c>
      <c r="V30" s="17">
        <f t="shared" si="21"/>
        <v>606.9999999999999</v>
      </c>
      <c r="X30" s="58"/>
      <c r="Y30" s="58"/>
      <c r="Z30" s="58"/>
      <c r="AA30" s="64"/>
      <c r="AB30" s="64"/>
      <c r="AC30" s="64"/>
      <c r="AD30" s="64"/>
    </row>
    <row r="31" spans="4:30" s="55" customFormat="1" ht="14.25" customHeight="1">
      <c r="D31" s="45" t="s">
        <v>49</v>
      </c>
      <c r="E31" s="31" t="s">
        <v>21</v>
      </c>
      <c r="F31" s="39"/>
      <c r="G31" s="39"/>
      <c r="H31" s="40"/>
      <c r="I31" s="78"/>
      <c r="J31" s="16">
        <f aca="true" t="shared" si="22" ref="J31:V31">J69+J106+J143+J180+J217+J254+J291+J328+J365+J402+J439+J476</f>
        <v>10679.499999999998</v>
      </c>
      <c r="K31" s="16">
        <f t="shared" si="22"/>
        <v>10679.499999999998</v>
      </c>
      <c r="L31" s="16">
        <f t="shared" si="22"/>
        <v>10679.499999999998</v>
      </c>
      <c r="M31" s="16">
        <f t="shared" si="22"/>
        <v>10679.499999999998</v>
      </c>
      <c r="N31" s="16">
        <f t="shared" si="22"/>
        <v>10679.499999999998</v>
      </c>
      <c r="O31" s="16">
        <f t="shared" si="22"/>
        <v>10679.499999999998</v>
      </c>
      <c r="P31" s="16">
        <f t="shared" si="22"/>
        <v>10679.499999999998</v>
      </c>
      <c r="Q31" s="16">
        <f t="shared" si="22"/>
        <v>10679.499999999998</v>
      </c>
      <c r="R31" s="16">
        <f t="shared" si="22"/>
        <v>10679.499999999998</v>
      </c>
      <c r="S31" s="16">
        <f t="shared" si="22"/>
        <v>10679.499999999998</v>
      </c>
      <c r="T31" s="16">
        <f t="shared" si="22"/>
        <v>10679.499999999998</v>
      </c>
      <c r="U31" s="16">
        <f t="shared" si="22"/>
        <v>10679.499999999998</v>
      </c>
      <c r="V31" s="17">
        <f t="shared" si="22"/>
        <v>6679.5</v>
      </c>
      <c r="X31" s="58"/>
      <c r="Y31" s="58"/>
      <c r="Z31" s="58"/>
      <c r="AA31" s="64"/>
      <c r="AB31" s="64"/>
      <c r="AC31" s="64"/>
      <c r="AD31" s="64"/>
    </row>
    <row r="32" spans="4:30" s="55" customFormat="1" ht="14.25" customHeight="1">
      <c r="D32" s="45" t="s">
        <v>50</v>
      </c>
      <c r="E32" s="31" t="s">
        <v>51</v>
      </c>
      <c r="F32" s="39"/>
      <c r="G32" s="39"/>
      <c r="H32" s="40"/>
      <c r="I32" s="78"/>
      <c r="J32" s="16">
        <f aca="true" t="shared" si="23" ref="J32:V32">J70+J107+J144+J181+J218+J255+J292+J329+J366+J403+J440+J477</f>
        <v>36459.7</v>
      </c>
      <c r="K32" s="16">
        <f t="shared" si="23"/>
        <v>36459.7</v>
      </c>
      <c r="L32" s="16">
        <f t="shared" si="23"/>
        <v>36459.7</v>
      </c>
      <c r="M32" s="16">
        <f t="shared" si="23"/>
        <v>36459.7</v>
      </c>
      <c r="N32" s="16">
        <f t="shared" si="23"/>
        <v>36459.7</v>
      </c>
      <c r="O32" s="16">
        <f t="shared" si="23"/>
        <v>36459.7</v>
      </c>
      <c r="P32" s="16">
        <f t="shared" si="23"/>
        <v>36459.7</v>
      </c>
      <c r="Q32" s="16">
        <f t="shared" si="23"/>
        <v>36459.7</v>
      </c>
      <c r="R32" s="16">
        <f t="shared" si="23"/>
        <v>36459.7</v>
      </c>
      <c r="S32" s="16">
        <f>S70+S107+S144+S181+S218+S255+S292+S329+S366+S403+S440+S477</f>
        <v>36459.7</v>
      </c>
      <c r="T32" s="16">
        <f t="shared" si="23"/>
        <v>36459.7</v>
      </c>
      <c r="U32" s="16">
        <f t="shared" si="23"/>
        <v>36459.7</v>
      </c>
      <c r="V32" s="17">
        <f t="shared" si="23"/>
        <v>36459.7</v>
      </c>
      <c r="X32" s="58"/>
      <c r="Y32" s="58"/>
      <c r="Z32" s="58"/>
      <c r="AA32" s="64"/>
      <c r="AB32" s="64"/>
      <c r="AC32" s="64"/>
      <c r="AD32" s="64"/>
    </row>
    <row r="33" spans="4:30" s="55" customFormat="1" ht="14.25" customHeight="1">
      <c r="D33" s="45" t="s">
        <v>52</v>
      </c>
      <c r="E33" s="31" t="s">
        <v>51</v>
      </c>
      <c r="F33" s="39"/>
      <c r="G33" s="39"/>
      <c r="H33" s="40"/>
      <c r="I33" s="78"/>
      <c r="J33" s="16">
        <f aca="true" t="shared" si="24" ref="J33:V33">J71+J108+J145+J182+J219+J256+J293+J330+J367+J404+J441+J478</f>
        <v>36459.7</v>
      </c>
      <c r="K33" s="16">
        <f t="shared" si="24"/>
        <v>36459.7</v>
      </c>
      <c r="L33" s="16">
        <f t="shared" si="24"/>
        <v>36459.7</v>
      </c>
      <c r="M33" s="16">
        <f t="shared" si="24"/>
        <v>36459.7</v>
      </c>
      <c r="N33" s="16">
        <f t="shared" si="24"/>
        <v>36459.7</v>
      </c>
      <c r="O33" s="16">
        <f t="shared" si="24"/>
        <v>36459.7</v>
      </c>
      <c r="P33" s="16">
        <f t="shared" si="24"/>
        <v>36459.7</v>
      </c>
      <c r="Q33" s="16">
        <f t="shared" si="24"/>
        <v>36459.7</v>
      </c>
      <c r="R33" s="16">
        <f t="shared" si="24"/>
        <v>36459.7</v>
      </c>
      <c r="S33" s="16">
        <f t="shared" si="24"/>
        <v>36459.7</v>
      </c>
      <c r="T33" s="16">
        <f t="shared" si="24"/>
        <v>36459.7</v>
      </c>
      <c r="U33" s="16">
        <f t="shared" si="24"/>
        <v>36459.7</v>
      </c>
      <c r="V33" s="17">
        <f t="shared" si="24"/>
        <v>36459.7</v>
      </c>
      <c r="X33" s="58"/>
      <c r="Y33" s="58"/>
      <c r="Z33" s="58"/>
      <c r="AA33" s="64"/>
      <c r="AB33" s="64"/>
      <c r="AC33" s="64"/>
      <c r="AD33" s="64"/>
    </row>
    <row r="34" spans="4:30" s="55" customFormat="1" ht="14.25" customHeight="1">
      <c r="D34" s="45" t="s">
        <v>48</v>
      </c>
      <c r="E34" s="31" t="s">
        <v>25</v>
      </c>
      <c r="F34" s="39"/>
      <c r="G34" s="39"/>
      <c r="H34" s="40"/>
      <c r="I34" s="78"/>
      <c r="J34" s="16">
        <f aca="true" t="shared" si="25" ref="J34:V34">J72+J109+J146+J183+J220+J257+J294+J331+J368+J405+J442+J479</f>
        <v>7863.020999999999</v>
      </c>
      <c r="K34" s="16">
        <f t="shared" si="25"/>
        <v>7863.020999999999</v>
      </c>
      <c r="L34" s="16">
        <f t="shared" si="25"/>
        <v>7863.020999999999</v>
      </c>
      <c r="M34" s="16">
        <f t="shared" si="25"/>
        <v>7863.020999999999</v>
      </c>
      <c r="N34" s="16">
        <f t="shared" si="25"/>
        <v>7863.020999999999</v>
      </c>
      <c r="O34" s="16">
        <f t="shared" si="25"/>
        <v>7863.020999999999</v>
      </c>
      <c r="P34" s="16">
        <f t="shared" si="25"/>
        <v>7863.020999999999</v>
      </c>
      <c r="Q34" s="16">
        <f t="shared" si="25"/>
        <v>7863.020999999999</v>
      </c>
      <c r="R34" s="16">
        <f t="shared" si="25"/>
        <v>7863.020999999999</v>
      </c>
      <c r="S34" s="16">
        <f t="shared" si="25"/>
        <v>7863.020999999999</v>
      </c>
      <c r="T34" s="16">
        <f t="shared" si="25"/>
        <v>7863.020999999999</v>
      </c>
      <c r="U34" s="16">
        <f t="shared" si="25"/>
        <v>7863.020999999999</v>
      </c>
      <c r="V34" s="17">
        <f t="shared" si="25"/>
        <v>3363.7381052631586</v>
      </c>
      <c r="X34" s="58"/>
      <c r="Y34" s="58"/>
      <c r="Z34" s="58"/>
      <c r="AA34" s="64"/>
      <c r="AB34" s="64"/>
      <c r="AC34" s="64"/>
      <c r="AD34" s="64"/>
    </row>
    <row r="35" spans="4:30" s="55" customFormat="1" ht="14.25" customHeight="1">
      <c r="D35" s="45" t="s">
        <v>49</v>
      </c>
      <c r="E35" s="31" t="s">
        <v>25</v>
      </c>
      <c r="F35" s="39"/>
      <c r="G35" s="39"/>
      <c r="H35" s="40"/>
      <c r="I35" s="78"/>
      <c r="J35" s="16">
        <f aca="true" t="shared" si="26" ref="J35:V35">J73+J110+J147+J184+J221+J258+J295+J332+J369+J406+J443+J480</f>
        <v>21101.891</v>
      </c>
      <c r="K35" s="16">
        <f t="shared" si="26"/>
        <v>21101.891</v>
      </c>
      <c r="L35" s="16">
        <f t="shared" si="26"/>
        <v>21101.891</v>
      </c>
      <c r="M35" s="16">
        <f t="shared" si="26"/>
        <v>21101.891</v>
      </c>
      <c r="N35" s="16">
        <f t="shared" si="26"/>
        <v>21101.891</v>
      </c>
      <c r="O35" s="16">
        <f t="shared" si="26"/>
        <v>21101.891</v>
      </c>
      <c r="P35" s="16">
        <f t="shared" si="26"/>
        <v>21101.891</v>
      </c>
      <c r="Q35" s="16">
        <f t="shared" si="26"/>
        <v>21101.891</v>
      </c>
      <c r="R35" s="16">
        <f t="shared" si="26"/>
        <v>21101.891</v>
      </c>
      <c r="S35" s="16">
        <f t="shared" si="26"/>
        <v>21101.891</v>
      </c>
      <c r="T35" s="16">
        <f t="shared" si="26"/>
        <v>21101.891</v>
      </c>
      <c r="U35" s="16">
        <f t="shared" si="26"/>
        <v>21101.891</v>
      </c>
      <c r="V35" s="17">
        <f t="shared" si="26"/>
        <v>13284.473295753029</v>
      </c>
      <c r="X35" s="63"/>
      <c r="Y35" s="63"/>
      <c r="Z35" s="63"/>
      <c r="AA35" s="64"/>
      <c r="AB35" s="64"/>
      <c r="AC35" s="64"/>
      <c r="AD35" s="64"/>
    </row>
    <row r="36" spans="4:30" s="55" customFormat="1" ht="14.25" customHeight="1">
      <c r="D36" s="45" t="s">
        <v>50</v>
      </c>
      <c r="E36" s="31" t="s">
        <v>25</v>
      </c>
      <c r="F36" s="39"/>
      <c r="G36" s="39"/>
      <c r="H36" s="40"/>
      <c r="I36" s="78"/>
      <c r="J36" s="16">
        <f aca="true" t="shared" si="27" ref="J36:V36">J74+J111+J148+J185+J222+J259+J296+J333+J370+J407+J444+J481</f>
        <v>2026.0229999999995</v>
      </c>
      <c r="K36" s="16">
        <f t="shared" si="27"/>
        <v>2026.0229999999995</v>
      </c>
      <c r="L36" s="16">
        <f t="shared" si="27"/>
        <v>2026.0229999999995</v>
      </c>
      <c r="M36" s="16">
        <f t="shared" si="27"/>
        <v>2026.0229999999995</v>
      </c>
      <c r="N36" s="16">
        <f t="shared" si="27"/>
        <v>2026.0229999999995</v>
      </c>
      <c r="O36" s="16">
        <f t="shared" si="27"/>
        <v>2026.0229999999995</v>
      </c>
      <c r="P36" s="16">
        <f t="shared" si="27"/>
        <v>2026.0229999999995</v>
      </c>
      <c r="Q36" s="16">
        <f t="shared" si="27"/>
        <v>2026.0229999999995</v>
      </c>
      <c r="R36" s="16">
        <f t="shared" si="27"/>
        <v>2026.0229999999995</v>
      </c>
      <c r="S36" s="16">
        <f t="shared" si="27"/>
        <v>2026.0229999999995</v>
      </c>
      <c r="T36" s="16">
        <f t="shared" si="27"/>
        <v>2026.0229999999995</v>
      </c>
      <c r="U36" s="16">
        <f t="shared" si="27"/>
        <v>2026.0229999999995</v>
      </c>
      <c r="V36" s="17">
        <f t="shared" si="27"/>
        <v>2026.0229999999995</v>
      </c>
      <c r="X36" s="63"/>
      <c r="Y36" s="63"/>
      <c r="Z36" s="63"/>
      <c r="AA36" s="64"/>
      <c r="AB36" s="64"/>
      <c r="AC36" s="64"/>
      <c r="AD36" s="64"/>
    </row>
    <row r="37" spans="4:30" s="55" customFormat="1" ht="14.25" customHeight="1">
      <c r="D37" s="45" t="s">
        <v>52</v>
      </c>
      <c r="E37" s="31" t="s">
        <v>25</v>
      </c>
      <c r="F37" s="39"/>
      <c r="G37" s="39"/>
      <c r="H37" s="39"/>
      <c r="I37" s="78"/>
      <c r="J37" s="16">
        <f aca="true" t="shared" si="28" ref="J37:V37">J75+J112+J149+J186+J223+J260+J297+J334+J371+J408+J445+J482</f>
        <v>1924.288</v>
      </c>
      <c r="K37" s="16">
        <f t="shared" si="28"/>
        <v>1924.288</v>
      </c>
      <c r="L37" s="16">
        <f t="shared" si="28"/>
        <v>1924.288</v>
      </c>
      <c r="M37" s="16">
        <f t="shared" si="28"/>
        <v>1924.288</v>
      </c>
      <c r="N37" s="16">
        <f t="shared" si="28"/>
        <v>1924.288</v>
      </c>
      <c r="O37" s="16">
        <f t="shared" si="28"/>
        <v>1924.288</v>
      </c>
      <c r="P37" s="16">
        <f t="shared" si="28"/>
        <v>1924.288</v>
      </c>
      <c r="Q37" s="16">
        <f t="shared" si="28"/>
        <v>1924.288</v>
      </c>
      <c r="R37" s="16">
        <f t="shared" si="28"/>
        <v>1924.288</v>
      </c>
      <c r="S37" s="16">
        <f t="shared" si="28"/>
        <v>1924.288</v>
      </c>
      <c r="T37" s="16">
        <f t="shared" si="28"/>
        <v>1924.288</v>
      </c>
      <c r="U37" s="16">
        <f t="shared" si="28"/>
        <v>1924.288</v>
      </c>
      <c r="V37" s="17">
        <f t="shared" si="28"/>
        <v>1924.288</v>
      </c>
      <c r="X37" s="63"/>
      <c r="Y37" s="63"/>
      <c r="Z37" s="63"/>
      <c r="AA37" s="64"/>
      <c r="AB37" s="64"/>
      <c r="AC37" s="64"/>
      <c r="AD37" s="64"/>
    </row>
    <row r="38" spans="4:30" s="55" customFormat="1" ht="14.25" customHeight="1">
      <c r="D38" s="44" t="s">
        <v>26</v>
      </c>
      <c r="E38" s="32" t="s">
        <v>25</v>
      </c>
      <c r="F38" s="43"/>
      <c r="G38" s="43"/>
      <c r="H38" s="43"/>
      <c r="I38" s="44"/>
      <c r="J38" s="33">
        <f>SUM(J34:J37)</f>
        <v>32915.223</v>
      </c>
      <c r="K38" s="33">
        <f aca="true" t="shared" si="29" ref="K38:V38">SUM(K34:K37)</f>
        <v>32915.223</v>
      </c>
      <c r="L38" s="33">
        <f t="shared" si="29"/>
        <v>32915.223</v>
      </c>
      <c r="M38" s="33">
        <f t="shared" si="29"/>
        <v>32915.223</v>
      </c>
      <c r="N38" s="33">
        <f t="shared" si="29"/>
        <v>32915.223</v>
      </c>
      <c r="O38" s="33">
        <f t="shared" si="29"/>
        <v>32915.223</v>
      </c>
      <c r="P38" s="33">
        <f t="shared" si="29"/>
        <v>32915.223</v>
      </c>
      <c r="Q38" s="33">
        <f t="shared" si="29"/>
        <v>32915.223</v>
      </c>
      <c r="R38" s="33">
        <f t="shared" si="29"/>
        <v>32915.223</v>
      </c>
      <c r="S38" s="33">
        <f t="shared" si="29"/>
        <v>32915.223</v>
      </c>
      <c r="T38" s="33">
        <f t="shared" si="29"/>
        <v>32915.223</v>
      </c>
      <c r="U38" s="33">
        <f t="shared" si="29"/>
        <v>32915.223</v>
      </c>
      <c r="V38" s="19">
        <f t="shared" si="29"/>
        <v>20598.522401016187</v>
      </c>
      <c r="X38" s="63"/>
      <c r="Y38" s="63"/>
      <c r="Z38" s="63"/>
      <c r="AA38" s="64"/>
      <c r="AB38" s="64"/>
      <c r="AC38" s="64"/>
      <c r="AD38" s="64"/>
    </row>
    <row r="39" spans="24:30" ht="15">
      <c r="X39" s="25"/>
      <c r="Y39" s="25"/>
      <c r="Z39" s="25"/>
      <c r="AA39" s="24"/>
      <c r="AB39" s="24"/>
      <c r="AC39" s="24"/>
      <c r="AD39" s="24"/>
    </row>
    <row r="41" spans="4:22" ht="15">
      <c r="D41" s="90" t="s">
        <v>55</v>
      </c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2"/>
    </row>
    <row r="42" spans="4:22" ht="15">
      <c r="D42" s="93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5"/>
    </row>
    <row r="43" spans="4:22" s="23" customFormat="1" ht="15">
      <c r="D43" s="6" t="s">
        <v>39</v>
      </c>
      <c r="E43" s="3">
        <v>12</v>
      </c>
      <c r="F43" s="4"/>
      <c r="G43" s="4"/>
      <c r="H43" s="5" t="s">
        <v>40</v>
      </c>
      <c r="I43" s="5" t="s">
        <v>41</v>
      </c>
      <c r="J43" s="5">
        <f>J5</f>
        <v>2024</v>
      </c>
      <c r="K43" s="5">
        <f aca="true" t="shared" si="30" ref="K43:U43">K5</f>
        <v>2025</v>
      </c>
      <c r="L43" s="5">
        <f t="shared" si="30"/>
        <v>2026</v>
      </c>
      <c r="M43" s="5">
        <f t="shared" si="30"/>
        <v>2027</v>
      </c>
      <c r="N43" s="5">
        <f t="shared" si="30"/>
        <v>2028</v>
      </c>
      <c r="O43" s="5">
        <f t="shared" si="30"/>
        <v>2029</v>
      </c>
      <c r="P43" s="5">
        <f t="shared" si="30"/>
        <v>2030</v>
      </c>
      <c r="Q43" s="5">
        <f t="shared" si="30"/>
        <v>2031</v>
      </c>
      <c r="R43" s="5">
        <f t="shared" si="30"/>
        <v>2032</v>
      </c>
      <c r="S43" s="5">
        <f t="shared" si="30"/>
        <v>2033</v>
      </c>
      <c r="T43" s="5">
        <f t="shared" si="30"/>
        <v>2034</v>
      </c>
      <c r="U43" s="5">
        <f t="shared" si="30"/>
        <v>2035</v>
      </c>
      <c r="V43" s="5">
        <v>2034</v>
      </c>
    </row>
    <row r="44" spans="4:22" ht="26.25" customHeight="1">
      <c r="D44" s="96" t="s">
        <v>42</v>
      </c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</row>
    <row r="45" spans="4:26" s="55" customFormat="1" ht="14.25" customHeight="1">
      <c r="D45" s="31" t="s">
        <v>43</v>
      </c>
      <c r="E45" s="31" t="s">
        <v>44</v>
      </c>
      <c r="F45" s="38"/>
      <c r="G45" s="38"/>
      <c r="H45" s="37"/>
      <c r="I45" s="80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2"/>
      <c r="X45" s="89" t="s">
        <v>45</v>
      </c>
      <c r="Y45" s="89" t="s">
        <v>46</v>
      </c>
      <c r="Z45" s="89" t="s">
        <v>47</v>
      </c>
    </row>
    <row r="46" spans="4:26" s="55" customFormat="1" ht="14.25" customHeight="1">
      <c r="D46" s="45" t="s">
        <v>48</v>
      </c>
      <c r="E46" s="31" t="s">
        <v>21</v>
      </c>
      <c r="F46" s="39"/>
      <c r="G46" s="39"/>
      <c r="H46" s="40"/>
      <c r="I46" s="22">
        <v>152</v>
      </c>
      <c r="J46" s="16">
        <f>I46</f>
        <v>152</v>
      </c>
      <c r="K46" s="16">
        <f aca="true" t="shared" si="31" ref="K46:K53">J46</f>
        <v>152</v>
      </c>
      <c r="L46" s="16">
        <f aca="true" t="shared" si="32" ref="L46:L53">K46</f>
        <v>152</v>
      </c>
      <c r="M46" s="16">
        <f aca="true" t="shared" si="33" ref="M46:M53">L46</f>
        <v>152</v>
      </c>
      <c r="N46" s="16">
        <f aca="true" t="shared" si="34" ref="N46:N53">M46</f>
        <v>152</v>
      </c>
      <c r="O46" s="16">
        <f aca="true" t="shared" si="35" ref="O46:O53">N46</f>
        <v>152</v>
      </c>
      <c r="P46" s="16">
        <f aca="true" t="shared" si="36" ref="P46:P53">O46</f>
        <v>152</v>
      </c>
      <c r="Q46" s="16">
        <f aca="true" t="shared" si="37" ref="Q46:Q53">P46</f>
        <v>152</v>
      </c>
      <c r="R46" s="16">
        <f aca="true" t="shared" si="38" ref="R46:R53">Q46</f>
        <v>152</v>
      </c>
      <c r="S46" s="16">
        <f aca="true" t="shared" si="39" ref="S46:S53">R46</f>
        <v>152</v>
      </c>
      <c r="T46" s="16">
        <f aca="true" t="shared" si="40" ref="T46:T53">S46</f>
        <v>152</v>
      </c>
      <c r="U46" s="16">
        <f aca="true" t="shared" si="41" ref="U46:U53">T46</f>
        <v>152</v>
      </c>
      <c r="V46" s="17">
        <f aca="true" t="shared" si="42" ref="V46:V53">U46</f>
        <v>152</v>
      </c>
      <c r="X46" s="89"/>
      <c r="Y46" s="89"/>
      <c r="Z46" s="89"/>
    </row>
    <row r="47" spans="4:26" s="55" customFormat="1" ht="14.25" customHeight="1">
      <c r="D47" s="45" t="s">
        <v>49</v>
      </c>
      <c r="E47" s="31" t="s">
        <v>21</v>
      </c>
      <c r="F47" s="39"/>
      <c r="G47" s="39"/>
      <c r="H47" s="40"/>
      <c r="I47" s="22">
        <v>586.3</v>
      </c>
      <c r="J47" s="16">
        <f aca="true" t="shared" si="43" ref="J47:J53">I47</f>
        <v>586.3</v>
      </c>
      <c r="K47" s="16">
        <f t="shared" si="31"/>
        <v>586.3</v>
      </c>
      <c r="L47" s="16">
        <f t="shared" si="32"/>
        <v>586.3</v>
      </c>
      <c r="M47" s="16">
        <f t="shared" si="33"/>
        <v>586.3</v>
      </c>
      <c r="N47" s="16">
        <f t="shared" si="34"/>
        <v>586.3</v>
      </c>
      <c r="O47" s="16">
        <f t="shared" si="35"/>
        <v>586.3</v>
      </c>
      <c r="P47" s="16">
        <f t="shared" si="36"/>
        <v>586.3</v>
      </c>
      <c r="Q47" s="16">
        <f t="shared" si="37"/>
        <v>586.3</v>
      </c>
      <c r="R47" s="16">
        <f t="shared" si="38"/>
        <v>586.3</v>
      </c>
      <c r="S47" s="16">
        <f t="shared" si="39"/>
        <v>586.3</v>
      </c>
      <c r="T47" s="16">
        <f t="shared" si="40"/>
        <v>586.3</v>
      </c>
      <c r="U47" s="16">
        <f t="shared" si="41"/>
        <v>586.3</v>
      </c>
      <c r="V47" s="17">
        <f t="shared" si="42"/>
        <v>586.3</v>
      </c>
      <c r="X47" s="56" t="s">
        <v>56</v>
      </c>
      <c r="Y47" s="57">
        <f>I50/I46</f>
        <v>4.499282894736842</v>
      </c>
      <c r="Z47" s="57">
        <f>Y47*1.21</f>
        <v>5.444132302631578</v>
      </c>
    </row>
    <row r="48" spans="4:26" s="55" customFormat="1" ht="14.25" customHeight="1">
      <c r="D48" s="45" t="s">
        <v>50</v>
      </c>
      <c r="E48" s="31" t="s">
        <v>51</v>
      </c>
      <c r="F48" s="39"/>
      <c r="G48" s="39"/>
      <c r="H48" s="40"/>
      <c r="I48" s="22">
        <v>3160</v>
      </c>
      <c r="J48" s="16">
        <f t="shared" si="43"/>
        <v>3160</v>
      </c>
      <c r="K48" s="16">
        <f t="shared" si="31"/>
        <v>3160</v>
      </c>
      <c r="L48" s="16">
        <f t="shared" si="32"/>
        <v>3160</v>
      </c>
      <c r="M48" s="16">
        <f t="shared" si="33"/>
        <v>3160</v>
      </c>
      <c r="N48" s="16">
        <f t="shared" si="34"/>
        <v>3160</v>
      </c>
      <c r="O48" s="16">
        <f t="shared" si="35"/>
        <v>3160</v>
      </c>
      <c r="P48" s="16">
        <f t="shared" si="36"/>
        <v>3160</v>
      </c>
      <c r="Q48" s="16">
        <f t="shared" si="37"/>
        <v>3160</v>
      </c>
      <c r="R48" s="16">
        <f t="shared" si="38"/>
        <v>3160</v>
      </c>
      <c r="S48" s="16">
        <f t="shared" si="39"/>
        <v>3160</v>
      </c>
      <c r="T48" s="16">
        <f t="shared" si="40"/>
        <v>3160</v>
      </c>
      <c r="U48" s="16">
        <f t="shared" si="41"/>
        <v>3160</v>
      </c>
      <c r="V48" s="17">
        <f t="shared" si="42"/>
        <v>3160</v>
      </c>
      <c r="X48" s="56" t="s">
        <v>57</v>
      </c>
      <c r="Y48" s="57">
        <f aca="true" t="shared" si="44" ref="Y48">I51/I47</f>
        <v>1.9543544260617431</v>
      </c>
      <c r="Z48" s="57">
        <f>Y48*1.1</f>
        <v>2.1497898686679178</v>
      </c>
    </row>
    <row r="49" spans="4:26" s="55" customFormat="1" ht="14.25" customHeight="1">
      <c r="D49" s="45" t="s">
        <v>52</v>
      </c>
      <c r="E49" s="31" t="s">
        <v>51</v>
      </c>
      <c r="F49" s="39"/>
      <c r="G49" s="39"/>
      <c r="H49" s="40"/>
      <c r="I49" s="22">
        <v>3160</v>
      </c>
      <c r="J49" s="16">
        <f t="shared" si="43"/>
        <v>3160</v>
      </c>
      <c r="K49" s="16">
        <f t="shared" si="31"/>
        <v>3160</v>
      </c>
      <c r="L49" s="16">
        <f t="shared" si="32"/>
        <v>3160</v>
      </c>
      <c r="M49" s="16">
        <f t="shared" si="33"/>
        <v>3160</v>
      </c>
      <c r="N49" s="16">
        <f t="shared" si="34"/>
        <v>3160</v>
      </c>
      <c r="O49" s="16">
        <f t="shared" si="35"/>
        <v>3160</v>
      </c>
      <c r="P49" s="16">
        <f t="shared" si="36"/>
        <v>3160</v>
      </c>
      <c r="Q49" s="16">
        <f t="shared" si="37"/>
        <v>3160</v>
      </c>
      <c r="R49" s="16">
        <f t="shared" si="38"/>
        <v>3160</v>
      </c>
      <c r="S49" s="16">
        <f t="shared" si="39"/>
        <v>3160</v>
      </c>
      <c r="T49" s="16">
        <f t="shared" si="40"/>
        <v>3160</v>
      </c>
      <c r="U49" s="16">
        <f t="shared" si="41"/>
        <v>3160</v>
      </c>
      <c r="V49" s="17">
        <f t="shared" si="42"/>
        <v>3160</v>
      </c>
      <c r="X49" s="56" t="s">
        <v>102</v>
      </c>
      <c r="Y49" s="57">
        <f>I52/I48</f>
        <v>0.05563892405063291</v>
      </c>
      <c r="Z49" s="57">
        <f>Y49*1.21</f>
        <v>0.06732309810126581</v>
      </c>
    </row>
    <row r="50" spans="4:26" s="55" customFormat="1" ht="14.25" customHeight="1">
      <c r="D50" s="45" t="s">
        <v>48</v>
      </c>
      <c r="E50" s="31" t="s">
        <v>25</v>
      </c>
      <c r="F50" s="39"/>
      <c r="G50" s="39"/>
      <c r="H50" s="40"/>
      <c r="I50" s="22">
        <v>683.891</v>
      </c>
      <c r="J50" s="16">
        <f t="shared" si="43"/>
        <v>683.891</v>
      </c>
      <c r="K50" s="16">
        <f t="shared" si="31"/>
        <v>683.891</v>
      </c>
      <c r="L50" s="16">
        <f t="shared" si="32"/>
        <v>683.891</v>
      </c>
      <c r="M50" s="16">
        <f t="shared" si="33"/>
        <v>683.891</v>
      </c>
      <c r="N50" s="16">
        <f t="shared" si="34"/>
        <v>683.891</v>
      </c>
      <c r="O50" s="16">
        <f t="shared" si="35"/>
        <v>683.891</v>
      </c>
      <c r="P50" s="16">
        <f t="shared" si="36"/>
        <v>683.891</v>
      </c>
      <c r="Q50" s="16">
        <f t="shared" si="37"/>
        <v>683.891</v>
      </c>
      <c r="R50" s="16">
        <f t="shared" si="38"/>
        <v>683.891</v>
      </c>
      <c r="S50" s="16">
        <f t="shared" si="39"/>
        <v>683.891</v>
      </c>
      <c r="T50" s="16">
        <f t="shared" si="40"/>
        <v>683.891</v>
      </c>
      <c r="U50" s="16">
        <f t="shared" si="41"/>
        <v>683.891</v>
      </c>
      <c r="V50" s="17">
        <f t="shared" si="42"/>
        <v>683.891</v>
      </c>
      <c r="X50" s="56" t="s">
        <v>103</v>
      </c>
      <c r="Y50" s="57">
        <f>I53/I49</f>
        <v>0.05279936708860759</v>
      </c>
      <c r="Z50" s="57">
        <f>Y50*1.21</f>
        <v>0.06388723417721519</v>
      </c>
    </row>
    <row r="51" spans="4:26" s="55" customFormat="1" ht="14.25" customHeight="1">
      <c r="D51" s="45" t="s">
        <v>49</v>
      </c>
      <c r="E51" s="31" t="s">
        <v>25</v>
      </c>
      <c r="F51" s="39"/>
      <c r="G51" s="39"/>
      <c r="H51" s="40"/>
      <c r="I51" s="22">
        <v>1145.838</v>
      </c>
      <c r="J51" s="16">
        <f t="shared" si="43"/>
        <v>1145.838</v>
      </c>
      <c r="K51" s="16">
        <f t="shared" si="31"/>
        <v>1145.838</v>
      </c>
      <c r="L51" s="16">
        <f t="shared" si="32"/>
        <v>1145.838</v>
      </c>
      <c r="M51" s="16">
        <f t="shared" si="33"/>
        <v>1145.838</v>
      </c>
      <c r="N51" s="16">
        <f t="shared" si="34"/>
        <v>1145.838</v>
      </c>
      <c r="O51" s="16">
        <f t="shared" si="35"/>
        <v>1145.838</v>
      </c>
      <c r="P51" s="16">
        <f t="shared" si="36"/>
        <v>1145.838</v>
      </c>
      <c r="Q51" s="16">
        <f t="shared" si="37"/>
        <v>1145.838</v>
      </c>
      <c r="R51" s="16">
        <f t="shared" si="38"/>
        <v>1145.838</v>
      </c>
      <c r="S51" s="16">
        <f t="shared" si="39"/>
        <v>1145.838</v>
      </c>
      <c r="T51" s="16">
        <f t="shared" si="40"/>
        <v>1145.838</v>
      </c>
      <c r="U51" s="16">
        <f t="shared" si="41"/>
        <v>1145.838</v>
      </c>
      <c r="V51" s="17">
        <f t="shared" si="42"/>
        <v>1145.838</v>
      </c>
      <c r="X51" s="58"/>
      <c r="Y51" s="58"/>
      <c r="Z51" s="58"/>
    </row>
    <row r="52" spans="4:26" s="55" customFormat="1" ht="14.25" customHeight="1">
      <c r="D52" s="45" t="s">
        <v>50</v>
      </c>
      <c r="E52" s="31" t="s">
        <v>25</v>
      </c>
      <c r="F52" s="39"/>
      <c r="G52" s="39"/>
      <c r="H52" s="40"/>
      <c r="I52" s="22">
        <v>175.819</v>
      </c>
      <c r="J52" s="16">
        <f t="shared" si="43"/>
        <v>175.819</v>
      </c>
      <c r="K52" s="16">
        <f t="shared" si="31"/>
        <v>175.819</v>
      </c>
      <c r="L52" s="16">
        <f t="shared" si="32"/>
        <v>175.819</v>
      </c>
      <c r="M52" s="16">
        <f t="shared" si="33"/>
        <v>175.819</v>
      </c>
      <c r="N52" s="16">
        <f t="shared" si="34"/>
        <v>175.819</v>
      </c>
      <c r="O52" s="16">
        <f t="shared" si="35"/>
        <v>175.819</v>
      </c>
      <c r="P52" s="16">
        <f t="shared" si="36"/>
        <v>175.819</v>
      </c>
      <c r="Q52" s="16">
        <f t="shared" si="37"/>
        <v>175.819</v>
      </c>
      <c r="R52" s="16">
        <f t="shared" si="38"/>
        <v>175.819</v>
      </c>
      <c r="S52" s="16">
        <f t="shared" si="39"/>
        <v>175.819</v>
      </c>
      <c r="T52" s="16">
        <f t="shared" si="40"/>
        <v>175.819</v>
      </c>
      <c r="U52" s="16">
        <f t="shared" si="41"/>
        <v>175.819</v>
      </c>
      <c r="V52" s="17">
        <f t="shared" si="42"/>
        <v>175.819</v>
      </c>
      <c r="X52" s="58"/>
      <c r="Y52" s="58"/>
      <c r="Z52" s="58"/>
    </row>
    <row r="53" spans="4:26" s="55" customFormat="1" ht="14.25" customHeight="1">
      <c r="D53" s="45" t="s">
        <v>52</v>
      </c>
      <c r="E53" s="31" t="s">
        <v>25</v>
      </c>
      <c r="F53" s="39"/>
      <c r="G53" s="39"/>
      <c r="H53" s="39"/>
      <c r="I53" s="22">
        <v>166.846</v>
      </c>
      <c r="J53" s="16">
        <f t="shared" si="43"/>
        <v>166.846</v>
      </c>
      <c r="K53" s="16">
        <f t="shared" si="31"/>
        <v>166.846</v>
      </c>
      <c r="L53" s="16">
        <f t="shared" si="32"/>
        <v>166.846</v>
      </c>
      <c r="M53" s="16">
        <f t="shared" si="33"/>
        <v>166.846</v>
      </c>
      <c r="N53" s="16">
        <f t="shared" si="34"/>
        <v>166.846</v>
      </c>
      <c r="O53" s="16">
        <f t="shared" si="35"/>
        <v>166.846</v>
      </c>
      <c r="P53" s="16">
        <f t="shared" si="36"/>
        <v>166.846</v>
      </c>
      <c r="Q53" s="16">
        <f t="shared" si="37"/>
        <v>166.846</v>
      </c>
      <c r="R53" s="16">
        <f t="shared" si="38"/>
        <v>166.846</v>
      </c>
      <c r="S53" s="16">
        <f t="shared" si="39"/>
        <v>166.846</v>
      </c>
      <c r="T53" s="16">
        <f t="shared" si="40"/>
        <v>166.846</v>
      </c>
      <c r="U53" s="16">
        <f t="shared" si="41"/>
        <v>166.846</v>
      </c>
      <c r="V53" s="17">
        <f t="shared" si="42"/>
        <v>166.846</v>
      </c>
      <c r="X53" s="58"/>
      <c r="Y53" s="58"/>
      <c r="Z53" s="58"/>
    </row>
    <row r="54" spans="4:26" s="55" customFormat="1" ht="14.25" customHeight="1">
      <c r="D54" s="44" t="s">
        <v>26</v>
      </c>
      <c r="E54" s="32" t="s">
        <v>25</v>
      </c>
      <c r="F54" s="43"/>
      <c r="G54" s="43"/>
      <c r="H54" s="43"/>
      <c r="I54" s="33"/>
      <c r="J54" s="33">
        <f aca="true" t="shared" si="45" ref="J54:V54">SUM(J50:J53)</f>
        <v>2172.394</v>
      </c>
      <c r="K54" s="33">
        <f t="shared" si="45"/>
        <v>2172.394</v>
      </c>
      <c r="L54" s="33">
        <f t="shared" si="45"/>
        <v>2172.394</v>
      </c>
      <c r="M54" s="33">
        <f t="shared" si="45"/>
        <v>2172.394</v>
      </c>
      <c r="N54" s="33">
        <f t="shared" si="45"/>
        <v>2172.394</v>
      </c>
      <c r="O54" s="33">
        <f t="shared" si="45"/>
        <v>2172.394</v>
      </c>
      <c r="P54" s="33">
        <f t="shared" si="45"/>
        <v>2172.394</v>
      </c>
      <c r="Q54" s="33">
        <f t="shared" si="45"/>
        <v>2172.394</v>
      </c>
      <c r="R54" s="33">
        <f t="shared" si="45"/>
        <v>2172.394</v>
      </c>
      <c r="S54" s="33">
        <f t="shared" si="45"/>
        <v>2172.394</v>
      </c>
      <c r="T54" s="33">
        <f t="shared" si="45"/>
        <v>2172.394</v>
      </c>
      <c r="U54" s="33">
        <f t="shared" si="45"/>
        <v>2172.394</v>
      </c>
      <c r="V54" s="19">
        <f t="shared" si="45"/>
        <v>2172.394</v>
      </c>
      <c r="X54" s="58"/>
      <c r="Y54" s="58"/>
      <c r="Z54" s="58"/>
    </row>
    <row r="55" spans="4:22" ht="26.25" customHeight="1">
      <c r="D55" s="79" t="s">
        <v>53</v>
      </c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</row>
    <row r="56" spans="4:26" s="55" customFormat="1" ht="14.25" customHeight="1">
      <c r="D56" s="31" t="s">
        <v>43</v>
      </c>
      <c r="E56" s="31" t="s">
        <v>44</v>
      </c>
      <c r="F56" s="38"/>
      <c r="G56" s="38"/>
      <c r="H56" s="37"/>
      <c r="I56" s="80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2"/>
      <c r="X56" s="58"/>
      <c r="Y56" s="58"/>
      <c r="Z56" s="58"/>
    </row>
    <row r="57" spans="4:26" s="55" customFormat="1" ht="14.25" customHeight="1">
      <c r="D57" s="45" t="s">
        <v>48</v>
      </c>
      <c r="E57" s="31" t="s">
        <v>21</v>
      </c>
      <c r="F57" s="39"/>
      <c r="G57" s="39"/>
      <c r="H57" s="40"/>
      <c r="I57" s="77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21">
        <v>1000</v>
      </c>
      <c r="X57" s="58"/>
      <c r="Y57" s="58"/>
      <c r="Z57" s="58"/>
    </row>
    <row r="58" spans="4:26" s="55" customFormat="1" ht="14.25" customHeight="1">
      <c r="D58" s="45" t="s">
        <v>49</v>
      </c>
      <c r="E58" s="31" t="s">
        <v>21</v>
      </c>
      <c r="F58" s="39"/>
      <c r="G58" s="39"/>
      <c r="H58" s="40"/>
      <c r="I58" s="78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21">
        <v>4000</v>
      </c>
      <c r="X58" s="58"/>
      <c r="Y58" s="58"/>
      <c r="Z58" s="58"/>
    </row>
    <row r="59" spans="4:26" s="55" customFormat="1" ht="14.25" customHeight="1">
      <c r="D59" s="45" t="s">
        <v>50</v>
      </c>
      <c r="E59" s="31" t="s">
        <v>51</v>
      </c>
      <c r="F59" s="39"/>
      <c r="G59" s="39"/>
      <c r="H59" s="40"/>
      <c r="I59" s="78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21"/>
      <c r="X59" s="58"/>
      <c r="Y59" s="58"/>
      <c r="Z59" s="58"/>
    </row>
    <row r="60" spans="4:26" s="55" customFormat="1" ht="14.25" customHeight="1">
      <c r="D60" s="45" t="s">
        <v>52</v>
      </c>
      <c r="E60" s="31" t="s">
        <v>51</v>
      </c>
      <c r="F60" s="39"/>
      <c r="G60" s="39"/>
      <c r="H60" s="40"/>
      <c r="I60" s="78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21"/>
      <c r="X60" s="58"/>
      <c r="Y60" s="58"/>
      <c r="Z60" s="58"/>
    </row>
    <row r="61" spans="4:26" s="55" customFormat="1" ht="14.25" customHeight="1">
      <c r="D61" s="45" t="s">
        <v>48</v>
      </c>
      <c r="E61" s="31" t="s">
        <v>25</v>
      </c>
      <c r="F61" s="39"/>
      <c r="G61" s="39"/>
      <c r="H61" s="40"/>
      <c r="I61" s="78"/>
      <c r="J61" s="16">
        <f>J57*$Z47</f>
        <v>0</v>
      </c>
      <c r="K61" s="16">
        <f aca="true" t="shared" si="46" ref="K61:U61">K57*$Z47</f>
        <v>0</v>
      </c>
      <c r="L61" s="16">
        <f t="shared" si="46"/>
        <v>0</v>
      </c>
      <c r="M61" s="16">
        <f t="shared" si="46"/>
        <v>0</v>
      </c>
      <c r="N61" s="16">
        <f t="shared" si="46"/>
        <v>0</v>
      </c>
      <c r="O61" s="16">
        <f t="shared" si="46"/>
        <v>0</v>
      </c>
      <c r="P61" s="16">
        <f t="shared" si="46"/>
        <v>0</v>
      </c>
      <c r="Q61" s="16">
        <f t="shared" si="46"/>
        <v>0</v>
      </c>
      <c r="R61" s="16">
        <f t="shared" si="46"/>
        <v>0</v>
      </c>
      <c r="S61" s="16">
        <f t="shared" si="46"/>
        <v>0</v>
      </c>
      <c r="T61" s="16">
        <f t="shared" si="46"/>
        <v>0</v>
      </c>
      <c r="U61" s="16">
        <f t="shared" si="46"/>
        <v>0</v>
      </c>
      <c r="V61" s="17">
        <f aca="true" t="shared" si="47" ref="V61">V57*$Y47</f>
        <v>4499.282894736842</v>
      </c>
      <c r="X61" s="58"/>
      <c r="Y61" s="58"/>
      <c r="Z61" s="58"/>
    </row>
    <row r="62" spans="4:26" s="55" customFormat="1" ht="14.25" customHeight="1">
      <c r="D62" s="45" t="s">
        <v>49</v>
      </c>
      <c r="E62" s="31" t="s">
        <v>25</v>
      </c>
      <c r="F62" s="39"/>
      <c r="G62" s="39"/>
      <c r="H62" s="40"/>
      <c r="I62" s="78"/>
      <c r="J62" s="16">
        <f>J58*$Z48</f>
        <v>0</v>
      </c>
      <c r="K62" s="16">
        <f aca="true" t="shared" si="48" ref="K62:U62">K58*$Z48</f>
        <v>0</v>
      </c>
      <c r="L62" s="16">
        <f t="shared" si="48"/>
        <v>0</v>
      </c>
      <c r="M62" s="16">
        <f t="shared" si="48"/>
        <v>0</v>
      </c>
      <c r="N62" s="16">
        <f t="shared" si="48"/>
        <v>0</v>
      </c>
      <c r="O62" s="16">
        <f t="shared" si="48"/>
        <v>0</v>
      </c>
      <c r="P62" s="16">
        <f t="shared" si="48"/>
        <v>0</v>
      </c>
      <c r="Q62" s="16">
        <f t="shared" si="48"/>
        <v>0</v>
      </c>
      <c r="R62" s="16">
        <f t="shared" si="48"/>
        <v>0</v>
      </c>
      <c r="S62" s="16">
        <f t="shared" si="48"/>
        <v>0</v>
      </c>
      <c r="T62" s="16">
        <f t="shared" si="48"/>
        <v>0</v>
      </c>
      <c r="U62" s="16">
        <f t="shared" si="48"/>
        <v>0</v>
      </c>
      <c r="V62" s="17">
        <f aca="true" t="shared" si="49" ref="V62">V58*$Y48</f>
        <v>7817.417704246973</v>
      </c>
      <c r="X62" s="58"/>
      <c r="Y62" s="58"/>
      <c r="Z62" s="58"/>
    </row>
    <row r="63" spans="4:26" s="55" customFormat="1" ht="14.25" customHeight="1">
      <c r="D63" s="45" t="s">
        <v>50</v>
      </c>
      <c r="E63" s="31" t="s">
        <v>25</v>
      </c>
      <c r="F63" s="39"/>
      <c r="G63" s="39"/>
      <c r="H63" s="40"/>
      <c r="I63" s="78"/>
      <c r="J63" s="16">
        <f>J59*$Z49</f>
        <v>0</v>
      </c>
      <c r="K63" s="16">
        <f aca="true" t="shared" si="50" ref="K63:U63">K59*$Z49</f>
        <v>0</v>
      </c>
      <c r="L63" s="16">
        <f t="shared" si="50"/>
        <v>0</v>
      </c>
      <c r="M63" s="16">
        <f t="shared" si="50"/>
        <v>0</v>
      </c>
      <c r="N63" s="16">
        <f t="shared" si="50"/>
        <v>0</v>
      </c>
      <c r="O63" s="16">
        <f t="shared" si="50"/>
        <v>0</v>
      </c>
      <c r="P63" s="16">
        <f t="shared" si="50"/>
        <v>0</v>
      </c>
      <c r="Q63" s="16">
        <f t="shared" si="50"/>
        <v>0</v>
      </c>
      <c r="R63" s="16">
        <f t="shared" si="50"/>
        <v>0</v>
      </c>
      <c r="S63" s="16">
        <f t="shared" si="50"/>
        <v>0</v>
      </c>
      <c r="T63" s="16">
        <f t="shared" si="50"/>
        <v>0</v>
      </c>
      <c r="U63" s="16">
        <f t="shared" si="50"/>
        <v>0</v>
      </c>
      <c r="V63" s="17">
        <f aca="true" t="shared" si="51" ref="V63">V59*$Y49</f>
        <v>0</v>
      </c>
      <c r="X63" s="58"/>
      <c r="Y63" s="58"/>
      <c r="Z63" s="58"/>
    </row>
    <row r="64" spans="4:26" s="55" customFormat="1" ht="14.25" customHeight="1">
      <c r="D64" s="45" t="s">
        <v>52</v>
      </c>
      <c r="E64" s="31" t="s">
        <v>25</v>
      </c>
      <c r="F64" s="39"/>
      <c r="G64" s="39"/>
      <c r="H64" s="39"/>
      <c r="I64" s="78"/>
      <c r="J64" s="16">
        <f>J60*$Z50</f>
        <v>0</v>
      </c>
      <c r="K64" s="16">
        <f aca="true" t="shared" si="52" ref="K64:U64">K60*$Z50</f>
        <v>0</v>
      </c>
      <c r="L64" s="16">
        <f t="shared" si="52"/>
        <v>0</v>
      </c>
      <c r="M64" s="16">
        <f t="shared" si="52"/>
        <v>0</v>
      </c>
      <c r="N64" s="16">
        <f t="shared" si="52"/>
        <v>0</v>
      </c>
      <c r="O64" s="16">
        <f t="shared" si="52"/>
        <v>0</v>
      </c>
      <c r="P64" s="16">
        <f t="shared" si="52"/>
        <v>0</v>
      </c>
      <c r="Q64" s="16">
        <f t="shared" si="52"/>
        <v>0</v>
      </c>
      <c r="R64" s="16">
        <f t="shared" si="52"/>
        <v>0</v>
      </c>
      <c r="S64" s="16">
        <f t="shared" si="52"/>
        <v>0</v>
      </c>
      <c r="T64" s="16">
        <f t="shared" si="52"/>
        <v>0</v>
      </c>
      <c r="U64" s="16">
        <f t="shared" si="52"/>
        <v>0</v>
      </c>
      <c r="V64" s="17">
        <f aca="true" t="shared" si="53" ref="V64">V60*$Y50</f>
        <v>0</v>
      </c>
      <c r="X64" s="58"/>
      <c r="Y64" s="58"/>
      <c r="Z64" s="58"/>
    </row>
    <row r="65" spans="4:26" s="55" customFormat="1" ht="14.25" customHeight="1">
      <c r="D65" s="44" t="s">
        <v>26</v>
      </c>
      <c r="E65" s="32" t="s">
        <v>25</v>
      </c>
      <c r="F65" s="43"/>
      <c r="G65" s="43"/>
      <c r="H65" s="43"/>
      <c r="I65" s="44"/>
      <c r="J65" s="33">
        <f>SUM(J61:J64)</f>
        <v>0</v>
      </c>
      <c r="K65" s="33">
        <f aca="true" t="shared" si="54" ref="K65:U65">SUM(K61:K64)</f>
        <v>0</v>
      </c>
      <c r="L65" s="33">
        <f t="shared" si="54"/>
        <v>0</v>
      </c>
      <c r="M65" s="33">
        <f t="shared" si="54"/>
        <v>0</v>
      </c>
      <c r="N65" s="33">
        <f t="shared" si="54"/>
        <v>0</v>
      </c>
      <c r="O65" s="33">
        <f t="shared" si="54"/>
        <v>0</v>
      </c>
      <c r="P65" s="33">
        <f t="shared" si="54"/>
        <v>0</v>
      </c>
      <c r="Q65" s="33">
        <f t="shared" si="54"/>
        <v>0</v>
      </c>
      <c r="R65" s="33">
        <f t="shared" si="54"/>
        <v>0</v>
      </c>
      <c r="S65" s="33">
        <f t="shared" si="54"/>
        <v>0</v>
      </c>
      <c r="T65" s="33">
        <f t="shared" si="54"/>
        <v>0</v>
      </c>
      <c r="U65" s="33">
        <f t="shared" si="54"/>
        <v>0</v>
      </c>
      <c r="V65" s="19">
        <f aca="true" t="shared" si="55" ref="V65">SUM(V57:V64)</f>
        <v>17316.700598983814</v>
      </c>
      <c r="X65" s="58"/>
      <c r="Y65" s="58"/>
      <c r="Z65" s="58"/>
    </row>
    <row r="66" spans="4:22" ht="26.25" customHeight="1">
      <c r="D66" s="79" t="s">
        <v>54</v>
      </c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</row>
    <row r="67" spans="4:26" s="55" customFormat="1" ht="14.25" customHeight="1">
      <c r="D67" s="31" t="s">
        <v>43</v>
      </c>
      <c r="E67" s="31" t="s">
        <v>44</v>
      </c>
      <c r="F67" s="38"/>
      <c r="G67" s="38"/>
      <c r="H67" s="37"/>
      <c r="I67" s="80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2"/>
      <c r="X67" s="65"/>
      <c r="Y67" s="65"/>
      <c r="Z67" s="65"/>
    </row>
    <row r="68" spans="4:26" s="55" customFormat="1" ht="14.25" customHeight="1">
      <c r="D68" s="45" t="s">
        <v>48</v>
      </c>
      <c r="E68" s="31" t="s">
        <v>21</v>
      </c>
      <c r="F68" s="39"/>
      <c r="G68" s="39"/>
      <c r="H68" s="40"/>
      <c r="I68" s="77"/>
      <c r="J68" s="16">
        <f aca="true" t="shared" si="56" ref="J68:V68">J46-J57</f>
        <v>152</v>
      </c>
      <c r="K68" s="16">
        <f t="shared" si="56"/>
        <v>152</v>
      </c>
      <c r="L68" s="16">
        <f t="shared" si="56"/>
        <v>152</v>
      </c>
      <c r="M68" s="16">
        <f t="shared" si="56"/>
        <v>152</v>
      </c>
      <c r="N68" s="16">
        <f t="shared" si="56"/>
        <v>152</v>
      </c>
      <c r="O68" s="16">
        <f t="shared" si="56"/>
        <v>152</v>
      </c>
      <c r="P68" s="16">
        <f t="shared" si="56"/>
        <v>152</v>
      </c>
      <c r="Q68" s="16">
        <f t="shared" si="56"/>
        <v>152</v>
      </c>
      <c r="R68" s="16">
        <f t="shared" si="56"/>
        <v>152</v>
      </c>
      <c r="S68" s="16">
        <f t="shared" si="56"/>
        <v>152</v>
      </c>
      <c r="T68" s="16">
        <f t="shared" si="56"/>
        <v>152</v>
      </c>
      <c r="U68" s="16">
        <f t="shared" si="56"/>
        <v>152</v>
      </c>
      <c r="V68" s="17">
        <f t="shared" si="56"/>
        <v>-848</v>
      </c>
      <c r="X68" s="65"/>
      <c r="Y68" s="65"/>
      <c r="Z68" s="65"/>
    </row>
    <row r="69" spans="4:26" s="55" customFormat="1" ht="14.25" customHeight="1">
      <c r="D69" s="45" t="s">
        <v>49</v>
      </c>
      <c r="E69" s="31" t="s">
        <v>21</v>
      </c>
      <c r="F69" s="39"/>
      <c r="G69" s="39"/>
      <c r="H69" s="40"/>
      <c r="I69" s="78"/>
      <c r="J69" s="16">
        <f aca="true" t="shared" si="57" ref="J69:V69">J47-J58</f>
        <v>586.3</v>
      </c>
      <c r="K69" s="16">
        <f t="shared" si="57"/>
        <v>586.3</v>
      </c>
      <c r="L69" s="16">
        <f t="shared" si="57"/>
        <v>586.3</v>
      </c>
      <c r="M69" s="16">
        <f t="shared" si="57"/>
        <v>586.3</v>
      </c>
      <c r="N69" s="16">
        <f t="shared" si="57"/>
        <v>586.3</v>
      </c>
      <c r="O69" s="16">
        <f t="shared" si="57"/>
        <v>586.3</v>
      </c>
      <c r="P69" s="16">
        <f t="shared" si="57"/>
        <v>586.3</v>
      </c>
      <c r="Q69" s="16">
        <f t="shared" si="57"/>
        <v>586.3</v>
      </c>
      <c r="R69" s="16">
        <f t="shared" si="57"/>
        <v>586.3</v>
      </c>
      <c r="S69" s="16">
        <f t="shared" si="57"/>
        <v>586.3</v>
      </c>
      <c r="T69" s="16">
        <f t="shared" si="57"/>
        <v>586.3</v>
      </c>
      <c r="U69" s="16">
        <f t="shared" si="57"/>
        <v>586.3</v>
      </c>
      <c r="V69" s="17">
        <f t="shared" si="57"/>
        <v>-3413.7</v>
      </c>
      <c r="X69" s="65"/>
      <c r="Y69" s="65"/>
      <c r="Z69" s="65"/>
    </row>
    <row r="70" spans="4:26" s="55" customFormat="1" ht="14.25" customHeight="1">
      <c r="D70" s="45" t="s">
        <v>50</v>
      </c>
      <c r="E70" s="31" t="s">
        <v>51</v>
      </c>
      <c r="F70" s="39"/>
      <c r="G70" s="39"/>
      <c r="H70" s="40"/>
      <c r="I70" s="78"/>
      <c r="J70" s="16">
        <f aca="true" t="shared" si="58" ref="J70:V70">J48-J59</f>
        <v>3160</v>
      </c>
      <c r="K70" s="16">
        <f t="shared" si="58"/>
        <v>3160</v>
      </c>
      <c r="L70" s="16">
        <f t="shared" si="58"/>
        <v>3160</v>
      </c>
      <c r="M70" s="16">
        <f t="shared" si="58"/>
        <v>3160</v>
      </c>
      <c r="N70" s="16">
        <f t="shared" si="58"/>
        <v>3160</v>
      </c>
      <c r="O70" s="16">
        <f t="shared" si="58"/>
        <v>3160</v>
      </c>
      <c r="P70" s="16">
        <f t="shared" si="58"/>
        <v>3160</v>
      </c>
      <c r="Q70" s="16">
        <f t="shared" si="58"/>
        <v>3160</v>
      </c>
      <c r="R70" s="16">
        <f t="shared" si="58"/>
        <v>3160</v>
      </c>
      <c r="S70" s="16">
        <f t="shared" si="58"/>
        <v>3160</v>
      </c>
      <c r="T70" s="16">
        <f t="shared" si="58"/>
        <v>3160</v>
      </c>
      <c r="U70" s="16">
        <f t="shared" si="58"/>
        <v>3160</v>
      </c>
      <c r="V70" s="17">
        <f t="shared" si="58"/>
        <v>3160</v>
      </c>
      <c r="X70" s="65"/>
      <c r="Y70" s="65"/>
      <c r="Z70" s="65"/>
    </row>
    <row r="71" spans="4:26" s="55" customFormat="1" ht="14.25" customHeight="1">
      <c r="D71" s="45" t="s">
        <v>52</v>
      </c>
      <c r="E71" s="31" t="s">
        <v>51</v>
      </c>
      <c r="F71" s="39"/>
      <c r="G71" s="39"/>
      <c r="H71" s="40"/>
      <c r="I71" s="78"/>
      <c r="J71" s="16">
        <f aca="true" t="shared" si="59" ref="J71:V71">J49-J60</f>
        <v>3160</v>
      </c>
      <c r="K71" s="16">
        <f t="shared" si="59"/>
        <v>3160</v>
      </c>
      <c r="L71" s="16">
        <f t="shared" si="59"/>
        <v>3160</v>
      </c>
      <c r="M71" s="16">
        <f t="shared" si="59"/>
        <v>3160</v>
      </c>
      <c r="N71" s="16">
        <f t="shared" si="59"/>
        <v>3160</v>
      </c>
      <c r="O71" s="16">
        <f t="shared" si="59"/>
        <v>3160</v>
      </c>
      <c r="P71" s="16">
        <f t="shared" si="59"/>
        <v>3160</v>
      </c>
      <c r="Q71" s="16">
        <f t="shared" si="59"/>
        <v>3160</v>
      </c>
      <c r="R71" s="16">
        <f t="shared" si="59"/>
        <v>3160</v>
      </c>
      <c r="S71" s="16">
        <f t="shared" si="59"/>
        <v>3160</v>
      </c>
      <c r="T71" s="16">
        <f t="shared" si="59"/>
        <v>3160</v>
      </c>
      <c r="U71" s="16">
        <f t="shared" si="59"/>
        <v>3160</v>
      </c>
      <c r="V71" s="17">
        <f t="shared" si="59"/>
        <v>3160</v>
      </c>
      <c r="X71" s="65"/>
      <c r="Y71" s="65"/>
      <c r="Z71" s="65"/>
    </row>
    <row r="72" spans="4:26" s="55" customFormat="1" ht="14.25" customHeight="1">
      <c r="D72" s="45" t="s">
        <v>48</v>
      </c>
      <c r="E72" s="31" t="s">
        <v>25</v>
      </c>
      <c r="F72" s="39"/>
      <c r="G72" s="39"/>
      <c r="H72" s="40"/>
      <c r="I72" s="78"/>
      <c r="J72" s="16">
        <f aca="true" t="shared" si="60" ref="J72:V72">J50-J61</f>
        <v>683.891</v>
      </c>
      <c r="K72" s="16">
        <f t="shared" si="60"/>
        <v>683.891</v>
      </c>
      <c r="L72" s="16">
        <f t="shared" si="60"/>
        <v>683.891</v>
      </c>
      <c r="M72" s="16">
        <f t="shared" si="60"/>
        <v>683.891</v>
      </c>
      <c r="N72" s="16">
        <f t="shared" si="60"/>
        <v>683.891</v>
      </c>
      <c r="O72" s="16">
        <f t="shared" si="60"/>
        <v>683.891</v>
      </c>
      <c r="P72" s="16">
        <f t="shared" si="60"/>
        <v>683.891</v>
      </c>
      <c r="Q72" s="16">
        <f t="shared" si="60"/>
        <v>683.891</v>
      </c>
      <c r="R72" s="16">
        <f t="shared" si="60"/>
        <v>683.891</v>
      </c>
      <c r="S72" s="16">
        <f t="shared" si="60"/>
        <v>683.891</v>
      </c>
      <c r="T72" s="16">
        <f t="shared" si="60"/>
        <v>683.891</v>
      </c>
      <c r="U72" s="16">
        <f t="shared" si="60"/>
        <v>683.891</v>
      </c>
      <c r="V72" s="17">
        <f t="shared" si="60"/>
        <v>-3815.3918947368416</v>
      </c>
      <c r="X72" s="65"/>
      <c r="Y72" s="65"/>
      <c r="Z72" s="65"/>
    </row>
    <row r="73" spans="4:26" s="55" customFormat="1" ht="14.25" customHeight="1">
      <c r="D73" s="45" t="s">
        <v>49</v>
      </c>
      <c r="E73" s="31" t="s">
        <v>25</v>
      </c>
      <c r="F73" s="39"/>
      <c r="G73" s="39"/>
      <c r="H73" s="40"/>
      <c r="I73" s="78"/>
      <c r="J73" s="16">
        <f aca="true" t="shared" si="61" ref="J73:V73">J51-J62</f>
        <v>1145.838</v>
      </c>
      <c r="K73" s="16">
        <f t="shared" si="61"/>
        <v>1145.838</v>
      </c>
      <c r="L73" s="16">
        <f t="shared" si="61"/>
        <v>1145.838</v>
      </c>
      <c r="M73" s="16">
        <f t="shared" si="61"/>
        <v>1145.838</v>
      </c>
      <c r="N73" s="16">
        <f t="shared" si="61"/>
        <v>1145.838</v>
      </c>
      <c r="O73" s="16">
        <f t="shared" si="61"/>
        <v>1145.838</v>
      </c>
      <c r="P73" s="16">
        <f t="shared" si="61"/>
        <v>1145.838</v>
      </c>
      <c r="Q73" s="16">
        <f t="shared" si="61"/>
        <v>1145.838</v>
      </c>
      <c r="R73" s="16">
        <f t="shared" si="61"/>
        <v>1145.838</v>
      </c>
      <c r="S73" s="16">
        <f t="shared" si="61"/>
        <v>1145.838</v>
      </c>
      <c r="T73" s="16">
        <f t="shared" si="61"/>
        <v>1145.838</v>
      </c>
      <c r="U73" s="16">
        <f t="shared" si="61"/>
        <v>1145.838</v>
      </c>
      <c r="V73" s="17">
        <f t="shared" si="61"/>
        <v>-6671.579704246973</v>
      </c>
      <c r="X73" s="58"/>
      <c r="Y73" s="58"/>
      <c r="Z73" s="58"/>
    </row>
    <row r="74" spans="4:26" s="55" customFormat="1" ht="14.25" customHeight="1">
      <c r="D74" s="45" t="s">
        <v>50</v>
      </c>
      <c r="E74" s="31" t="s">
        <v>25</v>
      </c>
      <c r="F74" s="39"/>
      <c r="G74" s="39"/>
      <c r="H74" s="40"/>
      <c r="I74" s="78"/>
      <c r="J74" s="16">
        <f aca="true" t="shared" si="62" ref="J74:V74">J52-J63</f>
        <v>175.819</v>
      </c>
      <c r="K74" s="16">
        <f t="shared" si="62"/>
        <v>175.819</v>
      </c>
      <c r="L74" s="16">
        <f t="shared" si="62"/>
        <v>175.819</v>
      </c>
      <c r="M74" s="16">
        <f t="shared" si="62"/>
        <v>175.819</v>
      </c>
      <c r="N74" s="16">
        <f t="shared" si="62"/>
        <v>175.819</v>
      </c>
      <c r="O74" s="16">
        <f t="shared" si="62"/>
        <v>175.819</v>
      </c>
      <c r="P74" s="16">
        <f t="shared" si="62"/>
        <v>175.819</v>
      </c>
      <c r="Q74" s="16">
        <f t="shared" si="62"/>
        <v>175.819</v>
      </c>
      <c r="R74" s="16">
        <f t="shared" si="62"/>
        <v>175.819</v>
      </c>
      <c r="S74" s="16">
        <f t="shared" si="62"/>
        <v>175.819</v>
      </c>
      <c r="T74" s="16">
        <f t="shared" si="62"/>
        <v>175.819</v>
      </c>
      <c r="U74" s="16">
        <f t="shared" si="62"/>
        <v>175.819</v>
      </c>
      <c r="V74" s="17">
        <f t="shared" si="62"/>
        <v>175.819</v>
      </c>
      <c r="X74" s="58"/>
      <c r="Y74" s="58"/>
      <c r="Z74" s="58"/>
    </row>
    <row r="75" spans="4:26" s="55" customFormat="1" ht="14.25" customHeight="1">
      <c r="D75" s="45" t="s">
        <v>52</v>
      </c>
      <c r="E75" s="31" t="s">
        <v>25</v>
      </c>
      <c r="F75" s="39"/>
      <c r="G75" s="39"/>
      <c r="H75" s="39"/>
      <c r="I75" s="78"/>
      <c r="J75" s="16">
        <f aca="true" t="shared" si="63" ref="J75:V75">J53-J64</f>
        <v>166.846</v>
      </c>
      <c r="K75" s="16">
        <f t="shared" si="63"/>
        <v>166.846</v>
      </c>
      <c r="L75" s="16">
        <f t="shared" si="63"/>
        <v>166.846</v>
      </c>
      <c r="M75" s="16">
        <f t="shared" si="63"/>
        <v>166.846</v>
      </c>
      <c r="N75" s="16">
        <f t="shared" si="63"/>
        <v>166.846</v>
      </c>
      <c r="O75" s="16">
        <f t="shared" si="63"/>
        <v>166.846</v>
      </c>
      <c r="P75" s="16">
        <f t="shared" si="63"/>
        <v>166.846</v>
      </c>
      <c r="Q75" s="16">
        <f t="shared" si="63"/>
        <v>166.846</v>
      </c>
      <c r="R75" s="16">
        <f t="shared" si="63"/>
        <v>166.846</v>
      </c>
      <c r="S75" s="16">
        <f t="shared" si="63"/>
        <v>166.846</v>
      </c>
      <c r="T75" s="16">
        <f t="shared" si="63"/>
        <v>166.846</v>
      </c>
      <c r="U75" s="16">
        <f t="shared" si="63"/>
        <v>166.846</v>
      </c>
      <c r="V75" s="17">
        <f t="shared" si="63"/>
        <v>166.846</v>
      </c>
      <c r="X75" s="58"/>
      <c r="Y75" s="58"/>
      <c r="Z75" s="58"/>
    </row>
    <row r="76" spans="4:26" s="55" customFormat="1" ht="14.25" customHeight="1">
      <c r="D76" s="44" t="s">
        <v>26</v>
      </c>
      <c r="E76" s="32" t="s">
        <v>25</v>
      </c>
      <c r="F76" s="43"/>
      <c r="G76" s="43"/>
      <c r="H76" s="43"/>
      <c r="I76" s="44"/>
      <c r="J76" s="33">
        <f aca="true" t="shared" si="64" ref="J76:V76">SUM(J72:J75)</f>
        <v>2172.394</v>
      </c>
      <c r="K76" s="33">
        <f t="shared" si="64"/>
        <v>2172.394</v>
      </c>
      <c r="L76" s="33">
        <f t="shared" si="64"/>
        <v>2172.394</v>
      </c>
      <c r="M76" s="33">
        <f t="shared" si="64"/>
        <v>2172.394</v>
      </c>
      <c r="N76" s="33">
        <f t="shared" si="64"/>
        <v>2172.394</v>
      </c>
      <c r="O76" s="33">
        <f t="shared" si="64"/>
        <v>2172.394</v>
      </c>
      <c r="P76" s="33">
        <f t="shared" si="64"/>
        <v>2172.394</v>
      </c>
      <c r="Q76" s="33">
        <f t="shared" si="64"/>
        <v>2172.394</v>
      </c>
      <c r="R76" s="33">
        <f t="shared" si="64"/>
        <v>2172.394</v>
      </c>
      <c r="S76" s="33">
        <f t="shared" si="64"/>
        <v>2172.394</v>
      </c>
      <c r="T76" s="33">
        <f t="shared" si="64"/>
        <v>2172.394</v>
      </c>
      <c r="U76" s="33">
        <f t="shared" si="64"/>
        <v>2172.394</v>
      </c>
      <c r="V76" s="19">
        <f t="shared" si="64"/>
        <v>-10144.306598983816</v>
      </c>
      <c r="X76" s="58"/>
      <c r="Y76" s="58"/>
      <c r="Z76" s="58"/>
    </row>
    <row r="78" spans="4:22" ht="13" customHeight="1">
      <c r="D78" s="90" t="s">
        <v>58</v>
      </c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2"/>
    </row>
    <row r="79" spans="4:22" ht="13" customHeight="1">
      <c r="D79" s="93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5"/>
    </row>
    <row r="80" spans="4:22" s="59" customFormat="1" ht="14.25" customHeight="1">
      <c r="D80" s="66" t="s">
        <v>39</v>
      </c>
      <c r="E80" s="60">
        <v>12</v>
      </c>
      <c r="F80" s="61"/>
      <c r="G80" s="61"/>
      <c r="H80" s="62" t="s">
        <v>40</v>
      </c>
      <c r="I80" s="62" t="s">
        <v>41</v>
      </c>
      <c r="J80" s="62">
        <f>J43</f>
        <v>2024</v>
      </c>
      <c r="K80" s="62">
        <f aca="true" t="shared" si="65" ref="K80:U80">K43</f>
        <v>2025</v>
      </c>
      <c r="L80" s="62">
        <f t="shared" si="65"/>
        <v>2026</v>
      </c>
      <c r="M80" s="62">
        <f t="shared" si="65"/>
        <v>2027</v>
      </c>
      <c r="N80" s="62">
        <f t="shared" si="65"/>
        <v>2028</v>
      </c>
      <c r="O80" s="62">
        <f t="shared" si="65"/>
        <v>2029</v>
      </c>
      <c r="P80" s="62">
        <f t="shared" si="65"/>
        <v>2030</v>
      </c>
      <c r="Q80" s="62">
        <f t="shared" si="65"/>
        <v>2031</v>
      </c>
      <c r="R80" s="62">
        <f t="shared" si="65"/>
        <v>2032</v>
      </c>
      <c r="S80" s="62">
        <f t="shared" si="65"/>
        <v>2033</v>
      </c>
      <c r="T80" s="62">
        <f t="shared" si="65"/>
        <v>2034</v>
      </c>
      <c r="U80" s="62">
        <f t="shared" si="65"/>
        <v>2035</v>
      </c>
      <c r="V80" s="62">
        <v>2034</v>
      </c>
    </row>
    <row r="81" spans="4:22" ht="26.25" customHeight="1">
      <c r="D81" s="96" t="s">
        <v>42</v>
      </c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</row>
    <row r="82" spans="4:26" s="55" customFormat="1" ht="14.25" customHeight="1">
      <c r="D82" s="31" t="s">
        <v>43</v>
      </c>
      <c r="E82" s="31" t="s">
        <v>44</v>
      </c>
      <c r="F82" s="38"/>
      <c r="G82" s="38"/>
      <c r="H82" s="37"/>
      <c r="I82" s="80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2"/>
      <c r="X82" s="89" t="s">
        <v>45</v>
      </c>
      <c r="Y82" s="89" t="s">
        <v>46</v>
      </c>
      <c r="Z82" s="89" t="s">
        <v>47</v>
      </c>
    </row>
    <row r="83" spans="4:26" s="55" customFormat="1" ht="14.25" customHeight="1">
      <c r="D83" s="45" t="s">
        <v>48</v>
      </c>
      <c r="E83" s="31" t="s">
        <v>21</v>
      </c>
      <c r="F83" s="39"/>
      <c r="G83" s="39"/>
      <c r="H83" s="40"/>
      <c r="I83" s="22">
        <v>97.4</v>
      </c>
      <c r="J83" s="16">
        <f>I83</f>
        <v>97.4</v>
      </c>
      <c r="K83" s="16">
        <f aca="true" t="shared" si="66" ref="K83:K90">J83</f>
        <v>97.4</v>
      </c>
      <c r="L83" s="16">
        <f aca="true" t="shared" si="67" ref="L83:L90">K83</f>
        <v>97.4</v>
      </c>
      <c r="M83" s="16">
        <f aca="true" t="shared" si="68" ref="M83:M90">L83</f>
        <v>97.4</v>
      </c>
      <c r="N83" s="16">
        <f aca="true" t="shared" si="69" ref="N83:N90">M83</f>
        <v>97.4</v>
      </c>
      <c r="O83" s="16">
        <f aca="true" t="shared" si="70" ref="O83:O90">N83</f>
        <v>97.4</v>
      </c>
      <c r="P83" s="16">
        <f aca="true" t="shared" si="71" ref="P83:P90">O83</f>
        <v>97.4</v>
      </c>
      <c r="Q83" s="16">
        <f aca="true" t="shared" si="72" ref="Q83:Q90">P83</f>
        <v>97.4</v>
      </c>
      <c r="R83" s="16">
        <f aca="true" t="shared" si="73" ref="R83:R90">Q83</f>
        <v>97.4</v>
      </c>
      <c r="S83" s="16">
        <f aca="true" t="shared" si="74" ref="S83:S90">R83</f>
        <v>97.4</v>
      </c>
      <c r="T83" s="16">
        <f aca="true" t="shared" si="75" ref="T83:T90">S83</f>
        <v>97.4</v>
      </c>
      <c r="U83" s="16">
        <f aca="true" t="shared" si="76" ref="U83:U90">T83</f>
        <v>97.4</v>
      </c>
      <c r="V83" s="17">
        <f aca="true" t="shared" si="77" ref="V83:V90">U83</f>
        <v>97.4</v>
      </c>
      <c r="X83" s="89"/>
      <c r="Y83" s="89"/>
      <c r="Z83" s="89"/>
    </row>
    <row r="84" spans="4:26" s="55" customFormat="1" ht="14.25" customHeight="1">
      <c r="D84" s="45" t="s">
        <v>49</v>
      </c>
      <c r="E84" s="31" t="s">
        <v>21</v>
      </c>
      <c r="F84" s="39"/>
      <c r="G84" s="39"/>
      <c r="H84" s="40"/>
      <c r="I84" s="22">
        <v>541.3</v>
      </c>
      <c r="J84" s="16">
        <f aca="true" t="shared" si="78" ref="J84:J90">I84</f>
        <v>541.3</v>
      </c>
      <c r="K84" s="16">
        <f t="shared" si="66"/>
        <v>541.3</v>
      </c>
      <c r="L84" s="16">
        <f t="shared" si="67"/>
        <v>541.3</v>
      </c>
      <c r="M84" s="16">
        <f t="shared" si="68"/>
        <v>541.3</v>
      </c>
      <c r="N84" s="16">
        <f t="shared" si="69"/>
        <v>541.3</v>
      </c>
      <c r="O84" s="16">
        <f t="shared" si="70"/>
        <v>541.3</v>
      </c>
      <c r="P84" s="16">
        <f t="shared" si="71"/>
        <v>541.3</v>
      </c>
      <c r="Q84" s="16">
        <f t="shared" si="72"/>
        <v>541.3</v>
      </c>
      <c r="R84" s="16">
        <f t="shared" si="73"/>
        <v>541.3</v>
      </c>
      <c r="S84" s="16">
        <f t="shared" si="74"/>
        <v>541.3</v>
      </c>
      <c r="T84" s="16">
        <f t="shared" si="75"/>
        <v>541.3</v>
      </c>
      <c r="U84" s="16">
        <f t="shared" si="76"/>
        <v>541.3</v>
      </c>
      <c r="V84" s="17">
        <f t="shared" si="77"/>
        <v>541.3</v>
      </c>
      <c r="X84" s="56" t="s">
        <v>56</v>
      </c>
      <c r="Y84" s="57">
        <f>I87/I83</f>
        <v>5.445451745379876</v>
      </c>
      <c r="Z84" s="57">
        <f>Y84*1.21</f>
        <v>6.58899661190965</v>
      </c>
    </row>
    <row r="85" spans="4:26" s="55" customFormat="1" ht="14.25" customHeight="1">
      <c r="D85" s="45" t="s">
        <v>50</v>
      </c>
      <c r="E85" s="31" t="s">
        <v>51</v>
      </c>
      <c r="F85" s="39"/>
      <c r="G85" s="39"/>
      <c r="H85" s="40"/>
      <c r="I85" s="22">
        <v>1764.3</v>
      </c>
      <c r="J85" s="16">
        <f t="shared" si="78"/>
        <v>1764.3</v>
      </c>
      <c r="K85" s="16">
        <f t="shared" si="66"/>
        <v>1764.3</v>
      </c>
      <c r="L85" s="16">
        <f t="shared" si="67"/>
        <v>1764.3</v>
      </c>
      <c r="M85" s="16">
        <f t="shared" si="68"/>
        <v>1764.3</v>
      </c>
      <c r="N85" s="16">
        <f t="shared" si="69"/>
        <v>1764.3</v>
      </c>
      <c r="O85" s="16">
        <f t="shared" si="70"/>
        <v>1764.3</v>
      </c>
      <c r="P85" s="16">
        <f t="shared" si="71"/>
        <v>1764.3</v>
      </c>
      <c r="Q85" s="16">
        <f t="shared" si="72"/>
        <v>1764.3</v>
      </c>
      <c r="R85" s="16">
        <f t="shared" si="73"/>
        <v>1764.3</v>
      </c>
      <c r="S85" s="16">
        <f t="shared" si="74"/>
        <v>1764.3</v>
      </c>
      <c r="T85" s="16">
        <f t="shared" si="75"/>
        <v>1764.3</v>
      </c>
      <c r="U85" s="16">
        <f t="shared" si="76"/>
        <v>1764.3</v>
      </c>
      <c r="V85" s="17">
        <f t="shared" si="77"/>
        <v>1764.3</v>
      </c>
      <c r="X85" s="56" t="s">
        <v>57</v>
      </c>
      <c r="Y85" s="57">
        <f aca="true" t="shared" si="79" ref="Y85:Y87">I88/I84</f>
        <v>2.103229262885646</v>
      </c>
      <c r="Z85" s="57">
        <f>Y85*1.1</f>
        <v>2.3135521891742106</v>
      </c>
    </row>
    <row r="86" spans="4:26" s="55" customFormat="1" ht="14.25" customHeight="1">
      <c r="D86" s="45" t="s">
        <v>52</v>
      </c>
      <c r="E86" s="31" t="s">
        <v>51</v>
      </c>
      <c r="F86" s="39"/>
      <c r="G86" s="39"/>
      <c r="H86" s="40"/>
      <c r="I86" s="22">
        <v>1764.3</v>
      </c>
      <c r="J86" s="16">
        <f t="shared" si="78"/>
        <v>1764.3</v>
      </c>
      <c r="K86" s="16">
        <f t="shared" si="66"/>
        <v>1764.3</v>
      </c>
      <c r="L86" s="16">
        <f t="shared" si="67"/>
        <v>1764.3</v>
      </c>
      <c r="M86" s="16">
        <f t="shared" si="68"/>
        <v>1764.3</v>
      </c>
      <c r="N86" s="16">
        <f t="shared" si="69"/>
        <v>1764.3</v>
      </c>
      <c r="O86" s="16">
        <f t="shared" si="70"/>
        <v>1764.3</v>
      </c>
      <c r="P86" s="16">
        <f t="shared" si="71"/>
        <v>1764.3</v>
      </c>
      <c r="Q86" s="16">
        <f t="shared" si="72"/>
        <v>1764.3</v>
      </c>
      <c r="R86" s="16">
        <f t="shared" si="73"/>
        <v>1764.3</v>
      </c>
      <c r="S86" s="16">
        <f t="shared" si="74"/>
        <v>1764.3</v>
      </c>
      <c r="T86" s="16">
        <f t="shared" si="75"/>
        <v>1764.3</v>
      </c>
      <c r="U86" s="16">
        <f t="shared" si="76"/>
        <v>1764.3</v>
      </c>
      <c r="V86" s="17">
        <f t="shared" si="77"/>
        <v>1764.3</v>
      </c>
      <c r="X86" s="56" t="s">
        <v>102</v>
      </c>
      <c r="Y86" s="57">
        <f t="shared" si="79"/>
        <v>0.05557614918097829</v>
      </c>
      <c r="Z86" s="57">
        <f>Y86*1.21</f>
        <v>0.06724714050898373</v>
      </c>
    </row>
    <row r="87" spans="4:26" s="55" customFormat="1" ht="14.25" customHeight="1">
      <c r="D87" s="45" t="s">
        <v>48</v>
      </c>
      <c r="E87" s="31" t="s">
        <v>25</v>
      </c>
      <c r="F87" s="39"/>
      <c r="G87" s="39"/>
      <c r="H87" s="40"/>
      <c r="I87" s="22">
        <v>530.387</v>
      </c>
      <c r="J87" s="16">
        <f t="shared" si="78"/>
        <v>530.387</v>
      </c>
      <c r="K87" s="16">
        <f t="shared" si="66"/>
        <v>530.387</v>
      </c>
      <c r="L87" s="16">
        <f t="shared" si="67"/>
        <v>530.387</v>
      </c>
      <c r="M87" s="16">
        <f t="shared" si="68"/>
        <v>530.387</v>
      </c>
      <c r="N87" s="16">
        <f t="shared" si="69"/>
        <v>530.387</v>
      </c>
      <c r="O87" s="16">
        <f t="shared" si="70"/>
        <v>530.387</v>
      </c>
      <c r="P87" s="16">
        <f t="shared" si="71"/>
        <v>530.387</v>
      </c>
      <c r="Q87" s="16">
        <f t="shared" si="72"/>
        <v>530.387</v>
      </c>
      <c r="R87" s="16">
        <f t="shared" si="73"/>
        <v>530.387</v>
      </c>
      <c r="S87" s="16">
        <f t="shared" si="74"/>
        <v>530.387</v>
      </c>
      <c r="T87" s="16">
        <f t="shared" si="75"/>
        <v>530.387</v>
      </c>
      <c r="U87" s="16">
        <f t="shared" si="76"/>
        <v>530.387</v>
      </c>
      <c r="V87" s="17">
        <f t="shared" si="77"/>
        <v>530.387</v>
      </c>
      <c r="X87" s="56" t="s">
        <v>103</v>
      </c>
      <c r="Y87" s="57">
        <f t="shared" si="79"/>
        <v>0.052753499971660144</v>
      </c>
      <c r="Z87" s="57">
        <f>Y87*1.21</f>
        <v>0.06383173496570878</v>
      </c>
    </row>
    <row r="88" spans="4:26" s="55" customFormat="1" ht="14.25" customHeight="1">
      <c r="D88" s="45" t="s">
        <v>49</v>
      </c>
      <c r="E88" s="31" t="s">
        <v>25</v>
      </c>
      <c r="F88" s="39"/>
      <c r="G88" s="39"/>
      <c r="H88" s="40"/>
      <c r="I88" s="22">
        <v>1138.478</v>
      </c>
      <c r="J88" s="16">
        <f t="shared" si="78"/>
        <v>1138.478</v>
      </c>
      <c r="K88" s="16">
        <f t="shared" si="66"/>
        <v>1138.478</v>
      </c>
      <c r="L88" s="16">
        <f t="shared" si="67"/>
        <v>1138.478</v>
      </c>
      <c r="M88" s="16">
        <f t="shared" si="68"/>
        <v>1138.478</v>
      </c>
      <c r="N88" s="16">
        <f t="shared" si="69"/>
        <v>1138.478</v>
      </c>
      <c r="O88" s="16">
        <f t="shared" si="70"/>
        <v>1138.478</v>
      </c>
      <c r="P88" s="16">
        <f t="shared" si="71"/>
        <v>1138.478</v>
      </c>
      <c r="Q88" s="16">
        <f t="shared" si="72"/>
        <v>1138.478</v>
      </c>
      <c r="R88" s="16">
        <f t="shared" si="73"/>
        <v>1138.478</v>
      </c>
      <c r="S88" s="16">
        <f t="shared" si="74"/>
        <v>1138.478</v>
      </c>
      <c r="T88" s="16">
        <f t="shared" si="75"/>
        <v>1138.478</v>
      </c>
      <c r="U88" s="16">
        <f t="shared" si="76"/>
        <v>1138.478</v>
      </c>
      <c r="V88" s="17">
        <f t="shared" si="77"/>
        <v>1138.478</v>
      </c>
      <c r="X88" s="58"/>
      <c r="Y88" s="58"/>
      <c r="Z88" s="58"/>
    </row>
    <row r="89" spans="4:26" s="55" customFormat="1" ht="14.25" customHeight="1">
      <c r="D89" s="45" t="s">
        <v>50</v>
      </c>
      <c r="E89" s="31" t="s">
        <v>25</v>
      </c>
      <c r="F89" s="39"/>
      <c r="G89" s="39"/>
      <c r="H89" s="40"/>
      <c r="I89" s="22">
        <v>98.053</v>
      </c>
      <c r="J89" s="16">
        <f t="shared" si="78"/>
        <v>98.053</v>
      </c>
      <c r="K89" s="16">
        <f t="shared" si="66"/>
        <v>98.053</v>
      </c>
      <c r="L89" s="16">
        <f t="shared" si="67"/>
        <v>98.053</v>
      </c>
      <c r="M89" s="16">
        <f t="shared" si="68"/>
        <v>98.053</v>
      </c>
      <c r="N89" s="16">
        <f t="shared" si="69"/>
        <v>98.053</v>
      </c>
      <c r="O89" s="16">
        <f t="shared" si="70"/>
        <v>98.053</v>
      </c>
      <c r="P89" s="16">
        <f t="shared" si="71"/>
        <v>98.053</v>
      </c>
      <c r="Q89" s="16">
        <f t="shared" si="72"/>
        <v>98.053</v>
      </c>
      <c r="R89" s="16">
        <f t="shared" si="73"/>
        <v>98.053</v>
      </c>
      <c r="S89" s="16">
        <f t="shared" si="74"/>
        <v>98.053</v>
      </c>
      <c r="T89" s="16">
        <f t="shared" si="75"/>
        <v>98.053</v>
      </c>
      <c r="U89" s="16">
        <f t="shared" si="76"/>
        <v>98.053</v>
      </c>
      <c r="V89" s="17">
        <f t="shared" si="77"/>
        <v>98.053</v>
      </c>
      <c r="X89" s="58"/>
      <c r="Y89" s="58"/>
      <c r="Z89" s="58"/>
    </row>
    <row r="90" spans="4:26" s="55" customFormat="1" ht="14.25" customHeight="1">
      <c r="D90" s="45" t="s">
        <v>52</v>
      </c>
      <c r="E90" s="31" t="s">
        <v>25</v>
      </c>
      <c r="F90" s="39"/>
      <c r="G90" s="39"/>
      <c r="H90" s="39"/>
      <c r="I90" s="22">
        <v>93.073</v>
      </c>
      <c r="J90" s="16">
        <f t="shared" si="78"/>
        <v>93.073</v>
      </c>
      <c r="K90" s="16">
        <f t="shared" si="66"/>
        <v>93.073</v>
      </c>
      <c r="L90" s="16">
        <f t="shared" si="67"/>
        <v>93.073</v>
      </c>
      <c r="M90" s="16">
        <f t="shared" si="68"/>
        <v>93.073</v>
      </c>
      <c r="N90" s="16">
        <f t="shared" si="69"/>
        <v>93.073</v>
      </c>
      <c r="O90" s="16">
        <f t="shared" si="70"/>
        <v>93.073</v>
      </c>
      <c r="P90" s="16">
        <f t="shared" si="71"/>
        <v>93.073</v>
      </c>
      <c r="Q90" s="16">
        <f t="shared" si="72"/>
        <v>93.073</v>
      </c>
      <c r="R90" s="16">
        <f t="shared" si="73"/>
        <v>93.073</v>
      </c>
      <c r="S90" s="16">
        <f t="shared" si="74"/>
        <v>93.073</v>
      </c>
      <c r="T90" s="16">
        <f t="shared" si="75"/>
        <v>93.073</v>
      </c>
      <c r="U90" s="16">
        <f t="shared" si="76"/>
        <v>93.073</v>
      </c>
      <c r="V90" s="17">
        <f t="shared" si="77"/>
        <v>93.073</v>
      </c>
      <c r="X90" s="58"/>
      <c r="Y90" s="58"/>
      <c r="Z90" s="58"/>
    </row>
    <row r="91" spans="4:26" s="55" customFormat="1" ht="14.25" customHeight="1">
      <c r="D91" s="44" t="s">
        <v>26</v>
      </c>
      <c r="E91" s="32" t="s">
        <v>25</v>
      </c>
      <c r="F91" s="43"/>
      <c r="G91" s="43"/>
      <c r="H91" s="43"/>
      <c r="I91" s="32"/>
      <c r="J91" s="33">
        <f aca="true" t="shared" si="80" ref="J91:V91">SUM(J87:J90)</f>
        <v>1859.9910000000002</v>
      </c>
      <c r="K91" s="33">
        <f t="shared" si="80"/>
        <v>1859.9910000000002</v>
      </c>
      <c r="L91" s="33">
        <f t="shared" si="80"/>
        <v>1859.9910000000002</v>
      </c>
      <c r="M91" s="33">
        <f t="shared" si="80"/>
        <v>1859.9910000000002</v>
      </c>
      <c r="N91" s="33">
        <f t="shared" si="80"/>
        <v>1859.9910000000002</v>
      </c>
      <c r="O91" s="33">
        <f t="shared" si="80"/>
        <v>1859.9910000000002</v>
      </c>
      <c r="P91" s="33">
        <f t="shared" si="80"/>
        <v>1859.9910000000002</v>
      </c>
      <c r="Q91" s="33">
        <f t="shared" si="80"/>
        <v>1859.9910000000002</v>
      </c>
      <c r="R91" s="33">
        <f t="shared" si="80"/>
        <v>1859.9910000000002</v>
      </c>
      <c r="S91" s="33">
        <f t="shared" si="80"/>
        <v>1859.9910000000002</v>
      </c>
      <c r="T91" s="33">
        <f t="shared" si="80"/>
        <v>1859.9910000000002</v>
      </c>
      <c r="U91" s="33">
        <f t="shared" si="80"/>
        <v>1859.9910000000002</v>
      </c>
      <c r="V91" s="19">
        <f t="shared" si="80"/>
        <v>1859.9910000000002</v>
      </c>
      <c r="X91" s="58"/>
      <c r="Y91" s="58"/>
      <c r="Z91" s="58"/>
    </row>
    <row r="92" spans="4:22" ht="26.25" customHeight="1">
      <c r="D92" s="79" t="s">
        <v>53</v>
      </c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</row>
    <row r="93" spans="4:26" s="55" customFormat="1" ht="14.25" customHeight="1">
      <c r="D93" s="31" t="s">
        <v>43</v>
      </c>
      <c r="E93" s="31" t="s">
        <v>44</v>
      </c>
      <c r="F93" s="38"/>
      <c r="G93" s="38"/>
      <c r="H93" s="37"/>
      <c r="I93" s="80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2"/>
      <c r="X93" s="58"/>
      <c r="Y93" s="58"/>
      <c r="Z93" s="58"/>
    </row>
    <row r="94" spans="4:26" s="55" customFormat="1" ht="14.25" customHeight="1">
      <c r="D94" s="45" t="s">
        <v>48</v>
      </c>
      <c r="E94" s="31" t="s">
        <v>21</v>
      </c>
      <c r="F94" s="39"/>
      <c r="G94" s="39"/>
      <c r="H94" s="40"/>
      <c r="I94" s="77"/>
      <c r="J94" s="124"/>
      <c r="K94" s="124"/>
      <c r="L94" s="124"/>
      <c r="M94" s="124"/>
      <c r="N94" s="124"/>
      <c r="O94" s="124"/>
      <c r="P94" s="124"/>
      <c r="Q94" s="124"/>
      <c r="R94" s="124"/>
      <c r="S94" s="124"/>
      <c r="T94" s="124"/>
      <c r="U94" s="124"/>
      <c r="V94" s="21"/>
      <c r="X94" s="58"/>
      <c r="Y94" s="58"/>
      <c r="Z94" s="58"/>
    </row>
    <row r="95" spans="4:26" s="55" customFormat="1" ht="14.25" customHeight="1">
      <c r="D95" s="45" t="s">
        <v>49</v>
      </c>
      <c r="E95" s="31" t="s">
        <v>21</v>
      </c>
      <c r="F95" s="39"/>
      <c r="G95" s="39"/>
      <c r="H95" s="40"/>
      <c r="I95" s="78"/>
      <c r="J95" s="124"/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21"/>
      <c r="X95" s="58"/>
      <c r="Y95" s="58"/>
      <c r="Z95" s="58"/>
    </row>
    <row r="96" spans="4:26" s="55" customFormat="1" ht="14.25" customHeight="1">
      <c r="D96" s="45" t="s">
        <v>50</v>
      </c>
      <c r="E96" s="31" t="s">
        <v>51</v>
      </c>
      <c r="F96" s="39"/>
      <c r="G96" s="39"/>
      <c r="H96" s="40"/>
      <c r="I96" s="78"/>
      <c r="J96" s="124"/>
      <c r="K96" s="124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21"/>
      <c r="X96" s="58"/>
      <c r="Y96" s="58"/>
      <c r="Z96" s="58"/>
    </row>
    <row r="97" spans="4:26" s="55" customFormat="1" ht="14.25" customHeight="1">
      <c r="D97" s="45" t="s">
        <v>52</v>
      </c>
      <c r="E97" s="31" t="s">
        <v>51</v>
      </c>
      <c r="F97" s="39"/>
      <c r="G97" s="39"/>
      <c r="H97" s="40"/>
      <c r="I97" s="78"/>
      <c r="J97" s="124"/>
      <c r="K97" s="124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21"/>
      <c r="X97" s="58"/>
      <c r="Y97" s="58"/>
      <c r="Z97" s="58"/>
    </row>
    <row r="98" spans="4:26" s="55" customFormat="1" ht="14.25" customHeight="1">
      <c r="D98" s="45" t="s">
        <v>48</v>
      </c>
      <c r="E98" s="31" t="s">
        <v>25</v>
      </c>
      <c r="F98" s="39"/>
      <c r="G98" s="39"/>
      <c r="H98" s="40"/>
      <c r="I98" s="78"/>
      <c r="J98" s="16">
        <f>J94*$Z84</f>
        <v>0</v>
      </c>
      <c r="K98" s="16">
        <f aca="true" t="shared" si="81" ref="K98:U98">K94*$Z84</f>
        <v>0</v>
      </c>
      <c r="L98" s="16">
        <f t="shared" si="81"/>
        <v>0</v>
      </c>
      <c r="M98" s="16">
        <f t="shared" si="81"/>
        <v>0</v>
      </c>
      <c r="N98" s="16">
        <f t="shared" si="81"/>
        <v>0</v>
      </c>
      <c r="O98" s="16">
        <f t="shared" si="81"/>
        <v>0</v>
      </c>
      <c r="P98" s="16">
        <f t="shared" si="81"/>
        <v>0</v>
      </c>
      <c r="Q98" s="16">
        <f t="shared" si="81"/>
        <v>0</v>
      </c>
      <c r="R98" s="16">
        <f t="shared" si="81"/>
        <v>0</v>
      </c>
      <c r="S98" s="16">
        <f t="shared" si="81"/>
        <v>0</v>
      </c>
      <c r="T98" s="16">
        <f t="shared" si="81"/>
        <v>0</v>
      </c>
      <c r="U98" s="16">
        <f t="shared" si="81"/>
        <v>0</v>
      </c>
      <c r="V98" s="17">
        <f aca="true" t="shared" si="82" ref="V98">V94*$Y84</f>
        <v>0</v>
      </c>
      <c r="X98" s="58"/>
      <c r="Y98" s="58"/>
      <c r="Z98" s="58"/>
    </row>
    <row r="99" spans="4:26" s="55" customFormat="1" ht="14.25" customHeight="1">
      <c r="D99" s="45" t="s">
        <v>49</v>
      </c>
      <c r="E99" s="31" t="s">
        <v>25</v>
      </c>
      <c r="F99" s="39"/>
      <c r="G99" s="39"/>
      <c r="H99" s="40"/>
      <c r="I99" s="78"/>
      <c r="J99" s="16">
        <f aca="true" t="shared" si="83" ref="J99:U100">J95*$Z85</f>
        <v>0</v>
      </c>
      <c r="K99" s="16">
        <f t="shared" si="83"/>
        <v>0</v>
      </c>
      <c r="L99" s="16">
        <f t="shared" si="83"/>
        <v>0</v>
      </c>
      <c r="M99" s="16">
        <f t="shared" si="83"/>
        <v>0</v>
      </c>
      <c r="N99" s="16">
        <f t="shared" si="83"/>
        <v>0</v>
      </c>
      <c r="O99" s="16">
        <f t="shared" si="83"/>
        <v>0</v>
      </c>
      <c r="P99" s="16">
        <f t="shared" si="83"/>
        <v>0</v>
      </c>
      <c r="Q99" s="16">
        <f t="shared" si="83"/>
        <v>0</v>
      </c>
      <c r="R99" s="16">
        <f t="shared" si="83"/>
        <v>0</v>
      </c>
      <c r="S99" s="16">
        <f t="shared" si="83"/>
        <v>0</v>
      </c>
      <c r="T99" s="16">
        <f t="shared" si="83"/>
        <v>0</v>
      </c>
      <c r="U99" s="16">
        <f t="shared" si="83"/>
        <v>0</v>
      </c>
      <c r="V99" s="17">
        <f aca="true" t="shared" si="84" ref="V99">V95*$Y85</f>
        <v>0</v>
      </c>
      <c r="X99" s="58"/>
      <c r="Y99" s="58"/>
      <c r="Z99" s="58"/>
    </row>
    <row r="100" spans="4:26" s="55" customFormat="1" ht="14.25" customHeight="1">
      <c r="D100" s="45" t="s">
        <v>50</v>
      </c>
      <c r="E100" s="31" t="s">
        <v>25</v>
      </c>
      <c r="F100" s="39"/>
      <c r="G100" s="39"/>
      <c r="H100" s="40"/>
      <c r="I100" s="78"/>
      <c r="J100" s="16">
        <f t="shared" si="83"/>
        <v>0</v>
      </c>
      <c r="K100" s="16">
        <f t="shared" si="83"/>
        <v>0</v>
      </c>
      <c r="L100" s="16">
        <f t="shared" si="83"/>
        <v>0</v>
      </c>
      <c r="M100" s="16">
        <f t="shared" si="83"/>
        <v>0</v>
      </c>
      <c r="N100" s="16">
        <f t="shared" si="83"/>
        <v>0</v>
      </c>
      <c r="O100" s="16">
        <f t="shared" si="83"/>
        <v>0</v>
      </c>
      <c r="P100" s="16">
        <f t="shared" si="83"/>
        <v>0</v>
      </c>
      <c r="Q100" s="16">
        <f t="shared" si="83"/>
        <v>0</v>
      </c>
      <c r="R100" s="16">
        <f t="shared" si="83"/>
        <v>0</v>
      </c>
      <c r="S100" s="16">
        <f t="shared" si="83"/>
        <v>0</v>
      </c>
      <c r="T100" s="16">
        <f t="shared" si="83"/>
        <v>0</v>
      </c>
      <c r="U100" s="16">
        <f t="shared" si="83"/>
        <v>0</v>
      </c>
      <c r="V100" s="17">
        <f aca="true" t="shared" si="85" ref="V100">V96*$Y86</f>
        <v>0</v>
      </c>
      <c r="X100" s="58"/>
      <c r="Y100" s="58"/>
      <c r="Z100" s="58"/>
    </row>
    <row r="101" spans="4:26" s="55" customFormat="1" ht="14.25" customHeight="1">
      <c r="D101" s="45" t="s">
        <v>52</v>
      </c>
      <c r="E101" s="31" t="s">
        <v>25</v>
      </c>
      <c r="F101" s="39"/>
      <c r="G101" s="39"/>
      <c r="H101" s="39"/>
      <c r="I101" s="78"/>
      <c r="J101" s="16">
        <f>J97*$Z87</f>
        <v>0</v>
      </c>
      <c r="K101" s="16">
        <f aca="true" t="shared" si="86" ref="K101:U101">K97*$Z87</f>
        <v>0</v>
      </c>
      <c r="L101" s="16">
        <f t="shared" si="86"/>
        <v>0</v>
      </c>
      <c r="M101" s="16">
        <f t="shared" si="86"/>
        <v>0</v>
      </c>
      <c r="N101" s="16">
        <f t="shared" si="86"/>
        <v>0</v>
      </c>
      <c r="O101" s="16">
        <f t="shared" si="86"/>
        <v>0</v>
      </c>
      <c r="P101" s="16">
        <f t="shared" si="86"/>
        <v>0</v>
      </c>
      <c r="Q101" s="16">
        <f t="shared" si="86"/>
        <v>0</v>
      </c>
      <c r="R101" s="16">
        <f t="shared" si="86"/>
        <v>0</v>
      </c>
      <c r="S101" s="16">
        <f t="shared" si="86"/>
        <v>0</v>
      </c>
      <c r="T101" s="16">
        <f t="shared" si="86"/>
        <v>0</v>
      </c>
      <c r="U101" s="16">
        <f t="shared" si="86"/>
        <v>0</v>
      </c>
      <c r="V101" s="17">
        <f aca="true" t="shared" si="87" ref="V101">V97*$Y87</f>
        <v>0</v>
      </c>
      <c r="X101" s="58"/>
      <c r="Y101" s="58"/>
      <c r="Z101" s="58"/>
    </row>
    <row r="102" spans="4:26" s="55" customFormat="1" ht="14.25" customHeight="1">
      <c r="D102" s="44" t="s">
        <v>26</v>
      </c>
      <c r="E102" s="32" t="s">
        <v>25</v>
      </c>
      <c r="F102" s="43"/>
      <c r="G102" s="43"/>
      <c r="H102" s="43"/>
      <c r="I102" s="44"/>
      <c r="J102" s="33">
        <f>SUM(J98:J101)</f>
        <v>0</v>
      </c>
      <c r="K102" s="33">
        <f>SUM(K98:K101)</f>
        <v>0</v>
      </c>
      <c r="L102" s="33">
        <f aca="true" t="shared" si="88" ref="L102">SUM(L98:L101)</f>
        <v>0</v>
      </c>
      <c r="M102" s="33">
        <f aca="true" t="shared" si="89" ref="M102">SUM(M98:M101)</f>
        <v>0</v>
      </c>
      <c r="N102" s="33">
        <f aca="true" t="shared" si="90" ref="N102">SUM(N98:N101)</f>
        <v>0</v>
      </c>
      <c r="O102" s="33">
        <f aca="true" t="shared" si="91" ref="O102">SUM(O98:O101)</f>
        <v>0</v>
      </c>
      <c r="P102" s="33">
        <f aca="true" t="shared" si="92" ref="P102">SUM(P98:P101)</f>
        <v>0</v>
      </c>
      <c r="Q102" s="33">
        <f aca="true" t="shared" si="93" ref="Q102">SUM(Q98:Q101)</f>
        <v>0</v>
      </c>
      <c r="R102" s="33">
        <f aca="true" t="shared" si="94" ref="R102">SUM(R98:R101)</f>
        <v>0</v>
      </c>
      <c r="S102" s="33">
        <f aca="true" t="shared" si="95" ref="S102">SUM(S98:S101)</f>
        <v>0</v>
      </c>
      <c r="T102" s="33">
        <f aca="true" t="shared" si="96" ref="T102">SUM(T98:T101)</f>
        <v>0</v>
      </c>
      <c r="U102" s="33">
        <f aca="true" t="shared" si="97" ref="U102">SUM(U98:U101)</f>
        <v>0</v>
      </c>
      <c r="V102" s="19">
        <f aca="true" t="shared" si="98" ref="V102">SUM(V94:V101)</f>
        <v>0</v>
      </c>
      <c r="X102" s="58"/>
      <c r="Y102" s="58"/>
      <c r="Z102" s="58"/>
    </row>
    <row r="103" spans="4:22" ht="26.25" customHeight="1">
      <c r="D103" s="79" t="s">
        <v>54</v>
      </c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</row>
    <row r="104" spans="4:26" s="55" customFormat="1" ht="14.25" customHeight="1">
      <c r="D104" s="31" t="s">
        <v>43</v>
      </c>
      <c r="E104" s="31" t="s">
        <v>44</v>
      </c>
      <c r="F104" s="38"/>
      <c r="G104" s="38"/>
      <c r="H104" s="37"/>
      <c r="I104" s="80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2"/>
      <c r="X104" s="65"/>
      <c r="Y104" s="65"/>
      <c r="Z104" s="65"/>
    </row>
    <row r="105" spans="4:26" s="55" customFormat="1" ht="14.25" customHeight="1">
      <c r="D105" s="45" t="s">
        <v>48</v>
      </c>
      <c r="E105" s="31" t="s">
        <v>21</v>
      </c>
      <c r="F105" s="39"/>
      <c r="G105" s="39"/>
      <c r="H105" s="40"/>
      <c r="I105" s="77"/>
      <c r="J105" s="16">
        <f aca="true" t="shared" si="99" ref="J105:V105">J83-J94</f>
        <v>97.4</v>
      </c>
      <c r="K105" s="16">
        <f t="shared" si="99"/>
        <v>97.4</v>
      </c>
      <c r="L105" s="16">
        <f t="shared" si="99"/>
        <v>97.4</v>
      </c>
      <c r="M105" s="16">
        <f t="shared" si="99"/>
        <v>97.4</v>
      </c>
      <c r="N105" s="16">
        <f t="shared" si="99"/>
        <v>97.4</v>
      </c>
      <c r="O105" s="16">
        <f t="shared" si="99"/>
        <v>97.4</v>
      </c>
      <c r="P105" s="16">
        <f t="shared" si="99"/>
        <v>97.4</v>
      </c>
      <c r="Q105" s="16">
        <f t="shared" si="99"/>
        <v>97.4</v>
      </c>
      <c r="R105" s="16">
        <f t="shared" si="99"/>
        <v>97.4</v>
      </c>
      <c r="S105" s="16">
        <f t="shared" si="99"/>
        <v>97.4</v>
      </c>
      <c r="T105" s="16">
        <f t="shared" si="99"/>
        <v>97.4</v>
      </c>
      <c r="U105" s="16">
        <f t="shared" si="99"/>
        <v>97.4</v>
      </c>
      <c r="V105" s="17">
        <f t="shared" si="99"/>
        <v>97.4</v>
      </c>
      <c r="X105" s="65"/>
      <c r="Y105" s="65"/>
      <c r="Z105" s="65"/>
    </row>
    <row r="106" spans="4:26" s="55" customFormat="1" ht="14.25" customHeight="1">
      <c r="D106" s="45" t="s">
        <v>49</v>
      </c>
      <c r="E106" s="31" t="s">
        <v>21</v>
      </c>
      <c r="F106" s="39"/>
      <c r="G106" s="39"/>
      <c r="H106" s="40"/>
      <c r="I106" s="78"/>
      <c r="J106" s="16">
        <f aca="true" t="shared" si="100" ref="J106:V106">J84-J95</f>
        <v>541.3</v>
      </c>
      <c r="K106" s="16">
        <f t="shared" si="100"/>
        <v>541.3</v>
      </c>
      <c r="L106" s="16">
        <f t="shared" si="100"/>
        <v>541.3</v>
      </c>
      <c r="M106" s="16">
        <f t="shared" si="100"/>
        <v>541.3</v>
      </c>
      <c r="N106" s="16">
        <f t="shared" si="100"/>
        <v>541.3</v>
      </c>
      <c r="O106" s="16">
        <f t="shared" si="100"/>
        <v>541.3</v>
      </c>
      <c r="P106" s="16">
        <f t="shared" si="100"/>
        <v>541.3</v>
      </c>
      <c r="Q106" s="16">
        <f t="shared" si="100"/>
        <v>541.3</v>
      </c>
      <c r="R106" s="16">
        <f t="shared" si="100"/>
        <v>541.3</v>
      </c>
      <c r="S106" s="16">
        <f t="shared" si="100"/>
        <v>541.3</v>
      </c>
      <c r="T106" s="16">
        <f t="shared" si="100"/>
        <v>541.3</v>
      </c>
      <c r="U106" s="16">
        <f t="shared" si="100"/>
        <v>541.3</v>
      </c>
      <c r="V106" s="17">
        <f t="shared" si="100"/>
        <v>541.3</v>
      </c>
      <c r="X106" s="65"/>
      <c r="Y106" s="65"/>
      <c r="Z106" s="65"/>
    </row>
    <row r="107" spans="4:26" s="55" customFormat="1" ht="14.25" customHeight="1">
      <c r="D107" s="45" t="s">
        <v>50</v>
      </c>
      <c r="E107" s="31" t="s">
        <v>51</v>
      </c>
      <c r="F107" s="39"/>
      <c r="G107" s="39"/>
      <c r="H107" s="40"/>
      <c r="I107" s="78"/>
      <c r="J107" s="16">
        <f aca="true" t="shared" si="101" ref="J107:V107">J85-J96</f>
        <v>1764.3</v>
      </c>
      <c r="K107" s="16">
        <f t="shared" si="101"/>
        <v>1764.3</v>
      </c>
      <c r="L107" s="16">
        <f t="shared" si="101"/>
        <v>1764.3</v>
      </c>
      <c r="M107" s="16">
        <f t="shared" si="101"/>
        <v>1764.3</v>
      </c>
      <c r="N107" s="16">
        <f t="shared" si="101"/>
        <v>1764.3</v>
      </c>
      <c r="O107" s="16">
        <f t="shared" si="101"/>
        <v>1764.3</v>
      </c>
      <c r="P107" s="16">
        <f t="shared" si="101"/>
        <v>1764.3</v>
      </c>
      <c r="Q107" s="16">
        <f t="shared" si="101"/>
        <v>1764.3</v>
      </c>
      <c r="R107" s="16">
        <f t="shared" si="101"/>
        <v>1764.3</v>
      </c>
      <c r="S107" s="16">
        <f t="shared" si="101"/>
        <v>1764.3</v>
      </c>
      <c r="T107" s="16">
        <f t="shared" si="101"/>
        <v>1764.3</v>
      </c>
      <c r="U107" s="16">
        <f t="shared" si="101"/>
        <v>1764.3</v>
      </c>
      <c r="V107" s="17">
        <f t="shared" si="101"/>
        <v>1764.3</v>
      </c>
      <c r="X107" s="65"/>
      <c r="Y107" s="65"/>
      <c r="Z107" s="65"/>
    </row>
    <row r="108" spans="4:26" s="55" customFormat="1" ht="14.25" customHeight="1">
      <c r="D108" s="45" t="s">
        <v>52</v>
      </c>
      <c r="E108" s="31" t="s">
        <v>51</v>
      </c>
      <c r="F108" s="39"/>
      <c r="G108" s="39"/>
      <c r="H108" s="40"/>
      <c r="I108" s="78"/>
      <c r="J108" s="16">
        <f aca="true" t="shared" si="102" ref="J108:V108">J86-J97</f>
        <v>1764.3</v>
      </c>
      <c r="K108" s="16">
        <f t="shared" si="102"/>
        <v>1764.3</v>
      </c>
      <c r="L108" s="16">
        <f t="shared" si="102"/>
        <v>1764.3</v>
      </c>
      <c r="M108" s="16">
        <f t="shared" si="102"/>
        <v>1764.3</v>
      </c>
      <c r="N108" s="16">
        <f t="shared" si="102"/>
        <v>1764.3</v>
      </c>
      <c r="O108" s="16">
        <f t="shared" si="102"/>
        <v>1764.3</v>
      </c>
      <c r="P108" s="16">
        <f t="shared" si="102"/>
        <v>1764.3</v>
      </c>
      <c r="Q108" s="16">
        <f t="shared" si="102"/>
        <v>1764.3</v>
      </c>
      <c r="R108" s="16">
        <f t="shared" si="102"/>
        <v>1764.3</v>
      </c>
      <c r="S108" s="16">
        <f t="shared" si="102"/>
        <v>1764.3</v>
      </c>
      <c r="T108" s="16">
        <f t="shared" si="102"/>
        <v>1764.3</v>
      </c>
      <c r="U108" s="16">
        <f t="shared" si="102"/>
        <v>1764.3</v>
      </c>
      <c r="V108" s="17">
        <f t="shared" si="102"/>
        <v>1764.3</v>
      </c>
      <c r="X108" s="65"/>
      <c r="Y108" s="65"/>
      <c r="Z108" s="65"/>
    </row>
    <row r="109" spans="4:26" s="55" customFormat="1" ht="14.25" customHeight="1">
      <c r="D109" s="45" t="s">
        <v>48</v>
      </c>
      <c r="E109" s="31" t="s">
        <v>25</v>
      </c>
      <c r="F109" s="39"/>
      <c r="G109" s="39"/>
      <c r="H109" s="40"/>
      <c r="I109" s="78"/>
      <c r="J109" s="16">
        <f aca="true" t="shared" si="103" ref="J109:V109">J87-J98</f>
        <v>530.387</v>
      </c>
      <c r="K109" s="16">
        <f t="shared" si="103"/>
        <v>530.387</v>
      </c>
      <c r="L109" s="16">
        <f t="shared" si="103"/>
        <v>530.387</v>
      </c>
      <c r="M109" s="16">
        <f t="shared" si="103"/>
        <v>530.387</v>
      </c>
      <c r="N109" s="16">
        <f t="shared" si="103"/>
        <v>530.387</v>
      </c>
      <c r="O109" s="16">
        <f t="shared" si="103"/>
        <v>530.387</v>
      </c>
      <c r="P109" s="16">
        <f t="shared" si="103"/>
        <v>530.387</v>
      </c>
      <c r="Q109" s="16">
        <f t="shared" si="103"/>
        <v>530.387</v>
      </c>
      <c r="R109" s="16">
        <f t="shared" si="103"/>
        <v>530.387</v>
      </c>
      <c r="S109" s="16">
        <f t="shared" si="103"/>
        <v>530.387</v>
      </c>
      <c r="T109" s="16">
        <f t="shared" si="103"/>
        <v>530.387</v>
      </c>
      <c r="U109" s="16">
        <f t="shared" si="103"/>
        <v>530.387</v>
      </c>
      <c r="V109" s="17">
        <f t="shared" si="103"/>
        <v>530.387</v>
      </c>
      <c r="X109" s="65"/>
      <c r="Y109" s="65"/>
      <c r="Z109" s="65"/>
    </row>
    <row r="110" spans="4:26" s="55" customFormat="1" ht="14.25" customHeight="1">
      <c r="D110" s="45" t="s">
        <v>49</v>
      </c>
      <c r="E110" s="31" t="s">
        <v>25</v>
      </c>
      <c r="F110" s="39"/>
      <c r="G110" s="39"/>
      <c r="H110" s="40"/>
      <c r="I110" s="78"/>
      <c r="J110" s="16">
        <f aca="true" t="shared" si="104" ref="J110:V110">J88-J99</f>
        <v>1138.478</v>
      </c>
      <c r="K110" s="16">
        <f t="shared" si="104"/>
        <v>1138.478</v>
      </c>
      <c r="L110" s="16">
        <f t="shared" si="104"/>
        <v>1138.478</v>
      </c>
      <c r="M110" s="16">
        <f t="shared" si="104"/>
        <v>1138.478</v>
      </c>
      <c r="N110" s="16">
        <f t="shared" si="104"/>
        <v>1138.478</v>
      </c>
      <c r="O110" s="16">
        <f t="shared" si="104"/>
        <v>1138.478</v>
      </c>
      <c r="P110" s="16">
        <f t="shared" si="104"/>
        <v>1138.478</v>
      </c>
      <c r="Q110" s="16">
        <f t="shared" si="104"/>
        <v>1138.478</v>
      </c>
      <c r="R110" s="16">
        <f t="shared" si="104"/>
        <v>1138.478</v>
      </c>
      <c r="S110" s="16">
        <f t="shared" si="104"/>
        <v>1138.478</v>
      </c>
      <c r="T110" s="16">
        <f t="shared" si="104"/>
        <v>1138.478</v>
      </c>
      <c r="U110" s="16">
        <f t="shared" si="104"/>
        <v>1138.478</v>
      </c>
      <c r="V110" s="17">
        <f t="shared" si="104"/>
        <v>1138.478</v>
      </c>
      <c r="X110" s="58"/>
      <c r="Y110" s="58"/>
      <c r="Z110" s="58"/>
    </row>
    <row r="111" spans="4:26" s="55" customFormat="1" ht="14.25" customHeight="1">
      <c r="D111" s="45" t="s">
        <v>50</v>
      </c>
      <c r="E111" s="31" t="s">
        <v>25</v>
      </c>
      <c r="F111" s="39"/>
      <c r="G111" s="39"/>
      <c r="H111" s="40"/>
      <c r="I111" s="78"/>
      <c r="J111" s="16">
        <f aca="true" t="shared" si="105" ref="J111:V111">J89-J100</f>
        <v>98.053</v>
      </c>
      <c r="K111" s="16">
        <f t="shared" si="105"/>
        <v>98.053</v>
      </c>
      <c r="L111" s="16">
        <f t="shared" si="105"/>
        <v>98.053</v>
      </c>
      <c r="M111" s="16">
        <f t="shared" si="105"/>
        <v>98.053</v>
      </c>
      <c r="N111" s="16">
        <f t="shared" si="105"/>
        <v>98.053</v>
      </c>
      <c r="O111" s="16">
        <f t="shared" si="105"/>
        <v>98.053</v>
      </c>
      <c r="P111" s="16">
        <f t="shared" si="105"/>
        <v>98.053</v>
      </c>
      <c r="Q111" s="16">
        <f t="shared" si="105"/>
        <v>98.053</v>
      </c>
      <c r="R111" s="16">
        <f t="shared" si="105"/>
        <v>98.053</v>
      </c>
      <c r="S111" s="16">
        <f t="shared" si="105"/>
        <v>98.053</v>
      </c>
      <c r="T111" s="16">
        <f t="shared" si="105"/>
        <v>98.053</v>
      </c>
      <c r="U111" s="16">
        <f t="shared" si="105"/>
        <v>98.053</v>
      </c>
      <c r="V111" s="17">
        <f t="shared" si="105"/>
        <v>98.053</v>
      </c>
      <c r="X111" s="58"/>
      <c r="Y111" s="58"/>
      <c r="Z111" s="58"/>
    </row>
    <row r="112" spans="4:26" s="55" customFormat="1" ht="14.25" customHeight="1">
      <c r="D112" s="45" t="s">
        <v>52</v>
      </c>
      <c r="E112" s="31" t="s">
        <v>25</v>
      </c>
      <c r="F112" s="39"/>
      <c r="G112" s="39"/>
      <c r="H112" s="39"/>
      <c r="I112" s="78"/>
      <c r="J112" s="16">
        <f aca="true" t="shared" si="106" ref="J112:V112">J90-J101</f>
        <v>93.073</v>
      </c>
      <c r="K112" s="16">
        <f t="shared" si="106"/>
        <v>93.073</v>
      </c>
      <c r="L112" s="16">
        <f t="shared" si="106"/>
        <v>93.073</v>
      </c>
      <c r="M112" s="16">
        <f t="shared" si="106"/>
        <v>93.073</v>
      </c>
      <c r="N112" s="16">
        <f t="shared" si="106"/>
        <v>93.073</v>
      </c>
      <c r="O112" s="16">
        <f t="shared" si="106"/>
        <v>93.073</v>
      </c>
      <c r="P112" s="16">
        <f t="shared" si="106"/>
        <v>93.073</v>
      </c>
      <c r="Q112" s="16">
        <f t="shared" si="106"/>
        <v>93.073</v>
      </c>
      <c r="R112" s="16">
        <f t="shared" si="106"/>
        <v>93.073</v>
      </c>
      <c r="S112" s="16">
        <f t="shared" si="106"/>
        <v>93.073</v>
      </c>
      <c r="T112" s="16">
        <f t="shared" si="106"/>
        <v>93.073</v>
      </c>
      <c r="U112" s="16">
        <f t="shared" si="106"/>
        <v>93.073</v>
      </c>
      <c r="V112" s="17">
        <f t="shared" si="106"/>
        <v>93.073</v>
      </c>
      <c r="X112" s="58"/>
      <c r="Y112" s="58"/>
      <c r="Z112" s="58"/>
    </row>
    <row r="113" spans="4:26" s="55" customFormat="1" ht="14.25" customHeight="1">
      <c r="D113" s="44" t="s">
        <v>26</v>
      </c>
      <c r="E113" s="32" t="s">
        <v>25</v>
      </c>
      <c r="F113" s="43"/>
      <c r="G113" s="43"/>
      <c r="H113" s="43"/>
      <c r="I113" s="44"/>
      <c r="J113" s="33">
        <f aca="true" t="shared" si="107" ref="J113:V113">SUM(J109:J112)</f>
        <v>1859.9910000000002</v>
      </c>
      <c r="K113" s="33">
        <f t="shared" si="107"/>
        <v>1859.9910000000002</v>
      </c>
      <c r="L113" s="33">
        <f t="shared" si="107"/>
        <v>1859.9910000000002</v>
      </c>
      <c r="M113" s="33">
        <f t="shared" si="107"/>
        <v>1859.9910000000002</v>
      </c>
      <c r="N113" s="33">
        <f t="shared" si="107"/>
        <v>1859.9910000000002</v>
      </c>
      <c r="O113" s="33">
        <f t="shared" si="107"/>
        <v>1859.9910000000002</v>
      </c>
      <c r="P113" s="33">
        <f t="shared" si="107"/>
        <v>1859.9910000000002</v>
      </c>
      <c r="Q113" s="33">
        <f t="shared" si="107"/>
        <v>1859.9910000000002</v>
      </c>
      <c r="R113" s="33">
        <f t="shared" si="107"/>
        <v>1859.9910000000002</v>
      </c>
      <c r="S113" s="33">
        <f t="shared" si="107"/>
        <v>1859.9910000000002</v>
      </c>
      <c r="T113" s="33">
        <f t="shared" si="107"/>
        <v>1859.9910000000002</v>
      </c>
      <c r="U113" s="33">
        <f t="shared" si="107"/>
        <v>1859.9910000000002</v>
      </c>
      <c r="V113" s="19">
        <f t="shared" si="107"/>
        <v>1859.9910000000002</v>
      </c>
      <c r="X113" s="58"/>
      <c r="Y113" s="58"/>
      <c r="Z113" s="58"/>
    </row>
    <row r="115" spans="4:22" ht="13" customHeight="1">
      <c r="D115" s="90" t="s">
        <v>59</v>
      </c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2"/>
    </row>
    <row r="116" spans="4:22" ht="13" customHeight="1">
      <c r="D116" s="93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95"/>
    </row>
    <row r="117" spans="4:22" s="59" customFormat="1" ht="14.25" customHeight="1">
      <c r="D117" s="66" t="s">
        <v>39</v>
      </c>
      <c r="E117" s="60">
        <v>12</v>
      </c>
      <c r="F117" s="61"/>
      <c r="G117" s="61"/>
      <c r="H117" s="62" t="s">
        <v>40</v>
      </c>
      <c r="I117" s="62" t="s">
        <v>41</v>
      </c>
      <c r="J117" s="62">
        <f>J80</f>
        <v>2024</v>
      </c>
      <c r="K117" s="62">
        <f aca="true" t="shared" si="108" ref="K117:U117">K80</f>
        <v>2025</v>
      </c>
      <c r="L117" s="62">
        <f t="shared" si="108"/>
        <v>2026</v>
      </c>
      <c r="M117" s="62">
        <f t="shared" si="108"/>
        <v>2027</v>
      </c>
      <c r="N117" s="62">
        <f t="shared" si="108"/>
        <v>2028</v>
      </c>
      <c r="O117" s="62">
        <f t="shared" si="108"/>
        <v>2029</v>
      </c>
      <c r="P117" s="62">
        <f t="shared" si="108"/>
        <v>2030</v>
      </c>
      <c r="Q117" s="62">
        <f t="shared" si="108"/>
        <v>2031</v>
      </c>
      <c r="R117" s="62">
        <f t="shared" si="108"/>
        <v>2032</v>
      </c>
      <c r="S117" s="62">
        <f t="shared" si="108"/>
        <v>2033</v>
      </c>
      <c r="T117" s="62">
        <f t="shared" si="108"/>
        <v>2034</v>
      </c>
      <c r="U117" s="62">
        <f t="shared" si="108"/>
        <v>2035</v>
      </c>
      <c r="V117" s="62">
        <v>2034</v>
      </c>
    </row>
    <row r="118" spans="4:22" ht="26.25" customHeight="1">
      <c r="D118" s="96" t="s">
        <v>42</v>
      </c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</row>
    <row r="119" spans="4:26" s="55" customFormat="1" ht="14.25" customHeight="1">
      <c r="D119" s="31" t="s">
        <v>43</v>
      </c>
      <c r="E119" s="31" t="s">
        <v>44</v>
      </c>
      <c r="F119" s="38"/>
      <c r="G119" s="38"/>
      <c r="H119" s="37"/>
      <c r="I119" s="80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2"/>
      <c r="X119" s="89" t="s">
        <v>45</v>
      </c>
      <c r="Y119" s="89" t="s">
        <v>46</v>
      </c>
      <c r="Z119" s="89" t="s">
        <v>47</v>
      </c>
    </row>
    <row r="120" spans="4:26" s="55" customFormat="1" ht="14.25" customHeight="1">
      <c r="D120" s="45" t="s">
        <v>48</v>
      </c>
      <c r="E120" s="31" t="s">
        <v>21</v>
      </c>
      <c r="F120" s="39"/>
      <c r="G120" s="39"/>
      <c r="H120" s="40"/>
      <c r="I120" s="22">
        <v>145.4</v>
      </c>
      <c r="J120" s="16">
        <f>I120</f>
        <v>145.4</v>
      </c>
      <c r="K120" s="16">
        <f aca="true" t="shared" si="109" ref="K120:K127">J120</f>
        <v>145.4</v>
      </c>
      <c r="L120" s="16">
        <f aca="true" t="shared" si="110" ref="L120:L127">K120</f>
        <v>145.4</v>
      </c>
      <c r="M120" s="16">
        <f aca="true" t="shared" si="111" ref="M120:M127">L120</f>
        <v>145.4</v>
      </c>
      <c r="N120" s="16">
        <f aca="true" t="shared" si="112" ref="N120:N127">M120</f>
        <v>145.4</v>
      </c>
      <c r="O120" s="16">
        <f aca="true" t="shared" si="113" ref="O120:O127">N120</f>
        <v>145.4</v>
      </c>
      <c r="P120" s="16">
        <f aca="true" t="shared" si="114" ref="P120:P127">O120</f>
        <v>145.4</v>
      </c>
      <c r="Q120" s="16">
        <f aca="true" t="shared" si="115" ref="Q120:Q127">P120</f>
        <v>145.4</v>
      </c>
      <c r="R120" s="16">
        <f aca="true" t="shared" si="116" ref="R120:R127">Q120</f>
        <v>145.4</v>
      </c>
      <c r="S120" s="16">
        <f aca="true" t="shared" si="117" ref="S120:S127">R120</f>
        <v>145.4</v>
      </c>
      <c r="T120" s="16">
        <f aca="true" t="shared" si="118" ref="T120:T127">S120</f>
        <v>145.4</v>
      </c>
      <c r="U120" s="16">
        <f aca="true" t="shared" si="119" ref="U120:U127">T120</f>
        <v>145.4</v>
      </c>
      <c r="V120" s="17">
        <f aca="true" t="shared" si="120" ref="V120:V127">U120</f>
        <v>145.4</v>
      </c>
      <c r="X120" s="89"/>
      <c r="Y120" s="89"/>
      <c r="Z120" s="89"/>
    </row>
    <row r="121" spans="4:26" s="55" customFormat="1" ht="14.25" customHeight="1">
      <c r="D121" s="45" t="s">
        <v>49</v>
      </c>
      <c r="E121" s="31" t="s">
        <v>21</v>
      </c>
      <c r="F121" s="39"/>
      <c r="G121" s="39"/>
      <c r="H121" s="40"/>
      <c r="I121" s="22">
        <v>1120.6</v>
      </c>
      <c r="J121" s="16">
        <f aca="true" t="shared" si="121" ref="J121:J127">I121</f>
        <v>1120.6</v>
      </c>
      <c r="K121" s="16">
        <f t="shared" si="109"/>
        <v>1120.6</v>
      </c>
      <c r="L121" s="16">
        <f t="shared" si="110"/>
        <v>1120.6</v>
      </c>
      <c r="M121" s="16">
        <f t="shared" si="111"/>
        <v>1120.6</v>
      </c>
      <c r="N121" s="16">
        <f t="shared" si="112"/>
        <v>1120.6</v>
      </c>
      <c r="O121" s="16">
        <f t="shared" si="113"/>
        <v>1120.6</v>
      </c>
      <c r="P121" s="16">
        <f t="shared" si="114"/>
        <v>1120.6</v>
      </c>
      <c r="Q121" s="16">
        <f t="shared" si="115"/>
        <v>1120.6</v>
      </c>
      <c r="R121" s="16">
        <f t="shared" si="116"/>
        <v>1120.6</v>
      </c>
      <c r="S121" s="16">
        <f t="shared" si="117"/>
        <v>1120.6</v>
      </c>
      <c r="T121" s="16">
        <f t="shared" si="118"/>
        <v>1120.6</v>
      </c>
      <c r="U121" s="16">
        <f t="shared" si="119"/>
        <v>1120.6</v>
      </c>
      <c r="V121" s="17">
        <f t="shared" si="120"/>
        <v>1120.6</v>
      </c>
      <c r="X121" s="56" t="s">
        <v>56</v>
      </c>
      <c r="Y121" s="57">
        <f>I124/I120</f>
        <v>5.396416781292984</v>
      </c>
      <c r="Z121" s="57">
        <f>Y121*1.21</f>
        <v>6.529664305364511</v>
      </c>
    </row>
    <row r="122" spans="4:26" s="55" customFormat="1" ht="14.25" customHeight="1">
      <c r="D122" s="45" t="s">
        <v>50</v>
      </c>
      <c r="E122" s="31" t="s">
        <v>51</v>
      </c>
      <c r="F122" s="39"/>
      <c r="G122" s="39"/>
      <c r="H122" s="40"/>
      <c r="I122" s="22">
        <v>2407.7</v>
      </c>
      <c r="J122" s="16">
        <f t="shared" si="121"/>
        <v>2407.7</v>
      </c>
      <c r="K122" s="16">
        <f t="shared" si="109"/>
        <v>2407.7</v>
      </c>
      <c r="L122" s="16">
        <f t="shared" si="110"/>
        <v>2407.7</v>
      </c>
      <c r="M122" s="16">
        <f t="shared" si="111"/>
        <v>2407.7</v>
      </c>
      <c r="N122" s="16">
        <f t="shared" si="112"/>
        <v>2407.7</v>
      </c>
      <c r="O122" s="16">
        <f t="shared" si="113"/>
        <v>2407.7</v>
      </c>
      <c r="P122" s="16">
        <f t="shared" si="114"/>
        <v>2407.7</v>
      </c>
      <c r="Q122" s="16">
        <f t="shared" si="115"/>
        <v>2407.7</v>
      </c>
      <c r="R122" s="16">
        <f t="shared" si="116"/>
        <v>2407.7</v>
      </c>
      <c r="S122" s="16">
        <f t="shared" si="117"/>
        <v>2407.7</v>
      </c>
      <c r="T122" s="16">
        <f t="shared" si="118"/>
        <v>2407.7</v>
      </c>
      <c r="U122" s="16">
        <f t="shared" si="119"/>
        <v>2407.7</v>
      </c>
      <c r="V122" s="17">
        <f t="shared" si="120"/>
        <v>2407.7</v>
      </c>
      <c r="X122" s="56" t="s">
        <v>57</v>
      </c>
      <c r="Y122" s="57">
        <f aca="true" t="shared" si="122" ref="Y122:Y124">I125/I121</f>
        <v>2.095524718900589</v>
      </c>
      <c r="Z122" s="57">
        <f>Y122*1.1</f>
        <v>2.305077190790648</v>
      </c>
    </row>
    <row r="123" spans="4:26" s="55" customFormat="1" ht="14.25" customHeight="1">
      <c r="D123" s="45" t="s">
        <v>52</v>
      </c>
      <c r="E123" s="31" t="s">
        <v>51</v>
      </c>
      <c r="F123" s="39"/>
      <c r="G123" s="39"/>
      <c r="H123" s="40"/>
      <c r="I123" s="22">
        <f>I122</f>
        <v>2407.7</v>
      </c>
      <c r="J123" s="16">
        <f t="shared" si="121"/>
        <v>2407.7</v>
      </c>
      <c r="K123" s="16">
        <f t="shared" si="109"/>
        <v>2407.7</v>
      </c>
      <c r="L123" s="16">
        <f t="shared" si="110"/>
        <v>2407.7</v>
      </c>
      <c r="M123" s="16">
        <f t="shared" si="111"/>
        <v>2407.7</v>
      </c>
      <c r="N123" s="16">
        <f t="shared" si="112"/>
        <v>2407.7</v>
      </c>
      <c r="O123" s="16">
        <f t="shared" si="113"/>
        <v>2407.7</v>
      </c>
      <c r="P123" s="16">
        <f t="shared" si="114"/>
        <v>2407.7</v>
      </c>
      <c r="Q123" s="16">
        <f t="shared" si="115"/>
        <v>2407.7</v>
      </c>
      <c r="R123" s="16">
        <f t="shared" si="116"/>
        <v>2407.7</v>
      </c>
      <c r="S123" s="16">
        <f t="shared" si="117"/>
        <v>2407.7</v>
      </c>
      <c r="T123" s="16">
        <f t="shared" si="118"/>
        <v>2407.7</v>
      </c>
      <c r="U123" s="16">
        <f t="shared" si="119"/>
        <v>2407.7</v>
      </c>
      <c r="V123" s="17">
        <f t="shared" si="120"/>
        <v>2407.7</v>
      </c>
      <c r="X123" s="56" t="s">
        <v>102</v>
      </c>
      <c r="Y123" s="57">
        <f t="shared" si="122"/>
        <v>0.05565934294139636</v>
      </c>
      <c r="Z123" s="57">
        <f>Y123*1.21</f>
        <v>0.0673478049590896</v>
      </c>
    </row>
    <row r="124" spans="4:26" s="55" customFormat="1" ht="14.25" customHeight="1">
      <c r="D124" s="45" t="s">
        <v>48</v>
      </c>
      <c r="E124" s="31" t="s">
        <v>25</v>
      </c>
      <c r="F124" s="39"/>
      <c r="G124" s="39"/>
      <c r="H124" s="40"/>
      <c r="I124" s="22">
        <v>784.639</v>
      </c>
      <c r="J124" s="16">
        <f t="shared" si="121"/>
        <v>784.639</v>
      </c>
      <c r="K124" s="16">
        <f t="shared" si="109"/>
        <v>784.639</v>
      </c>
      <c r="L124" s="16">
        <f t="shared" si="110"/>
        <v>784.639</v>
      </c>
      <c r="M124" s="16">
        <f t="shared" si="111"/>
        <v>784.639</v>
      </c>
      <c r="N124" s="16">
        <f t="shared" si="112"/>
        <v>784.639</v>
      </c>
      <c r="O124" s="16">
        <f t="shared" si="113"/>
        <v>784.639</v>
      </c>
      <c r="P124" s="16">
        <f t="shared" si="114"/>
        <v>784.639</v>
      </c>
      <c r="Q124" s="16">
        <f t="shared" si="115"/>
        <v>784.639</v>
      </c>
      <c r="R124" s="16">
        <f t="shared" si="116"/>
        <v>784.639</v>
      </c>
      <c r="S124" s="16">
        <f t="shared" si="117"/>
        <v>784.639</v>
      </c>
      <c r="T124" s="16">
        <f t="shared" si="118"/>
        <v>784.639</v>
      </c>
      <c r="U124" s="16">
        <f t="shared" si="119"/>
        <v>784.639</v>
      </c>
      <c r="V124" s="17">
        <f t="shared" si="120"/>
        <v>784.639</v>
      </c>
      <c r="X124" s="56" t="s">
        <v>103</v>
      </c>
      <c r="Y124" s="57">
        <f t="shared" si="122"/>
        <v>0.05281887278315405</v>
      </c>
      <c r="Z124" s="57">
        <f>Y124*1.21</f>
        <v>0.0639108360676164</v>
      </c>
    </row>
    <row r="125" spans="4:26" s="55" customFormat="1" ht="14.25" customHeight="1">
      <c r="D125" s="45" t="s">
        <v>49</v>
      </c>
      <c r="E125" s="31" t="s">
        <v>25</v>
      </c>
      <c r="F125" s="39"/>
      <c r="G125" s="39"/>
      <c r="H125" s="40"/>
      <c r="I125" s="22">
        <v>2348.245</v>
      </c>
      <c r="J125" s="16">
        <f t="shared" si="121"/>
        <v>2348.245</v>
      </c>
      <c r="K125" s="16">
        <f t="shared" si="109"/>
        <v>2348.245</v>
      </c>
      <c r="L125" s="16">
        <f t="shared" si="110"/>
        <v>2348.245</v>
      </c>
      <c r="M125" s="16">
        <f t="shared" si="111"/>
        <v>2348.245</v>
      </c>
      <c r="N125" s="16">
        <f t="shared" si="112"/>
        <v>2348.245</v>
      </c>
      <c r="O125" s="16">
        <f t="shared" si="113"/>
        <v>2348.245</v>
      </c>
      <c r="P125" s="16">
        <f t="shared" si="114"/>
        <v>2348.245</v>
      </c>
      <c r="Q125" s="16">
        <f t="shared" si="115"/>
        <v>2348.245</v>
      </c>
      <c r="R125" s="16">
        <f t="shared" si="116"/>
        <v>2348.245</v>
      </c>
      <c r="S125" s="16">
        <f t="shared" si="117"/>
        <v>2348.245</v>
      </c>
      <c r="T125" s="16">
        <f t="shared" si="118"/>
        <v>2348.245</v>
      </c>
      <c r="U125" s="16">
        <f t="shared" si="119"/>
        <v>2348.245</v>
      </c>
      <c r="V125" s="17">
        <f t="shared" si="120"/>
        <v>2348.245</v>
      </c>
      <c r="X125" s="58"/>
      <c r="Y125" s="58"/>
      <c r="Z125" s="58"/>
    </row>
    <row r="126" spans="4:26" s="55" customFormat="1" ht="14.25" customHeight="1">
      <c r="D126" s="45" t="s">
        <v>50</v>
      </c>
      <c r="E126" s="31" t="s">
        <v>25</v>
      </c>
      <c r="F126" s="39"/>
      <c r="G126" s="39"/>
      <c r="H126" s="40"/>
      <c r="I126" s="22">
        <v>134.011</v>
      </c>
      <c r="J126" s="16">
        <f t="shared" si="121"/>
        <v>134.011</v>
      </c>
      <c r="K126" s="16">
        <f t="shared" si="109"/>
        <v>134.011</v>
      </c>
      <c r="L126" s="16">
        <f t="shared" si="110"/>
        <v>134.011</v>
      </c>
      <c r="M126" s="16">
        <f t="shared" si="111"/>
        <v>134.011</v>
      </c>
      <c r="N126" s="16">
        <f t="shared" si="112"/>
        <v>134.011</v>
      </c>
      <c r="O126" s="16">
        <f t="shared" si="113"/>
        <v>134.011</v>
      </c>
      <c r="P126" s="16">
        <f t="shared" si="114"/>
        <v>134.011</v>
      </c>
      <c r="Q126" s="16">
        <f t="shared" si="115"/>
        <v>134.011</v>
      </c>
      <c r="R126" s="16">
        <f t="shared" si="116"/>
        <v>134.011</v>
      </c>
      <c r="S126" s="16">
        <f t="shared" si="117"/>
        <v>134.011</v>
      </c>
      <c r="T126" s="16">
        <f t="shared" si="118"/>
        <v>134.011</v>
      </c>
      <c r="U126" s="16">
        <f t="shared" si="119"/>
        <v>134.011</v>
      </c>
      <c r="V126" s="17">
        <f t="shared" si="120"/>
        <v>134.011</v>
      </c>
      <c r="X126" s="58"/>
      <c r="Y126" s="58"/>
      <c r="Z126" s="58"/>
    </row>
    <row r="127" spans="4:26" s="55" customFormat="1" ht="14.25" customHeight="1">
      <c r="D127" s="45" t="s">
        <v>52</v>
      </c>
      <c r="E127" s="31" t="s">
        <v>25</v>
      </c>
      <c r="F127" s="39"/>
      <c r="G127" s="39"/>
      <c r="H127" s="39"/>
      <c r="I127" s="22">
        <v>127.172</v>
      </c>
      <c r="J127" s="16">
        <f t="shared" si="121"/>
        <v>127.172</v>
      </c>
      <c r="K127" s="16">
        <f t="shared" si="109"/>
        <v>127.172</v>
      </c>
      <c r="L127" s="16">
        <f t="shared" si="110"/>
        <v>127.172</v>
      </c>
      <c r="M127" s="16">
        <f t="shared" si="111"/>
        <v>127.172</v>
      </c>
      <c r="N127" s="16">
        <f t="shared" si="112"/>
        <v>127.172</v>
      </c>
      <c r="O127" s="16">
        <f t="shared" si="113"/>
        <v>127.172</v>
      </c>
      <c r="P127" s="16">
        <f t="shared" si="114"/>
        <v>127.172</v>
      </c>
      <c r="Q127" s="16">
        <f t="shared" si="115"/>
        <v>127.172</v>
      </c>
      <c r="R127" s="16">
        <f t="shared" si="116"/>
        <v>127.172</v>
      </c>
      <c r="S127" s="16">
        <f t="shared" si="117"/>
        <v>127.172</v>
      </c>
      <c r="T127" s="16">
        <f t="shared" si="118"/>
        <v>127.172</v>
      </c>
      <c r="U127" s="16">
        <f t="shared" si="119"/>
        <v>127.172</v>
      </c>
      <c r="V127" s="17">
        <f t="shared" si="120"/>
        <v>127.172</v>
      </c>
      <c r="X127" s="58"/>
      <c r="Y127" s="58"/>
      <c r="Z127" s="58"/>
    </row>
    <row r="128" spans="4:26" s="55" customFormat="1" ht="14.25" customHeight="1">
      <c r="D128" s="44" t="s">
        <v>26</v>
      </c>
      <c r="E128" s="32" t="s">
        <v>25</v>
      </c>
      <c r="F128" s="43"/>
      <c r="G128" s="43"/>
      <c r="H128" s="43"/>
      <c r="I128" s="33"/>
      <c r="J128" s="33">
        <f aca="true" t="shared" si="123" ref="J128:V128">SUM(J124:J127)</f>
        <v>3394.067</v>
      </c>
      <c r="K128" s="33">
        <f t="shared" si="123"/>
        <v>3394.067</v>
      </c>
      <c r="L128" s="33">
        <f t="shared" si="123"/>
        <v>3394.067</v>
      </c>
      <c r="M128" s="33">
        <f t="shared" si="123"/>
        <v>3394.067</v>
      </c>
      <c r="N128" s="33">
        <f t="shared" si="123"/>
        <v>3394.067</v>
      </c>
      <c r="O128" s="33">
        <f t="shared" si="123"/>
        <v>3394.067</v>
      </c>
      <c r="P128" s="33">
        <f t="shared" si="123"/>
        <v>3394.067</v>
      </c>
      <c r="Q128" s="33">
        <f t="shared" si="123"/>
        <v>3394.067</v>
      </c>
      <c r="R128" s="33">
        <f t="shared" si="123"/>
        <v>3394.067</v>
      </c>
      <c r="S128" s="33">
        <f t="shared" si="123"/>
        <v>3394.067</v>
      </c>
      <c r="T128" s="33">
        <f t="shared" si="123"/>
        <v>3394.067</v>
      </c>
      <c r="U128" s="33">
        <f t="shared" si="123"/>
        <v>3394.067</v>
      </c>
      <c r="V128" s="19">
        <f t="shared" si="123"/>
        <v>3394.067</v>
      </c>
      <c r="X128" s="58"/>
      <c r="Y128" s="58"/>
      <c r="Z128" s="58"/>
    </row>
    <row r="129" spans="4:22" ht="26.25" customHeight="1">
      <c r="D129" s="79" t="s">
        <v>53</v>
      </c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</row>
    <row r="130" spans="4:26" s="55" customFormat="1" ht="14.25" customHeight="1">
      <c r="D130" s="31" t="s">
        <v>43</v>
      </c>
      <c r="E130" s="31" t="s">
        <v>44</v>
      </c>
      <c r="F130" s="38"/>
      <c r="G130" s="38"/>
      <c r="H130" s="37"/>
      <c r="I130" s="80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2"/>
      <c r="X130" s="58"/>
      <c r="Y130" s="58"/>
      <c r="Z130" s="58"/>
    </row>
    <row r="131" spans="4:26" s="55" customFormat="1" ht="14.25" customHeight="1">
      <c r="D131" s="45" t="s">
        <v>48</v>
      </c>
      <c r="E131" s="31" t="s">
        <v>21</v>
      </c>
      <c r="F131" s="39"/>
      <c r="G131" s="39"/>
      <c r="H131" s="40"/>
      <c r="I131" s="77"/>
      <c r="J131" s="124"/>
      <c r="K131" s="124"/>
      <c r="L131" s="124"/>
      <c r="M131" s="124"/>
      <c r="N131" s="124"/>
      <c r="O131" s="124"/>
      <c r="P131" s="124"/>
      <c r="Q131" s="124"/>
      <c r="R131" s="124"/>
      <c r="S131" s="124"/>
      <c r="T131" s="124"/>
      <c r="U131" s="124"/>
      <c r="V131" s="21"/>
      <c r="X131" s="58"/>
      <c r="Y131" s="58"/>
      <c r="Z131" s="58"/>
    </row>
    <row r="132" spans="4:26" s="55" customFormat="1" ht="14.25" customHeight="1">
      <c r="D132" s="45" t="s">
        <v>49</v>
      </c>
      <c r="E132" s="31" t="s">
        <v>21</v>
      </c>
      <c r="F132" s="39"/>
      <c r="G132" s="39"/>
      <c r="H132" s="40"/>
      <c r="I132" s="78"/>
      <c r="J132" s="124"/>
      <c r="K132" s="124"/>
      <c r="L132" s="124"/>
      <c r="M132" s="124"/>
      <c r="N132" s="124"/>
      <c r="O132" s="124"/>
      <c r="P132" s="124"/>
      <c r="Q132" s="124"/>
      <c r="R132" s="124"/>
      <c r="S132" s="124"/>
      <c r="T132" s="124"/>
      <c r="U132" s="124"/>
      <c r="V132" s="21"/>
      <c r="X132" s="58"/>
      <c r="Y132" s="58"/>
      <c r="Z132" s="58"/>
    </row>
    <row r="133" spans="4:26" s="55" customFormat="1" ht="14.25" customHeight="1">
      <c r="D133" s="45" t="s">
        <v>50</v>
      </c>
      <c r="E133" s="31" t="s">
        <v>51</v>
      </c>
      <c r="F133" s="39"/>
      <c r="G133" s="39"/>
      <c r="H133" s="40"/>
      <c r="I133" s="78"/>
      <c r="J133" s="124"/>
      <c r="K133" s="124"/>
      <c r="L133" s="124"/>
      <c r="M133" s="124"/>
      <c r="N133" s="124"/>
      <c r="O133" s="124"/>
      <c r="P133" s="124"/>
      <c r="Q133" s="124"/>
      <c r="R133" s="124"/>
      <c r="S133" s="124"/>
      <c r="T133" s="124"/>
      <c r="U133" s="124"/>
      <c r="V133" s="21"/>
      <c r="X133" s="58"/>
      <c r="Y133" s="58"/>
      <c r="Z133" s="58"/>
    </row>
    <row r="134" spans="4:26" s="55" customFormat="1" ht="14.25" customHeight="1">
      <c r="D134" s="45" t="s">
        <v>52</v>
      </c>
      <c r="E134" s="31" t="s">
        <v>51</v>
      </c>
      <c r="F134" s="39"/>
      <c r="G134" s="39"/>
      <c r="H134" s="40"/>
      <c r="I134" s="78"/>
      <c r="J134" s="124"/>
      <c r="K134" s="124"/>
      <c r="L134" s="124"/>
      <c r="M134" s="124"/>
      <c r="N134" s="124"/>
      <c r="O134" s="124"/>
      <c r="P134" s="124"/>
      <c r="Q134" s="124"/>
      <c r="R134" s="124"/>
      <c r="S134" s="124"/>
      <c r="T134" s="124"/>
      <c r="U134" s="124"/>
      <c r="V134" s="21"/>
      <c r="X134" s="58"/>
      <c r="Y134" s="58"/>
      <c r="Z134" s="58"/>
    </row>
    <row r="135" spans="4:26" s="55" customFormat="1" ht="14.25" customHeight="1">
      <c r="D135" s="45" t="s">
        <v>48</v>
      </c>
      <c r="E135" s="31" t="s">
        <v>25</v>
      </c>
      <c r="F135" s="39"/>
      <c r="G135" s="39"/>
      <c r="H135" s="40"/>
      <c r="I135" s="78"/>
      <c r="J135" s="16">
        <f>J131*$Z121</f>
        <v>0</v>
      </c>
      <c r="K135" s="16">
        <f aca="true" t="shared" si="124" ref="K135:U135">K131*$Z121</f>
        <v>0</v>
      </c>
      <c r="L135" s="16">
        <f t="shared" si="124"/>
        <v>0</v>
      </c>
      <c r="M135" s="16">
        <f t="shared" si="124"/>
        <v>0</v>
      </c>
      <c r="N135" s="16">
        <f t="shared" si="124"/>
        <v>0</v>
      </c>
      <c r="O135" s="16">
        <f t="shared" si="124"/>
        <v>0</v>
      </c>
      <c r="P135" s="16">
        <f t="shared" si="124"/>
        <v>0</v>
      </c>
      <c r="Q135" s="16">
        <f t="shared" si="124"/>
        <v>0</v>
      </c>
      <c r="R135" s="16">
        <f t="shared" si="124"/>
        <v>0</v>
      </c>
      <c r="S135" s="16">
        <f t="shared" si="124"/>
        <v>0</v>
      </c>
      <c r="T135" s="16">
        <f t="shared" si="124"/>
        <v>0</v>
      </c>
      <c r="U135" s="16">
        <f t="shared" si="124"/>
        <v>0</v>
      </c>
      <c r="V135" s="17">
        <f aca="true" t="shared" si="125" ref="V135">V131*$Y121</f>
        <v>0</v>
      </c>
      <c r="X135" s="58"/>
      <c r="Y135" s="58"/>
      <c r="Z135" s="58"/>
    </row>
    <row r="136" spans="4:26" s="55" customFormat="1" ht="14.25" customHeight="1">
      <c r="D136" s="45" t="s">
        <v>49</v>
      </c>
      <c r="E136" s="31" t="s">
        <v>25</v>
      </c>
      <c r="F136" s="39"/>
      <c r="G136" s="39"/>
      <c r="H136" s="40"/>
      <c r="I136" s="78"/>
      <c r="J136" s="16">
        <f aca="true" t="shared" si="126" ref="J136:U138">J132*$Z122</f>
        <v>0</v>
      </c>
      <c r="K136" s="16">
        <f t="shared" si="126"/>
        <v>0</v>
      </c>
      <c r="L136" s="16">
        <f t="shared" si="126"/>
        <v>0</v>
      </c>
      <c r="M136" s="16">
        <f t="shared" si="126"/>
        <v>0</v>
      </c>
      <c r="N136" s="16">
        <f t="shared" si="126"/>
        <v>0</v>
      </c>
      <c r="O136" s="16">
        <f t="shared" si="126"/>
        <v>0</v>
      </c>
      <c r="P136" s="16">
        <f t="shared" si="126"/>
        <v>0</v>
      </c>
      <c r="Q136" s="16">
        <f t="shared" si="126"/>
        <v>0</v>
      </c>
      <c r="R136" s="16">
        <f t="shared" si="126"/>
        <v>0</v>
      </c>
      <c r="S136" s="16">
        <f t="shared" si="126"/>
        <v>0</v>
      </c>
      <c r="T136" s="16">
        <f t="shared" si="126"/>
        <v>0</v>
      </c>
      <c r="U136" s="16">
        <f t="shared" si="126"/>
        <v>0</v>
      </c>
      <c r="V136" s="17">
        <f aca="true" t="shared" si="127" ref="V136">V132*$Y122</f>
        <v>0</v>
      </c>
      <c r="X136" s="58"/>
      <c r="Y136" s="58"/>
      <c r="Z136" s="58"/>
    </row>
    <row r="137" spans="4:26" s="55" customFormat="1" ht="14.25" customHeight="1">
      <c r="D137" s="45" t="s">
        <v>50</v>
      </c>
      <c r="E137" s="31" t="s">
        <v>25</v>
      </c>
      <c r="F137" s="39"/>
      <c r="G137" s="39"/>
      <c r="H137" s="40"/>
      <c r="I137" s="78"/>
      <c r="J137" s="16">
        <f t="shared" si="126"/>
        <v>0</v>
      </c>
      <c r="K137" s="16">
        <f t="shared" si="126"/>
        <v>0</v>
      </c>
      <c r="L137" s="16">
        <f t="shared" si="126"/>
        <v>0</v>
      </c>
      <c r="M137" s="16">
        <f t="shared" si="126"/>
        <v>0</v>
      </c>
      <c r="N137" s="16">
        <f t="shared" si="126"/>
        <v>0</v>
      </c>
      <c r="O137" s="16">
        <f t="shared" si="126"/>
        <v>0</v>
      </c>
      <c r="P137" s="16">
        <f t="shared" si="126"/>
        <v>0</v>
      </c>
      <c r="Q137" s="16">
        <f t="shared" si="126"/>
        <v>0</v>
      </c>
      <c r="R137" s="16">
        <f t="shared" si="126"/>
        <v>0</v>
      </c>
      <c r="S137" s="16">
        <f t="shared" si="126"/>
        <v>0</v>
      </c>
      <c r="T137" s="16">
        <f t="shared" si="126"/>
        <v>0</v>
      </c>
      <c r="U137" s="16">
        <f t="shared" si="126"/>
        <v>0</v>
      </c>
      <c r="V137" s="17">
        <f aca="true" t="shared" si="128" ref="V137">V133*$Y123</f>
        <v>0</v>
      </c>
      <c r="X137" s="58"/>
      <c r="Y137" s="58"/>
      <c r="Z137" s="58"/>
    </row>
    <row r="138" spans="4:26" s="55" customFormat="1" ht="14.25" customHeight="1">
      <c r="D138" s="45" t="s">
        <v>52</v>
      </c>
      <c r="E138" s="31" t="s">
        <v>25</v>
      </c>
      <c r="F138" s="39"/>
      <c r="G138" s="39"/>
      <c r="H138" s="39"/>
      <c r="I138" s="78"/>
      <c r="J138" s="16">
        <f t="shared" si="126"/>
        <v>0</v>
      </c>
      <c r="K138" s="16">
        <f t="shared" si="126"/>
        <v>0</v>
      </c>
      <c r="L138" s="16">
        <f t="shared" si="126"/>
        <v>0</v>
      </c>
      <c r="M138" s="16">
        <f t="shared" si="126"/>
        <v>0</v>
      </c>
      <c r="N138" s="16">
        <f t="shared" si="126"/>
        <v>0</v>
      </c>
      <c r="O138" s="16">
        <f t="shared" si="126"/>
        <v>0</v>
      </c>
      <c r="P138" s="16">
        <f t="shared" si="126"/>
        <v>0</v>
      </c>
      <c r="Q138" s="16">
        <f t="shared" si="126"/>
        <v>0</v>
      </c>
      <c r="R138" s="16">
        <f t="shared" si="126"/>
        <v>0</v>
      </c>
      <c r="S138" s="16">
        <f t="shared" si="126"/>
        <v>0</v>
      </c>
      <c r="T138" s="16">
        <f t="shared" si="126"/>
        <v>0</v>
      </c>
      <c r="U138" s="16">
        <f t="shared" si="126"/>
        <v>0</v>
      </c>
      <c r="V138" s="17">
        <f aca="true" t="shared" si="129" ref="V138">V134*$Y124</f>
        <v>0</v>
      </c>
      <c r="X138" s="58"/>
      <c r="Y138" s="58"/>
      <c r="Z138" s="58"/>
    </row>
    <row r="139" spans="4:26" s="55" customFormat="1" ht="14.25" customHeight="1">
      <c r="D139" s="44" t="s">
        <v>26</v>
      </c>
      <c r="E139" s="32" t="s">
        <v>25</v>
      </c>
      <c r="F139" s="43"/>
      <c r="G139" s="43"/>
      <c r="H139" s="43"/>
      <c r="I139" s="44"/>
      <c r="J139" s="33">
        <f>SUM(J135:J138)</f>
        <v>0</v>
      </c>
      <c r="K139" s="33">
        <f>SUM(K135:K138)</f>
        <v>0</v>
      </c>
      <c r="L139" s="33">
        <f aca="true" t="shared" si="130" ref="L139">SUM(L135:L138)</f>
        <v>0</v>
      </c>
      <c r="M139" s="33">
        <f aca="true" t="shared" si="131" ref="M139">SUM(M135:M138)</f>
        <v>0</v>
      </c>
      <c r="N139" s="33">
        <f aca="true" t="shared" si="132" ref="N139">SUM(N135:N138)</f>
        <v>0</v>
      </c>
      <c r="O139" s="33">
        <f aca="true" t="shared" si="133" ref="O139">SUM(O135:O138)</f>
        <v>0</v>
      </c>
      <c r="P139" s="33">
        <f aca="true" t="shared" si="134" ref="P139">SUM(P135:P138)</f>
        <v>0</v>
      </c>
      <c r="Q139" s="33">
        <f aca="true" t="shared" si="135" ref="Q139">SUM(Q135:Q138)</f>
        <v>0</v>
      </c>
      <c r="R139" s="33">
        <f aca="true" t="shared" si="136" ref="R139">SUM(R135:R138)</f>
        <v>0</v>
      </c>
      <c r="S139" s="33">
        <f aca="true" t="shared" si="137" ref="S139">SUM(S135:S138)</f>
        <v>0</v>
      </c>
      <c r="T139" s="33">
        <f aca="true" t="shared" si="138" ref="T139">SUM(T135:T138)</f>
        <v>0</v>
      </c>
      <c r="U139" s="33">
        <f aca="true" t="shared" si="139" ref="U139">SUM(U135:U138)</f>
        <v>0</v>
      </c>
      <c r="V139" s="19">
        <f aca="true" t="shared" si="140" ref="V139">SUM(V131:V138)</f>
        <v>0</v>
      </c>
      <c r="X139" s="58"/>
      <c r="Y139" s="58"/>
      <c r="Z139" s="58"/>
    </row>
    <row r="140" spans="4:22" ht="26.25" customHeight="1">
      <c r="D140" s="79" t="s">
        <v>54</v>
      </c>
      <c r="E140" s="79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79"/>
    </row>
    <row r="141" spans="4:26" s="55" customFormat="1" ht="14.25" customHeight="1">
      <c r="D141" s="31" t="s">
        <v>43</v>
      </c>
      <c r="E141" s="31" t="s">
        <v>44</v>
      </c>
      <c r="F141" s="38"/>
      <c r="G141" s="38"/>
      <c r="H141" s="37"/>
      <c r="I141" s="80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2"/>
      <c r="X141" s="65"/>
      <c r="Y141" s="65"/>
      <c r="Z141" s="65"/>
    </row>
    <row r="142" spans="4:26" s="55" customFormat="1" ht="14.25" customHeight="1">
      <c r="D142" s="45" t="s">
        <v>48</v>
      </c>
      <c r="E142" s="31" t="s">
        <v>21</v>
      </c>
      <c r="F142" s="39"/>
      <c r="G142" s="39"/>
      <c r="H142" s="40"/>
      <c r="I142" s="77"/>
      <c r="J142" s="16">
        <f aca="true" t="shared" si="141" ref="J142:V142">J120-J131</f>
        <v>145.4</v>
      </c>
      <c r="K142" s="16">
        <f t="shared" si="141"/>
        <v>145.4</v>
      </c>
      <c r="L142" s="16">
        <f t="shared" si="141"/>
        <v>145.4</v>
      </c>
      <c r="M142" s="16">
        <f t="shared" si="141"/>
        <v>145.4</v>
      </c>
      <c r="N142" s="16">
        <f t="shared" si="141"/>
        <v>145.4</v>
      </c>
      <c r="O142" s="16">
        <f t="shared" si="141"/>
        <v>145.4</v>
      </c>
      <c r="P142" s="16">
        <f t="shared" si="141"/>
        <v>145.4</v>
      </c>
      <c r="Q142" s="16">
        <f t="shared" si="141"/>
        <v>145.4</v>
      </c>
      <c r="R142" s="16">
        <f t="shared" si="141"/>
        <v>145.4</v>
      </c>
      <c r="S142" s="16">
        <f t="shared" si="141"/>
        <v>145.4</v>
      </c>
      <c r="T142" s="16">
        <f t="shared" si="141"/>
        <v>145.4</v>
      </c>
      <c r="U142" s="16">
        <f t="shared" si="141"/>
        <v>145.4</v>
      </c>
      <c r="V142" s="17">
        <f t="shared" si="141"/>
        <v>145.4</v>
      </c>
      <c r="X142" s="65"/>
      <c r="Y142" s="65"/>
      <c r="Z142" s="65"/>
    </row>
    <row r="143" spans="4:26" s="55" customFormat="1" ht="14.25" customHeight="1">
      <c r="D143" s="45" t="s">
        <v>49</v>
      </c>
      <c r="E143" s="31" t="s">
        <v>21</v>
      </c>
      <c r="F143" s="39"/>
      <c r="G143" s="39"/>
      <c r="H143" s="40"/>
      <c r="I143" s="78"/>
      <c r="J143" s="16">
        <f aca="true" t="shared" si="142" ref="J143:V143">J121-J132</f>
        <v>1120.6</v>
      </c>
      <c r="K143" s="16">
        <f t="shared" si="142"/>
        <v>1120.6</v>
      </c>
      <c r="L143" s="16">
        <f t="shared" si="142"/>
        <v>1120.6</v>
      </c>
      <c r="M143" s="16">
        <f t="shared" si="142"/>
        <v>1120.6</v>
      </c>
      <c r="N143" s="16">
        <f t="shared" si="142"/>
        <v>1120.6</v>
      </c>
      <c r="O143" s="16">
        <f t="shared" si="142"/>
        <v>1120.6</v>
      </c>
      <c r="P143" s="16">
        <f t="shared" si="142"/>
        <v>1120.6</v>
      </c>
      <c r="Q143" s="16">
        <f t="shared" si="142"/>
        <v>1120.6</v>
      </c>
      <c r="R143" s="16">
        <f t="shared" si="142"/>
        <v>1120.6</v>
      </c>
      <c r="S143" s="16">
        <f t="shared" si="142"/>
        <v>1120.6</v>
      </c>
      <c r="T143" s="16">
        <f t="shared" si="142"/>
        <v>1120.6</v>
      </c>
      <c r="U143" s="16">
        <f t="shared" si="142"/>
        <v>1120.6</v>
      </c>
      <c r="V143" s="17">
        <f t="shared" si="142"/>
        <v>1120.6</v>
      </c>
      <c r="X143" s="65"/>
      <c r="Y143" s="65"/>
      <c r="Z143" s="65"/>
    </row>
    <row r="144" spans="4:26" s="55" customFormat="1" ht="14.25" customHeight="1">
      <c r="D144" s="45" t="s">
        <v>50</v>
      </c>
      <c r="E144" s="31" t="s">
        <v>51</v>
      </c>
      <c r="F144" s="39"/>
      <c r="G144" s="39"/>
      <c r="H144" s="40"/>
      <c r="I144" s="78"/>
      <c r="J144" s="16">
        <f aca="true" t="shared" si="143" ref="J144:V144">J122-J133</f>
        <v>2407.7</v>
      </c>
      <c r="K144" s="16">
        <f t="shared" si="143"/>
        <v>2407.7</v>
      </c>
      <c r="L144" s="16">
        <f t="shared" si="143"/>
        <v>2407.7</v>
      </c>
      <c r="M144" s="16">
        <f t="shared" si="143"/>
        <v>2407.7</v>
      </c>
      <c r="N144" s="16">
        <f t="shared" si="143"/>
        <v>2407.7</v>
      </c>
      <c r="O144" s="16">
        <f t="shared" si="143"/>
        <v>2407.7</v>
      </c>
      <c r="P144" s="16">
        <f t="shared" si="143"/>
        <v>2407.7</v>
      </c>
      <c r="Q144" s="16">
        <f t="shared" si="143"/>
        <v>2407.7</v>
      </c>
      <c r="R144" s="16">
        <f t="shared" si="143"/>
        <v>2407.7</v>
      </c>
      <c r="S144" s="16">
        <f t="shared" si="143"/>
        <v>2407.7</v>
      </c>
      <c r="T144" s="16">
        <f t="shared" si="143"/>
        <v>2407.7</v>
      </c>
      <c r="U144" s="16">
        <f t="shared" si="143"/>
        <v>2407.7</v>
      </c>
      <c r="V144" s="17">
        <f t="shared" si="143"/>
        <v>2407.7</v>
      </c>
      <c r="X144" s="65"/>
      <c r="Y144" s="65"/>
      <c r="Z144" s="65"/>
    </row>
    <row r="145" spans="4:26" s="55" customFormat="1" ht="14.25" customHeight="1">
      <c r="D145" s="45" t="s">
        <v>52</v>
      </c>
      <c r="E145" s="31" t="s">
        <v>51</v>
      </c>
      <c r="F145" s="39"/>
      <c r="G145" s="39"/>
      <c r="H145" s="40"/>
      <c r="I145" s="78"/>
      <c r="J145" s="16">
        <f aca="true" t="shared" si="144" ref="J145:V145">J123-J134</f>
        <v>2407.7</v>
      </c>
      <c r="K145" s="16">
        <f t="shared" si="144"/>
        <v>2407.7</v>
      </c>
      <c r="L145" s="16">
        <f t="shared" si="144"/>
        <v>2407.7</v>
      </c>
      <c r="M145" s="16">
        <f t="shared" si="144"/>
        <v>2407.7</v>
      </c>
      <c r="N145" s="16">
        <f t="shared" si="144"/>
        <v>2407.7</v>
      </c>
      <c r="O145" s="16">
        <f t="shared" si="144"/>
        <v>2407.7</v>
      </c>
      <c r="P145" s="16">
        <f t="shared" si="144"/>
        <v>2407.7</v>
      </c>
      <c r="Q145" s="16">
        <f t="shared" si="144"/>
        <v>2407.7</v>
      </c>
      <c r="R145" s="16">
        <f t="shared" si="144"/>
        <v>2407.7</v>
      </c>
      <c r="S145" s="16">
        <f t="shared" si="144"/>
        <v>2407.7</v>
      </c>
      <c r="T145" s="16">
        <f t="shared" si="144"/>
        <v>2407.7</v>
      </c>
      <c r="U145" s="16">
        <f t="shared" si="144"/>
        <v>2407.7</v>
      </c>
      <c r="V145" s="17">
        <f t="shared" si="144"/>
        <v>2407.7</v>
      </c>
      <c r="X145" s="65"/>
      <c r="Y145" s="65"/>
      <c r="Z145" s="65"/>
    </row>
    <row r="146" spans="4:26" s="55" customFormat="1" ht="14.25" customHeight="1">
      <c r="D146" s="45" t="s">
        <v>48</v>
      </c>
      <c r="E146" s="31" t="s">
        <v>25</v>
      </c>
      <c r="F146" s="39"/>
      <c r="G146" s="39"/>
      <c r="H146" s="40"/>
      <c r="I146" s="78"/>
      <c r="J146" s="16">
        <f aca="true" t="shared" si="145" ref="J146:V146">J124-J135</f>
        <v>784.639</v>
      </c>
      <c r="K146" s="16">
        <f t="shared" si="145"/>
        <v>784.639</v>
      </c>
      <c r="L146" s="16">
        <f t="shared" si="145"/>
        <v>784.639</v>
      </c>
      <c r="M146" s="16">
        <f t="shared" si="145"/>
        <v>784.639</v>
      </c>
      <c r="N146" s="16">
        <f t="shared" si="145"/>
        <v>784.639</v>
      </c>
      <c r="O146" s="16">
        <f t="shared" si="145"/>
        <v>784.639</v>
      </c>
      <c r="P146" s="16">
        <f t="shared" si="145"/>
        <v>784.639</v>
      </c>
      <c r="Q146" s="16">
        <f t="shared" si="145"/>
        <v>784.639</v>
      </c>
      <c r="R146" s="16">
        <f t="shared" si="145"/>
        <v>784.639</v>
      </c>
      <c r="S146" s="16">
        <f t="shared" si="145"/>
        <v>784.639</v>
      </c>
      <c r="T146" s="16">
        <f t="shared" si="145"/>
        <v>784.639</v>
      </c>
      <c r="U146" s="16">
        <f t="shared" si="145"/>
        <v>784.639</v>
      </c>
      <c r="V146" s="17">
        <f t="shared" si="145"/>
        <v>784.639</v>
      </c>
      <c r="X146" s="65"/>
      <c r="Y146" s="65"/>
      <c r="Z146" s="65"/>
    </row>
    <row r="147" spans="4:26" s="55" customFormat="1" ht="14.25" customHeight="1">
      <c r="D147" s="45" t="s">
        <v>49</v>
      </c>
      <c r="E147" s="31" t="s">
        <v>25</v>
      </c>
      <c r="F147" s="39"/>
      <c r="G147" s="39"/>
      <c r="H147" s="40"/>
      <c r="I147" s="78"/>
      <c r="J147" s="16">
        <f aca="true" t="shared" si="146" ref="J147:V147">J125-J136</f>
        <v>2348.245</v>
      </c>
      <c r="K147" s="16">
        <f t="shared" si="146"/>
        <v>2348.245</v>
      </c>
      <c r="L147" s="16">
        <f t="shared" si="146"/>
        <v>2348.245</v>
      </c>
      <c r="M147" s="16">
        <f t="shared" si="146"/>
        <v>2348.245</v>
      </c>
      <c r="N147" s="16">
        <f t="shared" si="146"/>
        <v>2348.245</v>
      </c>
      <c r="O147" s="16">
        <f t="shared" si="146"/>
        <v>2348.245</v>
      </c>
      <c r="P147" s="16">
        <f t="shared" si="146"/>
        <v>2348.245</v>
      </c>
      <c r="Q147" s="16">
        <f t="shared" si="146"/>
        <v>2348.245</v>
      </c>
      <c r="R147" s="16">
        <f t="shared" si="146"/>
        <v>2348.245</v>
      </c>
      <c r="S147" s="16">
        <f t="shared" si="146"/>
        <v>2348.245</v>
      </c>
      <c r="T147" s="16">
        <f t="shared" si="146"/>
        <v>2348.245</v>
      </c>
      <c r="U147" s="16">
        <f t="shared" si="146"/>
        <v>2348.245</v>
      </c>
      <c r="V147" s="17">
        <f t="shared" si="146"/>
        <v>2348.245</v>
      </c>
      <c r="X147" s="58"/>
      <c r="Y147" s="58"/>
      <c r="Z147" s="58"/>
    </row>
    <row r="148" spans="4:26" s="55" customFormat="1" ht="14.25" customHeight="1">
      <c r="D148" s="45" t="s">
        <v>50</v>
      </c>
      <c r="E148" s="31" t="s">
        <v>25</v>
      </c>
      <c r="F148" s="39"/>
      <c r="G148" s="39"/>
      <c r="H148" s="40"/>
      <c r="I148" s="78"/>
      <c r="J148" s="16">
        <f aca="true" t="shared" si="147" ref="J148:V148">J126-J137</f>
        <v>134.011</v>
      </c>
      <c r="K148" s="16">
        <f t="shared" si="147"/>
        <v>134.011</v>
      </c>
      <c r="L148" s="16">
        <f t="shared" si="147"/>
        <v>134.011</v>
      </c>
      <c r="M148" s="16">
        <f t="shared" si="147"/>
        <v>134.011</v>
      </c>
      <c r="N148" s="16">
        <f t="shared" si="147"/>
        <v>134.011</v>
      </c>
      <c r="O148" s="16">
        <f t="shared" si="147"/>
        <v>134.011</v>
      </c>
      <c r="P148" s="16">
        <f t="shared" si="147"/>
        <v>134.011</v>
      </c>
      <c r="Q148" s="16">
        <f t="shared" si="147"/>
        <v>134.011</v>
      </c>
      <c r="R148" s="16">
        <f t="shared" si="147"/>
        <v>134.011</v>
      </c>
      <c r="S148" s="16">
        <f t="shared" si="147"/>
        <v>134.011</v>
      </c>
      <c r="T148" s="16">
        <f t="shared" si="147"/>
        <v>134.011</v>
      </c>
      <c r="U148" s="16">
        <f t="shared" si="147"/>
        <v>134.011</v>
      </c>
      <c r="V148" s="17">
        <f t="shared" si="147"/>
        <v>134.011</v>
      </c>
      <c r="X148" s="58"/>
      <c r="Y148" s="58"/>
      <c r="Z148" s="58"/>
    </row>
    <row r="149" spans="4:26" s="55" customFormat="1" ht="14.25" customHeight="1">
      <c r="D149" s="45" t="s">
        <v>52</v>
      </c>
      <c r="E149" s="31" t="s">
        <v>25</v>
      </c>
      <c r="F149" s="39"/>
      <c r="G149" s="39"/>
      <c r="H149" s="39"/>
      <c r="I149" s="78"/>
      <c r="J149" s="16">
        <f aca="true" t="shared" si="148" ref="J149:V149">J127-J138</f>
        <v>127.172</v>
      </c>
      <c r="K149" s="16">
        <f t="shared" si="148"/>
        <v>127.172</v>
      </c>
      <c r="L149" s="16">
        <f t="shared" si="148"/>
        <v>127.172</v>
      </c>
      <c r="M149" s="16">
        <f t="shared" si="148"/>
        <v>127.172</v>
      </c>
      <c r="N149" s="16">
        <f t="shared" si="148"/>
        <v>127.172</v>
      </c>
      <c r="O149" s="16">
        <f t="shared" si="148"/>
        <v>127.172</v>
      </c>
      <c r="P149" s="16">
        <f t="shared" si="148"/>
        <v>127.172</v>
      </c>
      <c r="Q149" s="16">
        <f t="shared" si="148"/>
        <v>127.172</v>
      </c>
      <c r="R149" s="16">
        <f t="shared" si="148"/>
        <v>127.172</v>
      </c>
      <c r="S149" s="16">
        <f t="shared" si="148"/>
        <v>127.172</v>
      </c>
      <c r="T149" s="16">
        <f t="shared" si="148"/>
        <v>127.172</v>
      </c>
      <c r="U149" s="16">
        <f t="shared" si="148"/>
        <v>127.172</v>
      </c>
      <c r="V149" s="17">
        <f t="shared" si="148"/>
        <v>127.172</v>
      </c>
      <c r="X149" s="58"/>
      <c r="Y149" s="58"/>
      <c r="Z149" s="58"/>
    </row>
    <row r="150" spans="4:26" s="55" customFormat="1" ht="14.25" customHeight="1">
      <c r="D150" s="44" t="s">
        <v>26</v>
      </c>
      <c r="E150" s="32" t="s">
        <v>25</v>
      </c>
      <c r="F150" s="43"/>
      <c r="G150" s="43"/>
      <c r="H150" s="43"/>
      <c r="I150" s="44"/>
      <c r="J150" s="33">
        <f aca="true" t="shared" si="149" ref="J150:V150">SUM(J146:J149)</f>
        <v>3394.067</v>
      </c>
      <c r="K150" s="33">
        <f t="shared" si="149"/>
        <v>3394.067</v>
      </c>
      <c r="L150" s="33">
        <f t="shared" si="149"/>
        <v>3394.067</v>
      </c>
      <c r="M150" s="33">
        <f t="shared" si="149"/>
        <v>3394.067</v>
      </c>
      <c r="N150" s="33">
        <f t="shared" si="149"/>
        <v>3394.067</v>
      </c>
      <c r="O150" s="33">
        <f t="shared" si="149"/>
        <v>3394.067</v>
      </c>
      <c r="P150" s="33">
        <f t="shared" si="149"/>
        <v>3394.067</v>
      </c>
      <c r="Q150" s="33">
        <f t="shared" si="149"/>
        <v>3394.067</v>
      </c>
      <c r="R150" s="33">
        <f t="shared" si="149"/>
        <v>3394.067</v>
      </c>
      <c r="S150" s="33">
        <f t="shared" si="149"/>
        <v>3394.067</v>
      </c>
      <c r="T150" s="33">
        <f t="shared" si="149"/>
        <v>3394.067</v>
      </c>
      <c r="U150" s="33">
        <f t="shared" si="149"/>
        <v>3394.067</v>
      </c>
      <c r="V150" s="19">
        <f t="shared" si="149"/>
        <v>3394.067</v>
      </c>
      <c r="X150" s="58"/>
      <c r="Y150" s="58"/>
      <c r="Z150" s="58"/>
    </row>
    <row r="152" spans="4:22" ht="13" customHeight="1">
      <c r="D152" s="90" t="s">
        <v>60</v>
      </c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2"/>
    </row>
    <row r="153" spans="4:22" ht="13" customHeight="1">
      <c r="D153" s="93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  <c r="T153" s="94"/>
      <c r="U153" s="94"/>
      <c r="V153" s="95"/>
    </row>
    <row r="154" spans="4:22" s="59" customFormat="1" ht="14.25" customHeight="1">
      <c r="D154" s="66" t="s">
        <v>39</v>
      </c>
      <c r="E154" s="60">
        <v>12</v>
      </c>
      <c r="F154" s="61"/>
      <c r="G154" s="61"/>
      <c r="H154" s="62" t="s">
        <v>40</v>
      </c>
      <c r="I154" s="62" t="s">
        <v>41</v>
      </c>
      <c r="J154" s="62">
        <f>J117</f>
        <v>2024</v>
      </c>
      <c r="K154" s="62">
        <f aca="true" t="shared" si="150" ref="K154:U154">K117</f>
        <v>2025</v>
      </c>
      <c r="L154" s="62">
        <f t="shared" si="150"/>
        <v>2026</v>
      </c>
      <c r="M154" s="62">
        <f t="shared" si="150"/>
        <v>2027</v>
      </c>
      <c r="N154" s="62">
        <f t="shared" si="150"/>
        <v>2028</v>
      </c>
      <c r="O154" s="62">
        <f t="shared" si="150"/>
        <v>2029</v>
      </c>
      <c r="P154" s="62">
        <f t="shared" si="150"/>
        <v>2030</v>
      </c>
      <c r="Q154" s="62">
        <f t="shared" si="150"/>
        <v>2031</v>
      </c>
      <c r="R154" s="62">
        <f t="shared" si="150"/>
        <v>2032</v>
      </c>
      <c r="S154" s="62">
        <f t="shared" si="150"/>
        <v>2033</v>
      </c>
      <c r="T154" s="62">
        <f t="shared" si="150"/>
        <v>2034</v>
      </c>
      <c r="U154" s="62">
        <f t="shared" si="150"/>
        <v>2035</v>
      </c>
      <c r="V154" s="62">
        <v>2034</v>
      </c>
    </row>
    <row r="155" spans="4:22" ht="26.25" customHeight="1">
      <c r="D155" s="96" t="s">
        <v>42</v>
      </c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6"/>
      <c r="S155" s="96"/>
      <c r="T155" s="96"/>
      <c r="U155" s="96"/>
      <c r="V155" s="96"/>
    </row>
    <row r="156" spans="4:26" s="55" customFormat="1" ht="14.25" customHeight="1">
      <c r="D156" s="31" t="s">
        <v>43</v>
      </c>
      <c r="E156" s="31" t="s">
        <v>44</v>
      </c>
      <c r="F156" s="38"/>
      <c r="G156" s="38"/>
      <c r="H156" s="37"/>
      <c r="I156" s="80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2"/>
      <c r="X156" s="89" t="s">
        <v>45</v>
      </c>
      <c r="Y156" s="89" t="s">
        <v>46</v>
      </c>
      <c r="Z156" s="89" t="s">
        <v>47</v>
      </c>
    </row>
    <row r="157" spans="4:26" s="55" customFormat="1" ht="14.25" customHeight="1">
      <c r="D157" s="45" t="s">
        <v>48</v>
      </c>
      <c r="E157" s="31" t="s">
        <v>21</v>
      </c>
      <c r="F157" s="39"/>
      <c r="G157" s="39"/>
      <c r="H157" s="40"/>
      <c r="I157" s="22">
        <v>189.6</v>
      </c>
      <c r="J157" s="16">
        <f>I157</f>
        <v>189.6</v>
      </c>
      <c r="K157" s="16">
        <f aca="true" t="shared" si="151" ref="K157:K164">J157</f>
        <v>189.6</v>
      </c>
      <c r="L157" s="16">
        <f aca="true" t="shared" si="152" ref="L157:L164">K157</f>
        <v>189.6</v>
      </c>
      <c r="M157" s="16">
        <f aca="true" t="shared" si="153" ref="M157:M164">L157</f>
        <v>189.6</v>
      </c>
      <c r="N157" s="16">
        <f aca="true" t="shared" si="154" ref="N157:N164">M157</f>
        <v>189.6</v>
      </c>
      <c r="O157" s="16">
        <f aca="true" t="shared" si="155" ref="O157:O164">N157</f>
        <v>189.6</v>
      </c>
      <c r="P157" s="16">
        <f aca="true" t="shared" si="156" ref="P157:P164">O157</f>
        <v>189.6</v>
      </c>
      <c r="Q157" s="16">
        <f aca="true" t="shared" si="157" ref="Q157:Q164">P157</f>
        <v>189.6</v>
      </c>
      <c r="R157" s="16">
        <f aca="true" t="shared" si="158" ref="R157:R164">Q157</f>
        <v>189.6</v>
      </c>
      <c r="S157" s="16">
        <f aca="true" t="shared" si="159" ref="S157:S164">R157</f>
        <v>189.6</v>
      </c>
      <c r="T157" s="16">
        <f aca="true" t="shared" si="160" ref="T157:T164">S157</f>
        <v>189.6</v>
      </c>
      <c r="U157" s="16">
        <f aca="true" t="shared" si="161" ref="U157:U164">T157</f>
        <v>189.6</v>
      </c>
      <c r="V157" s="17">
        <f aca="true" t="shared" si="162" ref="V157:V164">U157</f>
        <v>189.6</v>
      </c>
      <c r="X157" s="89"/>
      <c r="Y157" s="89"/>
      <c r="Z157" s="89"/>
    </row>
    <row r="158" spans="4:26" s="55" customFormat="1" ht="14.25" customHeight="1">
      <c r="D158" s="45" t="s">
        <v>49</v>
      </c>
      <c r="E158" s="31" t="s">
        <v>21</v>
      </c>
      <c r="F158" s="39"/>
      <c r="G158" s="39"/>
      <c r="H158" s="40"/>
      <c r="I158" s="22">
        <v>1347.8</v>
      </c>
      <c r="J158" s="16">
        <f aca="true" t="shared" si="163" ref="J158:J164">I158</f>
        <v>1347.8</v>
      </c>
      <c r="K158" s="16">
        <f t="shared" si="151"/>
        <v>1347.8</v>
      </c>
      <c r="L158" s="16">
        <f t="shared" si="152"/>
        <v>1347.8</v>
      </c>
      <c r="M158" s="16">
        <f t="shared" si="153"/>
        <v>1347.8</v>
      </c>
      <c r="N158" s="16">
        <f t="shared" si="154"/>
        <v>1347.8</v>
      </c>
      <c r="O158" s="16">
        <f t="shared" si="155"/>
        <v>1347.8</v>
      </c>
      <c r="P158" s="16">
        <f t="shared" si="156"/>
        <v>1347.8</v>
      </c>
      <c r="Q158" s="16">
        <f t="shared" si="157"/>
        <v>1347.8</v>
      </c>
      <c r="R158" s="16">
        <f t="shared" si="158"/>
        <v>1347.8</v>
      </c>
      <c r="S158" s="16">
        <f t="shared" si="159"/>
        <v>1347.8</v>
      </c>
      <c r="T158" s="16">
        <f t="shared" si="160"/>
        <v>1347.8</v>
      </c>
      <c r="U158" s="16">
        <f t="shared" si="161"/>
        <v>1347.8</v>
      </c>
      <c r="V158" s="17">
        <f t="shared" si="162"/>
        <v>1347.8</v>
      </c>
      <c r="X158" s="56" t="s">
        <v>56</v>
      </c>
      <c r="Y158" s="57">
        <f>I161/I157</f>
        <v>4.570912447257384</v>
      </c>
      <c r="Z158" s="57">
        <f>Y158*1.21</f>
        <v>5.530804061181434</v>
      </c>
    </row>
    <row r="159" spans="4:26" s="55" customFormat="1" ht="14.25" customHeight="1">
      <c r="D159" s="45" t="s">
        <v>50</v>
      </c>
      <c r="E159" s="31" t="s">
        <v>51</v>
      </c>
      <c r="F159" s="39"/>
      <c r="G159" s="39"/>
      <c r="H159" s="40"/>
      <c r="I159" s="22">
        <v>7142</v>
      </c>
      <c r="J159" s="16">
        <f t="shared" si="163"/>
        <v>7142</v>
      </c>
      <c r="K159" s="16">
        <f t="shared" si="151"/>
        <v>7142</v>
      </c>
      <c r="L159" s="16">
        <f t="shared" si="152"/>
        <v>7142</v>
      </c>
      <c r="M159" s="16">
        <f t="shared" si="153"/>
        <v>7142</v>
      </c>
      <c r="N159" s="16">
        <f t="shared" si="154"/>
        <v>7142</v>
      </c>
      <c r="O159" s="16">
        <f t="shared" si="155"/>
        <v>7142</v>
      </c>
      <c r="P159" s="16">
        <f t="shared" si="156"/>
        <v>7142</v>
      </c>
      <c r="Q159" s="16">
        <f t="shared" si="157"/>
        <v>7142</v>
      </c>
      <c r="R159" s="16">
        <f t="shared" si="158"/>
        <v>7142</v>
      </c>
      <c r="S159" s="16">
        <f t="shared" si="159"/>
        <v>7142</v>
      </c>
      <c r="T159" s="16">
        <f t="shared" si="160"/>
        <v>7142</v>
      </c>
      <c r="U159" s="16">
        <f t="shared" si="161"/>
        <v>7142</v>
      </c>
      <c r="V159" s="17">
        <f t="shared" si="162"/>
        <v>7142</v>
      </c>
      <c r="X159" s="56" t="s">
        <v>57</v>
      </c>
      <c r="Y159" s="57">
        <f aca="true" t="shared" si="164" ref="Y159:Y161">I162/I158</f>
        <v>2.0478876687935896</v>
      </c>
      <c r="Z159" s="57">
        <f>Y159*1.1</f>
        <v>2.252676435672949</v>
      </c>
    </row>
    <row r="160" spans="4:26" s="55" customFormat="1" ht="14.25" customHeight="1">
      <c r="D160" s="45" t="s">
        <v>52</v>
      </c>
      <c r="E160" s="31" t="s">
        <v>51</v>
      </c>
      <c r="F160" s="39"/>
      <c r="G160" s="39"/>
      <c r="H160" s="40"/>
      <c r="I160" s="22">
        <f>I159</f>
        <v>7142</v>
      </c>
      <c r="J160" s="16">
        <f t="shared" si="163"/>
        <v>7142</v>
      </c>
      <c r="K160" s="16">
        <f t="shared" si="151"/>
        <v>7142</v>
      </c>
      <c r="L160" s="16">
        <f t="shared" si="152"/>
        <v>7142</v>
      </c>
      <c r="M160" s="16">
        <f t="shared" si="153"/>
        <v>7142</v>
      </c>
      <c r="N160" s="16">
        <f t="shared" si="154"/>
        <v>7142</v>
      </c>
      <c r="O160" s="16">
        <f t="shared" si="155"/>
        <v>7142</v>
      </c>
      <c r="P160" s="16">
        <f t="shared" si="156"/>
        <v>7142</v>
      </c>
      <c r="Q160" s="16">
        <f t="shared" si="157"/>
        <v>7142</v>
      </c>
      <c r="R160" s="16">
        <f t="shared" si="158"/>
        <v>7142</v>
      </c>
      <c r="S160" s="16">
        <f t="shared" si="159"/>
        <v>7142</v>
      </c>
      <c r="T160" s="16">
        <f t="shared" si="160"/>
        <v>7142</v>
      </c>
      <c r="U160" s="16">
        <f t="shared" si="161"/>
        <v>7142</v>
      </c>
      <c r="V160" s="17">
        <f t="shared" si="162"/>
        <v>7142</v>
      </c>
      <c r="X160" s="56" t="s">
        <v>102</v>
      </c>
      <c r="Y160" s="57">
        <f t="shared" si="164"/>
        <v>0.05572136656398768</v>
      </c>
      <c r="Z160" s="57">
        <f>Y160*1.21</f>
        <v>0.06742285354242508</v>
      </c>
    </row>
    <row r="161" spans="4:26" s="55" customFormat="1" ht="14.25" customHeight="1">
      <c r="D161" s="45" t="s">
        <v>48</v>
      </c>
      <c r="E161" s="31" t="s">
        <v>25</v>
      </c>
      <c r="F161" s="39"/>
      <c r="G161" s="39"/>
      <c r="H161" s="40"/>
      <c r="I161" s="22">
        <v>866.645</v>
      </c>
      <c r="J161" s="16">
        <f t="shared" si="163"/>
        <v>866.645</v>
      </c>
      <c r="K161" s="16">
        <f t="shared" si="151"/>
        <v>866.645</v>
      </c>
      <c r="L161" s="16">
        <f t="shared" si="152"/>
        <v>866.645</v>
      </c>
      <c r="M161" s="16">
        <f t="shared" si="153"/>
        <v>866.645</v>
      </c>
      <c r="N161" s="16">
        <f t="shared" si="154"/>
        <v>866.645</v>
      </c>
      <c r="O161" s="16">
        <f t="shared" si="155"/>
        <v>866.645</v>
      </c>
      <c r="P161" s="16">
        <f t="shared" si="156"/>
        <v>866.645</v>
      </c>
      <c r="Q161" s="16">
        <f t="shared" si="157"/>
        <v>866.645</v>
      </c>
      <c r="R161" s="16">
        <f t="shared" si="158"/>
        <v>866.645</v>
      </c>
      <c r="S161" s="16">
        <f t="shared" si="159"/>
        <v>866.645</v>
      </c>
      <c r="T161" s="16">
        <f t="shared" si="160"/>
        <v>866.645</v>
      </c>
      <c r="U161" s="16">
        <f t="shared" si="161"/>
        <v>866.645</v>
      </c>
      <c r="V161" s="17">
        <f t="shared" si="162"/>
        <v>866.645</v>
      </c>
      <c r="X161" s="56" t="s">
        <v>103</v>
      </c>
      <c r="Y161" s="57">
        <f t="shared" si="164"/>
        <v>0.05286082329879585</v>
      </c>
      <c r="Z161" s="57">
        <f>Y161*1.21</f>
        <v>0.06396159619154297</v>
      </c>
    </row>
    <row r="162" spans="4:26" s="55" customFormat="1" ht="14.25" customHeight="1">
      <c r="D162" s="45" t="s">
        <v>49</v>
      </c>
      <c r="E162" s="31" t="s">
        <v>25</v>
      </c>
      <c r="F162" s="39"/>
      <c r="G162" s="39"/>
      <c r="H162" s="40"/>
      <c r="I162" s="22">
        <v>2760.143</v>
      </c>
      <c r="J162" s="16">
        <f t="shared" si="163"/>
        <v>2760.143</v>
      </c>
      <c r="K162" s="16">
        <f t="shared" si="151"/>
        <v>2760.143</v>
      </c>
      <c r="L162" s="16">
        <f t="shared" si="152"/>
        <v>2760.143</v>
      </c>
      <c r="M162" s="16">
        <f t="shared" si="153"/>
        <v>2760.143</v>
      </c>
      <c r="N162" s="16">
        <f t="shared" si="154"/>
        <v>2760.143</v>
      </c>
      <c r="O162" s="16">
        <f t="shared" si="155"/>
        <v>2760.143</v>
      </c>
      <c r="P162" s="16">
        <f t="shared" si="156"/>
        <v>2760.143</v>
      </c>
      <c r="Q162" s="16">
        <f t="shared" si="157"/>
        <v>2760.143</v>
      </c>
      <c r="R162" s="16">
        <f t="shared" si="158"/>
        <v>2760.143</v>
      </c>
      <c r="S162" s="16">
        <f t="shared" si="159"/>
        <v>2760.143</v>
      </c>
      <c r="T162" s="16">
        <f t="shared" si="160"/>
        <v>2760.143</v>
      </c>
      <c r="U162" s="16">
        <f t="shared" si="161"/>
        <v>2760.143</v>
      </c>
      <c r="V162" s="17">
        <f t="shared" si="162"/>
        <v>2760.143</v>
      </c>
      <c r="X162" s="58"/>
      <c r="Y162" s="58"/>
      <c r="Z162" s="58"/>
    </row>
    <row r="163" spans="4:26" s="55" customFormat="1" ht="14.25" customHeight="1">
      <c r="D163" s="45" t="s">
        <v>50</v>
      </c>
      <c r="E163" s="31" t="s">
        <v>25</v>
      </c>
      <c r="F163" s="39"/>
      <c r="G163" s="39"/>
      <c r="H163" s="40"/>
      <c r="I163" s="22">
        <v>397.962</v>
      </c>
      <c r="J163" s="16">
        <f t="shared" si="163"/>
        <v>397.962</v>
      </c>
      <c r="K163" s="16">
        <f t="shared" si="151"/>
        <v>397.962</v>
      </c>
      <c r="L163" s="16">
        <f t="shared" si="152"/>
        <v>397.962</v>
      </c>
      <c r="M163" s="16">
        <f t="shared" si="153"/>
        <v>397.962</v>
      </c>
      <c r="N163" s="16">
        <f t="shared" si="154"/>
        <v>397.962</v>
      </c>
      <c r="O163" s="16">
        <f t="shared" si="155"/>
        <v>397.962</v>
      </c>
      <c r="P163" s="16">
        <f t="shared" si="156"/>
        <v>397.962</v>
      </c>
      <c r="Q163" s="16">
        <f t="shared" si="157"/>
        <v>397.962</v>
      </c>
      <c r="R163" s="16">
        <f t="shared" si="158"/>
        <v>397.962</v>
      </c>
      <c r="S163" s="16">
        <f t="shared" si="159"/>
        <v>397.962</v>
      </c>
      <c r="T163" s="16">
        <f t="shared" si="160"/>
        <v>397.962</v>
      </c>
      <c r="U163" s="16">
        <f t="shared" si="161"/>
        <v>397.962</v>
      </c>
      <c r="V163" s="17">
        <f t="shared" si="162"/>
        <v>397.962</v>
      </c>
      <c r="X163" s="58"/>
      <c r="Y163" s="58"/>
      <c r="Z163" s="58"/>
    </row>
    <row r="164" spans="4:26" s="55" customFormat="1" ht="14.25" customHeight="1">
      <c r="D164" s="45" t="s">
        <v>52</v>
      </c>
      <c r="E164" s="31" t="s">
        <v>25</v>
      </c>
      <c r="F164" s="39"/>
      <c r="G164" s="39"/>
      <c r="H164" s="39"/>
      <c r="I164" s="22">
        <v>377.532</v>
      </c>
      <c r="J164" s="16">
        <f t="shared" si="163"/>
        <v>377.532</v>
      </c>
      <c r="K164" s="16">
        <f t="shared" si="151"/>
        <v>377.532</v>
      </c>
      <c r="L164" s="16">
        <f t="shared" si="152"/>
        <v>377.532</v>
      </c>
      <c r="M164" s="16">
        <f t="shared" si="153"/>
        <v>377.532</v>
      </c>
      <c r="N164" s="16">
        <f t="shared" si="154"/>
        <v>377.532</v>
      </c>
      <c r="O164" s="16">
        <f t="shared" si="155"/>
        <v>377.532</v>
      </c>
      <c r="P164" s="16">
        <f t="shared" si="156"/>
        <v>377.532</v>
      </c>
      <c r="Q164" s="16">
        <f t="shared" si="157"/>
        <v>377.532</v>
      </c>
      <c r="R164" s="16">
        <f t="shared" si="158"/>
        <v>377.532</v>
      </c>
      <c r="S164" s="16">
        <f t="shared" si="159"/>
        <v>377.532</v>
      </c>
      <c r="T164" s="16">
        <f t="shared" si="160"/>
        <v>377.532</v>
      </c>
      <c r="U164" s="16">
        <f t="shared" si="161"/>
        <v>377.532</v>
      </c>
      <c r="V164" s="17">
        <f t="shared" si="162"/>
        <v>377.532</v>
      </c>
      <c r="X164" s="58"/>
      <c r="Y164" s="58"/>
      <c r="Z164" s="58"/>
    </row>
    <row r="165" spans="4:26" s="55" customFormat="1" ht="14.25" customHeight="1">
      <c r="D165" s="44" t="s">
        <v>26</v>
      </c>
      <c r="E165" s="32" t="s">
        <v>25</v>
      </c>
      <c r="F165" s="43"/>
      <c r="G165" s="43"/>
      <c r="H165" s="43"/>
      <c r="I165" s="33"/>
      <c r="J165" s="33">
        <f aca="true" t="shared" si="165" ref="J165:V165">SUM(J161:J164)</f>
        <v>4402.282</v>
      </c>
      <c r="K165" s="33">
        <f t="shared" si="165"/>
        <v>4402.282</v>
      </c>
      <c r="L165" s="33">
        <f t="shared" si="165"/>
        <v>4402.282</v>
      </c>
      <c r="M165" s="33">
        <f t="shared" si="165"/>
        <v>4402.282</v>
      </c>
      <c r="N165" s="33">
        <f t="shared" si="165"/>
        <v>4402.282</v>
      </c>
      <c r="O165" s="33">
        <f t="shared" si="165"/>
        <v>4402.282</v>
      </c>
      <c r="P165" s="33">
        <f t="shared" si="165"/>
        <v>4402.282</v>
      </c>
      <c r="Q165" s="33">
        <f t="shared" si="165"/>
        <v>4402.282</v>
      </c>
      <c r="R165" s="33">
        <f t="shared" si="165"/>
        <v>4402.282</v>
      </c>
      <c r="S165" s="33">
        <f t="shared" si="165"/>
        <v>4402.282</v>
      </c>
      <c r="T165" s="33">
        <f t="shared" si="165"/>
        <v>4402.282</v>
      </c>
      <c r="U165" s="33">
        <f t="shared" si="165"/>
        <v>4402.282</v>
      </c>
      <c r="V165" s="19">
        <f t="shared" si="165"/>
        <v>4402.282</v>
      </c>
      <c r="X165" s="58"/>
      <c r="Y165" s="58"/>
      <c r="Z165" s="58"/>
    </row>
    <row r="166" spans="4:22" ht="26.25" customHeight="1">
      <c r="D166" s="79" t="s">
        <v>53</v>
      </c>
      <c r="E166" s="79"/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79"/>
      <c r="U166" s="79"/>
      <c r="V166" s="79"/>
    </row>
    <row r="167" spans="4:26" s="55" customFormat="1" ht="14.25" customHeight="1">
      <c r="D167" s="31" t="s">
        <v>43</v>
      </c>
      <c r="E167" s="31" t="s">
        <v>44</v>
      </c>
      <c r="F167" s="38"/>
      <c r="G167" s="38"/>
      <c r="H167" s="37"/>
      <c r="I167" s="80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2"/>
      <c r="X167" s="58"/>
      <c r="Y167" s="58"/>
      <c r="Z167" s="58"/>
    </row>
    <row r="168" spans="4:26" s="55" customFormat="1" ht="14.25" customHeight="1">
      <c r="D168" s="45" t="s">
        <v>48</v>
      </c>
      <c r="E168" s="31" t="s">
        <v>21</v>
      </c>
      <c r="F168" s="39"/>
      <c r="G168" s="39"/>
      <c r="H168" s="40"/>
      <c r="I168" s="77"/>
      <c r="J168" s="124"/>
      <c r="K168" s="124"/>
      <c r="L168" s="124"/>
      <c r="M168" s="124"/>
      <c r="N168" s="124"/>
      <c r="O168" s="124"/>
      <c r="P168" s="124"/>
      <c r="Q168" s="124"/>
      <c r="R168" s="124"/>
      <c r="S168" s="124"/>
      <c r="T168" s="124"/>
      <c r="U168" s="124"/>
      <c r="V168" s="21"/>
      <c r="X168" s="58"/>
      <c r="Y168" s="58"/>
      <c r="Z168" s="58"/>
    </row>
    <row r="169" spans="4:26" s="55" customFormat="1" ht="14.25" customHeight="1">
      <c r="D169" s="45" t="s">
        <v>49</v>
      </c>
      <c r="E169" s="31" t="s">
        <v>21</v>
      </c>
      <c r="F169" s="39"/>
      <c r="G169" s="39"/>
      <c r="H169" s="40"/>
      <c r="I169" s="78"/>
      <c r="J169" s="124"/>
      <c r="K169" s="124"/>
      <c r="L169" s="124"/>
      <c r="M169" s="124"/>
      <c r="N169" s="124"/>
      <c r="O169" s="124"/>
      <c r="P169" s="124"/>
      <c r="Q169" s="124"/>
      <c r="R169" s="124"/>
      <c r="S169" s="124"/>
      <c r="T169" s="124"/>
      <c r="U169" s="124"/>
      <c r="V169" s="21"/>
      <c r="X169" s="58"/>
      <c r="Y169" s="58"/>
      <c r="Z169" s="58"/>
    </row>
    <row r="170" spans="4:26" s="55" customFormat="1" ht="14.25" customHeight="1">
      <c r="D170" s="45" t="s">
        <v>50</v>
      </c>
      <c r="E170" s="31" t="s">
        <v>51</v>
      </c>
      <c r="F170" s="39"/>
      <c r="G170" s="39"/>
      <c r="H170" s="40"/>
      <c r="I170" s="78"/>
      <c r="J170" s="124"/>
      <c r="K170" s="124"/>
      <c r="L170" s="124"/>
      <c r="M170" s="124"/>
      <c r="N170" s="124"/>
      <c r="O170" s="124"/>
      <c r="P170" s="124"/>
      <c r="Q170" s="124"/>
      <c r="R170" s="124"/>
      <c r="S170" s="124"/>
      <c r="T170" s="124"/>
      <c r="U170" s="124"/>
      <c r="V170" s="21"/>
      <c r="X170" s="58"/>
      <c r="Y170" s="58"/>
      <c r="Z170" s="58"/>
    </row>
    <row r="171" spans="4:26" s="55" customFormat="1" ht="14.25" customHeight="1">
      <c r="D171" s="45" t="s">
        <v>52</v>
      </c>
      <c r="E171" s="31" t="s">
        <v>51</v>
      </c>
      <c r="F171" s="39"/>
      <c r="G171" s="39"/>
      <c r="H171" s="40"/>
      <c r="I171" s="78"/>
      <c r="J171" s="124"/>
      <c r="K171" s="124"/>
      <c r="L171" s="124"/>
      <c r="M171" s="124"/>
      <c r="N171" s="124"/>
      <c r="O171" s="124"/>
      <c r="P171" s="124"/>
      <c r="Q171" s="124"/>
      <c r="R171" s="124"/>
      <c r="S171" s="124"/>
      <c r="T171" s="124"/>
      <c r="U171" s="124"/>
      <c r="V171" s="21"/>
      <c r="X171" s="58"/>
      <c r="Y171" s="58"/>
      <c r="Z171" s="58"/>
    </row>
    <row r="172" spans="4:26" s="55" customFormat="1" ht="14.25" customHeight="1">
      <c r="D172" s="45" t="s">
        <v>48</v>
      </c>
      <c r="E172" s="31" t="s">
        <v>25</v>
      </c>
      <c r="F172" s="39"/>
      <c r="G172" s="39"/>
      <c r="H172" s="40"/>
      <c r="I172" s="78"/>
      <c r="J172" s="16">
        <f>J168*$Z158</f>
        <v>0</v>
      </c>
      <c r="K172" s="16">
        <f aca="true" t="shared" si="166" ref="K172:U172">K168*$Z158</f>
        <v>0</v>
      </c>
      <c r="L172" s="16">
        <f t="shared" si="166"/>
        <v>0</v>
      </c>
      <c r="M172" s="16">
        <f t="shared" si="166"/>
        <v>0</v>
      </c>
      <c r="N172" s="16">
        <f t="shared" si="166"/>
        <v>0</v>
      </c>
      <c r="O172" s="16">
        <f t="shared" si="166"/>
        <v>0</v>
      </c>
      <c r="P172" s="16">
        <f t="shared" si="166"/>
        <v>0</v>
      </c>
      <c r="Q172" s="16">
        <f t="shared" si="166"/>
        <v>0</v>
      </c>
      <c r="R172" s="16">
        <f t="shared" si="166"/>
        <v>0</v>
      </c>
      <c r="S172" s="16">
        <f t="shared" si="166"/>
        <v>0</v>
      </c>
      <c r="T172" s="16">
        <f t="shared" si="166"/>
        <v>0</v>
      </c>
      <c r="U172" s="16">
        <f t="shared" si="166"/>
        <v>0</v>
      </c>
      <c r="V172" s="17">
        <f aca="true" t="shared" si="167" ref="V172">V168*$Y158</f>
        <v>0</v>
      </c>
      <c r="X172" s="58"/>
      <c r="Y172" s="58"/>
      <c r="Z172" s="58"/>
    </row>
    <row r="173" spans="4:26" s="55" customFormat="1" ht="14.25" customHeight="1">
      <c r="D173" s="45" t="s">
        <v>49</v>
      </c>
      <c r="E173" s="31" t="s">
        <v>25</v>
      </c>
      <c r="F173" s="39"/>
      <c r="G173" s="39"/>
      <c r="H173" s="40"/>
      <c r="I173" s="78"/>
      <c r="J173" s="16">
        <f aca="true" t="shared" si="168" ref="J173:U175">J169*$Z159</f>
        <v>0</v>
      </c>
      <c r="K173" s="16">
        <f t="shared" si="168"/>
        <v>0</v>
      </c>
      <c r="L173" s="16">
        <f t="shared" si="168"/>
        <v>0</v>
      </c>
      <c r="M173" s="16">
        <f t="shared" si="168"/>
        <v>0</v>
      </c>
      <c r="N173" s="16">
        <f t="shared" si="168"/>
        <v>0</v>
      </c>
      <c r="O173" s="16">
        <f t="shared" si="168"/>
        <v>0</v>
      </c>
      <c r="P173" s="16">
        <f t="shared" si="168"/>
        <v>0</v>
      </c>
      <c r="Q173" s="16">
        <f t="shared" si="168"/>
        <v>0</v>
      </c>
      <c r="R173" s="16">
        <f t="shared" si="168"/>
        <v>0</v>
      </c>
      <c r="S173" s="16">
        <f t="shared" si="168"/>
        <v>0</v>
      </c>
      <c r="T173" s="16">
        <f t="shared" si="168"/>
        <v>0</v>
      </c>
      <c r="U173" s="16">
        <f t="shared" si="168"/>
        <v>0</v>
      </c>
      <c r="V173" s="17">
        <f aca="true" t="shared" si="169" ref="V173">V169*$Y159</f>
        <v>0</v>
      </c>
      <c r="X173" s="58"/>
      <c r="Y173" s="58"/>
      <c r="Z173" s="58"/>
    </row>
    <row r="174" spans="4:26" s="55" customFormat="1" ht="14.25" customHeight="1">
      <c r="D174" s="45" t="s">
        <v>50</v>
      </c>
      <c r="E174" s="31" t="s">
        <v>25</v>
      </c>
      <c r="F174" s="39"/>
      <c r="G174" s="39"/>
      <c r="H174" s="40"/>
      <c r="I174" s="78"/>
      <c r="J174" s="16">
        <f t="shared" si="168"/>
        <v>0</v>
      </c>
      <c r="K174" s="16">
        <f t="shared" si="168"/>
        <v>0</v>
      </c>
      <c r="L174" s="16">
        <f t="shared" si="168"/>
        <v>0</v>
      </c>
      <c r="M174" s="16">
        <f t="shared" si="168"/>
        <v>0</v>
      </c>
      <c r="N174" s="16">
        <f t="shared" si="168"/>
        <v>0</v>
      </c>
      <c r="O174" s="16">
        <f t="shared" si="168"/>
        <v>0</v>
      </c>
      <c r="P174" s="16">
        <f t="shared" si="168"/>
        <v>0</v>
      </c>
      <c r="Q174" s="16">
        <f t="shared" si="168"/>
        <v>0</v>
      </c>
      <c r="R174" s="16">
        <f t="shared" si="168"/>
        <v>0</v>
      </c>
      <c r="S174" s="16">
        <f t="shared" si="168"/>
        <v>0</v>
      </c>
      <c r="T174" s="16">
        <f t="shared" si="168"/>
        <v>0</v>
      </c>
      <c r="U174" s="16">
        <f t="shared" si="168"/>
        <v>0</v>
      </c>
      <c r="V174" s="17">
        <f aca="true" t="shared" si="170" ref="V174">V170*$Y160</f>
        <v>0</v>
      </c>
      <c r="X174" s="58"/>
      <c r="Y174" s="58"/>
      <c r="Z174" s="58"/>
    </row>
    <row r="175" spans="4:26" s="55" customFormat="1" ht="14.25" customHeight="1">
      <c r="D175" s="45" t="s">
        <v>52</v>
      </c>
      <c r="E175" s="31" t="s">
        <v>25</v>
      </c>
      <c r="F175" s="39"/>
      <c r="G175" s="39"/>
      <c r="H175" s="39"/>
      <c r="I175" s="78"/>
      <c r="J175" s="16">
        <f t="shared" si="168"/>
        <v>0</v>
      </c>
      <c r="K175" s="16">
        <f t="shared" si="168"/>
        <v>0</v>
      </c>
      <c r="L175" s="16">
        <f t="shared" si="168"/>
        <v>0</v>
      </c>
      <c r="M175" s="16">
        <f t="shared" si="168"/>
        <v>0</v>
      </c>
      <c r="N175" s="16">
        <f t="shared" si="168"/>
        <v>0</v>
      </c>
      <c r="O175" s="16">
        <f t="shared" si="168"/>
        <v>0</v>
      </c>
      <c r="P175" s="16">
        <f t="shared" si="168"/>
        <v>0</v>
      </c>
      <c r="Q175" s="16">
        <f t="shared" si="168"/>
        <v>0</v>
      </c>
      <c r="R175" s="16">
        <f t="shared" si="168"/>
        <v>0</v>
      </c>
      <c r="S175" s="16">
        <f t="shared" si="168"/>
        <v>0</v>
      </c>
      <c r="T175" s="16">
        <f t="shared" si="168"/>
        <v>0</v>
      </c>
      <c r="U175" s="16">
        <f t="shared" si="168"/>
        <v>0</v>
      </c>
      <c r="V175" s="17">
        <f aca="true" t="shared" si="171" ref="V175">V171*$Y161</f>
        <v>0</v>
      </c>
      <c r="X175" s="58"/>
      <c r="Y175" s="58"/>
      <c r="Z175" s="58"/>
    </row>
    <row r="176" spans="4:26" s="55" customFormat="1" ht="14.25" customHeight="1">
      <c r="D176" s="44" t="s">
        <v>26</v>
      </c>
      <c r="E176" s="32" t="s">
        <v>25</v>
      </c>
      <c r="F176" s="43"/>
      <c r="G176" s="43"/>
      <c r="H176" s="43"/>
      <c r="I176" s="44"/>
      <c r="J176" s="33">
        <f>SUM(J172:J175)</f>
        <v>0</v>
      </c>
      <c r="K176" s="33">
        <f>SUM(K172:K175)</f>
        <v>0</v>
      </c>
      <c r="L176" s="33">
        <f aca="true" t="shared" si="172" ref="L176">SUM(L172:L175)</f>
        <v>0</v>
      </c>
      <c r="M176" s="33">
        <f aca="true" t="shared" si="173" ref="M176">SUM(M172:M175)</f>
        <v>0</v>
      </c>
      <c r="N176" s="33">
        <f aca="true" t="shared" si="174" ref="N176">SUM(N172:N175)</f>
        <v>0</v>
      </c>
      <c r="O176" s="33">
        <f aca="true" t="shared" si="175" ref="O176">SUM(O172:O175)</f>
        <v>0</v>
      </c>
      <c r="P176" s="33">
        <f aca="true" t="shared" si="176" ref="P176">SUM(P172:P175)</f>
        <v>0</v>
      </c>
      <c r="Q176" s="33">
        <f aca="true" t="shared" si="177" ref="Q176">SUM(Q172:Q175)</f>
        <v>0</v>
      </c>
      <c r="R176" s="33">
        <f aca="true" t="shared" si="178" ref="R176">SUM(R172:R175)</f>
        <v>0</v>
      </c>
      <c r="S176" s="33">
        <f aca="true" t="shared" si="179" ref="S176">SUM(S172:S175)</f>
        <v>0</v>
      </c>
      <c r="T176" s="33">
        <f aca="true" t="shared" si="180" ref="T176">SUM(T172:T175)</f>
        <v>0</v>
      </c>
      <c r="U176" s="33">
        <f aca="true" t="shared" si="181" ref="U176">SUM(U172:U175)</f>
        <v>0</v>
      </c>
      <c r="V176" s="19">
        <f aca="true" t="shared" si="182" ref="V176">SUM(V168:V175)</f>
        <v>0</v>
      </c>
      <c r="X176" s="58"/>
      <c r="Y176" s="58"/>
      <c r="Z176" s="58"/>
    </row>
    <row r="177" spans="4:22" ht="26.25" customHeight="1">
      <c r="D177" s="79" t="s">
        <v>54</v>
      </c>
      <c r="E177" s="79"/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79"/>
      <c r="U177" s="79"/>
      <c r="V177" s="79"/>
    </row>
    <row r="178" spans="4:26" s="55" customFormat="1" ht="14.25" customHeight="1">
      <c r="D178" s="31" t="s">
        <v>43</v>
      </c>
      <c r="E178" s="31" t="s">
        <v>44</v>
      </c>
      <c r="F178" s="38"/>
      <c r="G178" s="38"/>
      <c r="H178" s="37"/>
      <c r="I178" s="80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2"/>
      <c r="X178" s="65"/>
      <c r="Y178" s="65"/>
      <c r="Z178" s="65"/>
    </row>
    <row r="179" spans="4:26" s="55" customFormat="1" ht="14.25" customHeight="1">
      <c r="D179" s="45" t="s">
        <v>48</v>
      </c>
      <c r="E179" s="31" t="s">
        <v>21</v>
      </c>
      <c r="F179" s="39"/>
      <c r="G179" s="39"/>
      <c r="H179" s="40"/>
      <c r="I179" s="77"/>
      <c r="J179" s="16">
        <f aca="true" t="shared" si="183" ref="J179:V179">J157-J168</f>
        <v>189.6</v>
      </c>
      <c r="K179" s="16">
        <f t="shared" si="183"/>
        <v>189.6</v>
      </c>
      <c r="L179" s="16">
        <f t="shared" si="183"/>
        <v>189.6</v>
      </c>
      <c r="M179" s="16">
        <f t="shared" si="183"/>
        <v>189.6</v>
      </c>
      <c r="N179" s="16">
        <f t="shared" si="183"/>
        <v>189.6</v>
      </c>
      <c r="O179" s="16">
        <f t="shared" si="183"/>
        <v>189.6</v>
      </c>
      <c r="P179" s="16">
        <f t="shared" si="183"/>
        <v>189.6</v>
      </c>
      <c r="Q179" s="16">
        <f t="shared" si="183"/>
        <v>189.6</v>
      </c>
      <c r="R179" s="16">
        <f t="shared" si="183"/>
        <v>189.6</v>
      </c>
      <c r="S179" s="16">
        <f t="shared" si="183"/>
        <v>189.6</v>
      </c>
      <c r="T179" s="16">
        <f t="shared" si="183"/>
        <v>189.6</v>
      </c>
      <c r="U179" s="16">
        <f t="shared" si="183"/>
        <v>189.6</v>
      </c>
      <c r="V179" s="17">
        <f t="shared" si="183"/>
        <v>189.6</v>
      </c>
      <c r="X179" s="65"/>
      <c r="Y179" s="65"/>
      <c r="Z179" s="65"/>
    </row>
    <row r="180" spans="4:26" s="55" customFormat="1" ht="14.25" customHeight="1">
      <c r="D180" s="45" t="s">
        <v>49</v>
      </c>
      <c r="E180" s="31" t="s">
        <v>21</v>
      </c>
      <c r="F180" s="39"/>
      <c r="G180" s="39"/>
      <c r="H180" s="40"/>
      <c r="I180" s="78"/>
      <c r="J180" s="16">
        <f aca="true" t="shared" si="184" ref="J180:V180">J158-J169</f>
        <v>1347.8</v>
      </c>
      <c r="K180" s="16">
        <f t="shared" si="184"/>
        <v>1347.8</v>
      </c>
      <c r="L180" s="16">
        <f t="shared" si="184"/>
        <v>1347.8</v>
      </c>
      <c r="M180" s="16">
        <f t="shared" si="184"/>
        <v>1347.8</v>
      </c>
      <c r="N180" s="16">
        <f t="shared" si="184"/>
        <v>1347.8</v>
      </c>
      <c r="O180" s="16">
        <f t="shared" si="184"/>
        <v>1347.8</v>
      </c>
      <c r="P180" s="16">
        <f t="shared" si="184"/>
        <v>1347.8</v>
      </c>
      <c r="Q180" s="16">
        <f t="shared" si="184"/>
        <v>1347.8</v>
      </c>
      <c r="R180" s="16">
        <f t="shared" si="184"/>
        <v>1347.8</v>
      </c>
      <c r="S180" s="16">
        <f t="shared" si="184"/>
        <v>1347.8</v>
      </c>
      <c r="T180" s="16">
        <f t="shared" si="184"/>
        <v>1347.8</v>
      </c>
      <c r="U180" s="16">
        <f t="shared" si="184"/>
        <v>1347.8</v>
      </c>
      <c r="V180" s="17">
        <f t="shared" si="184"/>
        <v>1347.8</v>
      </c>
      <c r="X180" s="65"/>
      <c r="Y180" s="65"/>
      <c r="Z180" s="65"/>
    </row>
    <row r="181" spans="4:26" s="55" customFormat="1" ht="14.25" customHeight="1">
      <c r="D181" s="45" t="s">
        <v>50</v>
      </c>
      <c r="E181" s="31" t="s">
        <v>51</v>
      </c>
      <c r="F181" s="39"/>
      <c r="G181" s="39"/>
      <c r="H181" s="40"/>
      <c r="I181" s="78"/>
      <c r="J181" s="16">
        <f aca="true" t="shared" si="185" ref="J181:V181">J159-J170</f>
        <v>7142</v>
      </c>
      <c r="K181" s="16">
        <f t="shared" si="185"/>
        <v>7142</v>
      </c>
      <c r="L181" s="16">
        <f t="shared" si="185"/>
        <v>7142</v>
      </c>
      <c r="M181" s="16">
        <f t="shared" si="185"/>
        <v>7142</v>
      </c>
      <c r="N181" s="16">
        <f t="shared" si="185"/>
        <v>7142</v>
      </c>
      <c r="O181" s="16">
        <f t="shared" si="185"/>
        <v>7142</v>
      </c>
      <c r="P181" s="16">
        <f t="shared" si="185"/>
        <v>7142</v>
      </c>
      <c r="Q181" s="16">
        <f t="shared" si="185"/>
        <v>7142</v>
      </c>
      <c r="R181" s="16">
        <f t="shared" si="185"/>
        <v>7142</v>
      </c>
      <c r="S181" s="16">
        <f t="shared" si="185"/>
        <v>7142</v>
      </c>
      <c r="T181" s="16">
        <f t="shared" si="185"/>
        <v>7142</v>
      </c>
      <c r="U181" s="16">
        <f t="shared" si="185"/>
        <v>7142</v>
      </c>
      <c r="V181" s="17">
        <f t="shared" si="185"/>
        <v>7142</v>
      </c>
      <c r="X181" s="65"/>
      <c r="Y181" s="65"/>
      <c r="Z181" s="65"/>
    </row>
    <row r="182" spans="4:26" s="55" customFormat="1" ht="14.25" customHeight="1">
      <c r="D182" s="45" t="s">
        <v>52</v>
      </c>
      <c r="E182" s="31" t="s">
        <v>51</v>
      </c>
      <c r="F182" s="39"/>
      <c r="G182" s="39"/>
      <c r="H182" s="40"/>
      <c r="I182" s="78"/>
      <c r="J182" s="16">
        <f aca="true" t="shared" si="186" ref="J182:V182">J160-J171</f>
        <v>7142</v>
      </c>
      <c r="K182" s="16">
        <f t="shared" si="186"/>
        <v>7142</v>
      </c>
      <c r="L182" s="16">
        <f t="shared" si="186"/>
        <v>7142</v>
      </c>
      <c r="M182" s="16">
        <f t="shared" si="186"/>
        <v>7142</v>
      </c>
      <c r="N182" s="16">
        <f t="shared" si="186"/>
        <v>7142</v>
      </c>
      <c r="O182" s="16">
        <f t="shared" si="186"/>
        <v>7142</v>
      </c>
      <c r="P182" s="16">
        <f t="shared" si="186"/>
        <v>7142</v>
      </c>
      <c r="Q182" s="16">
        <f t="shared" si="186"/>
        <v>7142</v>
      </c>
      <c r="R182" s="16">
        <f t="shared" si="186"/>
        <v>7142</v>
      </c>
      <c r="S182" s="16">
        <f t="shared" si="186"/>
        <v>7142</v>
      </c>
      <c r="T182" s="16">
        <f t="shared" si="186"/>
        <v>7142</v>
      </c>
      <c r="U182" s="16">
        <f t="shared" si="186"/>
        <v>7142</v>
      </c>
      <c r="V182" s="17">
        <f t="shared" si="186"/>
        <v>7142</v>
      </c>
      <c r="X182" s="65"/>
      <c r="Y182" s="65"/>
      <c r="Z182" s="65"/>
    </row>
    <row r="183" spans="4:26" s="55" customFormat="1" ht="14.25" customHeight="1">
      <c r="D183" s="45" t="s">
        <v>48</v>
      </c>
      <c r="E183" s="31" t="s">
        <v>25</v>
      </c>
      <c r="F183" s="39"/>
      <c r="G183" s="39"/>
      <c r="H183" s="40"/>
      <c r="I183" s="78"/>
      <c r="J183" s="16">
        <f aca="true" t="shared" si="187" ref="J183:V183">J161-J172</f>
        <v>866.645</v>
      </c>
      <c r="K183" s="16">
        <f t="shared" si="187"/>
        <v>866.645</v>
      </c>
      <c r="L183" s="16">
        <f t="shared" si="187"/>
        <v>866.645</v>
      </c>
      <c r="M183" s="16">
        <f t="shared" si="187"/>
        <v>866.645</v>
      </c>
      <c r="N183" s="16">
        <f t="shared" si="187"/>
        <v>866.645</v>
      </c>
      <c r="O183" s="16">
        <f t="shared" si="187"/>
        <v>866.645</v>
      </c>
      <c r="P183" s="16">
        <f t="shared" si="187"/>
        <v>866.645</v>
      </c>
      <c r="Q183" s="16">
        <f t="shared" si="187"/>
        <v>866.645</v>
      </c>
      <c r="R183" s="16">
        <f t="shared" si="187"/>
        <v>866.645</v>
      </c>
      <c r="S183" s="16">
        <f t="shared" si="187"/>
        <v>866.645</v>
      </c>
      <c r="T183" s="16">
        <f t="shared" si="187"/>
        <v>866.645</v>
      </c>
      <c r="U183" s="16">
        <f t="shared" si="187"/>
        <v>866.645</v>
      </c>
      <c r="V183" s="17">
        <f t="shared" si="187"/>
        <v>866.645</v>
      </c>
      <c r="X183" s="65"/>
      <c r="Y183" s="65"/>
      <c r="Z183" s="65"/>
    </row>
    <row r="184" spans="4:26" s="55" customFormat="1" ht="14.25" customHeight="1">
      <c r="D184" s="45" t="s">
        <v>49</v>
      </c>
      <c r="E184" s="31" t="s">
        <v>25</v>
      </c>
      <c r="F184" s="39"/>
      <c r="G184" s="39"/>
      <c r="H184" s="40"/>
      <c r="I184" s="78"/>
      <c r="J184" s="16">
        <f aca="true" t="shared" si="188" ref="J184:V184">J162-J173</f>
        <v>2760.143</v>
      </c>
      <c r="K184" s="16">
        <f t="shared" si="188"/>
        <v>2760.143</v>
      </c>
      <c r="L184" s="16">
        <f t="shared" si="188"/>
        <v>2760.143</v>
      </c>
      <c r="M184" s="16">
        <f t="shared" si="188"/>
        <v>2760.143</v>
      </c>
      <c r="N184" s="16">
        <f t="shared" si="188"/>
        <v>2760.143</v>
      </c>
      <c r="O184" s="16">
        <f t="shared" si="188"/>
        <v>2760.143</v>
      </c>
      <c r="P184" s="16">
        <f t="shared" si="188"/>
        <v>2760.143</v>
      </c>
      <c r="Q184" s="16">
        <f t="shared" si="188"/>
        <v>2760.143</v>
      </c>
      <c r="R184" s="16">
        <f t="shared" si="188"/>
        <v>2760.143</v>
      </c>
      <c r="S184" s="16">
        <f t="shared" si="188"/>
        <v>2760.143</v>
      </c>
      <c r="T184" s="16">
        <f t="shared" si="188"/>
        <v>2760.143</v>
      </c>
      <c r="U184" s="16">
        <f t="shared" si="188"/>
        <v>2760.143</v>
      </c>
      <c r="V184" s="17">
        <f t="shared" si="188"/>
        <v>2760.143</v>
      </c>
      <c r="X184" s="58"/>
      <c r="Y184" s="58"/>
      <c r="Z184" s="58"/>
    </row>
    <row r="185" spans="4:26" s="55" customFormat="1" ht="14.25" customHeight="1">
      <c r="D185" s="45" t="s">
        <v>50</v>
      </c>
      <c r="E185" s="31" t="s">
        <v>25</v>
      </c>
      <c r="F185" s="39"/>
      <c r="G185" s="39"/>
      <c r="H185" s="40"/>
      <c r="I185" s="78"/>
      <c r="J185" s="16">
        <f aca="true" t="shared" si="189" ref="J185:V185">J163-J174</f>
        <v>397.962</v>
      </c>
      <c r="K185" s="16">
        <f t="shared" si="189"/>
        <v>397.962</v>
      </c>
      <c r="L185" s="16">
        <f t="shared" si="189"/>
        <v>397.962</v>
      </c>
      <c r="M185" s="16">
        <f t="shared" si="189"/>
        <v>397.962</v>
      </c>
      <c r="N185" s="16">
        <f t="shared" si="189"/>
        <v>397.962</v>
      </c>
      <c r="O185" s="16">
        <f t="shared" si="189"/>
        <v>397.962</v>
      </c>
      <c r="P185" s="16">
        <f t="shared" si="189"/>
        <v>397.962</v>
      </c>
      <c r="Q185" s="16">
        <f t="shared" si="189"/>
        <v>397.962</v>
      </c>
      <c r="R185" s="16">
        <f t="shared" si="189"/>
        <v>397.962</v>
      </c>
      <c r="S185" s="16">
        <f t="shared" si="189"/>
        <v>397.962</v>
      </c>
      <c r="T185" s="16">
        <f t="shared" si="189"/>
        <v>397.962</v>
      </c>
      <c r="U185" s="16">
        <f t="shared" si="189"/>
        <v>397.962</v>
      </c>
      <c r="V185" s="17">
        <f t="shared" si="189"/>
        <v>397.962</v>
      </c>
      <c r="X185" s="58"/>
      <c r="Y185" s="58"/>
      <c r="Z185" s="58"/>
    </row>
    <row r="186" spans="4:26" s="55" customFormat="1" ht="14.25" customHeight="1">
      <c r="D186" s="45" t="s">
        <v>52</v>
      </c>
      <c r="E186" s="31" t="s">
        <v>25</v>
      </c>
      <c r="F186" s="39"/>
      <c r="G186" s="39"/>
      <c r="H186" s="39"/>
      <c r="I186" s="78"/>
      <c r="J186" s="16">
        <f aca="true" t="shared" si="190" ref="J186:V186">J164-J175</f>
        <v>377.532</v>
      </c>
      <c r="K186" s="16">
        <f t="shared" si="190"/>
        <v>377.532</v>
      </c>
      <c r="L186" s="16">
        <f t="shared" si="190"/>
        <v>377.532</v>
      </c>
      <c r="M186" s="16">
        <f t="shared" si="190"/>
        <v>377.532</v>
      </c>
      <c r="N186" s="16">
        <f t="shared" si="190"/>
        <v>377.532</v>
      </c>
      <c r="O186" s="16">
        <f t="shared" si="190"/>
        <v>377.532</v>
      </c>
      <c r="P186" s="16">
        <f t="shared" si="190"/>
        <v>377.532</v>
      </c>
      <c r="Q186" s="16">
        <f t="shared" si="190"/>
        <v>377.532</v>
      </c>
      <c r="R186" s="16">
        <f t="shared" si="190"/>
        <v>377.532</v>
      </c>
      <c r="S186" s="16">
        <f t="shared" si="190"/>
        <v>377.532</v>
      </c>
      <c r="T186" s="16">
        <f t="shared" si="190"/>
        <v>377.532</v>
      </c>
      <c r="U186" s="16">
        <f t="shared" si="190"/>
        <v>377.532</v>
      </c>
      <c r="V186" s="17">
        <f t="shared" si="190"/>
        <v>377.532</v>
      </c>
      <c r="X186" s="58"/>
      <c r="Y186" s="58"/>
      <c r="Z186" s="58"/>
    </row>
    <row r="187" spans="4:26" s="55" customFormat="1" ht="14.25" customHeight="1">
      <c r="D187" s="44" t="s">
        <v>26</v>
      </c>
      <c r="E187" s="32" t="s">
        <v>25</v>
      </c>
      <c r="F187" s="43"/>
      <c r="G187" s="43"/>
      <c r="H187" s="43"/>
      <c r="I187" s="44"/>
      <c r="J187" s="33">
        <f aca="true" t="shared" si="191" ref="J187:V187">SUM(J183:J186)</f>
        <v>4402.282</v>
      </c>
      <c r="K187" s="33">
        <f t="shared" si="191"/>
        <v>4402.282</v>
      </c>
      <c r="L187" s="33">
        <f t="shared" si="191"/>
        <v>4402.282</v>
      </c>
      <c r="M187" s="33">
        <f t="shared" si="191"/>
        <v>4402.282</v>
      </c>
      <c r="N187" s="33">
        <f t="shared" si="191"/>
        <v>4402.282</v>
      </c>
      <c r="O187" s="33">
        <f t="shared" si="191"/>
        <v>4402.282</v>
      </c>
      <c r="P187" s="33">
        <f t="shared" si="191"/>
        <v>4402.282</v>
      </c>
      <c r="Q187" s="33">
        <f t="shared" si="191"/>
        <v>4402.282</v>
      </c>
      <c r="R187" s="33">
        <f t="shared" si="191"/>
        <v>4402.282</v>
      </c>
      <c r="S187" s="33">
        <f t="shared" si="191"/>
        <v>4402.282</v>
      </c>
      <c r="T187" s="33">
        <f t="shared" si="191"/>
        <v>4402.282</v>
      </c>
      <c r="U187" s="33">
        <f t="shared" si="191"/>
        <v>4402.282</v>
      </c>
      <c r="V187" s="19">
        <f t="shared" si="191"/>
        <v>4402.282</v>
      </c>
      <c r="X187" s="58"/>
      <c r="Y187" s="58"/>
      <c r="Z187" s="58"/>
    </row>
    <row r="189" spans="4:22" ht="13" customHeight="1">
      <c r="D189" s="90" t="s">
        <v>61</v>
      </c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  <c r="V189" s="92"/>
    </row>
    <row r="190" spans="4:22" ht="13" customHeight="1">
      <c r="D190" s="93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  <c r="S190" s="94"/>
      <c r="T190" s="94"/>
      <c r="U190" s="94"/>
      <c r="V190" s="95"/>
    </row>
    <row r="191" spans="4:22" s="59" customFormat="1" ht="14.25" customHeight="1">
      <c r="D191" s="66" t="s">
        <v>39</v>
      </c>
      <c r="E191" s="60">
        <v>12</v>
      </c>
      <c r="F191" s="61"/>
      <c r="G191" s="61"/>
      <c r="H191" s="62" t="s">
        <v>40</v>
      </c>
      <c r="I191" s="62" t="s">
        <v>41</v>
      </c>
      <c r="J191" s="62">
        <f>J154</f>
        <v>2024</v>
      </c>
      <c r="K191" s="62">
        <v>2023</v>
      </c>
      <c r="L191" s="62">
        <v>2024</v>
      </c>
      <c r="M191" s="62">
        <v>2025</v>
      </c>
      <c r="N191" s="62">
        <v>2026</v>
      </c>
      <c r="O191" s="62">
        <v>2027</v>
      </c>
      <c r="P191" s="62">
        <v>2028</v>
      </c>
      <c r="Q191" s="62">
        <v>2029</v>
      </c>
      <c r="R191" s="62">
        <v>2030</v>
      </c>
      <c r="S191" s="62">
        <v>2031</v>
      </c>
      <c r="T191" s="62">
        <v>2032</v>
      </c>
      <c r="U191" s="62">
        <v>2033</v>
      </c>
      <c r="V191" s="62">
        <v>2034</v>
      </c>
    </row>
    <row r="192" spans="4:22" ht="26.25" customHeight="1">
      <c r="D192" s="96" t="s">
        <v>42</v>
      </c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6"/>
      <c r="S192" s="96"/>
      <c r="T192" s="96"/>
      <c r="U192" s="96"/>
      <c r="V192" s="96"/>
    </row>
    <row r="193" spans="4:26" s="55" customFormat="1" ht="14.25" customHeight="1">
      <c r="D193" s="31" t="s">
        <v>43</v>
      </c>
      <c r="E193" s="31" t="s">
        <v>44</v>
      </c>
      <c r="F193" s="38"/>
      <c r="G193" s="38"/>
      <c r="H193" s="37"/>
      <c r="I193" s="80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2"/>
      <c r="X193" s="89" t="s">
        <v>45</v>
      </c>
      <c r="Y193" s="89" t="s">
        <v>46</v>
      </c>
      <c r="Z193" s="89" t="s">
        <v>47</v>
      </c>
    </row>
    <row r="194" spans="4:26" s="55" customFormat="1" ht="14.25" customHeight="1">
      <c r="D194" s="45" t="s">
        <v>48</v>
      </c>
      <c r="E194" s="31" t="s">
        <v>21</v>
      </c>
      <c r="F194" s="39"/>
      <c r="G194" s="39"/>
      <c r="H194" s="40"/>
      <c r="I194" s="22">
        <v>72.4</v>
      </c>
      <c r="J194" s="16">
        <f>I194</f>
        <v>72.4</v>
      </c>
      <c r="K194" s="16">
        <f aca="true" t="shared" si="192" ref="K194:K201">J194</f>
        <v>72.4</v>
      </c>
      <c r="L194" s="16">
        <f aca="true" t="shared" si="193" ref="L194:L201">K194</f>
        <v>72.4</v>
      </c>
      <c r="M194" s="16">
        <f aca="true" t="shared" si="194" ref="M194:M201">L194</f>
        <v>72.4</v>
      </c>
      <c r="N194" s="16">
        <f aca="true" t="shared" si="195" ref="N194:N201">M194</f>
        <v>72.4</v>
      </c>
      <c r="O194" s="16">
        <f aca="true" t="shared" si="196" ref="O194:O201">N194</f>
        <v>72.4</v>
      </c>
      <c r="P194" s="16">
        <f aca="true" t="shared" si="197" ref="P194:P201">O194</f>
        <v>72.4</v>
      </c>
      <c r="Q194" s="16">
        <f aca="true" t="shared" si="198" ref="Q194:Q201">P194</f>
        <v>72.4</v>
      </c>
      <c r="R194" s="16">
        <f aca="true" t="shared" si="199" ref="R194:R201">Q194</f>
        <v>72.4</v>
      </c>
      <c r="S194" s="16">
        <f aca="true" t="shared" si="200" ref="S194:S201">R194</f>
        <v>72.4</v>
      </c>
      <c r="T194" s="16">
        <f aca="true" t="shared" si="201" ref="T194:T201">S194</f>
        <v>72.4</v>
      </c>
      <c r="U194" s="16">
        <f aca="true" t="shared" si="202" ref="U194:U201">T194</f>
        <v>72.4</v>
      </c>
      <c r="V194" s="17">
        <f aca="true" t="shared" si="203" ref="V194:V201">U194</f>
        <v>72.4</v>
      </c>
      <c r="X194" s="89"/>
      <c r="Y194" s="89"/>
      <c r="Z194" s="89"/>
    </row>
    <row r="195" spans="4:26" s="55" customFormat="1" ht="14.25" customHeight="1">
      <c r="D195" s="45" t="s">
        <v>49</v>
      </c>
      <c r="E195" s="31" t="s">
        <v>21</v>
      </c>
      <c r="F195" s="39"/>
      <c r="G195" s="39"/>
      <c r="H195" s="40"/>
      <c r="I195" s="22">
        <v>785.6</v>
      </c>
      <c r="J195" s="16">
        <f aca="true" t="shared" si="204" ref="J195:J201">I195</f>
        <v>785.6</v>
      </c>
      <c r="K195" s="16">
        <f t="shared" si="192"/>
        <v>785.6</v>
      </c>
      <c r="L195" s="16">
        <f t="shared" si="193"/>
        <v>785.6</v>
      </c>
      <c r="M195" s="16">
        <f t="shared" si="194"/>
        <v>785.6</v>
      </c>
      <c r="N195" s="16">
        <f t="shared" si="195"/>
        <v>785.6</v>
      </c>
      <c r="O195" s="16">
        <f t="shared" si="196"/>
        <v>785.6</v>
      </c>
      <c r="P195" s="16">
        <f t="shared" si="197"/>
        <v>785.6</v>
      </c>
      <c r="Q195" s="16">
        <f t="shared" si="198"/>
        <v>785.6</v>
      </c>
      <c r="R195" s="16">
        <f t="shared" si="199"/>
        <v>785.6</v>
      </c>
      <c r="S195" s="16">
        <f t="shared" si="200"/>
        <v>785.6</v>
      </c>
      <c r="T195" s="16">
        <f t="shared" si="201"/>
        <v>785.6</v>
      </c>
      <c r="U195" s="16">
        <f t="shared" si="202"/>
        <v>785.6</v>
      </c>
      <c r="V195" s="17">
        <f t="shared" si="203"/>
        <v>785.6</v>
      </c>
      <c r="X195" s="56" t="s">
        <v>56</v>
      </c>
      <c r="Y195" s="57">
        <f>I198/I194</f>
        <v>5.340483425414364</v>
      </c>
      <c r="Z195" s="57">
        <f>Y195*1.21</f>
        <v>6.46198494475138</v>
      </c>
    </row>
    <row r="196" spans="4:26" s="55" customFormat="1" ht="14.25" customHeight="1">
      <c r="D196" s="45" t="s">
        <v>50</v>
      </c>
      <c r="E196" s="31" t="s">
        <v>51</v>
      </c>
      <c r="F196" s="39"/>
      <c r="G196" s="39"/>
      <c r="H196" s="40"/>
      <c r="I196" s="22">
        <v>3878.7</v>
      </c>
      <c r="J196" s="16">
        <f t="shared" si="204"/>
        <v>3878.7</v>
      </c>
      <c r="K196" s="16">
        <f t="shared" si="192"/>
        <v>3878.7</v>
      </c>
      <c r="L196" s="16">
        <f t="shared" si="193"/>
        <v>3878.7</v>
      </c>
      <c r="M196" s="16">
        <f t="shared" si="194"/>
        <v>3878.7</v>
      </c>
      <c r="N196" s="16">
        <f t="shared" si="195"/>
        <v>3878.7</v>
      </c>
      <c r="O196" s="16">
        <f t="shared" si="196"/>
        <v>3878.7</v>
      </c>
      <c r="P196" s="16">
        <f t="shared" si="197"/>
        <v>3878.7</v>
      </c>
      <c r="Q196" s="16">
        <f t="shared" si="198"/>
        <v>3878.7</v>
      </c>
      <c r="R196" s="16">
        <f t="shared" si="199"/>
        <v>3878.7</v>
      </c>
      <c r="S196" s="16">
        <f t="shared" si="200"/>
        <v>3878.7</v>
      </c>
      <c r="T196" s="16">
        <f t="shared" si="201"/>
        <v>3878.7</v>
      </c>
      <c r="U196" s="16">
        <f t="shared" si="202"/>
        <v>3878.7</v>
      </c>
      <c r="V196" s="17">
        <f t="shared" si="203"/>
        <v>3878.7</v>
      </c>
      <c r="X196" s="56" t="s">
        <v>57</v>
      </c>
      <c r="Y196" s="57">
        <f aca="true" t="shared" si="205" ref="Y196:Y198">I199/I195</f>
        <v>2.084741598778004</v>
      </c>
      <c r="Z196" s="57">
        <f>Y196*1.1</f>
        <v>2.2932157586558044</v>
      </c>
    </row>
    <row r="197" spans="4:26" s="55" customFormat="1" ht="14.25" customHeight="1">
      <c r="D197" s="45" t="s">
        <v>52</v>
      </c>
      <c r="E197" s="31" t="s">
        <v>51</v>
      </c>
      <c r="F197" s="39"/>
      <c r="G197" s="39"/>
      <c r="H197" s="40"/>
      <c r="I197" s="22">
        <f>I196</f>
        <v>3878.7</v>
      </c>
      <c r="J197" s="16">
        <f t="shared" si="204"/>
        <v>3878.7</v>
      </c>
      <c r="K197" s="16">
        <f t="shared" si="192"/>
        <v>3878.7</v>
      </c>
      <c r="L197" s="16">
        <f t="shared" si="193"/>
        <v>3878.7</v>
      </c>
      <c r="M197" s="16">
        <f t="shared" si="194"/>
        <v>3878.7</v>
      </c>
      <c r="N197" s="16">
        <f t="shared" si="195"/>
        <v>3878.7</v>
      </c>
      <c r="O197" s="16">
        <f t="shared" si="196"/>
        <v>3878.7</v>
      </c>
      <c r="P197" s="16">
        <f t="shared" si="197"/>
        <v>3878.7</v>
      </c>
      <c r="Q197" s="16">
        <f t="shared" si="198"/>
        <v>3878.7</v>
      </c>
      <c r="R197" s="16">
        <f t="shared" si="199"/>
        <v>3878.7</v>
      </c>
      <c r="S197" s="16">
        <f t="shared" si="200"/>
        <v>3878.7</v>
      </c>
      <c r="T197" s="16">
        <f t="shared" si="201"/>
        <v>3878.7</v>
      </c>
      <c r="U197" s="16">
        <f t="shared" si="202"/>
        <v>3878.7</v>
      </c>
      <c r="V197" s="17">
        <f t="shared" si="203"/>
        <v>3878.7</v>
      </c>
      <c r="X197" s="56" t="s">
        <v>102</v>
      </c>
      <c r="Y197" s="57">
        <f t="shared" si="205"/>
        <v>0.054424678371619364</v>
      </c>
      <c r="Z197" s="57">
        <f>Y197*1.21</f>
        <v>0.06585386082965942</v>
      </c>
    </row>
    <row r="198" spans="4:26" s="55" customFormat="1" ht="14.25" customHeight="1">
      <c r="D198" s="45" t="s">
        <v>48</v>
      </c>
      <c r="E198" s="31" t="s">
        <v>25</v>
      </c>
      <c r="F198" s="39"/>
      <c r="G198" s="39"/>
      <c r="H198" s="40"/>
      <c r="I198" s="22">
        <v>386.651</v>
      </c>
      <c r="J198" s="16">
        <f t="shared" si="204"/>
        <v>386.651</v>
      </c>
      <c r="K198" s="16">
        <f t="shared" si="192"/>
        <v>386.651</v>
      </c>
      <c r="L198" s="16">
        <f t="shared" si="193"/>
        <v>386.651</v>
      </c>
      <c r="M198" s="16">
        <f t="shared" si="194"/>
        <v>386.651</v>
      </c>
      <c r="N198" s="16">
        <f t="shared" si="195"/>
        <v>386.651</v>
      </c>
      <c r="O198" s="16">
        <f t="shared" si="196"/>
        <v>386.651</v>
      </c>
      <c r="P198" s="16">
        <f t="shared" si="197"/>
        <v>386.651</v>
      </c>
      <c r="Q198" s="16">
        <f t="shared" si="198"/>
        <v>386.651</v>
      </c>
      <c r="R198" s="16">
        <f t="shared" si="199"/>
        <v>386.651</v>
      </c>
      <c r="S198" s="16">
        <f t="shared" si="200"/>
        <v>386.651</v>
      </c>
      <c r="T198" s="16">
        <f t="shared" si="201"/>
        <v>386.651</v>
      </c>
      <c r="U198" s="16">
        <f t="shared" si="202"/>
        <v>386.651</v>
      </c>
      <c r="V198" s="17">
        <f t="shared" si="203"/>
        <v>386.651</v>
      </c>
      <c r="X198" s="56" t="s">
        <v>103</v>
      </c>
      <c r="Y198" s="57">
        <f t="shared" si="205"/>
        <v>0.05190811354319747</v>
      </c>
      <c r="Z198" s="57">
        <f>Y198*1.21</f>
        <v>0.06280881738726894</v>
      </c>
    </row>
    <row r="199" spans="4:26" s="55" customFormat="1" ht="14.25" customHeight="1">
      <c r="D199" s="45" t="s">
        <v>49</v>
      </c>
      <c r="E199" s="31" t="s">
        <v>25</v>
      </c>
      <c r="F199" s="39"/>
      <c r="G199" s="39"/>
      <c r="H199" s="40"/>
      <c r="I199" s="22">
        <v>1637.773</v>
      </c>
      <c r="J199" s="16">
        <f t="shared" si="204"/>
        <v>1637.773</v>
      </c>
      <c r="K199" s="16">
        <f t="shared" si="192"/>
        <v>1637.773</v>
      </c>
      <c r="L199" s="16">
        <f t="shared" si="193"/>
        <v>1637.773</v>
      </c>
      <c r="M199" s="16">
        <f t="shared" si="194"/>
        <v>1637.773</v>
      </c>
      <c r="N199" s="16">
        <f t="shared" si="195"/>
        <v>1637.773</v>
      </c>
      <c r="O199" s="16">
        <f t="shared" si="196"/>
        <v>1637.773</v>
      </c>
      <c r="P199" s="16">
        <f t="shared" si="197"/>
        <v>1637.773</v>
      </c>
      <c r="Q199" s="16">
        <f t="shared" si="198"/>
        <v>1637.773</v>
      </c>
      <c r="R199" s="16">
        <f t="shared" si="199"/>
        <v>1637.773</v>
      </c>
      <c r="S199" s="16">
        <f t="shared" si="200"/>
        <v>1637.773</v>
      </c>
      <c r="T199" s="16">
        <f t="shared" si="201"/>
        <v>1637.773</v>
      </c>
      <c r="U199" s="16">
        <f t="shared" si="202"/>
        <v>1637.773</v>
      </c>
      <c r="V199" s="17">
        <f t="shared" si="203"/>
        <v>1637.773</v>
      </c>
      <c r="X199" s="58"/>
      <c r="Y199" s="58"/>
      <c r="Z199" s="58"/>
    </row>
    <row r="200" spans="4:26" s="55" customFormat="1" ht="14.25" customHeight="1">
      <c r="D200" s="45" t="s">
        <v>50</v>
      </c>
      <c r="E200" s="31" t="s">
        <v>25</v>
      </c>
      <c r="F200" s="39"/>
      <c r="G200" s="39"/>
      <c r="H200" s="40"/>
      <c r="I200" s="22">
        <v>211.097</v>
      </c>
      <c r="J200" s="16">
        <f t="shared" si="204"/>
        <v>211.097</v>
      </c>
      <c r="K200" s="16">
        <f t="shared" si="192"/>
        <v>211.097</v>
      </c>
      <c r="L200" s="16">
        <f t="shared" si="193"/>
        <v>211.097</v>
      </c>
      <c r="M200" s="16">
        <f t="shared" si="194"/>
        <v>211.097</v>
      </c>
      <c r="N200" s="16">
        <f t="shared" si="195"/>
        <v>211.097</v>
      </c>
      <c r="O200" s="16">
        <f t="shared" si="196"/>
        <v>211.097</v>
      </c>
      <c r="P200" s="16">
        <f t="shared" si="197"/>
        <v>211.097</v>
      </c>
      <c r="Q200" s="16">
        <f t="shared" si="198"/>
        <v>211.097</v>
      </c>
      <c r="R200" s="16">
        <f t="shared" si="199"/>
        <v>211.097</v>
      </c>
      <c r="S200" s="16">
        <f t="shared" si="200"/>
        <v>211.097</v>
      </c>
      <c r="T200" s="16">
        <f t="shared" si="201"/>
        <v>211.097</v>
      </c>
      <c r="U200" s="16">
        <f t="shared" si="202"/>
        <v>211.097</v>
      </c>
      <c r="V200" s="17">
        <f t="shared" si="203"/>
        <v>211.097</v>
      </c>
      <c r="X200" s="58"/>
      <c r="Y200" s="58"/>
      <c r="Z200" s="58"/>
    </row>
    <row r="201" spans="4:26" s="55" customFormat="1" ht="14.25" customHeight="1">
      <c r="D201" s="45" t="s">
        <v>52</v>
      </c>
      <c r="E201" s="31" t="s">
        <v>25</v>
      </c>
      <c r="F201" s="39"/>
      <c r="G201" s="39"/>
      <c r="H201" s="39"/>
      <c r="I201" s="22">
        <v>201.336</v>
      </c>
      <c r="J201" s="16">
        <f t="shared" si="204"/>
        <v>201.336</v>
      </c>
      <c r="K201" s="16">
        <f t="shared" si="192"/>
        <v>201.336</v>
      </c>
      <c r="L201" s="16">
        <f t="shared" si="193"/>
        <v>201.336</v>
      </c>
      <c r="M201" s="16">
        <f t="shared" si="194"/>
        <v>201.336</v>
      </c>
      <c r="N201" s="16">
        <f t="shared" si="195"/>
        <v>201.336</v>
      </c>
      <c r="O201" s="16">
        <f t="shared" si="196"/>
        <v>201.336</v>
      </c>
      <c r="P201" s="16">
        <f t="shared" si="197"/>
        <v>201.336</v>
      </c>
      <c r="Q201" s="16">
        <f t="shared" si="198"/>
        <v>201.336</v>
      </c>
      <c r="R201" s="16">
        <f t="shared" si="199"/>
        <v>201.336</v>
      </c>
      <c r="S201" s="16">
        <f t="shared" si="200"/>
        <v>201.336</v>
      </c>
      <c r="T201" s="16">
        <f t="shared" si="201"/>
        <v>201.336</v>
      </c>
      <c r="U201" s="16">
        <f t="shared" si="202"/>
        <v>201.336</v>
      </c>
      <c r="V201" s="17">
        <f t="shared" si="203"/>
        <v>201.336</v>
      </c>
      <c r="X201" s="58"/>
      <c r="Y201" s="58"/>
      <c r="Z201" s="58"/>
    </row>
    <row r="202" spans="4:26" s="55" customFormat="1" ht="14.25" customHeight="1">
      <c r="D202" s="44" t="s">
        <v>26</v>
      </c>
      <c r="E202" s="32" t="s">
        <v>25</v>
      </c>
      <c r="F202" s="43"/>
      <c r="G202" s="43"/>
      <c r="H202" s="43"/>
      <c r="I202" s="33"/>
      <c r="J202" s="33">
        <f aca="true" t="shared" si="206" ref="J202:V202">SUM(J198:J201)</f>
        <v>2436.857</v>
      </c>
      <c r="K202" s="33">
        <f t="shared" si="206"/>
        <v>2436.857</v>
      </c>
      <c r="L202" s="33">
        <f t="shared" si="206"/>
        <v>2436.857</v>
      </c>
      <c r="M202" s="33">
        <f t="shared" si="206"/>
        <v>2436.857</v>
      </c>
      <c r="N202" s="33">
        <f t="shared" si="206"/>
        <v>2436.857</v>
      </c>
      <c r="O202" s="33">
        <f t="shared" si="206"/>
        <v>2436.857</v>
      </c>
      <c r="P202" s="33">
        <f t="shared" si="206"/>
        <v>2436.857</v>
      </c>
      <c r="Q202" s="33">
        <f t="shared" si="206"/>
        <v>2436.857</v>
      </c>
      <c r="R202" s="33">
        <f t="shared" si="206"/>
        <v>2436.857</v>
      </c>
      <c r="S202" s="33">
        <f t="shared" si="206"/>
        <v>2436.857</v>
      </c>
      <c r="T202" s="33">
        <f t="shared" si="206"/>
        <v>2436.857</v>
      </c>
      <c r="U202" s="33">
        <f t="shared" si="206"/>
        <v>2436.857</v>
      </c>
      <c r="V202" s="19">
        <f t="shared" si="206"/>
        <v>2436.857</v>
      </c>
      <c r="X202" s="58"/>
      <c r="Y202" s="58"/>
      <c r="Z202" s="58"/>
    </row>
    <row r="203" spans="4:22" ht="26.25" customHeight="1">
      <c r="D203" s="79" t="s">
        <v>53</v>
      </c>
      <c r="E203" s="79"/>
      <c r="F203" s="79"/>
      <c r="G203" s="79"/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79"/>
      <c r="S203" s="79"/>
      <c r="T203" s="79"/>
      <c r="U203" s="79"/>
      <c r="V203" s="79"/>
    </row>
    <row r="204" spans="4:26" s="55" customFormat="1" ht="14.25" customHeight="1">
      <c r="D204" s="31" t="s">
        <v>43</v>
      </c>
      <c r="E204" s="31" t="s">
        <v>44</v>
      </c>
      <c r="F204" s="38"/>
      <c r="G204" s="38"/>
      <c r="H204" s="37"/>
      <c r="I204" s="80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2"/>
      <c r="X204" s="58"/>
      <c r="Y204" s="58"/>
      <c r="Z204" s="58"/>
    </row>
    <row r="205" spans="4:26" s="55" customFormat="1" ht="14.25" customHeight="1">
      <c r="D205" s="45" t="s">
        <v>48</v>
      </c>
      <c r="E205" s="31" t="s">
        <v>21</v>
      </c>
      <c r="F205" s="39"/>
      <c r="G205" s="39"/>
      <c r="H205" s="40"/>
      <c r="I205" s="77"/>
      <c r="J205" s="124"/>
      <c r="K205" s="124"/>
      <c r="L205" s="124"/>
      <c r="M205" s="124"/>
      <c r="N205" s="124"/>
      <c r="O205" s="124"/>
      <c r="P205" s="124"/>
      <c r="Q205" s="124"/>
      <c r="R205" s="124"/>
      <c r="S205" s="124"/>
      <c r="T205" s="124"/>
      <c r="U205" s="124"/>
      <c r="V205" s="21"/>
      <c r="X205" s="58"/>
      <c r="Y205" s="58"/>
      <c r="Z205" s="58"/>
    </row>
    <row r="206" spans="4:26" s="55" customFormat="1" ht="14.25" customHeight="1">
      <c r="D206" s="45" t="s">
        <v>49</v>
      </c>
      <c r="E206" s="31" t="s">
        <v>21</v>
      </c>
      <c r="F206" s="39"/>
      <c r="G206" s="39"/>
      <c r="H206" s="40"/>
      <c r="I206" s="78"/>
      <c r="J206" s="124"/>
      <c r="K206" s="124"/>
      <c r="L206" s="124"/>
      <c r="M206" s="124"/>
      <c r="N206" s="124"/>
      <c r="O206" s="124"/>
      <c r="P206" s="124"/>
      <c r="Q206" s="124"/>
      <c r="R206" s="124"/>
      <c r="S206" s="124"/>
      <c r="T206" s="124"/>
      <c r="U206" s="124"/>
      <c r="V206" s="21"/>
      <c r="X206" s="58"/>
      <c r="Y206" s="58"/>
      <c r="Z206" s="58"/>
    </row>
    <row r="207" spans="4:26" s="55" customFormat="1" ht="14.25" customHeight="1">
      <c r="D207" s="45" t="s">
        <v>50</v>
      </c>
      <c r="E207" s="31" t="s">
        <v>51</v>
      </c>
      <c r="F207" s="39"/>
      <c r="G207" s="39"/>
      <c r="H207" s="40"/>
      <c r="I207" s="78"/>
      <c r="J207" s="124"/>
      <c r="K207" s="124"/>
      <c r="L207" s="124"/>
      <c r="M207" s="124"/>
      <c r="N207" s="124"/>
      <c r="O207" s="124"/>
      <c r="P207" s="124"/>
      <c r="Q207" s="124"/>
      <c r="R207" s="124"/>
      <c r="S207" s="124"/>
      <c r="T207" s="124"/>
      <c r="U207" s="124"/>
      <c r="V207" s="21"/>
      <c r="X207" s="58"/>
      <c r="Y207" s="58"/>
      <c r="Z207" s="58"/>
    </row>
    <row r="208" spans="4:26" s="55" customFormat="1" ht="14.25" customHeight="1">
      <c r="D208" s="45" t="s">
        <v>52</v>
      </c>
      <c r="E208" s="31" t="s">
        <v>51</v>
      </c>
      <c r="F208" s="39"/>
      <c r="G208" s="39"/>
      <c r="H208" s="40"/>
      <c r="I208" s="78"/>
      <c r="J208" s="124"/>
      <c r="K208" s="124"/>
      <c r="L208" s="124"/>
      <c r="M208" s="124"/>
      <c r="N208" s="124"/>
      <c r="O208" s="124"/>
      <c r="P208" s="124"/>
      <c r="Q208" s="124"/>
      <c r="R208" s="124"/>
      <c r="S208" s="124"/>
      <c r="T208" s="124"/>
      <c r="U208" s="124"/>
      <c r="V208" s="21"/>
      <c r="X208" s="58"/>
      <c r="Y208" s="58"/>
      <c r="Z208" s="58"/>
    </row>
    <row r="209" spans="4:26" s="55" customFormat="1" ht="14.25" customHeight="1">
      <c r="D209" s="45" t="s">
        <v>48</v>
      </c>
      <c r="E209" s="31" t="s">
        <v>25</v>
      </c>
      <c r="F209" s="39"/>
      <c r="G209" s="39"/>
      <c r="H209" s="40"/>
      <c r="I209" s="78"/>
      <c r="J209" s="16">
        <f>J205*$Z195</f>
        <v>0</v>
      </c>
      <c r="K209" s="16">
        <f aca="true" t="shared" si="207" ref="K209:U209">K205*$Z195</f>
        <v>0</v>
      </c>
      <c r="L209" s="16">
        <f t="shared" si="207"/>
        <v>0</v>
      </c>
      <c r="M209" s="16">
        <f t="shared" si="207"/>
        <v>0</v>
      </c>
      <c r="N209" s="16">
        <f t="shared" si="207"/>
        <v>0</v>
      </c>
      <c r="O209" s="16">
        <f t="shared" si="207"/>
        <v>0</v>
      </c>
      <c r="P209" s="16">
        <f t="shared" si="207"/>
        <v>0</v>
      </c>
      <c r="Q209" s="16">
        <f t="shared" si="207"/>
        <v>0</v>
      </c>
      <c r="R209" s="16">
        <f t="shared" si="207"/>
        <v>0</v>
      </c>
      <c r="S209" s="16">
        <f t="shared" si="207"/>
        <v>0</v>
      </c>
      <c r="T209" s="16">
        <f t="shared" si="207"/>
        <v>0</v>
      </c>
      <c r="U209" s="16">
        <f t="shared" si="207"/>
        <v>0</v>
      </c>
      <c r="V209" s="17">
        <f aca="true" t="shared" si="208" ref="V209">V205*$Y195</f>
        <v>0</v>
      </c>
      <c r="X209" s="58"/>
      <c r="Y209" s="58"/>
      <c r="Z209" s="58"/>
    </row>
    <row r="210" spans="4:26" s="55" customFormat="1" ht="14.25" customHeight="1">
      <c r="D210" s="45" t="s">
        <v>49</v>
      </c>
      <c r="E210" s="31" t="s">
        <v>25</v>
      </c>
      <c r="F210" s="39"/>
      <c r="G210" s="39"/>
      <c r="H210" s="40"/>
      <c r="I210" s="78"/>
      <c r="J210" s="16">
        <f aca="true" t="shared" si="209" ref="J210:U212">J206*$Z196</f>
        <v>0</v>
      </c>
      <c r="K210" s="16">
        <f t="shared" si="209"/>
        <v>0</v>
      </c>
      <c r="L210" s="16">
        <f t="shared" si="209"/>
        <v>0</v>
      </c>
      <c r="M210" s="16">
        <f t="shared" si="209"/>
        <v>0</v>
      </c>
      <c r="N210" s="16">
        <f t="shared" si="209"/>
        <v>0</v>
      </c>
      <c r="O210" s="16">
        <f t="shared" si="209"/>
        <v>0</v>
      </c>
      <c r="P210" s="16">
        <f t="shared" si="209"/>
        <v>0</v>
      </c>
      <c r="Q210" s="16">
        <f t="shared" si="209"/>
        <v>0</v>
      </c>
      <c r="R210" s="16">
        <f t="shared" si="209"/>
        <v>0</v>
      </c>
      <c r="S210" s="16">
        <f t="shared" si="209"/>
        <v>0</v>
      </c>
      <c r="T210" s="16">
        <f t="shared" si="209"/>
        <v>0</v>
      </c>
      <c r="U210" s="16">
        <f t="shared" si="209"/>
        <v>0</v>
      </c>
      <c r="V210" s="17">
        <f aca="true" t="shared" si="210" ref="V210">V206*$Y196</f>
        <v>0</v>
      </c>
      <c r="X210" s="58"/>
      <c r="Y210" s="58"/>
      <c r="Z210" s="58"/>
    </row>
    <row r="211" spans="4:26" s="55" customFormat="1" ht="14.25" customHeight="1">
      <c r="D211" s="45" t="s">
        <v>50</v>
      </c>
      <c r="E211" s="31" t="s">
        <v>25</v>
      </c>
      <c r="F211" s="39"/>
      <c r="G211" s="39"/>
      <c r="H211" s="40"/>
      <c r="I211" s="78"/>
      <c r="J211" s="16">
        <f t="shared" si="209"/>
        <v>0</v>
      </c>
      <c r="K211" s="16">
        <f t="shared" si="209"/>
        <v>0</v>
      </c>
      <c r="L211" s="16">
        <f t="shared" si="209"/>
        <v>0</v>
      </c>
      <c r="M211" s="16">
        <f t="shared" si="209"/>
        <v>0</v>
      </c>
      <c r="N211" s="16">
        <f t="shared" si="209"/>
        <v>0</v>
      </c>
      <c r="O211" s="16">
        <f t="shared" si="209"/>
        <v>0</v>
      </c>
      <c r="P211" s="16">
        <f t="shared" si="209"/>
        <v>0</v>
      </c>
      <c r="Q211" s="16">
        <f t="shared" si="209"/>
        <v>0</v>
      </c>
      <c r="R211" s="16">
        <f t="shared" si="209"/>
        <v>0</v>
      </c>
      <c r="S211" s="16">
        <f t="shared" si="209"/>
        <v>0</v>
      </c>
      <c r="T211" s="16">
        <f t="shared" si="209"/>
        <v>0</v>
      </c>
      <c r="U211" s="16">
        <f t="shared" si="209"/>
        <v>0</v>
      </c>
      <c r="V211" s="17">
        <f aca="true" t="shared" si="211" ref="V211">V207*$Y197</f>
        <v>0</v>
      </c>
      <c r="X211" s="58"/>
      <c r="Y211" s="58"/>
      <c r="Z211" s="58"/>
    </row>
    <row r="212" spans="4:26" s="55" customFormat="1" ht="14.25" customHeight="1">
      <c r="D212" s="45" t="s">
        <v>52</v>
      </c>
      <c r="E212" s="31" t="s">
        <v>25</v>
      </c>
      <c r="F212" s="39"/>
      <c r="G212" s="39"/>
      <c r="H212" s="39"/>
      <c r="I212" s="78"/>
      <c r="J212" s="16">
        <f t="shared" si="209"/>
        <v>0</v>
      </c>
      <c r="K212" s="16">
        <f t="shared" si="209"/>
        <v>0</v>
      </c>
      <c r="L212" s="16">
        <f t="shared" si="209"/>
        <v>0</v>
      </c>
      <c r="M212" s="16">
        <f t="shared" si="209"/>
        <v>0</v>
      </c>
      <c r="N212" s="16">
        <f t="shared" si="209"/>
        <v>0</v>
      </c>
      <c r="O212" s="16">
        <f t="shared" si="209"/>
        <v>0</v>
      </c>
      <c r="P212" s="16">
        <f t="shared" si="209"/>
        <v>0</v>
      </c>
      <c r="Q212" s="16">
        <f t="shared" si="209"/>
        <v>0</v>
      </c>
      <c r="R212" s="16">
        <f t="shared" si="209"/>
        <v>0</v>
      </c>
      <c r="S212" s="16">
        <f t="shared" si="209"/>
        <v>0</v>
      </c>
      <c r="T212" s="16">
        <f t="shared" si="209"/>
        <v>0</v>
      </c>
      <c r="U212" s="16">
        <f t="shared" si="209"/>
        <v>0</v>
      </c>
      <c r="V212" s="17">
        <f aca="true" t="shared" si="212" ref="V212">V208*$Y198</f>
        <v>0</v>
      </c>
      <c r="X212" s="58"/>
      <c r="Y212" s="58"/>
      <c r="Z212" s="58"/>
    </row>
    <row r="213" spans="4:26" s="55" customFormat="1" ht="14.25" customHeight="1">
      <c r="D213" s="44" t="s">
        <v>26</v>
      </c>
      <c r="E213" s="32" t="s">
        <v>25</v>
      </c>
      <c r="F213" s="43"/>
      <c r="G213" s="43"/>
      <c r="H213" s="43"/>
      <c r="I213" s="44"/>
      <c r="J213" s="33">
        <f>SUM(J209:J212)</f>
        <v>0</v>
      </c>
      <c r="K213" s="33">
        <f>SUM(K209:K212)</f>
        <v>0</v>
      </c>
      <c r="L213" s="33">
        <f aca="true" t="shared" si="213" ref="L213">SUM(L209:L212)</f>
        <v>0</v>
      </c>
      <c r="M213" s="33">
        <f aca="true" t="shared" si="214" ref="M213">SUM(M209:M212)</f>
        <v>0</v>
      </c>
      <c r="N213" s="33">
        <f aca="true" t="shared" si="215" ref="N213">SUM(N209:N212)</f>
        <v>0</v>
      </c>
      <c r="O213" s="33">
        <f aca="true" t="shared" si="216" ref="O213">SUM(O209:O212)</f>
        <v>0</v>
      </c>
      <c r="P213" s="33">
        <f aca="true" t="shared" si="217" ref="P213">SUM(P209:P212)</f>
        <v>0</v>
      </c>
      <c r="Q213" s="33">
        <f aca="true" t="shared" si="218" ref="Q213">SUM(Q209:Q212)</f>
        <v>0</v>
      </c>
      <c r="R213" s="33">
        <f aca="true" t="shared" si="219" ref="R213">SUM(R209:R212)</f>
        <v>0</v>
      </c>
      <c r="S213" s="33">
        <f aca="true" t="shared" si="220" ref="S213">SUM(S209:S212)</f>
        <v>0</v>
      </c>
      <c r="T213" s="33">
        <f aca="true" t="shared" si="221" ref="T213">SUM(T209:T212)</f>
        <v>0</v>
      </c>
      <c r="U213" s="33">
        <f aca="true" t="shared" si="222" ref="U213">SUM(U209:U212)</f>
        <v>0</v>
      </c>
      <c r="V213" s="19">
        <f aca="true" t="shared" si="223" ref="V213">SUM(V205:V212)</f>
        <v>0</v>
      </c>
      <c r="X213" s="58"/>
      <c r="Y213" s="58"/>
      <c r="Z213" s="58"/>
    </row>
    <row r="214" spans="4:22" ht="26.25" customHeight="1">
      <c r="D214" s="79" t="s">
        <v>54</v>
      </c>
      <c r="E214" s="79"/>
      <c r="F214" s="79"/>
      <c r="G214" s="79"/>
      <c r="H214" s="79"/>
      <c r="I214" s="79"/>
      <c r="J214" s="79"/>
      <c r="K214" s="79"/>
      <c r="L214" s="79"/>
      <c r="M214" s="79"/>
      <c r="N214" s="79"/>
      <c r="O214" s="79"/>
      <c r="P214" s="79"/>
      <c r="Q214" s="79"/>
      <c r="R214" s="79"/>
      <c r="S214" s="79"/>
      <c r="T214" s="79"/>
      <c r="U214" s="79"/>
      <c r="V214" s="79"/>
    </row>
    <row r="215" spans="4:26" s="55" customFormat="1" ht="14.25" customHeight="1">
      <c r="D215" s="31" t="s">
        <v>43</v>
      </c>
      <c r="E215" s="31" t="s">
        <v>44</v>
      </c>
      <c r="F215" s="38"/>
      <c r="G215" s="38"/>
      <c r="H215" s="37"/>
      <c r="I215" s="80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2"/>
      <c r="X215" s="65"/>
      <c r="Y215" s="65"/>
      <c r="Z215" s="65"/>
    </row>
    <row r="216" spans="4:26" s="55" customFormat="1" ht="14.25" customHeight="1">
      <c r="D216" s="45" t="s">
        <v>48</v>
      </c>
      <c r="E216" s="31" t="s">
        <v>21</v>
      </c>
      <c r="F216" s="39"/>
      <c r="G216" s="39"/>
      <c r="H216" s="40"/>
      <c r="I216" s="77"/>
      <c r="J216" s="16">
        <f aca="true" t="shared" si="224" ref="J216:V216">J194-J205</f>
        <v>72.4</v>
      </c>
      <c r="K216" s="16">
        <f t="shared" si="224"/>
        <v>72.4</v>
      </c>
      <c r="L216" s="16">
        <f t="shared" si="224"/>
        <v>72.4</v>
      </c>
      <c r="M216" s="16">
        <f t="shared" si="224"/>
        <v>72.4</v>
      </c>
      <c r="N216" s="16">
        <f t="shared" si="224"/>
        <v>72.4</v>
      </c>
      <c r="O216" s="16">
        <f t="shared" si="224"/>
        <v>72.4</v>
      </c>
      <c r="P216" s="16">
        <f t="shared" si="224"/>
        <v>72.4</v>
      </c>
      <c r="Q216" s="16">
        <f t="shared" si="224"/>
        <v>72.4</v>
      </c>
      <c r="R216" s="16">
        <f t="shared" si="224"/>
        <v>72.4</v>
      </c>
      <c r="S216" s="16">
        <f t="shared" si="224"/>
        <v>72.4</v>
      </c>
      <c r="T216" s="16">
        <f t="shared" si="224"/>
        <v>72.4</v>
      </c>
      <c r="U216" s="16">
        <f t="shared" si="224"/>
        <v>72.4</v>
      </c>
      <c r="V216" s="17">
        <f t="shared" si="224"/>
        <v>72.4</v>
      </c>
      <c r="X216" s="65"/>
      <c r="Y216" s="65"/>
      <c r="Z216" s="65"/>
    </row>
    <row r="217" spans="4:26" s="55" customFormat="1" ht="14.25" customHeight="1">
      <c r="D217" s="45" t="s">
        <v>49</v>
      </c>
      <c r="E217" s="31" t="s">
        <v>21</v>
      </c>
      <c r="F217" s="39"/>
      <c r="G217" s="39"/>
      <c r="H217" s="40"/>
      <c r="I217" s="78"/>
      <c r="J217" s="16">
        <f aca="true" t="shared" si="225" ref="J217:V217">J195-J206</f>
        <v>785.6</v>
      </c>
      <c r="K217" s="16">
        <f t="shared" si="225"/>
        <v>785.6</v>
      </c>
      <c r="L217" s="16">
        <f t="shared" si="225"/>
        <v>785.6</v>
      </c>
      <c r="M217" s="16">
        <f t="shared" si="225"/>
        <v>785.6</v>
      </c>
      <c r="N217" s="16">
        <f t="shared" si="225"/>
        <v>785.6</v>
      </c>
      <c r="O217" s="16">
        <f t="shared" si="225"/>
        <v>785.6</v>
      </c>
      <c r="P217" s="16">
        <f t="shared" si="225"/>
        <v>785.6</v>
      </c>
      <c r="Q217" s="16">
        <f t="shared" si="225"/>
        <v>785.6</v>
      </c>
      <c r="R217" s="16">
        <f t="shared" si="225"/>
        <v>785.6</v>
      </c>
      <c r="S217" s="16">
        <f t="shared" si="225"/>
        <v>785.6</v>
      </c>
      <c r="T217" s="16">
        <f t="shared" si="225"/>
        <v>785.6</v>
      </c>
      <c r="U217" s="16">
        <f t="shared" si="225"/>
        <v>785.6</v>
      </c>
      <c r="V217" s="17">
        <f t="shared" si="225"/>
        <v>785.6</v>
      </c>
      <c r="X217" s="65"/>
      <c r="Y217" s="65"/>
      <c r="Z217" s="65"/>
    </row>
    <row r="218" spans="4:26" s="55" customFormat="1" ht="14.25" customHeight="1">
      <c r="D218" s="45" t="s">
        <v>50</v>
      </c>
      <c r="E218" s="31" t="s">
        <v>51</v>
      </c>
      <c r="F218" s="39"/>
      <c r="G218" s="39"/>
      <c r="H218" s="40"/>
      <c r="I218" s="78"/>
      <c r="J218" s="16">
        <f aca="true" t="shared" si="226" ref="J218:V218">J196-J207</f>
        <v>3878.7</v>
      </c>
      <c r="K218" s="16">
        <f t="shared" si="226"/>
        <v>3878.7</v>
      </c>
      <c r="L218" s="16">
        <f t="shared" si="226"/>
        <v>3878.7</v>
      </c>
      <c r="M218" s="16">
        <f t="shared" si="226"/>
        <v>3878.7</v>
      </c>
      <c r="N218" s="16">
        <f t="shared" si="226"/>
        <v>3878.7</v>
      </c>
      <c r="O218" s="16">
        <f t="shared" si="226"/>
        <v>3878.7</v>
      </c>
      <c r="P218" s="16">
        <f t="shared" si="226"/>
        <v>3878.7</v>
      </c>
      <c r="Q218" s="16">
        <f t="shared" si="226"/>
        <v>3878.7</v>
      </c>
      <c r="R218" s="16">
        <f t="shared" si="226"/>
        <v>3878.7</v>
      </c>
      <c r="S218" s="16">
        <f t="shared" si="226"/>
        <v>3878.7</v>
      </c>
      <c r="T218" s="16">
        <f t="shared" si="226"/>
        <v>3878.7</v>
      </c>
      <c r="U218" s="16">
        <f t="shared" si="226"/>
        <v>3878.7</v>
      </c>
      <c r="V218" s="17">
        <f t="shared" si="226"/>
        <v>3878.7</v>
      </c>
      <c r="X218" s="65"/>
      <c r="Y218" s="65"/>
      <c r="Z218" s="65"/>
    </row>
    <row r="219" spans="4:26" s="55" customFormat="1" ht="14.25" customHeight="1">
      <c r="D219" s="45" t="s">
        <v>52</v>
      </c>
      <c r="E219" s="31" t="s">
        <v>51</v>
      </c>
      <c r="F219" s="39"/>
      <c r="G219" s="39"/>
      <c r="H219" s="40"/>
      <c r="I219" s="78"/>
      <c r="J219" s="16">
        <f aca="true" t="shared" si="227" ref="J219:V219">J197-J208</f>
        <v>3878.7</v>
      </c>
      <c r="K219" s="16">
        <f t="shared" si="227"/>
        <v>3878.7</v>
      </c>
      <c r="L219" s="16">
        <f t="shared" si="227"/>
        <v>3878.7</v>
      </c>
      <c r="M219" s="16">
        <f t="shared" si="227"/>
        <v>3878.7</v>
      </c>
      <c r="N219" s="16">
        <f t="shared" si="227"/>
        <v>3878.7</v>
      </c>
      <c r="O219" s="16">
        <f t="shared" si="227"/>
        <v>3878.7</v>
      </c>
      <c r="P219" s="16">
        <f t="shared" si="227"/>
        <v>3878.7</v>
      </c>
      <c r="Q219" s="16">
        <f t="shared" si="227"/>
        <v>3878.7</v>
      </c>
      <c r="R219" s="16">
        <f t="shared" si="227"/>
        <v>3878.7</v>
      </c>
      <c r="S219" s="16">
        <f t="shared" si="227"/>
        <v>3878.7</v>
      </c>
      <c r="T219" s="16">
        <f t="shared" si="227"/>
        <v>3878.7</v>
      </c>
      <c r="U219" s="16">
        <f t="shared" si="227"/>
        <v>3878.7</v>
      </c>
      <c r="V219" s="17">
        <f t="shared" si="227"/>
        <v>3878.7</v>
      </c>
      <c r="X219" s="65"/>
      <c r="Y219" s="65"/>
      <c r="Z219" s="65"/>
    </row>
    <row r="220" spans="4:26" s="55" customFormat="1" ht="14.25" customHeight="1">
      <c r="D220" s="45" t="s">
        <v>48</v>
      </c>
      <c r="E220" s="31" t="s">
        <v>25</v>
      </c>
      <c r="F220" s="39"/>
      <c r="G220" s="39"/>
      <c r="H220" s="40"/>
      <c r="I220" s="78"/>
      <c r="J220" s="16">
        <f aca="true" t="shared" si="228" ref="J220:V220">J198-J209</f>
        <v>386.651</v>
      </c>
      <c r="K220" s="16">
        <f t="shared" si="228"/>
        <v>386.651</v>
      </c>
      <c r="L220" s="16">
        <f t="shared" si="228"/>
        <v>386.651</v>
      </c>
      <c r="M220" s="16">
        <f t="shared" si="228"/>
        <v>386.651</v>
      </c>
      <c r="N220" s="16">
        <f t="shared" si="228"/>
        <v>386.651</v>
      </c>
      <c r="O220" s="16">
        <f t="shared" si="228"/>
        <v>386.651</v>
      </c>
      <c r="P220" s="16">
        <f t="shared" si="228"/>
        <v>386.651</v>
      </c>
      <c r="Q220" s="16">
        <f t="shared" si="228"/>
        <v>386.651</v>
      </c>
      <c r="R220" s="16">
        <f t="shared" si="228"/>
        <v>386.651</v>
      </c>
      <c r="S220" s="16">
        <f t="shared" si="228"/>
        <v>386.651</v>
      </c>
      <c r="T220" s="16">
        <f t="shared" si="228"/>
        <v>386.651</v>
      </c>
      <c r="U220" s="16">
        <f t="shared" si="228"/>
        <v>386.651</v>
      </c>
      <c r="V220" s="17">
        <f t="shared" si="228"/>
        <v>386.651</v>
      </c>
      <c r="X220" s="65"/>
      <c r="Y220" s="65"/>
      <c r="Z220" s="65"/>
    </row>
    <row r="221" spans="4:26" s="55" customFormat="1" ht="14.25" customHeight="1">
      <c r="D221" s="45" t="s">
        <v>49</v>
      </c>
      <c r="E221" s="31" t="s">
        <v>25</v>
      </c>
      <c r="F221" s="39"/>
      <c r="G221" s="39"/>
      <c r="H221" s="40"/>
      <c r="I221" s="78"/>
      <c r="J221" s="16">
        <f aca="true" t="shared" si="229" ref="J221:V221">J199-J210</f>
        <v>1637.773</v>
      </c>
      <c r="K221" s="16">
        <f t="shared" si="229"/>
        <v>1637.773</v>
      </c>
      <c r="L221" s="16">
        <f t="shared" si="229"/>
        <v>1637.773</v>
      </c>
      <c r="M221" s="16">
        <f t="shared" si="229"/>
        <v>1637.773</v>
      </c>
      <c r="N221" s="16">
        <f t="shared" si="229"/>
        <v>1637.773</v>
      </c>
      <c r="O221" s="16">
        <f t="shared" si="229"/>
        <v>1637.773</v>
      </c>
      <c r="P221" s="16">
        <f t="shared" si="229"/>
        <v>1637.773</v>
      </c>
      <c r="Q221" s="16">
        <f t="shared" si="229"/>
        <v>1637.773</v>
      </c>
      <c r="R221" s="16">
        <f t="shared" si="229"/>
        <v>1637.773</v>
      </c>
      <c r="S221" s="16">
        <f t="shared" si="229"/>
        <v>1637.773</v>
      </c>
      <c r="T221" s="16">
        <f t="shared" si="229"/>
        <v>1637.773</v>
      </c>
      <c r="U221" s="16">
        <f t="shared" si="229"/>
        <v>1637.773</v>
      </c>
      <c r="V221" s="17">
        <f t="shared" si="229"/>
        <v>1637.773</v>
      </c>
      <c r="X221" s="58"/>
      <c r="Y221" s="58"/>
      <c r="Z221" s="58"/>
    </row>
    <row r="222" spans="4:26" s="55" customFormat="1" ht="14.25" customHeight="1">
      <c r="D222" s="45" t="s">
        <v>50</v>
      </c>
      <c r="E222" s="31" t="s">
        <v>25</v>
      </c>
      <c r="F222" s="39"/>
      <c r="G222" s="39"/>
      <c r="H222" s="40"/>
      <c r="I222" s="78"/>
      <c r="J222" s="16">
        <f aca="true" t="shared" si="230" ref="J222:V222">J200-J211</f>
        <v>211.097</v>
      </c>
      <c r="K222" s="16">
        <f t="shared" si="230"/>
        <v>211.097</v>
      </c>
      <c r="L222" s="16">
        <f t="shared" si="230"/>
        <v>211.097</v>
      </c>
      <c r="M222" s="16">
        <f t="shared" si="230"/>
        <v>211.097</v>
      </c>
      <c r="N222" s="16">
        <f t="shared" si="230"/>
        <v>211.097</v>
      </c>
      <c r="O222" s="16">
        <f t="shared" si="230"/>
        <v>211.097</v>
      </c>
      <c r="P222" s="16">
        <f t="shared" si="230"/>
        <v>211.097</v>
      </c>
      <c r="Q222" s="16">
        <f t="shared" si="230"/>
        <v>211.097</v>
      </c>
      <c r="R222" s="16">
        <f t="shared" si="230"/>
        <v>211.097</v>
      </c>
      <c r="S222" s="16">
        <f t="shared" si="230"/>
        <v>211.097</v>
      </c>
      <c r="T222" s="16">
        <f t="shared" si="230"/>
        <v>211.097</v>
      </c>
      <c r="U222" s="16">
        <f t="shared" si="230"/>
        <v>211.097</v>
      </c>
      <c r="V222" s="17">
        <f t="shared" si="230"/>
        <v>211.097</v>
      </c>
      <c r="X222" s="58"/>
      <c r="Y222" s="58"/>
      <c r="Z222" s="58"/>
    </row>
    <row r="223" spans="4:26" s="55" customFormat="1" ht="14.25" customHeight="1">
      <c r="D223" s="45" t="s">
        <v>52</v>
      </c>
      <c r="E223" s="31" t="s">
        <v>25</v>
      </c>
      <c r="F223" s="39"/>
      <c r="G223" s="39"/>
      <c r="H223" s="39"/>
      <c r="I223" s="78"/>
      <c r="J223" s="16">
        <f aca="true" t="shared" si="231" ref="J223:V223">J201-J212</f>
        <v>201.336</v>
      </c>
      <c r="K223" s="16">
        <f t="shared" si="231"/>
        <v>201.336</v>
      </c>
      <c r="L223" s="16">
        <f t="shared" si="231"/>
        <v>201.336</v>
      </c>
      <c r="M223" s="16">
        <f t="shared" si="231"/>
        <v>201.336</v>
      </c>
      <c r="N223" s="16">
        <f t="shared" si="231"/>
        <v>201.336</v>
      </c>
      <c r="O223" s="16">
        <f t="shared" si="231"/>
        <v>201.336</v>
      </c>
      <c r="P223" s="16">
        <f t="shared" si="231"/>
        <v>201.336</v>
      </c>
      <c r="Q223" s="16">
        <f t="shared" si="231"/>
        <v>201.336</v>
      </c>
      <c r="R223" s="16">
        <f t="shared" si="231"/>
        <v>201.336</v>
      </c>
      <c r="S223" s="16">
        <f t="shared" si="231"/>
        <v>201.336</v>
      </c>
      <c r="T223" s="16">
        <f t="shared" si="231"/>
        <v>201.336</v>
      </c>
      <c r="U223" s="16">
        <f t="shared" si="231"/>
        <v>201.336</v>
      </c>
      <c r="V223" s="17">
        <f t="shared" si="231"/>
        <v>201.336</v>
      </c>
      <c r="X223" s="58"/>
      <c r="Y223" s="58"/>
      <c r="Z223" s="58"/>
    </row>
    <row r="224" spans="4:26" s="55" customFormat="1" ht="14.25" customHeight="1">
      <c r="D224" s="44" t="s">
        <v>26</v>
      </c>
      <c r="E224" s="32" t="s">
        <v>25</v>
      </c>
      <c r="F224" s="43"/>
      <c r="G224" s="43"/>
      <c r="H224" s="43"/>
      <c r="I224" s="44"/>
      <c r="J224" s="33">
        <f aca="true" t="shared" si="232" ref="J224:V224">SUM(J220:J223)</f>
        <v>2436.857</v>
      </c>
      <c r="K224" s="33">
        <f t="shared" si="232"/>
        <v>2436.857</v>
      </c>
      <c r="L224" s="33">
        <f t="shared" si="232"/>
        <v>2436.857</v>
      </c>
      <c r="M224" s="33">
        <f t="shared" si="232"/>
        <v>2436.857</v>
      </c>
      <c r="N224" s="33">
        <f t="shared" si="232"/>
        <v>2436.857</v>
      </c>
      <c r="O224" s="33">
        <f t="shared" si="232"/>
        <v>2436.857</v>
      </c>
      <c r="P224" s="33">
        <f t="shared" si="232"/>
        <v>2436.857</v>
      </c>
      <c r="Q224" s="33">
        <f t="shared" si="232"/>
        <v>2436.857</v>
      </c>
      <c r="R224" s="33">
        <f t="shared" si="232"/>
        <v>2436.857</v>
      </c>
      <c r="S224" s="33">
        <f t="shared" si="232"/>
        <v>2436.857</v>
      </c>
      <c r="T224" s="33">
        <f t="shared" si="232"/>
        <v>2436.857</v>
      </c>
      <c r="U224" s="33">
        <f t="shared" si="232"/>
        <v>2436.857</v>
      </c>
      <c r="V224" s="19">
        <f t="shared" si="232"/>
        <v>2436.857</v>
      </c>
      <c r="X224" s="58"/>
      <c r="Y224" s="58"/>
      <c r="Z224" s="58"/>
    </row>
    <row r="226" spans="4:22" ht="13" customHeight="1">
      <c r="D226" s="90" t="s">
        <v>62</v>
      </c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91"/>
      <c r="U226" s="91"/>
      <c r="V226" s="92"/>
    </row>
    <row r="227" spans="4:22" ht="13" customHeight="1">
      <c r="D227" s="93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  <c r="S227" s="94"/>
      <c r="T227" s="94"/>
      <c r="U227" s="94"/>
      <c r="V227" s="95"/>
    </row>
    <row r="228" spans="4:22" s="59" customFormat="1" ht="14.25" customHeight="1">
      <c r="D228" s="66" t="s">
        <v>39</v>
      </c>
      <c r="E228" s="60">
        <v>12</v>
      </c>
      <c r="F228" s="61"/>
      <c r="G228" s="61"/>
      <c r="H228" s="62" t="s">
        <v>40</v>
      </c>
      <c r="I228" s="62" t="s">
        <v>41</v>
      </c>
      <c r="J228" s="62">
        <f>J191</f>
        <v>2024</v>
      </c>
      <c r="K228" s="62">
        <f aca="true" t="shared" si="233" ref="K228:U228">K191</f>
        <v>2023</v>
      </c>
      <c r="L228" s="62">
        <f t="shared" si="233"/>
        <v>2024</v>
      </c>
      <c r="M228" s="62">
        <f t="shared" si="233"/>
        <v>2025</v>
      </c>
      <c r="N228" s="62">
        <f t="shared" si="233"/>
        <v>2026</v>
      </c>
      <c r="O228" s="62">
        <f t="shared" si="233"/>
        <v>2027</v>
      </c>
      <c r="P228" s="62">
        <f t="shared" si="233"/>
        <v>2028</v>
      </c>
      <c r="Q228" s="62">
        <f t="shared" si="233"/>
        <v>2029</v>
      </c>
      <c r="R228" s="62">
        <f t="shared" si="233"/>
        <v>2030</v>
      </c>
      <c r="S228" s="62">
        <f t="shared" si="233"/>
        <v>2031</v>
      </c>
      <c r="T228" s="62">
        <f t="shared" si="233"/>
        <v>2032</v>
      </c>
      <c r="U228" s="62">
        <f t="shared" si="233"/>
        <v>2033</v>
      </c>
      <c r="V228" s="62">
        <v>2034</v>
      </c>
    </row>
    <row r="229" spans="4:22" ht="26.25" customHeight="1">
      <c r="D229" s="96" t="s">
        <v>42</v>
      </c>
      <c r="E229" s="96"/>
      <c r="F229" s="96"/>
      <c r="G229" s="96"/>
      <c r="H229" s="96"/>
      <c r="I229" s="96"/>
      <c r="J229" s="96"/>
      <c r="K229" s="96"/>
      <c r="L229" s="96"/>
      <c r="M229" s="96"/>
      <c r="N229" s="96"/>
      <c r="O229" s="96"/>
      <c r="P229" s="96"/>
      <c r="Q229" s="96"/>
      <c r="R229" s="96"/>
      <c r="S229" s="96"/>
      <c r="T229" s="96"/>
      <c r="U229" s="96"/>
      <c r="V229" s="96"/>
    </row>
    <row r="230" spans="4:26" s="55" customFormat="1" ht="14.25" customHeight="1">
      <c r="D230" s="31" t="s">
        <v>43</v>
      </c>
      <c r="E230" s="31" t="s">
        <v>44</v>
      </c>
      <c r="F230" s="38"/>
      <c r="G230" s="38"/>
      <c r="H230" s="37"/>
      <c r="I230" s="80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2"/>
      <c r="X230" s="89" t="s">
        <v>45</v>
      </c>
      <c r="Y230" s="89" t="s">
        <v>46</v>
      </c>
      <c r="Z230" s="89" t="s">
        <v>47</v>
      </c>
    </row>
    <row r="231" spans="4:26" s="55" customFormat="1" ht="14.25" customHeight="1">
      <c r="D231" s="45" t="s">
        <v>48</v>
      </c>
      <c r="E231" s="31" t="s">
        <v>21</v>
      </c>
      <c r="F231" s="39"/>
      <c r="G231" s="39"/>
      <c r="H231" s="40"/>
      <c r="I231" s="22">
        <v>107.5</v>
      </c>
      <c r="J231" s="16">
        <f>I231</f>
        <v>107.5</v>
      </c>
      <c r="K231" s="16">
        <f aca="true" t="shared" si="234" ref="K231:K238">J231</f>
        <v>107.5</v>
      </c>
      <c r="L231" s="16">
        <f aca="true" t="shared" si="235" ref="L231:L238">K231</f>
        <v>107.5</v>
      </c>
      <c r="M231" s="16">
        <f aca="true" t="shared" si="236" ref="M231:M238">L231</f>
        <v>107.5</v>
      </c>
      <c r="N231" s="16">
        <f aca="true" t="shared" si="237" ref="N231:N238">M231</f>
        <v>107.5</v>
      </c>
      <c r="O231" s="16">
        <f aca="true" t="shared" si="238" ref="O231:O238">N231</f>
        <v>107.5</v>
      </c>
      <c r="P231" s="16">
        <f aca="true" t="shared" si="239" ref="P231:P238">O231</f>
        <v>107.5</v>
      </c>
      <c r="Q231" s="16">
        <f aca="true" t="shared" si="240" ref="Q231:Q238">P231</f>
        <v>107.5</v>
      </c>
      <c r="R231" s="16">
        <f aca="true" t="shared" si="241" ref="R231:R238">Q231</f>
        <v>107.5</v>
      </c>
      <c r="S231" s="16">
        <f aca="true" t="shared" si="242" ref="S231:S238">R231</f>
        <v>107.5</v>
      </c>
      <c r="T231" s="16">
        <f aca="true" t="shared" si="243" ref="T231:T238">S231</f>
        <v>107.5</v>
      </c>
      <c r="U231" s="16">
        <f aca="true" t="shared" si="244" ref="U231:U238">T231</f>
        <v>107.5</v>
      </c>
      <c r="V231" s="17">
        <f aca="true" t="shared" si="245" ref="V231:V238">U231</f>
        <v>107.5</v>
      </c>
      <c r="X231" s="89"/>
      <c r="Y231" s="89"/>
      <c r="Z231" s="89"/>
    </row>
    <row r="232" spans="4:26" s="55" customFormat="1" ht="14.25" customHeight="1">
      <c r="D232" s="45" t="s">
        <v>49</v>
      </c>
      <c r="E232" s="31" t="s">
        <v>21</v>
      </c>
      <c r="F232" s="39"/>
      <c r="G232" s="39"/>
      <c r="H232" s="40"/>
      <c r="I232" s="22">
        <v>676.9</v>
      </c>
      <c r="J232" s="16">
        <f aca="true" t="shared" si="246" ref="J232:J238">I232</f>
        <v>676.9</v>
      </c>
      <c r="K232" s="16">
        <f t="shared" si="234"/>
        <v>676.9</v>
      </c>
      <c r="L232" s="16">
        <f t="shared" si="235"/>
        <v>676.9</v>
      </c>
      <c r="M232" s="16">
        <f t="shared" si="236"/>
        <v>676.9</v>
      </c>
      <c r="N232" s="16">
        <f t="shared" si="237"/>
        <v>676.9</v>
      </c>
      <c r="O232" s="16">
        <f t="shared" si="238"/>
        <v>676.9</v>
      </c>
      <c r="P232" s="16">
        <f t="shared" si="239"/>
        <v>676.9</v>
      </c>
      <c r="Q232" s="16">
        <f t="shared" si="240"/>
        <v>676.9</v>
      </c>
      <c r="R232" s="16">
        <f t="shared" si="241"/>
        <v>676.9</v>
      </c>
      <c r="S232" s="16">
        <f t="shared" si="242"/>
        <v>676.9</v>
      </c>
      <c r="T232" s="16">
        <f t="shared" si="243"/>
        <v>676.9</v>
      </c>
      <c r="U232" s="16">
        <f t="shared" si="244"/>
        <v>676.9</v>
      </c>
      <c r="V232" s="17">
        <f t="shared" si="245"/>
        <v>676.9</v>
      </c>
      <c r="X232" s="56" t="s">
        <v>56</v>
      </c>
      <c r="Y232" s="57">
        <f>I235/I231</f>
        <v>5.182344186046511</v>
      </c>
      <c r="Z232" s="57">
        <f>Y232*1.21</f>
        <v>6.2706364651162785</v>
      </c>
    </row>
    <row r="233" spans="4:26" s="55" customFormat="1" ht="14.25" customHeight="1">
      <c r="D233" s="45" t="s">
        <v>50</v>
      </c>
      <c r="E233" s="31" t="s">
        <v>51</v>
      </c>
      <c r="F233" s="39"/>
      <c r="G233" s="39"/>
      <c r="H233" s="40"/>
      <c r="I233" s="22">
        <v>2103.7</v>
      </c>
      <c r="J233" s="16">
        <f t="shared" si="246"/>
        <v>2103.7</v>
      </c>
      <c r="K233" s="16">
        <f t="shared" si="234"/>
        <v>2103.7</v>
      </c>
      <c r="L233" s="16">
        <f t="shared" si="235"/>
        <v>2103.7</v>
      </c>
      <c r="M233" s="16">
        <f t="shared" si="236"/>
        <v>2103.7</v>
      </c>
      <c r="N233" s="16">
        <f t="shared" si="237"/>
        <v>2103.7</v>
      </c>
      <c r="O233" s="16">
        <f t="shared" si="238"/>
        <v>2103.7</v>
      </c>
      <c r="P233" s="16">
        <f t="shared" si="239"/>
        <v>2103.7</v>
      </c>
      <c r="Q233" s="16">
        <f t="shared" si="240"/>
        <v>2103.7</v>
      </c>
      <c r="R233" s="16">
        <f t="shared" si="241"/>
        <v>2103.7</v>
      </c>
      <c r="S233" s="16">
        <f t="shared" si="242"/>
        <v>2103.7</v>
      </c>
      <c r="T233" s="16">
        <f t="shared" si="243"/>
        <v>2103.7</v>
      </c>
      <c r="U233" s="16">
        <f t="shared" si="244"/>
        <v>2103.7</v>
      </c>
      <c r="V233" s="17">
        <f t="shared" si="245"/>
        <v>2103.7</v>
      </c>
      <c r="X233" s="56" t="s">
        <v>57</v>
      </c>
      <c r="Y233" s="57">
        <f aca="true" t="shared" si="247" ref="Y233:Y235">I236/I232</f>
        <v>2.089013148175506</v>
      </c>
      <c r="Z233" s="57">
        <f>Y233*1.1</f>
        <v>2.297914462993057</v>
      </c>
    </row>
    <row r="234" spans="4:26" s="55" customFormat="1" ht="14.25" customHeight="1">
      <c r="D234" s="45" t="s">
        <v>52</v>
      </c>
      <c r="E234" s="31" t="s">
        <v>51</v>
      </c>
      <c r="F234" s="39"/>
      <c r="G234" s="39"/>
      <c r="H234" s="40"/>
      <c r="I234" s="22">
        <f>I233</f>
        <v>2103.7</v>
      </c>
      <c r="J234" s="16">
        <f t="shared" si="246"/>
        <v>2103.7</v>
      </c>
      <c r="K234" s="16">
        <f t="shared" si="234"/>
        <v>2103.7</v>
      </c>
      <c r="L234" s="16">
        <f t="shared" si="235"/>
        <v>2103.7</v>
      </c>
      <c r="M234" s="16">
        <f t="shared" si="236"/>
        <v>2103.7</v>
      </c>
      <c r="N234" s="16">
        <f t="shared" si="237"/>
        <v>2103.7</v>
      </c>
      <c r="O234" s="16">
        <f t="shared" si="238"/>
        <v>2103.7</v>
      </c>
      <c r="P234" s="16">
        <f t="shared" si="239"/>
        <v>2103.7</v>
      </c>
      <c r="Q234" s="16">
        <f t="shared" si="240"/>
        <v>2103.7</v>
      </c>
      <c r="R234" s="16">
        <f t="shared" si="241"/>
        <v>2103.7</v>
      </c>
      <c r="S234" s="16">
        <f t="shared" si="242"/>
        <v>2103.7</v>
      </c>
      <c r="T234" s="16">
        <f t="shared" si="243"/>
        <v>2103.7</v>
      </c>
      <c r="U234" s="16">
        <f t="shared" si="244"/>
        <v>2103.7</v>
      </c>
      <c r="V234" s="17">
        <f t="shared" si="245"/>
        <v>2103.7</v>
      </c>
      <c r="X234" s="56" t="s">
        <v>102</v>
      </c>
      <c r="Y234" s="57">
        <f t="shared" si="247"/>
        <v>0.0555739886865998</v>
      </c>
      <c r="Z234" s="57">
        <f>Y234*1.21</f>
        <v>0.06724452631078576</v>
      </c>
    </row>
    <row r="235" spans="4:26" s="55" customFormat="1" ht="14.25" customHeight="1">
      <c r="D235" s="45" t="s">
        <v>48</v>
      </c>
      <c r="E235" s="31" t="s">
        <v>25</v>
      </c>
      <c r="F235" s="39"/>
      <c r="G235" s="39"/>
      <c r="H235" s="40"/>
      <c r="I235" s="22">
        <v>557.102</v>
      </c>
      <c r="J235" s="16">
        <f t="shared" si="246"/>
        <v>557.102</v>
      </c>
      <c r="K235" s="16">
        <f t="shared" si="234"/>
        <v>557.102</v>
      </c>
      <c r="L235" s="16">
        <f t="shared" si="235"/>
        <v>557.102</v>
      </c>
      <c r="M235" s="16">
        <f t="shared" si="236"/>
        <v>557.102</v>
      </c>
      <c r="N235" s="16">
        <f t="shared" si="237"/>
        <v>557.102</v>
      </c>
      <c r="O235" s="16">
        <f t="shared" si="238"/>
        <v>557.102</v>
      </c>
      <c r="P235" s="16">
        <f t="shared" si="239"/>
        <v>557.102</v>
      </c>
      <c r="Q235" s="16">
        <f t="shared" si="240"/>
        <v>557.102</v>
      </c>
      <c r="R235" s="16">
        <f t="shared" si="241"/>
        <v>557.102</v>
      </c>
      <c r="S235" s="16">
        <f t="shared" si="242"/>
        <v>557.102</v>
      </c>
      <c r="T235" s="16">
        <f t="shared" si="243"/>
        <v>557.102</v>
      </c>
      <c r="U235" s="16">
        <f t="shared" si="244"/>
        <v>557.102</v>
      </c>
      <c r="V235" s="17">
        <f t="shared" si="245"/>
        <v>557.102</v>
      </c>
      <c r="X235" s="56" t="s">
        <v>103</v>
      </c>
      <c r="Y235" s="57">
        <f t="shared" si="247"/>
        <v>0.052811237343727724</v>
      </c>
      <c r="Z235" s="57">
        <f>Y235*1.21</f>
        <v>0.06390159718591054</v>
      </c>
    </row>
    <row r="236" spans="4:26" s="55" customFormat="1" ht="14.25" customHeight="1">
      <c r="D236" s="45" t="s">
        <v>49</v>
      </c>
      <c r="E236" s="31" t="s">
        <v>25</v>
      </c>
      <c r="F236" s="39"/>
      <c r="G236" s="39"/>
      <c r="H236" s="40"/>
      <c r="I236" s="22">
        <v>1414.053</v>
      </c>
      <c r="J236" s="16">
        <f t="shared" si="246"/>
        <v>1414.053</v>
      </c>
      <c r="K236" s="16">
        <f t="shared" si="234"/>
        <v>1414.053</v>
      </c>
      <c r="L236" s="16">
        <f t="shared" si="235"/>
        <v>1414.053</v>
      </c>
      <c r="M236" s="16">
        <f t="shared" si="236"/>
        <v>1414.053</v>
      </c>
      <c r="N236" s="16">
        <f t="shared" si="237"/>
        <v>1414.053</v>
      </c>
      <c r="O236" s="16">
        <f t="shared" si="238"/>
        <v>1414.053</v>
      </c>
      <c r="P236" s="16">
        <f t="shared" si="239"/>
        <v>1414.053</v>
      </c>
      <c r="Q236" s="16">
        <f t="shared" si="240"/>
        <v>1414.053</v>
      </c>
      <c r="R236" s="16">
        <f t="shared" si="241"/>
        <v>1414.053</v>
      </c>
      <c r="S236" s="16">
        <f t="shared" si="242"/>
        <v>1414.053</v>
      </c>
      <c r="T236" s="16">
        <f t="shared" si="243"/>
        <v>1414.053</v>
      </c>
      <c r="U236" s="16">
        <f t="shared" si="244"/>
        <v>1414.053</v>
      </c>
      <c r="V236" s="17">
        <f t="shared" si="245"/>
        <v>1414.053</v>
      </c>
      <c r="X236" s="58"/>
      <c r="Y236" s="58"/>
      <c r="Z236" s="58"/>
    </row>
    <row r="237" spans="4:26" s="55" customFormat="1" ht="14.25" customHeight="1">
      <c r="D237" s="45" t="s">
        <v>50</v>
      </c>
      <c r="E237" s="31" t="s">
        <v>25</v>
      </c>
      <c r="F237" s="39"/>
      <c r="G237" s="39"/>
      <c r="H237" s="40"/>
      <c r="I237" s="22">
        <v>116.911</v>
      </c>
      <c r="J237" s="16">
        <f t="shared" si="246"/>
        <v>116.911</v>
      </c>
      <c r="K237" s="16">
        <f t="shared" si="234"/>
        <v>116.911</v>
      </c>
      <c r="L237" s="16">
        <f t="shared" si="235"/>
        <v>116.911</v>
      </c>
      <c r="M237" s="16">
        <f t="shared" si="236"/>
        <v>116.911</v>
      </c>
      <c r="N237" s="16">
        <f t="shared" si="237"/>
        <v>116.911</v>
      </c>
      <c r="O237" s="16">
        <f t="shared" si="238"/>
        <v>116.911</v>
      </c>
      <c r="P237" s="16">
        <f t="shared" si="239"/>
        <v>116.911</v>
      </c>
      <c r="Q237" s="16">
        <f t="shared" si="240"/>
        <v>116.911</v>
      </c>
      <c r="R237" s="16">
        <f t="shared" si="241"/>
        <v>116.911</v>
      </c>
      <c r="S237" s="16">
        <f t="shared" si="242"/>
        <v>116.911</v>
      </c>
      <c r="T237" s="16">
        <f t="shared" si="243"/>
        <v>116.911</v>
      </c>
      <c r="U237" s="16">
        <f t="shared" si="244"/>
        <v>116.911</v>
      </c>
      <c r="V237" s="17">
        <f t="shared" si="245"/>
        <v>116.911</v>
      </c>
      <c r="X237" s="58"/>
      <c r="Y237" s="58"/>
      <c r="Z237" s="58"/>
    </row>
    <row r="238" spans="4:26" s="55" customFormat="1" ht="14.25" customHeight="1">
      <c r="D238" s="45" t="s">
        <v>52</v>
      </c>
      <c r="E238" s="31" t="s">
        <v>25</v>
      </c>
      <c r="F238" s="39"/>
      <c r="G238" s="39"/>
      <c r="H238" s="39"/>
      <c r="I238" s="22">
        <v>111.099</v>
      </c>
      <c r="J238" s="16">
        <f t="shared" si="246"/>
        <v>111.099</v>
      </c>
      <c r="K238" s="16">
        <f t="shared" si="234"/>
        <v>111.099</v>
      </c>
      <c r="L238" s="16">
        <f t="shared" si="235"/>
        <v>111.099</v>
      </c>
      <c r="M238" s="16">
        <f t="shared" si="236"/>
        <v>111.099</v>
      </c>
      <c r="N238" s="16">
        <f t="shared" si="237"/>
        <v>111.099</v>
      </c>
      <c r="O238" s="16">
        <f t="shared" si="238"/>
        <v>111.099</v>
      </c>
      <c r="P238" s="16">
        <f t="shared" si="239"/>
        <v>111.099</v>
      </c>
      <c r="Q238" s="16">
        <f t="shared" si="240"/>
        <v>111.099</v>
      </c>
      <c r="R238" s="16">
        <f t="shared" si="241"/>
        <v>111.099</v>
      </c>
      <c r="S238" s="16">
        <f t="shared" si="242"/>
        <v>111.099</v>
      </c>
      <c r="T238" s="16">
        <f t="shared" si="243"/>
        <v>111.099</v>
      </c>
      <c r="U238" s="16">
        <f t="shared" si="244"/>
        <v>111.099</v>
      </c>
      <c r="V238" s="17">
        <f t="shared" si="245"/>
        <v>111.099</v>
      </c>
      <c r="X238" s="58"/>
      <c r="Y238" s="58"/>
      <c r="Z238" s="58"/>
    </row>
    <row r="239" spans="4:26" s="55" customFormat="1" ht="14.25" customHeight="1">
      <c r="D239" s="44" t="s">
        <v>26</v>
      </c>
      <c r="E239" s="32" t="s">
        <v>25</v>
      </c>
      <c r="F239" s="43"/>
      <c r="G239" s="43"/>
      <c r="H239" s="43"/>
      <c r="I239" s="33"/>
      <c r="J239" s="33">
        <f aca="true" t="shared" si="248" ref="J239:V239">SUM(J235:J238)</f>
        <v>2199.1650000000004</v>
      </c>
      <c r="K239" s="33">
        <f t="shared" si="248"/>
        <v>2199.1650000000004</v>
      </c>
      <c r="L239" s="33">
        <f t="shared" si="248"/>
        <v>2199.1650000000004</v>
      </c>
      <c r="M239" s="33">
        <f t="shared" si="248"/>
        <v>2199.1650000000004</v>
      </c>
      <c r="N239" s="33">
        <f t="shared" si="248"/>
        <v>2199.1650000000004</v>
      </c>
      <c r="O239" s="33">
        <f t="shared" si="248"/>
        <v>2199.1650000000004</v>
      </c>
      <c r="P239" s="33">
        <f t="shared" si="248"/>
        <v>2199.1650000000004</v>
      </c>
      <c r="Q239" s="33">
        <f t="shared" si="248"/>
        <v>2199.1650000000004</v>
      </c>
      <c r="R239" s="33">
        <f t="shared" si="248"/>
        <v>2199.1650000000004</v>
      </c>
      <c r="S239" s="33">
        <f t="shared" si="248"/>
        <v>2199.1650000000004</v>
      </c>
      <c r="T239" s="33">
        <f t="shared" si="248"/>
        <v>2199.1650000000004</v>
      </c>
      <c r="U239" s="33">
        <f t="shared" si="248"/>
        <v>2199.1650000000004</v>
      </c>
      <c r="V239" s="19">
        <f t="shared" si="248"/>
        <v>2199.1650000000004</v>
      </c>
      <c r="X239" s="58"/>
      <c r="Y239" s="58"/>
      <c r="Z239" s="58"/>
    </row>
    <row r="240" spans="4:22" ht="26.25" customHeight="1">
      <c r="D240" s="79" t="s">
        <v>53</v>
      </c>
      <c r="E240" s="79"/>
      <c r="F240" s="79"/>
      <c r="G240" s="79"/>
      <c r="H240" s="79"/>
      <c r="I240" s="79"/>
      <c r="J240" s="79"/>
      <c r="K240" s="79"/>
      <c r="L240" s="79"/>
      <c r="M240" s="79"/>
      <c r="N240" s="79"/>
      <c r="O240" s="79"/>
      <c r="P240" s="79"/>
      <c r="Q240" s="79"/>
      <c r="R240" s="79"/>
      <c r="S240" s="79"/>
      <c r="T240" s="79"/>
      <c r="U240" s="79"/>
      <c r="V240" s="79"/>
    </row>
    <row r="241" spans="4:26" s="55" customFormat="1" ht="14.25" customHeight="1">
      <c r="D241" s="31" t="s">
        <v>43</v>
      </c>
      <c r="E241" s="31" t="s">
        <v>44</v>
      </c>
      <c r="F241" s="38"/>
      <c r="G241" s="38"/>
      <c r="H241" s="37"/>
      <c r="I241" s="80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81"/>
      <c r="V241" s="82"/>
      <c r="X241" s="58"/>
      <c r="Y241" s="58"/>
      <c r="Z241" s="58"/>
    </row>
    <row r="242" spans="4:26" s="55" customFormat="1" ht="14.25" customHeight="1">
      <c r="D242" s="45" t="s">
        <v>48</v>
      </c>
      <c r="E242" s="31" t="s">
        <v>21</v>
      </c>
      <c r="F242" s="39"/>
      <c r="G242" s="39"/>
      <c r="H242" s="40"/>
      <c r="I242" s="77"/>
      <c r="J242" s="124"/>
      <c r="K242" s="124"/>
      <c r="L242" s="124"/>
      <c r="M242" s="124"/>
      <c r="N242" s="124"/>
      <c r="O242" s="124"/>
      <c r="P242" s="124"/>
      <c r="Q242" s="124"/>
      <c r="R242" s="124"/>
      <c r="S242" s="124"/>
      <c r="T242" s="124"/>
      <c r="U242" s="124"/>
      <c r="V242" s="21"/>
      <c r="X242" s="58"/>
      <c r="Y242" s="58"/>
      <c r="Z242" s="58"/>
    </row>
    <row r="243" spans="4:26" s="55" customFormat="1" ht="14.25" customHeight="1">
      <c r="D243" s="45" t="s">
        <v>49</v>
      </c>
      <c r="E243" s="31" t="s">
        <v>21</v>
      </c>
      <c r="F243" s="39"/>
      <c r="G243" s="39"/>
      <c r="H243" s="40"/>
      <c r="I243" s="78"/>
      <c r="J243" s="124"/>
      <c r="K243" s="124"/>
      <c r="L243" s="124"/>
      <c r="M243" s="124"/>
      <c r="N243" s="124"/>
      <c r="O243" s="124"/>
      <c r="P243" s="124"/>
      <c r="Q243" s="124"/>
      <c r="R243" s="124"/>
      <c r="S243" s="124"/>
      <c r="T243" s="124"/>
      <c r="U243" s="124"/>
      <c r="V243" s="21"/>
      <c r="X243" s="58"/>
      <c r="Y243" s="58"/>
      <c r="Z243" s="58"/>
    </row>
    <row r="244" spans="4:26" s="55" customFormat="1" ht="14.25" customHeight="1">
      <c r="D244" s="45" t="s">
        <v>50</v>
      </c>
      <c r="E244" s="31" t="s">
        <v>51</v>
      </c>
      <c r="F244" s="39"/>
      <c r="G244" s="39"/>
      <c r="H244" s="40"/>
      <c r="I244" s="78"/>
      <c r="J244" s="124"/>
      <c r="K244" s="124"/>
      <c r="L244" s="124"/>
      <c r="M244" s="124"/>
      <c r="N244" s="124"/>
      <c r="O244" s="124"/>
      <c r="P244" s="124"/>
      <c r="Q244" s="124"/>
      <c r="R244" s="124"/>
      <c r="S244" s="124"/>
      <c r="T244" s="124"/>
      <c r="U244" s="124"/>
      <c r="V244" s="21"/>
      <c r="X244" s="58"/>
      <c r="Y244" s="58"/>
      <c r="Z244" s="58"/>
    </row>
    <row r="245" spans="4:26" s="55" customFormat="1" ht="14.25" customHeight="1">
      <c r="D245" s="45" t="s">
        <v>52</v>
      </c>
      <c r="E245" s="31" t="s">
        <v>51</v>
      </c>
      <c r="F245" s="39"/>
      <c r="G245" s="39"/>
      <c r="H245" s="40"/>
      <c r="I245" s="78"/>
      <c r="J245" s="124"/>
      <c r="K245" s="124"/>
      <c r="L245" s="124"/>
      <c r="M245" s="124"/>
      <c r="N245" s="124"/>
      <c r="O245" s="124"/>
      <c r="P245" s="124"/>
      <c r="Q245" s="124"/>
      <c r="R245" s="124"/>
      <c r="S245" s="124"/>
      <c r="T245" s="124"/>
      <c r="U245" s="124"/>
      <c r="V245" s="21"/>
      <c r="X245" s="58"/>
      <c r="Y245" s="58"/>
      <c r="Z245" s="58"/>
    </row>
    <row r="246" spans="4:26" s="55" customFormat="1" ht="14.25" customHeight="1">
      <c r="D246" s="45" t="s">
        <v>48</v>
      </c>
      <c r="E246" s="31" t="s">
        <v>25</v>
      </c>
      <c r="F246" s="39"/>
      <c r="G246" s="39"/>
      <c r="H246" s="40"/>
      <c r="I246" s="78"/>
      <c r="J246" s="16">
        <f>J242*$Z232</f>
        <v>0</v>
      </c>
      <c r="K246" s="16">
        <f aca="true" t="shared" si="249" ref="K246:U246">K242*$Z232</f>
        <v>0</v>
      </c>
      <c r="L246" s="16">
        <f t="shared" si="249"/>
        <v>0</v>
      </c>
      <c r="M246" s="16">
        <f t="shared" si="249"/>
        <v>0</v>
      </c>
      <c r="N246" s="16">
        <f t="shared" si="249"/>
        <v>0</v>
      </c>
      <c r="O246" s="16">
        <f t="shared" si="249"/>
        <v>0</v>
      </c>
      <c r="P246" s="16">
        <f t="shared" si="249"/>
        <v>0</v>
      </c>
      <c r="Q246" s="16">
        <f t="shared" si="249"/>
        <v>0</v>
      </c>
      <c r="R246" s="16">
        <f t="shared" si="249"/>
        <v>0</v>
      </c>
      <c r="S246" s="16">
        <f t="shared" si="249"/>
        <v>0</v>
      </c>
      <c r="T246" s="16">
        <f t="shared" si="249"/>
        <v>0</v>
      </c>
      <c r="U246" s="16">
        <f t="shared" si="249"/>
        <v>0</v>
      </c>
      <c r="V246" s="17">
        <f aca="true" t="shared" si="250" ref="V246">V242*$Y232</f>
        <v>0</v>
      </c>
      <c r="X246" s="58"/>
      <c r="Y246" s="58"/>
      <c r="Z246" s="58"/>
    </row>
    <row r="247" spans="4:26" s="55" customFormat="1" ht="14.25" customHeight="1">
      <c r="D247" s="45" t="s">
        <v>49</v>
      </c>
      <c r="E247" s="31" t="s">
        <v>25</v>
      </c>
      <c r="F247" s="39"/>
      <c r="G247" s="39"/>
      <c r="H247" s="40"/>
      <c r="I247" s="78"/>
      <c r="J247" s="16">
        <f aca="true" t="shared" si="251" ref="J247:U249">J243*$Z233</f>
        <v>0</v>
      </c>
      <c r="K247" s="16">
        <f t="shared" si="251"/>
        <v>0</v>
      </c>
      <c r="L247" s="16">
        <f t="shared" si="251"/>
        <v>0</v>
      </c>
      <c r="M247" s="16">
        <f t="shared" si="251"/>
        <v>0</v>
      </c>
      <c r="N247" s="16">
        <f t="shared" si="251"/>
        <v>0</v>
      </c>
      <c r="O247" s="16">
        <f t="shared" si="251"/>
        <v>0</v>
      </c>
      <c r="P247" s="16">
        <f t="shared" si="251"/>
        <v>0</v>
      </c>
      <c r="Q247" s="16">
        <f t="shared" si="251"/>
        <v>0</v>
      </c>
      <c r="R247" s="16">
        <f t="shared" si="251"/>
        <v>0</v>
      </c>
      <c r="S247" s="16">
        <f t="shared" si="251"/>
        <v>0</v>
      </c>
      <c r="T247" s="16">
        <f t="shared" si="251"/>
        <v>0</v>
      </c>
      <c r="U247" s="16">
        <f t="shared" si="251"/>
        <v>0</v>
      </c>
      <c r="V247" s="17">
        <f aca="true" t="shared" si="252" ref="V247">V243*$Y233</f>
        <v>0</v>
      </c>
      <c r="X247" s="58"/>
      <c r="Y247" s="58"/>
      <c r="Z247" s="58"/>
    </row>
    <row r="248" spans="4:26" s="55" customFormat="1" ht="14.25" customHeight="1">
      <c r="D248" s="45" t="s">
        <v>50</v>
      </c>
      <c r="E248" s="31" t="s">
        <v>25</v>
      </c>
      <c r="F248" s="39"/>
      <c r="G248" s="39"/>
      <c r="H248" s="40"/>
      <c r="I248" s="78"/>
      <c r="J248" s="16">
        <f t="shared" si="251"/>
        <v>0</v>
      </c>
      <c r="K248" s="16">
        <f t="shared" si="251"/>
        <v>0</v>
      </c>
      <c r="L248" s="16">
        <f t="shared" si="251"/>
        <v>0</v>
      </c>
      <c r="M248" s="16">
        <f t="shared" si="251"/>
        <v>0</v>
      </c>
      <c r="N248" s="16">
        <f t="shared" si="251"/>
        <v>0</v>
      </c>
      <c r="O248" s="16">
        <f t="shared" si="251"/>
        <v>0</v>
      </c>
      <c r="P248" s="16">
        <f t="shared" si="251"/>
        <v>0</v>
      </c>
      <c r="Q248" s="16">
        <f t="shared" si="251"/>
        <v>0</v>
      </c>
      <c r="R248" s="16">
        <f t="shared" si="251"/>
        <v>0</v>
      </c>
      <c r="S248" s="16">
        <f t="shared" si="251"/>
        <v>0</v>
      </c>
      <c r="T248" s="16">
        <f t="shared" si="251"/>
        <v>0</v>
      </c>
      <c r="U248" s="16">
        <f t="shared" si="251"/>
        <v>0</v>
      </c>
      <c r="V248" s="17">
        <f aca="true" t="shared" si="253" ref="V248">V244*$Y234</f>
        <v>0</v>
      </c>
      <c r="X248" s="58"/>
      <c r="Y248" s="58"/>
      <c r="Z248" s="58"/>
    </row>
    <row r="249" spans="4:26" s="55" customFormat="1" ht="14.25" customHeight="1">
      <c r="D249" s="45" t="s">
        <v>52</v>
      </c>
      <c r="E249" s="31" t="s">
        <v>25</v>
      </c>
      <c r="F249" s="39"/>
      <c r="G249" s="39"/>
      <c r="H249" s="39"/>
      <c r="I249" s="78"/>
      <c r="J249" s="16">
        <f t="shared" si="251"/>
        <v>0</v>
      </c>
      <c r="K249" s="16">
        <f t="shared" si="251"/>
        <v>0</v>
      </c>
      <c r="L249" s="16">
        <f t="shared" si="251"/>
        <v>0</v>
      </c>
      <c r="M249" s="16">
        <f t="shared" si="251"/>
        <v>0</v>
      </c>
      <c r="N249" s="16">
        <f t="shared" si="251"/>
        <v>0</v>
      </c>
      <c r="O249" s="16">
        <f t="shared" si="251"/>
        <v>0</v>
      </c>
      <c r="P249" s="16">
        <f t="shared" si="251"/>
        <v>0</v>
      </c>
      <c r="Q249" s="16">
        <f t="shared" si="251"/>
        <v>0</v>
      </c>
      <c r="R249" s="16">
        <f t="shared" si="251"/>
        <v>0</v>
      </c>
      <c r="S249" s="16">
        <f t="shared" si="251"/>
        <v>0</v>
      </c>
      <c r="T249" s="16">
        <f t="shared" si="251"/>
        <v>0</v>
      </c>
      <c r="U249" s="16">
        <f t="shared" si="251"/>
        <v>0</v>
      </c>
      <c r="V249" s="17">
        <f aca="true" t="shared" si="254" ref="V249">V245*$Y235</f>
        <v>0</v>
      </c>
      <c r="X249" s="58"/>
      <c r="Y249" s="58"/>
      <c r="Z249" s="58"/>
    </row>
    <row r="250" spans="4:26" s="55" customFormat="1" ht="14.25" customHeight="1">
      <c r="D250" s="44" t="s">
        <v>26</v>
      </c>
      <c r="E250" s="32" t="s">
        <v>25</v>
      </c>
      <c r="F250" s="43"/>
      <c r="G250" s="43"/>
      <c r="H250" s="43"/>
      <c r="I250" s="44"/>
      <c r="J250" s="33">
        <f>SUM(J246:J249)</f>
        <v>0</v>
      </c>
      <c r="K250" s="33">
        <f>SUM(K246:K249)</f>
        <v>0</v>
      </c>
      <c r="L250" s="33">
        <f aca="true" t="shared" si="255" ref="L250">SUM(L246:L249)</f>
        <v>0</v>
      </c>
      <c r="M250" s="33">
        <f aca="true" t="shared" si="256" ref="M250">SUM(M246:M249)</f>
        <v>0</v>
      </c>
      <c r="N250" s="33">
        <f aca="true" t="shared" si="257" ref="N250">SUM(N246:N249)</f>
        <v>0</v>
      </c>
      <c r="O250" s="33">
        <f aca="true" t="shared" si="258" ref="O250">SUM(O246:O249)</f>
        <v>0</v>
      </c>
      <c r="P250" s="33">
        <f aca="true" t="shared" si="259" ref="P250">SUM(P246:P249)</f>
        <v>0</v>
      </c>
      <c r="Q250" s="33">
        <f aca="true" t="shared" si="260" ref="Q250">SUM(Q246:Q249)</f>
        <v>0</v>
      </c>
      <c r="R250" s="33">
        <f aca="true" t="shared" si="261" ref="R250">SUM(R246:R249)</f>
        <v>0</v>
      </c>
      <c r="S250" s="33">
        <f aca="true" t="shared" si="262" ref="S250">SUM(S246:S249)</f>
        <v>0</v>
      </c>
      <c r="T250" s="33">
        <f aca="true" t="shared" si="263" ref="T250">SUM(T246:T249)</f>
        <v>0</v>
      </c>
      <c r="U250" s="33">
        <f aca="true" t="shared" si="264" ref="U250">SUM(U246:U249)</f>
        <v>0</v>
      </c>
      <c r="V250" s="19">
        <f aca="true" t="shared" si="265" ref="V250">SUM(V242:V249)</f>
        <v>0</v>
      </c>
      <c r="X250" s="58"/>
      <c r="Y250" s="58"/>
      <c r="Z250" s="58"/>
    </row>
    <row r="251" spans="4:22" ht="26.25" customHeight="1">
      <c r="D251" s="79" t="s">
        <v>54</v>
      </c>
      <c r="E251" s="79"/>
      <c r="F251" s="79"/>
      <c r="G251" s="79"/>
      <c r="H251" s="79"/>
      <c r="I251" s="79"/>
      <c r="J251" s="79"/>
      <c r="K251" s="79"/>
      <c r="L251" s="79"/>
      <c r="M251" s="79"/>
      <c r="N251" s="79"/>
      <c r="O251" s="79"/>
      <c r="P251" s="79"/>
      <c r="Q251" s="79"/>
      <c r="R251" s="79"/>
      <c r="S251" s="79"/>
      <c r="T251" s="79"/>
      <c r="U251" s="79"/>
      <c r="V251" s="79"/>
    </row>
    <row r="252" spans="4:26" s="55" customFormat="1" ht="14.25" customHeight="1">
      <c r="D252" s="31" t="s">
        <v>43</v>
      </c>
      <c r="E252" s="31" t="s">
        <v>44</v>
      </c>
      <c r="F252" s="38"/>
      <c r="G252" s="38"/>
      <c r="H252" s="37"/>
      <c r="I252" s="80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1"/>
      <c r="U252" s="81"/>
      <c r="V252" s="82"/>
      <c r="X252" s="65"/>
      <c r="Y252" s="65"/>
      <c r="Z252" s="65"/>
    </row>
    <row r="253" spans="4:26" s="55" customFormat="1" ht="14.25" customHeight="1">
      <c r="D253" s="45" t="s">
        <v>48</v>
      </c>
      <c r="E253" s="31" t="s">
        <v>21</v>
      </c>
      <c r="F253" s="39"/>
      <c r="G253" s="39"/>
      <c r="H253" s="40"/>
      <c r="I253" s="77"/>
      <c r="J253" s="16">
        <f aca="true" t="shared" si="266" ref="J253:V253">J231-J242</f>
        <v>107.5</v>
      </c>
      <c r="K253" s="16">
        <f t="shared" si="266"/>
        <v>107.5</v>
      </c>
      <c r="L253" s="16">
        <f t="shared" si="266"/>
        <v>107.5</v>
      </c>
      <c r="M253" s="16">
        <f t="shared" si="266"/>
        <v>107.5</v>
      </c>
      <c r="N253" s="16">
        <f t="shared" si="266"/>
        <v>107.5</v>
      </c>
      <c r="O253" s="16">
        <f t="shared" si="266"/>
        <v>107.5</v>
      </c>
      <c r="P253" s="16">
        <f t="shared" si="266"/>
        <v>107.5</v>
      </c>
      <c r="Q253" s="16">
        <f t="shared" si="266"/>
        <v>107.5</v>
      </c>
      <c r="R253" s="16">
        <f t="shared" si="266"/>
        <v>107.5</v>
      </c>
      <c r="S253" s="16">
        <f t="shared" si="266"/>
        <v>107.5</v>
      </c>
      <c r="T253" s="16">
        <f t="shared" si="266"/>
        <v>107.5</v>
      </c>
      <c r="U253" s="16">
        <f t="shared" si="266"/>
        <v>107.5</v>
      </c>
      <c r="V253" s="17">
        <f t="shared" si="266"/>
        <v>107.5</v>
      </c>
      <c r="X253" s="65"/>
      <c r="Y253" s="65"/>
      <c r="Z253" s="65"/>
    </row>
    <row r="254" spans="4:26" s="55" customFormat="1" ht="14.25" customHeight="1">
      <c r="D254" s="45" t="s">
        <v>49</v>
      </c>
      <c r="E254" s="31" t="s">
        <v>21</v>
      </c>
      <c r="F254" s="39"/>
      <c r="G254" s="39"/>
      <c r="H254" s="40"/>
      <c r="I254" s="78"/>
      <c r="J254" s="16">
        <f aca="true" t="shared" si="267" ref="J254:V254">J232-J243</f>
        <v>676.9</v>
      </c>
      <c r="K254" s="16">
        <f t="shared" si="267"/>
        <v>676.9</v>
      </c>
      <c r="L254" s="16">
        <f t="shared" si="267"/>
        <v>676.9</v>
      </c>
      <c r="M254" s="16">
        <f t="shared" si="267"/>
        <v>676.9</v>
      </c>
      <c r="N254" s="16">
        <f t="shared" si="267"/>
        <v>676.9</v>
      </c>
      <c r="O254" s="16">
        <f t="shared" si="267"/>
        <v>676.9</v>
      </c>
      <c r="P254" s="16">
        <f t="shared" si="267"/>
        <v>676.9</v>
      </c>
      <c r="Q254" s="16">
        <f t="shared" si="267"/>
        <v>676.9</v>
      </c>
      <c r="R254" s="16">
        <f t="shared" si="267"/>
        <v>676.9</v>
      </c>
      <c r="S254" s="16">
        <f t="shared" si="267"/>
        <v>676.9</v>
      </c>
      <c r="T254" s="16">
        <f t="shared" si="267"/>
        <v>676.9</v>
      </c>
      <c r="U254" s="16">
        <f t="shared" si="267"/>
        <v>676.9</v>
      </c>
      <c r="V254" s="17">
        <f t="shared" si="267"/>
        <v>676.9</v>
      </c>
      <c r="X254" s="65"/>
      <c r="Y254" s="65"/>
      <c r="Z254" s="65"/>
    </row>
    <row r="255" spans="4:26" s="55" customFormat="1" ht="14.25" customHeight="1">
      <c r="D255" s="45" t="s">
        <v>50</v>
      </c>
      <c r="E255" s="31" t="s">
        <v>51</v>
      </c>
      <c r="F255" s="39"/>
      <c r="G255" s="39"/>
      <c r="H255" s="40"/>
      <c r="I255" s="78"/>
      <c r="J255" s="16">
        <f aca="true" t="shared" si="268" ref="J255:V255">J233-J244</f>
        <v>2103.7</v>
      </c>
      <c r="K255" s="16">
        <f t="shared" si="268"/>
        <v>2103.7</v>
      </c>
      <c r="L255" s="16">
        <f t="shared" si="268"/>
        <v>2103.7</v>
      </c>
      <c r="M255" s="16">
        <f t="shared" si="268"/>
        <v>2103.7</v>
      </c>
      <c r="N255" s="16">
        <f t="shared" si="268"/>
        <v>2103.7</v>
      </c>
      <c r="O255" s="16">
        <f t="shared" si="268"/>
        <v>2103.7</v>
      </c>
      <c r="P255" s="16">
        <f t="shared" si="268"/>
        <v>2103.7</v>
      </c>
      <c r="Q255" s="16">
        <f t="shared" si="268"/>
        <v>2103.7</v>
      </c>
      <c r="R255" s="16">
        <f t="shared" si="268"/>
        <v>2103.7</v>
      </c>
      <c r="S255" s="16">
        <f t="shared" si="268"/>
        <v>2103.7</v>
      </c>
      <c r="T255" s="16">
        <f t="shared" si="268"/>
        <v>2103.7</v>
      </c>
      <c r="U255" s="16">
        <f t="shared" si="268"/>
        <v>2103.7</v>
      </c>
      <c r="V255" s="17">
        <f t="shared" si="268"/>
        <v>2103.7</v>
      </c>
      <c r="X255" s="65"/>
      <c r="Y255" s="65"/>
      <c r="Z255" s="65"/>
    </row>
    <row r="256" spans="4:26" s="55" customFormat="1" ht="14.25" customHeight="1">
      <c r="D256" s="45" t="s">
        <v>52</v>
      </c>
      <c r="E256" s="31" t="s">
        <v>51</v>
      </c>
      <c r="F256" s="39"/>
      <c r="G256" s="39"/>
      <c r="H256" s="40"/>
      <c r="I256" s="78"/>
      <c r="J256" s="16">
        <f aca="true" t="shared" si="269" ref="J256:V256">J234-J245</f>
        <v>2103.7</v>
      </c>
      <c r="K256" s="16">
        <f t="shared" si="269"/>
        <v>2103.7</v>
      </c>
      <c r="L256" s="16">
        <f t="shared" si="269"/>
        <v>2103.7</v>
      </c>
      <c r="M256" s="16">
        <f t="shared" si="269"/>
        <v>2103.7</v>
      </c>
      <c r="N256" s="16">
        <f t="shared" si="269"/>
        <v>2103.7</v>
      </c>
      <c r="O256" s="16">
        <f t="shared" si="269"/>
        <v>2103.7</v>
      </c>
      <c r="P256" s="16">
        <f t="shared" si="269"/>
        <v>2103.7</v>
      </c>
      <c r="Q256" s="16">
        <f t="shared" si="269"/>
        <v>2103.7</v>
      </c>
      <c r="R256" s="16">
        <f t="shared" si="269"/>
        <v>2103.7</v>
      </c>
      <c r="S256" s="16">
        <f t="shared" si="269"/>
        <v>2103.7</v>
      </c>
      <c r="T256" s="16">
        <f t="shared" si="269"/>
        <v>2103.7</v>
      </c>
      <c r="U256" s="16">
        <f t="shared" si="269"/>
        <v>2103.7</v>
      </c>
      <c r="V256" s="17">
        <f t="shared" si="269"/>
        <v>2103.7</v>
      </c>
      <c r="X256" s="65"/>
      <c r="Y256" s="65"/>
      <c r="Z256" s="65"/>
    </row>
    <row r="257" spans="4:26" s="55" customFormat="1" ht="14.25" customHeight="1">
      <c r="D257" s="45" t="s">
        <v>48</v>
      </c>
      <c r="E257" s="31" t="s">
        <v>25</v>
      </c>
      <c r="F257" s="39"/>
      <c r="G257" s="39"/>
      <c r="H257" s="40"/>
      <c r="I257" s="78"/>
      <c r="J257" s="16">
        <f aca="true" t="shared" si="270" ref="J257:V257">J235-J246</f>
        <v>557.102</v>
      </c>
      <c r="K257" s="16">
        <f t="shared" si="270"/>
        <v>557.102</v>
      </c>
      <c r="L257" s="16">
        <f t="shared" si="270"/>
        <v>557.102</v>
      </c>
      <c r="M257" s="16">
        <f t="shared" si="270"/>
        <v>557.102</v>
      </c>
      <c r="N257" s="16">
        <f t="shared" si="270"/>
        <v>557.102</v>
      </c>
      <c r="O257" s="16">
        <f t="shared" si="270"/>
        <v>557.102</v>
      </c>
      <c r="P257" s="16">
        <f t="shared" si="270"/>
        <v>557.102</v>
      </c>
      <c r="Q257" s="16">
        <f t="shared" si="270"/>
        <v>557.102</v>
      </c>
      <c r="R257" s="16">
        <f t="shared" si="270"/>
        <v>557.102</v>
      </c>
      <c r="S257" s="16">
        <f t="shared" si="270"/>
        <v>557.102</v>
      </c>
      <c r="T257" s="16">
        <f t="shared" si="270"/>
        <v>557.102</v>
      </c>
      <c r="U257" s="16">
        <f t="shared" si="270"/>
        <v>557.102</v>
      </c>
      <c r="V257" s="17">
        <f t="shared" si="270"/>
        <v>557.102</v>
      </c>
      <c r="X257" s="65"/>
      <c r="Y257" s="65"/>
      <c r="Z257" s="65"/>
    </row>
    <row r="258" spans="4:26" s="55" customFormat="1" ht="14.25" customHeight="1">
      <c r="D258" s="45" t="s">
        <v>49</v>
      </c>
      <c r="E258" s="31" t="s">
        <v>25</v>
      </c>
      <c r="F258" s="39"/>
      <c r="G258" s="39"/>
      <c r="H258" s="40"/>
      <c r="I258" s="78"/>
      <c r="J258" s="16">
        <f aca="true" t="shared" si="271" ref="J258:V258">J236-J247</f>
        <v>1414.053</v>
      </c>
      <c r="K258" s="16">
        <f t="shared" si="271"/>
        <v>1414.053</v>
      </c>
      <c r="L258" s="16">
        <f t="shared" si="271"/>
        <v>1414.053</v>
      </c>
      <c r="M258" s="16">
        <f t="shared" si="271"/>
        <v>1414.053</v>
      </c>
      <c r="N258" s="16">
        <f t="shared" si="271"/>
        <v>1414.053</v>
      </c>
      <c r="O258" s="16">
        <f t="shared" si="271"/>
        <v>1414.053</v>
      </c>
      <c r="P258" s="16">
        <f t="shared" si="271"/>
        <v>1414.053</v>
      </c>
      <c r="Q258" s="16">
        <f t="shared" si="271"/>
        <v>1414.053</v>
      </c>
      <c r="R258" s="16">
        <f t="shared" si="271"/>
        <v>1414.053</v>
      </c>
      <c r="S258" s="16">
        <f t="shared" si="271"/>
        <v>1414.053</v>
      </c>
      <c r="T258" s="16">
        <f t="shared" si="271"/>
        <v>1414.053</v>
      </c>
      <c r="U258" s="16">
        <f t="shared" si="271"/>
        <v>1414.053</v>
      </c>
      <c r="V258" s="17">
        <f t="shared" si="271"/>
        <v>1414.053</v>
      </c>
      <c r="X258" s="58"/>
      <c r="Y258" s="58"/>
      <c r="Z258" s="58"/>
    </row>
    <row r="259" spans="4:26" s="55" customFormat="1" ht="14.25" customHeight="1">
      <c r="D259" s="45" t="s">
        <v>50</v>
      </c>
      <c r="E259" s="31" t="s">
        <v>25</v>
      </c>
      <c r="F259" s="39"/>
      <c r="G259" s="39"/>
      <c r="H259" s="40"/>
      <c r="I259" s="78"/>
      <c r="J259" s="16">
        <f aca="true" t="shared" si="272" ref="J259:V259">J237-J248</f>
        <v>116.911</v>
      </c>
      <c r="K259" s="16">
        <f t="shared" si="272"/>
        <v>116.911</v>
      </c>
      <c r="L259" s="16">
        <f t="shared" si="272"/>
        <v>116.911</v>
      </c>
      <c r="M259" s="16">
        <f t="shared" si="272"/>
        <v>116.911</v>
      </c>
      <c r="N259" s="16">
        <f t="shared" si="272"/>
        <v>116.911</v>
      </c>
      <c r="O259" s="16">
        <f t="shared" si="272"/>
        <v>116.911</v>
      </c>
      <c r="P259" s="16">
        <f t="shared" si="272"/>
        <v>116.911</v>
      </c>
      <c r="Q259" s="16">
        <f t="shared" si="272"/>
        <v>116.911</v>
      </c>
      <c r="R259" s="16">
        <f t="shared" si="272"/>
        <v>116.911</v>
      </c>
      <c r="S259" s="16">
        <f t="shared" si="272"/>
        <v>116.911</v>
      </c>
      <c r="T259" s="16">
        <f t="shared" si="272"/>
        <v>116.911</v>
      </c>
      <c r="U259" s="16">
        <f t="shared" si="272"/>
        <v>116.911</v>
      </c>
      <c r="V259" s="17">
        <f t="shared" si="272"/>
        <v>116.911</v>
      </c>
      <c r="X259" s="58"/>
      <c r="Y259" s="58"/>
      <c r="Z259" s="58"/>
    </row>
    <row r="260" spans="4:26" s="55" customFormat="1" ht="14.25" customHeight="1">
      <c r="D260" s="45" t="s">
        <v>52</v>
      </c>
      <c r="E260" s="31" t="s">
        <v>25</v>
      </c>
      <c r="F260" s="39"/>
      <c r="G260" s="39"/>
      <c r="H260" s="39"/>
      <c r="I260" s="78"/>
      <c r="J260" s="16">
        <f aca="true" t="shared" si="273" ref="J260:V260">J238-J249</f>
        <v>111.099</v>
      </c>
      <c r="K260" s="16">
        <f t="shared" si="273"/>
        <v>111.099</v>
      </c>
      <c r="L260" s="16">
        <f t="shared" si="273"/>
        <v>111.099</v>
      </c>
      <c r="M260" s="16">
        <f t="shared" si="273"/>
        <v>111.099</v>
      </c>
      <c r="N260" s="16">
        <f t="shared" si="273"/>
        <v>111.099</v>
      </c>
      <c r="O260" s="16">
        <f t="shared" si="273"/>
        <v>111.099</v>
      </c>
      <c r="P260" s="16">
        <f t="shared" si="273"/>
        <v>111.099</v>
      </c>
      <c r="Q260" s="16">
        <f t="shared" si="273"/>
        <v>111.099</v>
      </c>
      <c r="R260" s="16">
        <f t="shared" si="273"/>
        <v>111.099</v>
      </c>
      <c r="S260" s="16">
        <f t="shared" si="273"/>
        <v>111.099</v>
      </c>
      <c r="T260" s="16">
        <f t="shared" si="273"/>
        <v>111.099</v>
      </c>
      <c r="U260" s="16">
        <f t="shared" si="273"/>
        <v>111.099</v>
      </c>
      <c r="V260" s="17">
        <f t="shared" si="273"/>
        <v>111.099</v>
      </c>
      <c r="X260" s="58"/>
      <c r="Y260" s="58"/>
      <c r="Z260" s="58"/>
    </row>
    <row r="261" spans="4:26" s="55" customFormat="1" ht="14.25" customHeight="1">
      <c r="D261" s="44" t="s">
        <v>26</v>
      </c>
      <c r="E261" s="32" t="s">
        <v>25</v>
      </c>
      <c r="F261" s="43"/>
      <c r="G261" s="43"/>
      <c r="H261" s="43"/>
      <c r="I261" s="44"/>
      <c r="J261" s="33">
        <f aca="true" t="shared" si="274" ref="J261:V261">SUM(J257:J260)</f>
        <v>2199.1650000000004</v>
      </c>
      <c r="K261" s="33">
        <f t="shared" si="274"/>
        <v>2199.1650000000004</v>
      </c>
      <c r="L261" s="33">
        <f t="shared" si="274"/>
        <v>2199.1650000000004</v>
      </c>
      <c r="M261" s="33">
        <f t="shared" si="274"/>
        <v>2199.1650000000004</v>
      </c>
      <c r="N261" s="33">
        <f t="shared" si="274"/>
        <v>2199.1650000000004</v>
      </c>
      <c r="O261" s="33">
        <f t="shared" si="274"/>
        <v>2199.1650000000004</v>
      </c>
      <c r="P261" s="33">
        <f t="shared" si="274"/>
        <v>2199.1650000000004</v>
      </c>
      <c r="Q261" s="33">
        <f t="shared" si="274"/>
        <v>2199.1650000000004</v>
      </c>
      <c r="R261" s="33">
        <f t="shared" si="274"/>
        <v>2199.1650000000004</v>
      </c>
      <c r="S261" s="33">
        <f t="shared" si="274"/>
        <v>2199.1650000000004</v>
      </c>
      <c r="T261" s="33">
        <f t="shared" si="274"/>
        <v>2199.1650000000004</v>
      </c>
      <c r="U261" s="33">
        <f t="shared" si="274"/>
        <v>2199.1650000000004</v>
      </c>
      <c r="V261" s="19">
        <f t="shared" si="274"/>
        <v>2199.1650000000004</v>
      </c>
      <c r="X261" s="58"/>
      <c r="Y261" s="58"/>
      <c r="Z261" s="58"/>
    </row>
    <row r="263" spans="4:22" ht="13" customHeight="1">
      <c r="D263" s="90" t="s">
        <v>63</v>
      </c>
      <c r="E263" s="91"/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91"/>
      <c r="U263" s="91"/>
      <c r="V263" s="92"/>
    </row>
    <row r="264" spans="4:22" ht="13" customHeight="1">
      <c r="D264" s="93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94"/>
      <c r="R264" s="94"/>
      <c r="S264" s="94"/>
      <c r="T264" s="94"/>
      <c r="U264" s="94"/>
      <c r="V264" s="95"/>
    </row>
    <row r="265" spans="4:22" s="59" customFormat="1" ht="14.25" customHeight="1">
      <c r="D265" s="66" t="s">
        <v>39</v>
      </c>
      <c r="E265" s="60">
        <v>12</v>
      </c>
      <c r="F265" s="61"/>
      <c r="G265" s="61"/>
      <c r="H265" s="62" t="s">
        <v>40</v>
      </c>
      <c r="I265" s="62" t="s">
        <v>41</v>
      </c>
      <c r="J265" s="62">
        <f>J228</f>
        <v>2024</v>
      </c>
      <c r="K265" s="62">
        <f aca="true" t="shared" si="275" ref="K265:U265">K228</f>
        <v>2023</v>
      </c>
      <c r="L265" s="62">
        <f t="shared" si="275"/>
        <v>2024</v>
      </c>
      <c r="M265" s="62">
        <f t="shared" si="275"/>
        <v>2025</v>
      </c>
      <c r="N265" s="62">
        <f t="shared" si="275"/>
        <v>2026</v>
      </c>
      <c r="O265" s="62">
        <f t="shared" si="275"/>
        <v>2027</v>
      </c>
      <c r="P265" s="62">
        <f t="shared" si="275"/>
        <v>2028</v>
      </c>
      <c r="Q265" s="62">
        <f t="shared" si="275"/>
        <v>2029</v>
      </c>
      <c r="R265" s="62">
        <f t="shared" si="275"/>
        <v>2030</v>
      </c>
      <c r="S265" s="62">
        <f t="shared" si="275"/>
        <v>2031</v>
      </c>
      <c r="T265" s="62">
        <f t="shared" si="275"/>
        <v>2032</v>
      </c>
      <c r="U265" s="62">
        <f t="shared" si="275"/>
        <v>2033</v>
      </c>
      <c r="V265" s="62">
        <v>2034</v>
      </c>
    </row>
    <row r="266" spans="4:22" ht="26.25" customHeight="1">
      <c r="D266" s="96" t="s">
        <v>42</v>
      </c>
      <c r="E266" s="96"/>
      <c r="F266" s="96"/>
      <c r="G266" s="96"/>
      <c r="H266" s="96"/>
      <c r="I266" s="96"/>
      <c r="J266" s="96"/>
      <c r="K266" s="96"/>
      <c r="L266" s="96"/>
      <c r="M266" s="96"/>
      <c r="N266" s="96"/>
      <c r="O266" s="96"/>
      <c r="P266" s="96"/>
      <c r="Q266" s="96"/>
      <c r="R266" s="96"/>
      <c r="S266" s="96"/>
      <c r="T266" s="96"/>
      <c r="U266" s="96"/>
      <c r="V266" s="96"/>
    </row>
    <row r="267" spans="4:26" s="55" customFormat="1" ht="14.25" customHeight="1">
      <c r="D267" s="31" t="s">
        <v>43</v>
      </c>
      <c r="E267" s="31" t="s">
        <v>44</v>
      </c>
      <c r="F267" s="38"/>
      <c r="G267" s="38"/>
      <c r="H267" s="37"/>
      <c r="I267" s="80"/>
      <c r="J267" s="81"/>
      <c r="K267" s="81"/>
      <c r="L267" s="81"/>
      <c r="M267" s="81"/>
      <c r="N267" s="81"/>
      <c r="O267" s="81"/>
      <c r="P267" s="81"/>
      <c r="Q267" s="81"/>
      <c r="R267" s="81"/>
      <c r="S267" s="81"/>
      <c r="T267" s="81"/>
      <c r="U267" s="81"/>
      <c r="V267" s="82"/>
      <c r="X267" s="89" t="s">
        <v>45</v>
      </c>
      <c r="Y267" s="89" t="s">
        <v>46</v>
      </c>
      <c r="Z267" s="89" t="s">
        <v>47</v>
      </c>
    </row>
    <row r="268" spans="4:26" s="55" customFormat="1" ht="14.25" customHeight="1">
      <c r="D268" s="45" t="s">
        <v>48</v>
      </c>
      <c r="E268" s="31" t="s">
        <v>21</v>
      </c>
      <c r="F268" s="39"/>
      <c r="G268" s="39"/>
      <c r="H268" s="40"/>
      <c r="I268" s="22">
        <v>166.9</v>
      </c>
      <c r="J268" s="16">
        <f>I268</f>
        <v>166.9</v>
      </c>
      <c r="K268" s="16">
        <f aca="true" t="shared" si="276" ref="K268:K275">J268</f>
        <v>166.9</v>
      </c>
      <c r="L268" s="16">
        <f aca="true" t="shared" si="277" ref="L268:L275">K268</f>
        <v>166.9</v>
      </c>
      <c r="M268" s="16">
        <f aca="true" t="shared" si="278" ref="M268:M275">L268</f>
        <v>166.9</v>
      </c>
      <c r="N268" s="16">
        <f aca="true" t="shared" si="279" ref="N268:N275">M268</f>
        <v>166.9</v>
      </c>
      <c r="O268" s="16">
        <f aca="true" t="shared" si="280" ref="O268:O275">N268</f>
        <v>166.9</v>
      </c>
      <c r="P268" s="16">
        <f aca="true" t="shared" si="281" ref="P268:P275">O268</f>
        <v>166.9</v>
      </c>
      <c r="Q268" s="16">
        <f aca="true" t="shared" si="282" ref="Q268:Q275">P268</f>
        <v>166.9</v>
      </c>
      <c r="R268" s="16">
        <f aca="true" t="shared" si="283" ref="R268:R275">Q268</f>
        <v>166.9</v>
      </c>
      <c r="S268" s="16">
        <f aca="true" t="shared" si="284" ref="S268:S275">R268</f>
        <v>166.9</v>
      </c>
      <c r="T268" s="16">
        <f aca="true" t="shared" si="285" ref="T268:T275">S268</f>
        <v>166.9</v>
      </c>
      <c r="U268" s="16">
        <f aca="true" t="shared" si="286" ref="U268:U275">T268</f>
        <v>166.9</v>
      </c>
      <c r="V268" s="17">
        <f aca="true" t="shared" si="287" ref="V268:V275">U268</f>
        <v>166.9</v>
      </c>
      <c r="X268" s="89"/>
      <c r="Y268" s="89"/>
      <c r="Z268" s="89"/>
    </row>
    <row r="269" spans="4:26" s="55" customFormat="1" ht="14.25" customHeight="1">
      <c r="D269" s="45" t="s">
        <v>49</v>
      </c>
      <c r="E269" s="31" t="s">
        <v>21</v>
      </c>
      <c r="F269" s="39"/>
      <c r="G269" s="39"/>
      <c r="H269" s="40"/>
      <c r="I269" s="22">
        <v>851</v>
      </c>
      <c r="J269" s="16">
        <f aca="true" t="shared" si="288" ref="J269:J275">I269</f>
        <v>851</v>
      </c>
      <c r="K269" s="16">
        <f t="shared" si="276"/>
        <v>851</v>
      </c>
      <c r="L269" s="16">
        <f t="shared" si="277"/>
        <v>851</v>
      </c>
      <c r="M269" s="16">
        <f t="shared" si="278"/>
        <v>851</v>
      </c>
      <c r="N269" s="16">
        <f t="shared" si="279"/>
        <v>851</v>
      </c>
      <c r="O269" s="16">
        <f t="shared" si="280"/>
        <v>851</v>
      </c>
      <c r="P269" s="16">
        <f t="shared" si="281"/>
        <v>851</v>
      </c>
      <c r="Q269" s="16">
        <f t="shared" si="282"/>
        <v>851</v>
      </c>
      <c r="R269" s="16">
        <f t="shared" si="283"/>
        <v>851</v>
      </c>
      <c r="S269" s="16">
        <f t="shared" si="284"/>
        <v>851</v>
      </c>
      <c r="T269" s="16">
        <f t="shared" si="285"/>
        <v>851</v>
      </c>
      <c r="U269" s="16">
        <f t="shared" si="286"/>
        <v>851</v>
      </c>
      <c r="V269" s="17">
        <f t="shared" si="287"/>
        <v>851</v>
      </c>
      <c r="X269" s="56" t="s">
        <v>56</v>
      </c>
      <c r="Y269" s="57">
        <f>I272/I268</f>
        <v>4.830221689634511</v>
      </c>
      <c r="Z269" s="57">
        <f>Y269*1.21</f>
        <v>5.844568244457759</v>
      </c>
    </row>
    <row r="270" spans="4:26" s="55" customFormat="1" ht="14.25" customHeight="1">
      <c r="D270" s="45" t="s">
        <v>50</v>
      </c>
      <c r="E270" s="31" t="s">
        <v>51</v>
      </c>
      <c r="F270" s="39"/>
      <c r="G270" s="39"/>
      <c r="H270" s="40"/>
      <c r="I270" s="22">
        <v>2146.3</v>
      </c>
      <c r="J270" s="16">
        <f t="shared" si="288"/>
        <v>2146.3</v>
      </c>
      <c r="K270" s="16">
        <f t="shared" si="276"/>
        <v>2146.3</v>
      </c>
      <c r="L270" s="16">
        <f t="shared" si="277"/>
        <v>2146.3</v>
      </c>
      <c r="M270" s="16">
        <f t="shared" si="278"/>
        <v>2146.3</v>
      </c>
      <c r="N270" s="16">
        <f t="shared" si="279"/>
        <v>2146.3</v>
      </c>
      <c r="O270" s="16">
        <f t="shared" si="280"/>
        <v>2146.3</v>
      </c>
      <c r="P270" s="16">
        <f t="shared" si="281"/>
        <v>2146.3</v>
      </c>
      <c r="Q270" s="16">
        <f t="shared" si="282"/>
        <v>2146.3</v>
      </c>
      <c r="R270" s="16">
        <f t="shared" si="283"/>
        <v>2146.3</v>
      </c>
      <c r="S270" s="16">
        <f t="shared" si="284"/>
        <v>2146.3</v>
      </c>
      <c r="T270" s="16">
        <f t="shared" si="285"/>
        <v>2146.3</v>
      </c>
      <c r="U270" s="16">
        <f t="shared" si="286"/>
        <v>2146.3</v>
      </c>
      <c r="V270" s="17">
        <f t="shared" si="287"/>
        <v>2146.3</v>
      </c>
      <c r="X270" s="56" t="s">
        <v>57</v>
      </c>
      <c r="Y270" s="57">
        <f aca="true" t="shared" si="289" ref="Y270:Y272">I273/I269</f>
        <v>1.9539424206815512</v>
      </c>
      <c r="Z270" s="57">
        <f>Y270*1.1</f>
        <v>2.1493366627497066</v>
      </c>
    </row>
    <row r="271" spans="4:26" s="55" customFormat="1" ht="14.25" customHeight="1">
      <c r="D271" s="45" t="s">
        <v>52</v>
      </c>
      <c r="E271" s="31" t="s">
        <v>51</v>
      </c>
      <c r="F271" s="39"/>
      <c r="G271" s="39"/>
      <c r="H271" s="40"/>
      <c r="I271" s="22">
        <f>I270</f>
        <v>2146.3</v>
      </c>
      <c r="J271" s="16">
        <f t="shared" si="288"/>
        <v>2146.3</v>
      </c>
      <c r="K271" s="16">
        <f t="shared" si="276"/>
        <v>2146.3</v>
      </c>
      <c r="L271" s="16">
        <f t="shared" si="277"/>
        <v>2146.3</v>
      </c>
      <c r="M271" s="16">
        <f t="shared" si="278"/>
        <v>2146.3</v>
      </c>
      <c r="N271" s="16">
        <f t="shared" si="279"/>
        <v>2146.3</v>
      </c>
      <c r="O271" s="16">
        <f t="shared" si="280"/>
        <v>2146.3</v>
      </c>
      <c r="P271" s="16">
        <f t="shared" si="281"/>
        <v>2146.3</v>
      </c>
      <c r="Q271" s="16">
        <f t="shared" si="282"/>
        <v>2146.3</v>
      </c>
      <c r="R271" s="16">
        <f t="shared" si="283"/>
        <v>2146.3</v>
      </c>
      <c r="S271" s="16">
        <f t="shared" si="284"/>
        <v>2146.3</v>
      </c>
      <c r="T271" s="16">
        <f t="shared" si="285"/>
        <v>2146.3</v>
      </c>
      <c r="U271" s="16">
        <f t="shared" si="286"/>
        <v>2146.3</v>
      </c>
      <c r="V271" s="17">
        <f t="shared" si="287"/>
        <v>2146.3</v>
      </c>
      <c r="X271" s="56" t="s">
        <v>102</v>
      </c>
      <c r="Y271" s="57">
        <f t="shared" si="289"/>
        <v>0.05570749662209383</v>
      </c>
      <c r="Z271" s="57">
        <f>Y271*1.21</f>
        <v>0.06740607091273353</v>
      </c>
    </row>
    <row r="272" spans="4:26" s="55" customFormat="1" ht="14.25" customHeight="1">
      <c r="D272" s="45" t="s">
        <v>48</v>
      </c>
      <c r="E272" s="31" t="s">
        <v>25</v>
      </c>
      <c r="F272" s="39"/>
      <c r="G272" s="39"/>
      <c r="H272" s="40"/>
      <c r="I272" s="22">
        <v>806.164</v>
      </c>
      <c r="J272" s="16">
        <f t="shared" si="288"/>
        <v>806.164</v>
      </c>
      <c r="K272" s="16">
        <f t="shared" si="276"/>
        <v>806.164</v>
      </c>
      <c r="L272" s="16">
        <f t="shared" si="277"/>
        <v>806.164</v>
      </c>
      <c r="M272" s="16">
        <f t="shared" si="278"/>
        <v>806.164</v>
      </c>
      <c r="N272" s="16">
        <f t="shared" si="279"/>
        <v>806.164</v>
      </c>
      <c r="O272" s="16">
        <f t="shared" si="280"/>
        <v>806.164</v>
      </c>
      <c r="P272" s="16">
        <f t="shared" si="281"/>
        <v>806.164</v>
      </c>
      <c r="Q272" s="16">
        <f t="shared" si="282"/>
        <v>806.164</v>
      </c>
      <c r="R272" s="16">
        <f t="shared" si="283"/>
        <v>806.164</v>
      </c>
      <c r="S272" s="16">
        <f t="shared" si="284"/>
        <v>806.164</v>
      </c>
      <c r="T272" s="16">
        <f t="shared" si="285"/>
        <v>806.164</v>
      </c>
      <c r="U272" s="16">
        <f t="shared" si="286"/>
        <v>806.164</v>
      </c>
      <c r="V272" s="17">
        <f t="shared" si="287"/>
        <v>806.164</v>
      </c>
      <c r="X272" s="56" t="s">
        <v>103</v>
      </c>
      <c r="Y272" s="57">
        <f t="shared" si="289"/>
        <v>0.05285607790150491</v>
      </c>
      <c r="Z272" s="57">
        <f>Y272*1.21</f>
        <v>0.06395585426082094</v>
      </c>
    </row>
    <row r="273" spans="4:26" s="55" customFormat="1" ht="14.25" customHeight="1">
      <c r="D273" s="45" t="s">
        <v>49</v>
      </c>
      <c r="E273" s="31" t="s">
        <v>25</v>
      </c>
      <c r="F273" s="39"/>
      <c r="G273" s="39"/>
      <c r="H273" s="40"/>
      <c r="I273" s="22">
        <v>1662.805</v>
      </c>
      <c r="J273" s="16">
        <f t="shared" si="288"/>
        <v>1662.805</v>
      </c>
      <c r="K273" s="16">
        <f t="shared" si="276"/>
        <v>1662.805</v>
      </c>
      <c r="L273" s="16">
        <f t="shared" si="277"/>
        <v>1662.805</v>
      </c>
      <c r="M273" s="16">
        <f t="shared" si="278"/>
        <v>1662.805</v>
      </c>
      <c r="N273" s="16">
        <f t="shared" si="279"/>
        <v>1662.805</v>
      </c>
      <c r="O273" s="16">
        <f t="shared" si="280"/>
        <v>1662.805</v>
      </c>
      <c r="P273" s="16">
        <f t="shared" si="281"/>
        <v>1662.805</v>
      </c>
      <c r="Q273" s="16">
        <f t="shared" si="282"/>
        <v>1662.805</v>
      </c>
      <c r="R273" s="16">
        <f t="shared" si="283"/>
        <v>1662.805</v>
      </c>
      <c r="S273" s="16">
        <f t="shared" si="284"/>
        <v>1662.805</v>
      </c>
      <c r="T273" s="16">
        <f t="shared" si="285"/>
        <v>1662.805</v>
      </c>
      <c r="U273" s="16">
        <f t="shared" si="286"/>
        <v>1662.805</v>
      </c>
      <c r="V273" s="17">
        <f t="shared" si="287"/>
        <v>1662.805</v>
      </c>
      <c r="X273" s="58"/>
      <c r="Y273" s="58"/>
      <c r="Z273" s="58"/>
    </row>
    <row r="274" spans="4:26" s="55" customFormat="1" ht="14.25" customHeight="1">
      <c r="D274" s="45" t="s">
        <v>50</v>
      </c>
      <c r="E274" s="31" t="s">
        <v>25</v>
      </c>
      <c r="F274" s="39"/>
      <c r="G274" s="39"/>
      <c r="H274" s="40"/>
      <c r="I274" s="22">
        <v>119.565</v>
      </c>
      <c r="J274" s="16">
        <f t="shared" si="288"/>
        <v>119.565</v>
      </c>
      <c r="K274" s="16">
        <f t="shared" si="276"/>
        <v>119.565</v>
      </c>
      <c r="L274" s="16">
        <f t="shared" si="277"/>
        <v>119.565</v>
      </c>
      <c r="M274" s="16">
        <f t="shared" si="278"/>
        <v>119.565</v>
      </c>
      <c r="N274" s="16">
        <f t="shared" si="279"/>
        <v>119.565</v>
      </c>
      <c r="O274" s="16">
        <f t="shared" si="280"/>
        <v>119.565</v>
      </c>
      <c r="P274" s="16">
        <f t="shared" si="281"/>
        <v>119.565</v>
      </c>
      <c r="Q274" s="16">
        <f t="shared" si="282"/>
        <v>119.565</v>
      </c>
      <c r="R274" s="16">
        <f t="shared" si="283"/>
        <v>119.565</v>
      </c>
      <c r="S274" s="16">
        <f t="shared" si="284"/>
        <v>119.565</v>
      </c>
      <c r="T274" s="16">
        <f t="shared" si="285"/>
        <v>119.565</v>
      </c>
      <c r="U274" s="16">
        <f t="shared" si="286"/>
        <v>119.565</v>
      </c>
      <c r="V274" s="17">
        <f t="shared" si="287"/>
        <v>119.565</v>
      </c>
      <c r="X274" s="58"/>
      <c r="Y274" s="58"/>
      <c r="Z274" s="58"/>
    </row>
    <row r="275" spans="4:26" s="55" customFormat="1" ht="14.25" customHeight="1">
      <c r="D275" s="45" t="s">
        <v>52</v>
      </c>
      <c r="E275" s="31" t="s">
        <v>25</v>
      </c>
      <c r="F275" s="39"/>
      <c r="G275" s="39"/>
      <c r="H275" s="39"/>
      <c r="I275" s="22">
        <v>113.445</v>
      </c>
      <c r="J275" s="16">
        <f t="shared" si="288"/>
        <v>113.445</v>
      </c>
      <c r="K275" s="16">
        <f t="shared" si="276"/>
        <v>113.445</v>
      </c>
      <c r="L275" s="16">
        <f t="shared" si="277"/>
        <v>113.445</v>
      </c>
      <c r="M275" s="16">
        <f t="shared" si="278"/>
        <v>113.445</v>
      </c>
      <c r="N275" s="16">
        <f t="shared" si="279"/>
        <v>113.445</v>
      </c>
      <c r="O275" s="16">
        <f t="shared" si="280"/>
        <v>113.445</v>
      </c>
      <c r="P275" s="16">
        <f t="shared" si="281"/>
        <v>113.445</v>
      </c>
      <c r="Q275" s="16">
        <f t="shared" si="282"/>
        <v>113.445</v>
      </c>
      <c r="R275" s="16">
        <f t="shared" si="283"/>
        <v>113.445</v>
      </c>
      <c r="S275" s="16">
        <f t="shared" si="284"/>
        <v>113.445</v>
      </c>
      <c r="T275" s="16">
        <f t="shared" si="285"/>
        <v>113.445</v>
      </c>
      <c r="U275" s="16">
        <f t="shared" si="286"/>
        <v>113.445</v>
      </c>
      <c r="V275" s="17">
        <f t="shared" si="287"/>
        <v>113.445</v>
      </c>
      <c r="X275" s="58"/>
      <c r="Y275" s="58"/>
      <c r="Z275" s="58"/>
    </row>
    <row r="276" spans="4:26" s="55" customFormat="1" ht="14.25" customHeight="1">
      <c r="D276" s="44" t="s">
        <v>26</v>
      </c>
      <c r="E276" s="32" t="s">
        <v>25</v>
      </c>
      <c r="F276" s="43"/>
      <c r="G276" s="43"/>
      <c r="H276" s="43"/>
      <c r="I276" s="33"/>
      <c r="J276" s="33">
        <f aca="true" t="shared" si="290" ref="J276:V276">SUM(J272:J275)</f>
        <v>2701.9790000000003</v>
      </c>
      <c r="K276" s="33">
        <f t="shared" si="290"/>
        <v>2701.9790000000003</v>
      </c>
      <c r="L276" s="33">
        <f t="shared" si="290"/>
        <v>2701.9790000000003</v>
      </c>
      <c r="M276" s="33">
        <f t="shared" si="290"/>
        <v>2701.9790000000003</v>
      </c>
      <c r="N276" s="33">
        <f t="shared" si="290"/>
        <v>2701.9790000000003</v>
      </c>
      <c r="O276" s="33">
        <f t="shared" si="290"/>
        <v>2701.9790000000003</v>
      </c>
      <c r="P276" s="33">
        <f t="shared" si="290"/>
        <v>2701.9790000000003</v>
      </c>
      <c r="Q276" s="33">
        <f t="shared" si="290"/>
        <v>2701.9790000000003</v>
      </c>
      <c r="R276" s="33">
        <f t="shared" si="290"/>
        <v>2701.9790000000003</v>
      </c>
      <c r="S276" s="33">
        <f t="shared" si="290"/>
        <v>2701.9790000000003</v>
      </c>
      <c r="T276" s="33">
        <f t="shared" si="290"/>
        <v>2701.9790000000003</v>
      </c>
      <c r="U276" s="33">
        <f t="shared" si="290"/>
        <v>2701.9790000000003</v>
      </c>
      <c r="V276" s="19">
        <f t="shared" si="290"/>
        <v>2701.9790000000003</v>
      </c>
      <c r="X276" s="58"/>
      <c r="Y276" s="58"/>
      <c r="Z276" s="58"/>
    </row>
    <row r="277" spans="4:22" ht="26.25" customHeight="1">
      <c r="D277" s="79" t="s">
        <v>53</v>
      </c>
      <c r="E277" s="79"/>
      <c r="F277" s="79"/>
      <c r="G277" s="79"/>
      <c r="H277" s="79"/>
      <c r="I277" s="79"/>
      <c r="J277" s="79"/>
      <c r="K277" s="79"/>
      <c r="L277" s="79"/>
      <c r="M277" s="79"/>
      <c r="N277" s="79"/>
      <c r="O277" s="79"/>
      <c r="P277" s="79"/>
      <c r="Q277" s="79"/>
      <c r="R277" s="79"/>
      <c r="S277" s="79"/>
      <c r="T277" s="79"/>
      <c r="U277" s="79"/>
      <c r="V277" s="79"/>
    </row>
    <row r="278" spans="4:26" s="55" customFormat="1" ht="14.25" customHeight="1">
      <c r="D278" s="31" t="s">
        <v>43</v>
      </c>
      <c r="E278" s="31" t="s">
        <v>44</v>
      </c>
      <c r="F278" s="38"/>
      <c r="G278" s="38"/>
      <c r="H278" s="37"/>
      <c r="I278" s="80"/>
      <c r="J278" s="81"/>
      <c r="K278" s="81"/>
      <c r="L278" s="81"/>
      <c r="M278" s="81"/>
      <c r="N278" s="81"/>
      <c r="O278" s="81"/>
      <c r="P278" s="81"/>
      <c r="Q278" s="81"/>
      <c r="R278" s="81"/>
      <c r="S278" s="81"/>
      <c r="T278" s="81"/>
      <c r="U278" s="81"/>
      <c r="V278" s="82"/>
      <c r="X278" s="58"/>
      <c r="Y278" s="58"/>
      <c r="Z278" s="58"/>
    </row>
    <row r="279" spans="4:26" s="55" customFormat="1" ht="14.25" customHeight="1">
      <c r="D279" s="45" t="s">
        <v>48</v>
      </c>
      <c r="E279" s="31" t="s">
        <v>21</v>
      </c>
      <c r="F279" s="39"/>
      <c r="G279" s="39"/>
      <c r="H279" s="40"/>
      <c r="I279" s="77"/>
      <c r="J279" s="124"/>
      <c r="K279" s="124"/>
      <c r="L279" s="124"/>
      <c r="M279" s="124"/>
      <c r="N279" s="124"/>
      <c r="O279" s="124"/>
      <c r="P279" s="124"/>
      <c r="Q279" s="124"/>
      <c r="R279" s="124"/>
      <c r="S279" s="124"/>
      <c r="T279" s="124"/>
      <c r="U279" s="124"/>
      <c r="V279" s="21"/>
      <c r="X279" s="58"/>
      <c r="Y279" s="58"/>
      <c r="Z279" s="58"/>
    </row>
    <row r="280" spans="4:26" s="55" customFormat="1" ht="14.25" customHeight="1">
      <c r="D280" s="45" t="s">
        <v>49</v>
      </c>
      <c r="E280" s="31" t="s">
        <v>21</v>
      </c>
      <c r="F280" s="39"/>
      <c r="G280" s="39"/>
      <c r="H280" s="40"/>
      <c r="I280" s="78"/>
      <c r="J280" s="124"/>
      <c r="K280" s="124"/>
      <c r="L280" s="124"/>
      <c r="M280" s="124"/>
      <c r="N280" s="124"/>
      <c r="O280" s="124"/>
      <c r="P280" s="124"/>
      <c r="Q280" s="124"/>
      <c r="R280" s="124"/>
      <c r="S280" s="124"/>
      <c r="T280" s="124"/>
      <c r="U280" s="124"/>
      <c r="V280" s="21"/>
      <c r="X280" s="58"/>
      <c r="Y280" s="58"/>
      <c r="Z280" s="58"/>
    </row>
    <row r="281" spans="4:26" s="55" customFormat="1" ht="14.25" customHeight="1">
      <c r="D281" s="45" t="s">
        <v>50</v>
      </c>
      <c r="E281" s="31" t="s">
        <v>51</v>
      </c>
      <c r="F281" s="39"/>
      <c r="G281" s="39"/>
      <c r="H281" s="40"/>
      <c r="I281" s="78"/>
      <c r="J281" s="124"/>
      <c r="K281" s="124"/>
      <c r="L281" s="124"/>
      <c r="M281" s="124"/>
      <c r="N281" s="124"/>
      <c r="O281" s="124"/>
      <c r="P281" s="124"/>
      <c r="Q281" s="124"/>
      <c r="R281" s="124"/>
      <c r="S281" s="124"/>
      <c r="T281" s="124"/>
      <c r="U281" s="124"/>
      <c r="V281" s="21"/>
      <c r="X281" s="58"/>
      <c r="Y281" s="58"/>
      <c r="Z281" s="58"/>
    </row>
    <row r="282" spans="4:26" s="55" customFormat="1" ht="14.25" customHeight="1">
      <c r="D282" s="45" t="s">
        <v>52</v>
      </c>
      <c r="E282" s="31" t="s">
        <v>51</v>
      </c>
      <c r="F282" s="39"/>
      <c r="G282" s="39"/>
      <c r="H282" s="40"/>
      <c r="I282" s="78"/>
      <c r="J282" s="124"/>
      <c r="K282" s="124"/>
      <c r="L282" s="124"/>
      <c r="M282" s="124"/>
      <c r="N282" s="124"/>
      <c r="O282" s="124"/>
      <c r="P282" s="124"/>
      <c r="Q282" s="124"/>
      <c r="R282" s="124"/>
      <c r="S282" s="124"/>
      <c r="T282" s="124"/>
      <c r="U282" s="124"/>
      <c r="V282" s="21"/>
      <c r="X282" s="58"/>
      <c r="Y282" s="58"/>
      <c r="Z282" s="58"/>
    </row>
    <row r="283" spans="4:26" s="55" customFormat="1" ht="14.25" customHeight="1">
      <c r="D283" s="45" t="s">
        <v>48</v>
      </c>
      <c r="E283" s="31" t="s">
        <v>25</v>
      </c>
      <c r="F283" s="39"/>
      <c r="G283" s="39"/>
      <c r="H283" s="40"/>
      <c r="I283" s="78"/>
      <c r="J283" s="16">
        <f>J279*$Z269</f>
        <v>0</v>
      </c>
      <c r="K283" s="16">
        <f aca="true" t="shared" si="291" ref="K283:U283">K279*$Z269</f>
        <v>0</v>
      </c>
      <c r="L283" s="16">
        <f t="shared" si="291"/>
        <v>0</v>
      </c>
      <c r="M283" s="16">
        <f t="shared" si="291"/>
        <v>0</v>
      </c>
      <c r="N283" s="16">
        <f t="shared" si="291"/>
        <v>0</v>
      </c>
      <c r="O283" s="16">
        <f t="shared" si="291"/>
        <v>0</v>
      </c>
      <c r="P283" s="16">
        <f t="shared" si="291"/>
        <v>0</v>
      </c>
      <c r="Q283" s="16">
        <f t="shared" si="291"/>
        <v>0</v>
      </c>
      <c r="R283" s="16">
        <f t="shared" si="291"/>
        <v>0</v>
      </c>
      <c r="S283" s="16">
        <f t="shared" si="291"/>
        <v>0</v>
      </c>
      <c r="T283" s="16">
        <f t="shared" si="291"/>
        <v>0</v>
      </c>
      <c r="U283" s="16">
        <f t="shared" si="291"/>
        <v>0</v>
      </c>
      <c r="V283" s="17">
        <f aca="true" t="shared" si="292" ref="V283">V279*$Y269</f>
        <v>0</v>
      </c>
      <c r="X283" s="58"/>
      <c r="Y283" s="58"/>
      <c r="Z283" s="58"/>
    </row>
    <row r="284" spans="4:26" s="55" customFormat="1" ht="14.25" customHeight="1">
      <c r="D284" s="45" t="s">
        <v>49</v>
      </c>
      <c r="E284" s="31" t="s">
        <v>25</v>
      </c>
      <c r="F284" s="39"/>
      <c r="G284" s="39"/>
      <c r="H284" s="40"/>
      <c r="I284" s="78"/>
      <c r="J284" s="16">
        <f aca="true" t="shared" si="293" ref="J284:U286">J280*$Z270</f>
        <v>0</v>
      </c>
      <c r="K284" s="16">
        <f t="shared" si="293"/>
        <v>0</v>
      </c>
      <c r="L284" s="16">
        <f t="shared" si="293"/>
        <v>0</v>
      </c>
      <c r="M284" s="16">
        <f t="shared" si="293"/>
        <v>0</v>
      </c>
      <c r="N284" s="16">
        <f t="shared" si="293"/>
        <v>0</v>
      </c>
      <c r="O284" s="16">
        <f t="shared" si="293"/>
        <v>0</v>
      </c>
      <c r="P284" s="16">
        <f t="shared" si="293"/>
        <v>0</v>
      </c>
      <c r="Q284" s="16">
        <f t="shared" si="293"/>
        <v>0</v>
      </c>
      <c r="R284" s="16">
        <f t="shared" si="293"/>
        <v>0</v>
      </c>
      <c r="S284" s="16">
        <f t="shared" si="293"/>
        <v>0</v>
      </c>
      <c r="T284" s="16">
        <f t="shared" si="293"/>
        <v>0</v>
      </c>
      <c r="U284" s="16">
        <f t="shared" si="293"/>
        <v>0</v>
      </c>
      <c r="V284" s="17">
        <f aca="true" t="shared" si="294" ref="V284">V280*$Y270</f>
        <v>0</v>
      </c>
      <c r="X284" s="58"/>
      <c r="Y284" s="58"/>
      <c r="Z284" s="58"/>
    </row>
    <row r="285" spans="4:26" s="55" customFormat="1" ht="14.25" customHeight="1">
      <c r="D285" s="45" t="s">
        <v>50</v>
      </c>
      <c r="E285" s="31" t="s">
        <v>25</v>
      </c>
      <c r="F285" s="39"/>
      <c r="G285" s="39"/>
      <c r="H285" s="40"/>
      <c r="I285" s="78"/>
      <c r="J285" s="16">
        <f t="shared" si="293"/>
        <v>0</v>
      </c>
      <c r="K285" s="16">
        <f t="shared" si="293"/>
        <v>0</v>
      </c>
      <c r="L285" s="16">
        <f t="shared" si="293"/>
        <v>0</v>
      </c>
      <c r="M285" s="16">
        <f t="shared" si="293"/>
        <v>0</v>
      </c>
      <c r="N285" s="16">
        <f t="shared" si="293"/>
        <v>0</v>
      </c>
      <c r="O285" s="16">
        <f t="shared" si="293"/>
        <v>0</v>
      </c>
      <c r="P285" s="16">
        <f t="shared" si="293"/>
        <v>0</v>
      </c>
      <c r="Q285" s="16">
        <f t="shared" si="293"/>
        <v>0</v>
      </c>
      <c r="R285" s="16">
        <f t="shared" si="293"/>
        <v>0</v>
      </c>
      <c r="S285" s="16">
        <f t="shared" si="293"/>
        <v>0</v>
      </c>
      <c r="T285" s="16">
        <f t="shared" si="293"/>
        <v>0</v>
      </c>
      <c r="U285" s="16">
        <f t="shared" si="293"/>
        <v>0</v>
      </c>
      <c r="V285" s="17">
        <f aca="true" t="shared" si="295" ref="V285">V281*$Y271</f>
        <v>0</v>
      </c>
      <c r="X285" s="58"/>
      <c r="Y285" s="58"/>
      <c r="Z285" s="58"/>
    </row>
    <row r="286" spans="4:26" s="55" customFormat="1" ht="14.25" customHeight="1">
      <c r="D286" s="45" t="s">
        <v>52</v>
      </c>
      <c r="E286" s="31" t="s">
        <v>25</v>
      </c>
      <c r="F286" s="39"/>
      <c r="G286" s="39"/>
      <c r="H286" s="39"/>
      <c r="I286" s="78"/>
      <c r="J286" s="16">
        <f t="shared" si="293"/>
        <v>0</v>
      </c>
      <c r="K286" s="16">
        <f t="shared" si="293"/>
        <v>0</v>
      </c>
      <c r="L286" s="16">
        <f t="shared" si="293"/>
        <v>0</v>
      </c>
      <c r="M286" s="16">
        <f t="shared" si="293"/>
        <v>0</v>
      </c>
      <c r="N286" s="16">
        <f t="shared" si="293"/>
        <v>0</v>
      </c>
      <c r="O286" s="16">
        <f t="shared" si="293"/>
        <v>0</v>
      </c>
      <c r="P286" s="16">
        <f t="shared" si="293"/>
        <v>0</v>
      </c>
      <c r="Q286" s="16">
        <f t="shared" si="293"/>
        <v>0</v>
      </c>
      <c r="R286" s="16">
        <f t="shared" si="293"/>
        <v>0</v>
      </c>
      <c r="S286" s="16">
        <f t="shared" si="293"/>
        <v>0</v>
      </c>
      <c r="T286" s="16">
        <f t="shared" si="293"/>
        <v>0</v>
      </c>
      <c r="U286" s="16">
        <f t="shared" si="293"/>
        <v>0</v>
      </c>
      <c r="V286" s="17">
        <f aca="true" t="shared" si="296" ref="V286">V282*$Y272</f>
        <v>0</v>
      </c>
      <c r="X286" s="58"/>
      <c r="Y286" s="58"/>
      <c r="Z286" s="58"/>
    </row>
    <row r="287" spans="4:26" s="55" customFormat="1" ht="14.25" customHeight="1">
      <c r="D287" s="44" t="s">
        <v>26</v>
      </c>
      <c r="E287" s="32" t="s">
        <v>25</v>
      </c>
      <c r="F287" s="43"/>
      <c r="G287" s="43"/>
      <c r="H287" s="43"/>
      <c r="I287" s="44"/>
      <c r="J287" s="33">
        <f>SUM(J283:J286)</f>
        <v>0</v>
      </c>
      <c r="K287" s="33">
        <f>SUM(K283:K286)</f>
        <v>0</v>
      </c>
      <c r="L287" s="33">
        <f aca="true" t="shared" si="297" ref="L287">SUM(L283:L286)</f>
        <v>0</v>
      </c>
      <c r="M287" s="33">
        <f aca="true" t="shared" si="298" ref="M287">SUM(M283:M286)</f>
        <v>0</v>
      </c>
      <c r="N287" s="33">
        <f aca="true" t="shared" si="299" ref="N287">SUM(N283:N286)</f>
        <v>0</v>
      </c>
      <c r="O287" s="33">
        <f aca="true" t="shared" si="300" ref="O287">SUM(O283:O286)</f>
        <v>0</v>
      </c>
      <c r="P287" s="33">
        <f aca="true" t="shared" si="301" ref="P287">SUM(P283:P286)</f>
        <v>0</v>
      </c>
      <c r="Q287" s="33">
        <f aca="true" t="shared" si="302" ref="Q287">SUM(Q283:Q286)</f>
        <v>0</v>
      </c>
      <c r="R287" s="33">
        <f aca="true" t="shared" si="303" ref="R287">SUM(R283:R286)</f>
        <v>0</v>
      </c>
      <c r="S287" s="33">
        <f aca="true" t="shared" si="304" ref="S287">SUM(S283:S286)</f>
        <v>0</v>
      </c>
      <c r="T287" s="33">
        <f aca="true" t="shared" si="305" ref="T287">SUM(T283:T286)</f>
        <v>0</v>
      </c>
      <c r="U287" s="33">
        <f aca="true" t="shared" si="306" ref="U287">SUM(U283:U286)</f>
        <v>0</v>
      </c>
      <c r="V287" s="19">
        <f aca="true" t="shared" si="307" ref="V287">SUM(V279:V286)</f>
        <v>0</v>
      </c>
      <c r="X287" s="58"/>
      <c r="Y287" s="58"/>
      <c r="Z287" s="58"/>
    </row>
    <row r="288" spans="4:22" ht="26.25" customHeight="1">
      <c r="D288" s="79" t="s">
        <v>54</v>
      </c>
      <c r="E288" s="79"/>
      <c r="F288" s="79"/>
      <c r="G288" s="79"/>
      <c r="H288" s="79"/>
      <c r="I288" s="79"/>
      <c r="J288" s="79"/>
      <c r="K288" s="79"/>
      <c r="L288" s="79"/>
      <c r="M288" s="79"/>
      <c r="N288" s="79"/>
      <c r="O288" s="79"/>
      <c r="P288" s="79"/>
      <c r="Q288" s="79"/>
      <c r="R288" s="79"/>
      <c r="S288" s="79"/>
      <c r="T288" s="79"/>
      <c r="U288" s="79"/>
      <c r="V288" s="79"/>
    </row>
    <row r="289" spans="4:26" s="55" customFormat="1" ht="14.25" customHeight="1">
      <c r="D289" s="31" t="s">
        <v>43</v>
      </c>
      <c r="E289" s="31" t="s">
        <v>44</v>
      </c>
      <c r="F289" s="38"/>
      <c r="G289" s="38"/>
      <c r="H289" s="37"/>
      <c r="I289" s="80"/>
      <c r="J289" s="81"/>
      <c r="K289" s="81"/>
      <c r="L289" s="81"/>
      <c r="M289" s="81"/>
      <c r="N289" s="81"/>
      <c r="O289" s="81"/>
      <c r="P289" s="81"/>
      <c r="Q289" s="81"/>
      <c r="R289" s="81"/>
      <c r="S289" s="81"/>
      <c r="T289" s="81"/>
      <c r="U289" s="81"/>
      <c r="V289" s="82"/>
      <c r="X289" s="65"/>
      <c r="Y289" s="65"/>
      <c r="Z289" s="65"/>
    </row>
    <row r="290" spans="4:26" s="55" customFormat="1" ht="14.25" customHeight="1">
      <c r="D290" s="45" t="s">
        <v>48</v>
      </c>
      <c r="E290" s="31" t="s">
        <v>21</v>
      </c>
      <c r="F290" s="39"/>
      <c r="G290" s="39"/>
      <c r="H290" s="40"/>
      <c r="I290" s="77"/>
      <c r="J290" s="16">
        <f aca="true" t="shared" si="308" ref="J290:V290">J268-J279</f>
        <v>166.9</v>
      </c>
      <c r="K290" s="16">
        <f t="shared" si="308"/>
        <v>166.9</v>
      </c>
      <c r="L290" s="16">
        <f t="shared" si="308"/>
        <v>166.9</v>
      </c>
      <c r="M290" s="16">
        <f t="shared" si="308"/>
        <v>166.9</v>
      </c>
      <c r="N290" s="16">
        <f t="shared" si="308"/>
        <v>166.9</v>
      </c>
      <c r="O290" s="16">
        <f t="shared" si="308"/>
        <v>166.9</v>
      </c>
      <c r="P290" s="16">
        <f t="shared" si="308"/>
        <v>166.9</v>
      </c>
      <c r="Q290" s="16">
        <f t="shared" si="308"/>
        <v>166.9</v>
      </c>
      <c r="R290" s="16">
        <f t="shared" si="308"/>
        <v>166.9</v>
      </c>
      <c r="S290" s="16">
        <f t="shared" si="308"/>
        <v>166.9</v>
      </c>
      <c r="T290" s="16">
        <f t="shared" si="308"/>
        <v>166.9</v>
      </c>
      <c r="U290" s="16">
        <f t="shared" si="308"/>
        <v>166.9</v>
      </c>
      <c r="V290" s="17">
        <f t="shared" si="308"/>
        <v>166.9</v>
      </c>
      <c r="X290" s="65"/>
      <c r="Y290" s="65"/>
      <c r="Z290" s="65"/>
    </row>
    <row r="291" spans="4:26" s="55" customFormat="1" ht="14.25" customHeight="1">
      <c r="D291" s="45" t="s">
        <v>49</v>
      </c>
      <c r="E291" s="31" t="s">
        <v>21</v>
      </c>
      <c r="F291" s="39"/>
      <c r="G291" s="39"/>
      <c r="H291" s="40"/>
      <c r="I291" s="78"/>
      <c r="J291" s="16">
        <f aca="true" t="shared" si="309" ref="J291:V291">J269-J280</f>
        <v>851</v>
      </c>
      <c r="K291" s="16">
        <f t="shared" si="309"/>
        <v>851</v>
      </c>
      <c r="L291" s="16">
        <f t="shared" si="309"/>
        <v>851</v>
      </c>
      <c r="M291" s="16">
        <f t="shared" si="309"/>
        <v>851</v>
      </c>
      <c r="N291" s="16">
        <f t="shared" si="309"/>
        <v>851</v>
      </c>
      <c r="O291" s="16">
        <f t="shared" si="309"/>
        <v>851</v>
      </c>
      <c r="P291" s="16">
        <f t="shared" si="309"/>
        <v>851</v>
      </c>
      <c r="Q291" s="16">
        <f t="shared" si="309"/>
        <v>851</v>
      </c>
      <c r="R291" s="16">
        <f t="shared" si="309"/>
        <v>851</v>
      </c>
      <c r="S291" s="16">
        <f t="shared" si="309"/>
        <v>851</v>
      </c>
      <c r="T291" s="16">
        <f t="shared" si="309"/>
        <v>851</v>
      </c>
      <c r="U291" s="16">
        <f t="shared" si="309"/>
        <v>851</v>
      </c>
      <c r="V291" s="17">
        <f t="shared" si="309"/>
        <v>851</v>
      </c>
      <c r="X291" s="65"/>
      <c r="Y291" s="65"/>
      <c r="Z291" s="65"/>
    </row>
    <row r="292" spans="4:26" s="55" customFormat="1" ht="14.25" customHeight="1">
      <c r="D292" s="45" t="s">
        <v>50</v>
      </c>
      <c r="E292" s="31" t="s">
        <v>51</v>
      </c>
      <c r="F292" s="39"/>
      <c r="G292" s="39"/>
      <c r="H292" s="40"/>
      <c r="I292" s="78"/>
      <c r="J292" s="16">
        <f aca="true" t="shared" si="310" ref="J292:V292">J270-J281</f>
        <v>2146.3</v>
      </c>
      <c r="K292" s="16">
        <f t="shared" si="310"/>
        <v>2146.3</v>
      </c>
      <c r="L292" s="16">
        <f t="shared" si="310"/>
        <v>2146.3</v>
      </c>
      <c r="M292" s="16">
        <f t="shared" si="310"/>
        <v>2146.3</v>
      </c>
      <c r="N292" s="16">
        <f t="shared" si="310"/>
        <v>2146.3</v>
      </c>
      <c r="O292" s="16">
        <f t="shared" si="310"/>
        <v>2146.3</v>
      </c>
      <c r="P292" s="16">
        <f t="shared" si="310"/>
        <v>2146.3</v>
      </c>
      <c r="Q292" s="16">
        <f t="shared" si="310"/>
        <v>2146.3</v>
      </c>
      <c r="R292" s="16">
        <f t="shared" si="310"/>
        <v>2146.3</v>
      </c>
      <c r="S292" s="16">
        <f t="shared" si="310"/>
        <v>2146.3</v>
      </c>
      <c r="T292" s="16">
        <f t="shared" si="310"/>
        <v>2146.3</v>
      </c>
      <c r="U292" s="16">
        <f t="shared" si="310"/>
        <v>2146.3</v>
      </c>
      <c r="V292" s="17">
        <f t="shared" si="310"/>
        <v>2146.3</v>
      </c>
      <c r="X292" s="65"/>
      <c r="Y292" s="65"/>
      <c r="Z292" s="65"/>
    </row>
    <row r="293" spans="4:26" s="55" customFormat="1" ht="14.25" customHeight="1">
      <c r="D293" s="45" t="s">
        <v>52</v>
      </c>
      <c r="E293" s="31" t="s">
        <v>51</v>
      </c>
      <c r="F293" s="39"/>
      <c r="G293" s="39"/>
      <c r="H293" s="40"/>
      <c r="I293" s="78"/>
      <c r="J293" s="16">
        <f aca="true" t="shared" si="311" ref="J293:V293">J271-J282</f>
        <v>2146.3</v>
      </c>
      <c r="K293" s="16">
        <f t="shared" si="311"/>
        <v>2146.3</v>
      </c>
      <c r="L293" s="16">
        <f t="shared" si="311"/>
        <v>2146.3</v>
      </c>
      <c r="M293" s="16">
        <f t="shared" si="311"/>
        <v>2146.3</v>
      </c>
      <c r="N293" s="16">
        <f t="shared" si="311"/>
        <v>2146.3</v>
      </c>
      <c r="O293" s="16">
        <f t="shared" si="311"/>
        <v>2146.3</v>
      </c>
      <c r="P293" s="16">
        <f t="shared" si="311"/>
        <v>2146.3</v>
      </c>
      <c r="Q293" s="16">
        <f t="shared" si="311"/>
        <v>2146.3</v>
      </c>
      <c r="R293" s="16">
        <f t="shared" si="311"/>
        <v>2146.3</v>
      </c>
      <c r="S293" s="16">
        <f t="shared" si="311"/>
        <v>2146.3</v>
      </c>
      <c r="T293" s="16">
        <f t="shared" si="311"/>
        <v>2146.3</v>
      </c>
      <c r="U293" s="16">
        <f t="shared" si="311"/>
        <v>2146.3</v>
      </c>
      <c r="V293" s="17">
        <f t="shared" si="311"/>
        <v>2146.3</v>
      </c>
      <c r="X293" s="65"/>
      <c r="Y293" s="65"/>
      <c r="Z293" s="65"/>
    </row>
    <row r="294" spans="4:26" s="55" customFormat="1" ht="14.25" customHeight="1">
      <c r="D294" s="45" t="s">
        <v>48</v>
      </c>
      <c r="E294" s="31" t="s">
        <v>25</v>
      </c>
      <c r="F294" s="39"/>
      <c r="G294" s="39"/>
      <c r="H294" s="40"/>
      <c r="I294" s="78"/>
      <c r="J294" s="16">
        <f aca="true" t="shared" si="312" ref="J294:V294">J272-J283</f>
        <v>806.164</v>
      </c>
      <c r="K294" s="16">
        <f t="shared" si="312"/>
        <v>806.164</v>
      </c>
      <c r="L294" s="16">
        <f t="shared" si="312"/>
        <v>806.164</v>
      </c>
      <c r="M294" s="16">
        <f t="shared" si="312"/>
        <v>806.164</v>
      </c>
      <c r="N294" s="16">
        <f t="shared" si="312"/>
        <v>806.164</v>
      </c>
      <c r="O294" s="16">
        <f t="shared" si="312"/>
        <v>806.164</v>
      </c>
      <c r="P294" s="16">
        <f t="shared" si="312"/>
        <v>806.164</v>
      </c>
      <c r="Q294" s="16">
        <f t="shared" si="312"/>
        <v>806.164</v>
      </c>
      <c r="R294" s="16">
        <f t="shared" si="312"/>
        <v>806.164</v>
      </c>
      <c r="S294" s="16">
        <f t="shared" si="312"/>
        <v>806.164</v>
      </c>
      <c r="T294" s="16">
        <f t="shared" si="312"/>
        <v>806.164</v>
      </c>
      <c r="U294" s="16">
        <f t="shared" si="312"/>
        <v>806.164</v>
      </c>
      <c r="V294" s="17">
        <f t="shared" si="312"/>
        <v>806.164</v>
      </c>
      <c r="X294" s="65"/>
      <c r="Y294" s="65"/>
      <c r="Z294" s="65"/>
    </row>
    <row r="295" spans="4:26" s="55" customFormat="1" ht="14.25" customHeight="1">
      <c r="D295" s="45" t="s">
        <v>49</v>
      </c>
      <c r="E295" s="31" t="s">
        <v>25</v>
      </c>
      <c r="F295" s="39"/>
      <c r="G295" s="39"/>
      <c r="H295" s="40"/>
      <c r="I295" s="78"/>
      <c r="J295" s="16">
        <f aca="true" t="shared" si="313" ref="J295:V295">J273-J284</f>
        <v>1662.805</v>
      </c>
      <c r="K295" s="16">
        <f t="shared" si="313"/>
        <v>1662.805</v>
      </c>
      <c r="L295" s="16">
        <f t="shared" si="313"/>
        <v>1662.805</v>
      </c>
      <c r="M295" s="16">
        <f t="shared" si="313"/>
        <v>1662.805</v>
      </c>
      <c r="N295" s="16">
        <f t="shared" si="313"/>
        <v>1662.805</v>
      </c>
      <c r="O295" s="16">
        <f t="shared" si="313"/>
        <v>1662.805</v>
      </c>
      <c r="P295" s="16">
        <f t="shared" si="313"/>
        <v>1662.805</v>
      </c>
      <c r="Q295" s="16">
        <f t="shared" si="313"/>
        <v>1662.805</v>
      </c>
      <c r="R295" s="16">
        <f t="shared" si="313"/>
        <v>1662.805</v>
      </c>
      <c r="S295" s="16">
        <f t="shared" si="313"/>
        <v>1662.805</v>
      </c>
      <c r="T295" s="16">
        <f t="shared" si="313"/>
        <v>1662.805</v>
      </c>
      <c r="U295" s="16">
        <f t="shared" si="313"/>
        <v>1662.805</v>
      </c>
      <c r="V295" s="17">
        <f t="shared" si="313"/>
        <v>1662.805</v>
      </c>
      <c r="X295" s="58"/>
      <c r="Y295" s="58"/>
      <c r="Z295" s="58"/>
    </row>
    <row r="296" spans="4:26" s="55" customFormat="1" ht="14.25" customHeight="1">
      <c r="D296" s="45" t="s">
        <v>50</v>
      </c>
      <c r="E296" s="31" t="s">
        <v>25</v>
      </c>
      <c r="F296" s="39"/>
      <c r="G296" s="39"/>
      <c r="H296" s="40"/>
      <c r="I296" s="78"/>
      <c r="J296" s="16">
        <f aca="true" t="shared" si="314" ref="J296:V296">J274-J285</f>
        <v>119.565</v>
      </c>
      <c r="K296" s="16">
        <f t="shared" si="314"/>
        <v>119.565</v>
      </c>
      <c r="L296" s="16">
        <f t="shared" si="314"/>
        <v>119.565</v>
      </c>
      <c r="M296" s="16">
        <f t="shared" si="314"/>
        <v>119.565</v>
      </c>
      <c r="N296" s="16">
        <f t="shared" si="314"/>
        <v>119.565</v>
      </c>
      <c r="O296" s="16">
        <f t="shared" si="314"/>
        <v>119.565</v>
      </c>
      <c r="P296" s="16">
        <f t="shared" si="314"/>
        <v>119.565</v>
      </c>
      <c r="Q296" s="16">
        <f t="shared" si="314"/>
        <v>119.565</v>
      </c>
      <c r="R296" s="16">
        <f t="shared" si="314"/>
        <v>119.565</v>
      </c>
      <c r="S296" s="16">
        <f t="shared" si="314"/>
        <v>119.565</v>
      </c>
      <c r="T296" s="16">
        <f t="shared" si="314"/>
        <v>119.565</v>
      </c>
      <c r="U296" s="16">
        <f t="shared" si="314"/>
        <v>119.565</v>
      </c>
      <c r="V296" s="17">
        <f t="shared" si="314"/>
        <v>119.565</v>
      </c>
      <c r="X296" s="58"/>
      <c r="Y296" s="58"/>
      <c r="Z296" s="58"/>
    </row>
    <row r="297" spans="4:26" s="55" customFormat="1" ht="14.25" customHeight="1">
      <c r="D297" s="45" t="s">
        <v>52</v>
      </c>
      <c r="E297" s="31" t="s">
        <v>25</v>
      </c>
      <c r="F297" s="39"/>
      <c r="G297" s="39"/>
      <c r="H297" s="39"/>
      <c r="I297" s="78"/>
      <c r="J297" s="16">
        <f aca="true" t="shared" si="315" ref="J297:V297">J275-J286</f>
        <v>113.445</v>
      </c>
      <c r="K297" s="16">
        <f t="shared" si="315"/>
        <v>113.445</v>
      </c>
      <c r="L297" s="16">
        <f t="shared" si="315"/>
        <v>113.445</v>
      </c>
      <c r="M297" s="16">
        <f t="shared" si="315"/>
        <v>113.445</v>
      </c>
      <c r="N297" s="16">
        <f t="shared" si="315"/>
        <v>113.445</v>
      </c>
      <c r="O297" s="16">
        <f t="shared" si="315"/>
        <v>113.445</v>
      </c>
      <c r="P297" s="16">
        <f t="shared" si="315"/>
        <v>113.445</v>
      </c>
      <c r="Q297" s="16">
        <f t="shared" si="315"/>
        <v>113.445</v>
      </c>
      <c r="R297" s="16">
        <f t="shared" si="315"/>
        <v>113.445</v>
      </c>
      <c r="S297" s="16">
        <f t="shared" si="315"/>
        <v>113.445</v>
      </c>
      <c r="T297" s="16">
        <f t="shared" si="315"/>
        <v>113.445</v>
      </c>
      <c r="U297" s="16">
        <f t="shared" si="315"/>
        <v>113.445</v>
      </c>
      <c r="V297" s="17">
        <f t="shared" si="315"/>
        <v>113.445</v>
      </c>
      <c r="X297" s="58"/>
      <c r="Y297" s="58"/>
      <c r="Z297" s="58"/>
    </row>
    <row r="298" spans="4:26" s="55" customFormat="1" ht="14.25" customHeight="1">
      <c r="D298" s="44" t="s">
        <v>26</v>
      </c>
      <c r="E298" s="32" t="s">
        <v>25</v>
      </c>
      <c r="F298" s="43"/>
      <c r="G298" s="43"/>
      <c r="H298" s="43"/>
      <c r="I298" s="44"/>
      <c r="J298" s="33">
        <f aca="true" t="shared" si="316" ref="J298:V298">SUM(J294:J297)</f>
        <v>2701.9790000000003</v>
      </c>
      <c r="K298" s="33">
        <f t="shared" si="316"/>
        <v>2701.9790000000003</v>
      </c>
      <c r="L298" s="33">
        <f t="shared" si="316"/>
        <v>2701.9790000000003</v>
      </c>
      <c r="M298" s="33">
        <f t="shared" si="316"/>
        <v>2701.9790000000003</v>
      </c>
      <c r="N298" s="33">
        <f t="shared" si="316"/>
        <v>2701.9790000000003</v>
      </c>
      <c r="O298" s="33">
        <f t="shared" si="316"/>
        <v>2701.9790000000003</v>
      </c>
      <c r="P298" s="33">
        <f t="shared" si="316"/>
        <v>2701.9790000000003</v>
      </c>
      <c r="Q298" s="33">
        <f t="shared" si="316"/>
        <v>2701.9790000000003</v>
      </c>
      <c r="R298" s="33">
        <f t="shared" si="316"/>
        <v>2701.9790000000003</v>
      </c>
      <c r="S298" s="33">
        <f t="shared" si="316"/>
        <v>2701.9790000000003</v>
      </c>
      <c r="T298" s="33">
        <f t="shared" si="316"/>
        <v>2701.9790000000003</v>
      </c>
      <c r="U298" s="33">
        <f t="shared" si="316"/>
        <v>2701.9790000000003</v>
      </c>
      <c r="V298" s="19">
        <f t="shared" si="316"/>
        <v>2701.9790000000003</v>
      </c>
      <c r="X298" s="58"/>
      <c r="Y298" s="58"/>
      <c r="Z298" s="58"/>
    </row>
    <row r="300" spans="4:22" ht="13" customHeight="1">
      <c r="D300" s="90" t="s">
        <v>64</v>
      </c>
      <c r="E300" s="91"/>
      <c r="F300" s="91"/>
      <c r="G300" s="91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91"/>
      <c r="U300" s="91"/>
      <c r="V300" s="92"/>
    </row>
    <row r="301" spans="4:22" ht="13" customHeight="1">
      <c r="D301" s="93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  <c r="Q301" s="94"/>
      <c r="R301" s="94"/>
      <c r="S301" s="94"/>
      <c r="T301" s="94"/>
      <c r="U301" s="94"/>
      <c r="V301" s="95"/>
    </row>
    <row r="302" spans="4:22" s="59" customFormat="1" ht="14.25" customHeight="1">
      <c r="D302" s="66" t="s">
        <v>39</v>
      </c>
      <c r="E302" s="60">
        <v>12</v>
      </c>
      <c r="F302" s="61"/>
      <c r="G302" s="61"/>
      <c r="H302" s="62" t="s">
        <v>40</v>
      </c>
      <c r="I302" s="62" t="s">
        <v>41</v>
      </c>
      <c r="J302" s="62">
        <f>J265</f>
        <v>2024</v>
      </c>
      <c r="K302" s="62">
        <f aca="true" t="shared" si="317" ref="K302:U302">K265</f>
        <v>2023</v>
      </c>
      <c r="L302" s="62">
        <f t="shared" si="317"/>
        <v>2024</v>
      </c>
      <c r="M302" s="62">
        <f t="shared" si="317"/>
        <v>2025</v>
      </c>
      <c r="N302" s="62">
        <f t="shared" si="317"/>
        <v>2026</v>
      </c>
      <c r="O302" s="62">
        <f t="shared" si="317"/>
        <v>2027</v>
      </c>
      <c r="P302" s="62">
        <f t="shared" si="317"/>
        <v>2028</v>
      </c>
      <c r="Q302" s="62">
        <f t="shared" si="317"/>
        <v>2029</v>
      </c>
      <c r="R302" s="62">
        <f t="shared" si="317"/>
        <v>2030</v>
      </c>
      <c r="S302" s="62">
        <f t="shared" si="317"/>
        <v>2031</v>
      </c>
      <c r="T302" s="62">
        <f t="shared" si="317"/>
        <v>2032</v>
      </c>
      <c r="U302" s="62">
        <f t="shared" si="317"/>
        <v>2033</v>
      </c>
      <c r="V302" s="62">
        <v>2034</v>
      </c>
    </row>
    <row r="303" spans="4:22" ht="26.25" customHeight="1">
      <c r="D303" s="96" t="s">
        <v>42</v>
      </c>
      <c r="E303" s="96"/>
      <c r="F303" s="96"/>
      <c r="G303" s="96"/>
      <c r="H303" s="96"/>
      <c r="I303" s="96"/>
      <c r="J303" s="96"/>
      <c r="K303" s="96"/>
      <c r="L303" s="96"/>
      <c r="M303" s="96"/>
      <c r="N303" s="96"/>
      <c r="O303" s="96"/>
      <c r="P303" s="96"/>
      <c r="Q303" s="96"/>
      <c r="R303" s="96"/>
      <c r="S303" s="96"/>
      <c r="T303" s="96"/>
      <c r="U303" s="96"/>
      <c r="V303" s="96"/>
    </row>
    <row r="304" spans="4:26" s="55" customFormat="1" ht="14.25" customHeight="1">
      <c r="D304" s="31" t="s">
        <v>43</v>
      </c>
      <c r="E304" s="31" t="s">
        <v>44</v>
      </c>
      <c r="F304" s="38"/>
      <c r="G304" s="38"/>
      <c r="H304" s="37"/>
      <c r="I304" s="80"/>
      <c r="J304" s="81"/>
      <c r="K304" s="81"/>
      <c r="L304" s="81"/>
      <c r="M304" s="81"/>
      <c r="N304" s="81"/>
      <c r="O304" s="81"/>
      <c r="P304" s="81"/>
      <c r="Q304" s="81"/>
      <c r="R304" s="81"/>
      <c r="S304" s="81"/>
      <c r="T304" s="81"/>
      <c r="U304" s="81"/>
      <c r="V304" s="82"/>
      <c r="X304" s="89" t="s">
        <v>45</v>
      </c>
      <c r="Y304" s="89" t="s">
        <v>46</v>
      </c>
      <c r="Z304" s="89" t="s">
        <v>47</v>
      </c>
    </row>
    <row r="305" spans="4:26" s="55" customFormat="1" ht="14.25" customHeight="1">
      <c r="D305" s="45" t="s">
        <v>48</v>
      </c>
      <c r="E305" s="31" t="s">
        <v>21</v>
      </c>
      <c r="F305" s="39"/>
      <c r="G305" s="39"/>
      <c r="H305" s="40"/>
      <c r="I305" s="22">
        <v>132.7</v>
      </c>
      <c r="J305" s="16">
        <f>I305</f>
        <v>132.7</v>
      </c>
      <c r="K305" s="16">
        <f aca="true" t="shared" si="318" ref="K305:K312">J305</f>
        <v>132.7</v>
      </c>
      <c r="L305" s="16">
        <f aca="true" t="shared" si="319" ref="L305:L312">K305</f>
        <v>132.7</v>
      </c>
      <c r="M305" s="16">
        <f aca="true" t="shared" si="320" ref="M305:M312">L305</f>
        <v>132.7</v>
      </c>
      <c r="N305" s="16">
        <f aca="true" t="shared" si="321" ref="N305:N312">M305</f>
        <v>132.7</v>
      </c>
      <c r="O305" s="16">
        <f aca="true" t="shared" si="322" ref="O305:O312">N305</f>
        <v>132.7</v>
      </c>
      <c r="P305" s="16">
        <f aca="true" t="shared" si="323" ref="P305:P312">O305</f>
        <v>132.7</v>
      </c>
      <c r="Q305" s="16">
        <f aca="true" t="shared" si="324" ref="Q305:Q312">P305</f>
        <v>132.7</v>
      </c>
      <c r="R305" s="16">
        <f aca="true" t="shared" si="325" ref="R305:R312">Q305</f>
        <v>132.7</v>
      </c>
      <c r="S305" s="16">
        <f aca="true" t="shared" si="326" ref="S305:S312">R305</f>
        <v>132.7</v>
      </c>
      <c r="T305" s="16">
        <f aca="true" t="shared" si="327" ref="T305:T312">S305</f>
        <v>132.7</v>
      </c>
      <c r="U305" s="16">
        <f aca="true" t="shared" si="328" ref="U305:U312">T305</f>
        <v>132.7</v>
      </c>
      <c r="V305" s="17">
        <f aca="true" t="shared" si="329" ref="V305:V312">U305</f>
        <v>132.7</v>
      </c>
      <c r="X305" s="89"/>
      <c r="Y305" s="89"/>
      <c r="Z305" s="89"/>
    </row>
    <row r="306" spans="4:26" s="55" customFormat="1" ht="14.25" customHeight="1">
      <c r="D306" s="45" t="s">
        <v>49</v>
      </c>
      <c r="E306" s="31" t="s">
        <v>21</v>
      </c>
      <c r="F306" s="39"/>
      <c r="G306" s="39"/>
      <c r="H306" s="40"/>
      <c r="I306" s="22">
        <v>942.5</v>
      </c>
      <c r="J306" s="16">
        <f aca="true" t="shared" si="330" ref="J306:J312">I306</f>
        <v>942.5</v>
      </c>
      <c r="K306" s="16">
        <f t="shared" si="318"/>
        <v>942.5</v>
      </c>
      <c r="L306" s="16">
        <f t="shared" si="319"/>
        <v>942.5</v>
      </c>
      <c r="M306" s="16">
        <f t="shared" si="320"/>
        <v>942.5</v>
      </c>
      <c r="N306" s="16">
        <f t="shared" si="321"/>
        <v>942.5</v>
      </c>
      <c r="O306" s="16">
        <f t="shared" si="322"/>
        <v>942.5</v>
      </c>
      <c r="P306" s="16">
        <f t="shared" si="323"/>
        <v>942.5</v>
      </c>
      <c r="Q306" s="16">
        <f t="shared" si="324"/>
        <v>942.5</v>
      </c>
      <c r="R306" s="16">
        <f t="shared" si="325"/>
        <v>942.5</v>
      </c>
      <c r="S306" s="16">
        <f t="shared" si="326"/>
        <v>942.5</v>
      </c>
      <c r="T306" s="16">
        <f t="shared" si="327"/>
        <v>942.5</v>
      </c>
      <c r="U306" s="16">
        <f t="shared" si="328"/>
        <v>942.5</v>
      </c>
      <c r="V306" s="17">
        <f t="shared" si="329"/>
        <v>942.5</v>
      </c>
      <c r="X306" s="56" t="s">
        <v>56</v>
      </c>
      <c r="Y306" s="57">
        <f>I309/I305</f>
        <v>5.4316654107008295</v>
      </c>
      <c r="Z306" s="57">
        <f>Y306*1.21</f>
        <v>6.572315146948004</v>
      </c>
    </row>
    <row r="307" spans="4:26" s="55" customFormat="1" ht="14.25" customHeight="1">
      <c r="D307" s="45" t="s">
        <v>50</v>
      </c>
      <c r="E307" s="31" t="s">
        <v>51</v>
      </c>
      <c r="F307" s="39"/>
      <c r="G307" s="39"/>
      <c r="H307" s="40"/>
      <c r="I307" s="22">
        <v>2747.7</v>
      </c>
      <c r="J307" s="16">
        <f t="shared" si="330"/>
        <v>2747.7</v>
      </c>
      <c r="K307" s="16">
        <f t="shared" si="318"/>
        <v>2747.7</v>
      </c>
      <c r="L307" s="16">
        <f t="shared" si="319"/>
        <v>2747.7</v>
      </c>
      <c r="M307" s="16">
        <f t="shared" si="320"/>
        <v>2747.7</v>
      </c>
      <c r="N307" s="16">
        <f t="shared" si="321"/>
        <v>2747.7</v>
      </c>
      <c r="O307" s="16">
        <f t="shared" si="322"/>
        <v>2747.7</v>
      </c>
      <c r="P307" s="16">
        <f t="shared" si="323"/>
        <v>2747.7</v>
      </c>
      <c r="Q307" s="16">
        <f t="shared" si="324"/>
        <v>2747.7</v>
      </c>
      <c r="R307" s="16">
        <f t="shared" si="325"/>
        <v>2747.7</v>
      </c>
      <c r="S307" s="16">
        <f t="shared" si="326"/>
        <v>2747.7</v>
      </c>
      <c r="T307" s="16">
        <f t="shared" si="327"/>
        <v>2747.7</v>
      </c>
      <c r="U307" s="16">
        <f t="shared" si="328"/>
        <v>2747.7</v>
      </c>
      <c r="V307" s="17">
        <f t="shared" si="329"/>
        <v>2747.7</v>
      </c>
      <c r="X307" s="56" t="s">
        <v>57</v>
      </c>
      <c r="Y307" s="57">
        <f aca="true" t="shared" si="331" ref="Y307:Y309">I310/I306</f>
        <v>2.0828159151193635</v>
      </c>
      <c r="Z307" s="57">
        <f>Y307*1.1</f>
        <v>2.2910975066313</v>
      </c>
    </row>
    <row r="308" spans="4:26" s="55" customFormat="1" ht="14.25" customHeight="1">
      <c r="D308" s="45" t="s">
        <v>52</v>
      </c>
      <c r="E308" s="31" t="s">
        <v>51</v>
      </c>
      <c r="F308" s="39"/>
      <c r="G308" s="39"/>
      <c r="H308" s="40"/>
      <c r="I308" s="22">
        <f>I307</f>
        <v>2747.7</v>
      </c>
      <c r="J308" s="16">
        <f t="shared" si="330"/>
        <v>2747.7</v>
      </c>
      <c r="K308" s="16">
        <f t="shared" si="318"/>
        <v>2747.7</v>
      </c>
      <c r="L308" s="16">
        <f t="shared" si="319"/>
        <v>2747.7</v>
      </c>
      <c r="M308" s="16">
        <f t="shared" si="320"/>
        <v>2747.7</v>
      </c>
      <c r="N308" s="16">
        <f t="shared" si="321"/>
        <v>2747.7</v>
      </c>
      <c r="O308" s="16">
        <f t="shared" si="322"/>
        <v>2747.7</v>
      </c>
      <c r="P308" s="16">
        <f t="shared" si="323"/>
        <v>2747.7</v>
      </c>
      <c r="Q308" s="16">
        <f t="shared" si="324"/>
        <v>2747.7</v>
      </c>
      <c r="R308" s="16">
        <f t="shared" si="325"/>
        <v>2747.7</v>
      </c>
      <c r="S308" s="16">
        <f t="shared" si="326"/>
        <v>2747.7</v>
      </c>
      <c r="T308" s="16">
        <f t="shared" si="327"/>
        <v>2747.7</v>
      </c>
      <c r="U308" s="16">
        <f t="shared" si="328"/>
        <v>2747.7</v>
      </c>
      <c r="V308" s="17">
        <f t="shared" si="329"/>
        <v>2747.7</v>
      </c>
      <c r="X308" s="56" t="s">
        <v>102</v>
      </c>
      <c r="Y308" s="57">
        <f t="shared" si="331"/>
        <v>0.05415183608108601</v>
      </c>
      <c r="Z308" s="57">
        <f>Y308*1.21</f>
        <v>0.06552372165811407</v>
      </c>
    </row>
    <row r="309" spans="4:26" s="55" customFormat="1" ht="14.25" customHeight="1">
      <c r="D309" s="45" t="s">
        <v>48</v>
      </c>
      <c r="E309" s="31" t="s">
        <v>25</v>
      </c>
      <c r="F309" s="39"/>
      <c r="G309" s="39"/>
      <c r="H309" s="40"/>
      <c r="I309" s="22">
        <v>720.782</v>
      </c>
      <c r="J309" s="16">
        <f t="shared" si="330"/>
        <v>720.782</v>
      </c>
      <c r="K309" s="16">
        <f t="shared" si="318"/>
        <v>720.782</v>
      </c>
      <c r="L309" s="16">
        <f t="shared" si="319"/>
        <v>720.782</v>
      </c>
      <c r="M309" s="16">
        <f t="shared" si="320"/>
        <v>720.782</v>
      </c>
      <c r="N309" s="16">
        <f t="shared" si="321"/>
        <v>720.782</v>
      </c>
      <c r="O309" s="16">
        <f t="shared" si="322"/>
        <v>720.782</v>
      </c>
      <c r="P309" s="16">
        <f t="shared" si="323"/>
        <v>720.782</v>
      </c>
      <c r="Q309" s="16">
        <f t="shared" si="324"/>
        <v>720.782</v>
      </c>
      <c r="R309" s="16">
        <f t="shared" si="325"/>
        <v>720.782</v>
      </c>
      <c r="S309" s="16">
        <f t="shared" si="326"/>
        <v>720.782</v>
      </c>
      <c r="T309" s="16">
        <f t="shared" si="327"/>
        <v>720.782</v>
      </c>
      <c r="U309" s="16">
        <f t="shared" si="328"/>
        <v>720.782</v>
      </c>
      <c r="V309" s="17">
        <f t="shared" si="329"/>
        <v>720.782</v>
      </c>
      <c r="X309" s="56" t="s">
        <v>103</v>
      </c>
      <c r="Y309" s="57">
        <f t="shared" si="331"/>
        <v>0.05172544309786367</v>
      </c>
      <c r="Z309" s="57">
        <f>Y309*1.21</f>
        <v>0.06258778614841504</v>
      </c>
    </row>
    <row r="310" spans="4:26" s="55" customFormat="1" ht="14.25" customHeight="1">
      <c r="D310" s="45" t="s">
        <v>49</v>
      </c>
      <c r="E310" s="31" t="s">
        <v>25</v>
      </c>
      <c r="F310" s="39"/>
      <c r="G310" s="39"/>
      <c r="H310" s="40"/>
      <c r="I310" s="22">
        <v>1963.054</v>
      </c>
      <c r="J310" s="16">
        <f t="shared" si="330"/>
        <v>1963.054</v>
      </c>
      <c r="K310" s="16">
        <f t="shared" si="318"/>
        <v>1963.054</v>
      </c>
      <c r="L310" s="16">
        <f t="shared" si="319"/>
        <v>1963.054</v>
      </c>
      <c r="M310" s="16">
        <f t="shared" si="320"/>
        <v>1963.054</v>
      </c>
      <c r="N310" s="16">
        <f t="shared" si="321"/>
        <v>1963.054</v>
      </c>
      <c r="O310" s="16">
        <f t="shared" si="322"/>
        <v>1963.054</v>
      </c>
      <c r="P310" s="16">
        <f t="shared" si="323"/>
        <v>1963.054</v>
      </c>
      <c r="Q310" s="16">
        <f t="shared" si="324"/>
        <v>1963.054</v>
      </c>
      <c r="R310" s="16">
        <f t="shared" si="325"/>
        <v>1963.054</v>
      </c>
      <c r="S310" s="16">
        <f t="shared" si="326"/>
        <v>1963.054</v>
      </c>
      <c r="T310" s="16">
        <f t="shared" si="327"/>
        <v>1963.054</v>
      </c>
      <c r="U310" s="16">
        <f t="shared" si="328"/>
        <v>1963.054</v>
      </c>
      <c r="V310" s="17">
        <f t="shared" si="329"/>
        <v>1963.054</v>
      </c>
      <c r="X310" s="58"/>
      <c r="Y310" s="58"/>
      <c r="Z310" s="58"/>
    </row>
    <row r="311" spans="4:26" s="55" customFormat="1" ht="14.25" customHeight="1">
      <c r="D311" s="45" t="s">
        <v>50</v>
      </c>
      <c r="E311" s="31" t="s">
        <v>25</v>
      </c>
      <c r="F311" s="39"/>
      <c r="G311" s="39"/>
      <c r="H311" s="40"/>
      <c r="I311" s="22">
        <v>148.793</v>
      </c>
      <c r="J311" s="16">
        <f t="shared" si="330"/>
        <v>148.793</v>
      </c>
      <c r="K311" s="16">
        <f t="shared" si="318"/>
        <v>148.793</v>
      </c>
      <c r="L311" s="16">
        <f t="shared" si="319"/>
        <v>148.793</v>
      </c>
      <c r="M311" s="16">
        <f t="shared" si="320"/>
        <v>148.793</v>
      </c>
      <c r="N311" s="16">
        <f t="shared" si="321"/>
        <v>148.793</v>
      </c>
      <c r="O311" s="16">
        <f t="shared" si="322"/>
        <v>148.793</v>
      </c>
      <c r="P311" s="16">
        <f t="shared" si="323"/>
        <v>148.793</v>
      </c>
      <c r="Q311" s="16">
        <f t="shared" si="324"/>
        <v>148.793</v>
      </c>
      <c r="R311" s="16">
        <f t="shared" si="325"/>
        <v>148.793</v>
      </c>
      <c r="S311" s="16">
        <f t="shared" si="326"/>
        <v>148.793</v>
      </c>
      <c r="T311" s="16">
        <f t="shared" si="327"/>
        <v>148.793</v>
      </c>
      <c r="U311" s="16">
        <f t="shared" si="328"/>
        <v>148.793</v>
      </c>
      <c r="V311" s="17">
        <f t="shared" si="329"/>
        <v>148.793</v>
      </c>
      <c r="X311" s="58"/>
      <c r="Y311" s="58"/>
      <c r="Z311" s="58"/>
    </row>
    <row r="312" spans="4:26" s="55" customFormat="1" ht="14.25" customHeight="1">
      <c r="D312" s="45" t="s">
        <v>52</v>
      </c>
      <c r="E312" s="31" t="s">
        <v>25</v>
      </c>
      <c r="F312" s="39"/>
      <c r="G312" s="39"/>
      <c r="H312" s="39"/>
      <c r="I312" s="22">
        <v>142.126</v>
      </c>
      <c r="J312" s="16">
        <f t="shared" si="330"/>
        <v>142.126</v>
      </c>
      <c r="K312" s="16">
        <f t="shared" si="318"/>
        <v>142.126</v>
      </c>
      <c r="L312" s="16">
        <f t="shared" si="319"/>
        <v>142.126</v>
      </c>
      <c r="M312" s="16">
        <f t="shared" si="320"/>
        <v>142.126</v>
      </c>
      <c r="N312" s="16">
        <f t="shared" si="321"/>
        <v>142.126</v>
      </c>
      <c r="O312" s="16">
        <f t="shared" si="322"/>
        <v>142.126</v>
      </c>
      <c r="P312" s="16">
        <f t="shared" si="323"/>
        <v>142.126</v>
      </c>
      <c r="Q312" s="16">
        <f t="shared" si="324"/>
        <v>142.126</v>
      </c>
      <c r="R312" s="16">
        <f t="shared" si="325"/>
        <v>142.126</v>
      </c>
      <c r="S312" s="16">
        <f t="shared" si="326"/>
        <v>142.126</v>
      </c>
      <c r="T312" s="16">
        <f t="shared" si="327"/>
        <v>142.126</v>
      </c>
      <c r="U312" s="16">
        <f t="shared" si="328"/>
        <v>142.126</v>
      </c>
      <c r="V312" s="17">
        <f t="shared" si="329"/>
        <v>142.126</v>
      </c>
      <c r="X312" s="58"/>
      <c r="Y312" s="58"/>
      <c r="Z312" s="58"/>
    </row>
    <row r="313" spans="4:26" s="55" customFormat="1" ht="14.25" customHeight="1">
      <c r="D313" s="44" t="s">
        <v>26</v>
      </c>
      <c r="E313" s="32" t="s">
        <v>25</v>
      </c>
      <c r="F313" s="43"/>
      <c r="G313" s="43"/>
      <c r="H313" s="43"/>
      <c r="I313" s="33"/>
      <c r="J313" s="33">
        <f aca="true" t="shared" si="332" ref="J313:V313">SUM(J309:J312)</f>
        <v>2974.7550000000006</v>
      </c>
      <c r="K313" s="33">
        <f t="shared" si="332"/>
        <v>2974.7550000000006</v>
      </c>
      <c r="L313" s="33">
        <f t="shared" si="332"/>
        <v>2974.7550000000006</v>
      </c>
      <c r="M313" s="33">
        <f t="shared" si="332"/>
        <v>2974.7550000000006</v>
      </c>
      <c r="N313" s="33">
        <f t="shared" si="332"/>
        <v>2974.7550000000006</v>
      </c>
      <c r="O313" s="33">
        <f t="shared" si="332"/>
        <v>2974.7550000000006</v>
      </c>
      <c r="P313" s="33">
        <f t="shared" si="332"/>
        <v>2974.7550000000006</v>
      </c>
      <c r="Q313" s="33">
        <f t="shared" si="332"/>
        <v>2974.7550000000006</v>
      </c>
      <c r="R313" s="33">
        <f t="shared" si="332"/>
        <v>2974.7550000000006</v>
      </c>
      <c r="S313" s="33">
        <f t="shared" si="332"/>
        <v>2974.7550000000006</v>
      </c>
      <c r="T313" s="33">
        <f t="shared" si="332"/>
        <v>2974.7550000000006</v>
      </c>
      <c r="U313" s="33">
        <f t="shared" si="332"/>
        <v>2974.7550000000006</v>
      </c>
      <c r="V313" s="19">
        <f t="shared" si="332"/>
        <v>2974.7550000000006</v>
      </c>
      <c r="X313" s="58"/>
      <c r="Y313" s="58"/>
      <c r="Z313" s="58"/>
    </row>
    <row r="314" spans="4:22" ht="26.25" customHeight="1">
      <c r="D314" s="79" t="s">
        <v>53</v>
      </c>
      <c r="E314" s="79"/>
      <c r="F314" s="79"/>
      <c r="G314" s="79"/>
      <c r="H314" s="79"/>
      <c r="I314" s="79"/>
      <c r="J314" s="79"/>
      <c r="K314" s="79"/>
      <c r="L314" s="79"/>
      <c r="M314" s="79"/>
      <c r="N314" s="79"/>
      <c r="O314" s="79"/>
      <c r="P314" s="79"/>
      <c r="Q314" s="79"/>
      <c r="R314" s="79"/>
      <c r="S314" s="79"/>
      <c r="T314" s="79"/>
      <c r="U314" s="79"/>
      <c r="V314" s="79"/>
    </row>
    <row r="315" spans="4:26" s="55" customFormat="1" ht="14.25" customHeight="1">
      <c r="D315" s="31" t="s">
        <v>43</v>
      </c>
      <c r="E315" s="31" t="s">
        <v>44</v>
      </c>
      <c r="F315" s="38"/>
      <c r="G315" s="38"/>
      <c r="H315" s="37"/>
      <c r="I315" s="80"/>
      <c r="J315" s="81"/>
      <c r="K315" s="81"/>
      <c r="L315" s="81"/>
      <c r="M315" s="81"/>
      <c r="N315" s="81"/>
      <c r="O315" s="81"/>
      <c r="P315" s="81"/>
      <c r="Q315" s="81"/>
      <c r="R315" s="81"/>
      <c r="S315" s="81"/>
      <c r="T315" s="81"/>
      <c r="U315" s="81"/>
      <c r="V315" s="82"/>
      <c r="X315" s="58"/>
      <c r="Y315" s="58"/>
      <c r="Z315" s="58"/>
    </row>
    <row r="316" spans="4:26" s="55" customFormat="1" ht="14.25" customHeight="1">
      <c r="D316" s="45" t="s">
        <v>48</v>
      </c>
      <c r="E316" s="31" t="s">
        <v>21</v>
      </c>
      <c r="F316" s="39"/>
      <c r="G316" s="39"/>
      <c r="H316" s="40"/>
      <c r="I316" s="77"/>
      <c r="J316" s="124"/>
      <c r="K316" s="124"/>
      <c r="L316" s="124"/>
      <c r="M316" s="124"/>
      <c r="N316" s="124"/>
      <c r="O316" s="124"/>
      <c r="P316" s="124"/>
      <c r="Q316" s="124"/>
      <c r="R316" s="124"/>
      <c r="S316" s="124"/>
      <c r="T316" s="124"/>
      <c r="U316" s="124"/>
      <c r="V316" s="21"/>
      <c r="X316" s="58"/>
      <c r="Y316" s="58"/>
      <c r="Z316" s="58"/>
    </row>
    <row r="317" spans="4:26" s="55" customFormat="1" ht="14.25" customHeight="1">
      <c r="D317" s="45" t="s">
        <v>49</v>
      </c>
      <c r="E317" s="31" t="s">
        <v>21</v>
      </c>
      <c r="F317" s="39"/>
      <c r="G317" s="39"/>
      <c r="H317" s="40"/>
      <c r="I317" s="78"/>
      <c r="J317" s="124"/>
      <c r="K317" s="124"/>
      <c r="L317" s="124"/>
      <c r="M317" s="124"/>
      <c r="N317" s="124"/>
      <c r="O317" s="124"/>
      <c r="P317" s="124"/>
      <c r="Q317" s="124"/>
      <c r="R317" s="124"/>
      <c r="S317" s="124"/>
      <c r="T317" s="124"/>
      <c r="U317" s="124"/>
      <c r="V317" s="21"/>
      <c r="X317" s="58"/>
      <c r="Y317" s="58"/>
      <c r="Z317" s="58"/>
    </row>
    <row r="318" spans="4:26" s="55" customFormat="1" ht="14.25" customHeight="1">
      <c r="D318" s="45" t="s">
        <v>50</v>
      </c>
      <c r="E318" s="31" t="s">
        <v>51</v>
      </c>
      <c r="F318" s="39"/>
      <c r="G318" s="39"/>
      <c r="H318" s="40"/>
      <c r="I318" s="78"/>
      <c r="J318" s="124"/>
      <c r="K318" s="124"/>
      <c r="L318" s="124"/>
      <c r="M318" s="124"/>
      <c r="N318" s="124"/>
      <c r="O318" s="124"/>
      <c r="P318" s="124"/>
      <c r="Q318" s="124"/>
      <c r="R318" s="124"/>
      <c r="S318" s="124"/>
      <c r="T318" s="124"/>
      <c r="U318" s="124"/>
      <c r="V318" s="21"/>
      <c r="X318" s="58"/>
      <c r="Y318" s="58"/>
      <c r="Z318" s="58"/>
    </row>
    <row r="319" spans="4:26" s="55" customFormat="1" ht="14.25" customHeight="1">
      <c r="D319" s="45" t="s">
        <v>52</v>
      </c>
      <c r="E319" s="31" t="s">
        <v>51</v>
      </c>
      <c r="F319" s="39"/>
      <c r="G319" s="39"/>
      <c r="H319" s="40"/>
      <c r="I319" s="78"/>
      <c r="J319" s="124"/>
      <c r="K319" s="124"/>
      <c r="L319" s="124"/>
      <c r="M319" s="124"/>
      <c r="N319" s="124"/>
      <c r="O319" s="124"/>
      <c r="P319" s="124"/>
      <c r="Q319" s="124"/>
      <c r="R319" s="124"/>
      <c r="S319" s="124"/>
      <c r="T319" s="124"/>
      <c r="U319" s="124"/>
      <c r="V319" s="21"/>
      <c r="X319" s="58"/>
      <c r="Y319" s="58"/>
      <c r="Z319" s="58"/>
    </row>
    <row r="320" spans="4:26" s="55" customFormat="1" ht="14.25" customHeight="1">
      <c r="D320" s="45" t="s">
        <v>48</v>
      </c>
      <c r="E320" s="31" t="s">
        <v>25</v>
      </c>
      <c r="F320" s="39"/>
      <c r="G320" s="39"/>
      <c r="H320" s="40"/>
      <c r="I320" s="78"/>
      <c r="J320" s="16">
        <f>J316*$Z306</f>
        <v>0</v>
      </c>
      <c r="K320" s="16">
        <f aca="true" t="shared" si="333" ref="K320:U320">K316*$Z306</f>
        <v>0</v>
      </c>
      <c r="L320" s="16">
        <f t="shared" si="333"/>
        <v>0</v>
      </c>
      <c r="M320" s="16">
        <f t="shared" si="333"/>
        <v>0</v>
      </c>
      <c r="N320" s="16">
        <f t="shared" si="333"/>
        <v>0</v>
      </c>
      <c r="O320" s="16">
        <f t="shared" si="333"/>
        <v>0</v>
      </c>
      <c r="P320" s="16">
        <f t="shared" si="333"/>
        <v>0</v>
      </c>
      <c r="Q320" s="16">
        <f t="shared" si="333"/>
        <v>0</v>
      </c>
      <c r="R320" s="16">
        <f t="shared" si="333"/>
        <v>0</v>
      </c>
      <c r="S320" s="16">
        <f t="shared" si="333"/>
        <v>0</v>
      </c>
      <c r="T320" s="16">
        <f t="shared" si="333"/>
        <v>0</v>
      </c>
      <c r="U320" s="16">
        <f t="shared" si="333"/>
        <v>0</v>
      </c>
      <c r="V320" s="17">
        <f aca="true" t="shared" si="334" ref="V320">V316*$Y306</f>
        <v>0</v>
      </c>
      <c r="X320" s="58"/>
      <c r="Y320" s="58"/>
      <c r="Z320" s="58"/>
    </row>
    <row r="321" spans="4:26" s="55" customFormat="1" ht="14.25" customHeight="1">
      <c r="D321" s="45" t="s">
        <v>49</v>
      </c>
      <c r="E321" s="31" t="s">
        <v>25</v>
      </c>
      <c r="F321" s="39"/>
      <c r="G321" s="39"/>
      <c r="H321" s="40"/>
      <c r="I321" s="78"/>
      <c r="J321" s="16">
        <f aca="true" t="shared" si="335" ref="J321:U323">J317*$Z307</f>
        <v>0</v>
      </c>
      <c r="K321" s="16">
        <f t="shared" si="335"/>
        <v>0</v>
      </c>
      <c r="L321" s="16">
        <f t="shared" si="335"/>
        <v>0</v>
      </c>
      <c r="M321" s="16">
        <f t="shared" si="335"/>
        <v>0</v>
      </c>
      <c r="N321" s="16">
        <f t="shared" si="335"/>
        <v>0</v>
      </c>
      <c r="O321" s="16">
        <f t="shared" si="335"/>
        <v>0</v>
      </c>
      <c r="P321" s="16">
        <f t="shared" si="335"/>
        <v>0</v>
      </c>
      <c r="Q321" s="16">
        <f t="shared" si="335"/>
        <v>0</v>
      </c>
      <c r="R321" s="16">
        <f t="shared" si="335"/>
        <v>0</v>
      </c>
      <c r="S321" s="16">
        <f t="shared" si="335"/>
        <v>0</v>
      </c>
      <c r="T321" s="16">
        <f t="shared" si="335"/>
        <v>0</v>
      </c>
      <c r="U321" s="16">
        <f t="shared" si="335"/>
        <v>0</v>
      </c>
      <c r="V321" s="17">
        <f aca="true" t="shared" si="336" ref="V321">V317*$Y307</f>
        <v>0</v>
      </c>
      <c r="X321" s="58"/>
      <c r="Y321" s="58"/>
      <c r="Z321" s="58"/>
    </row>
    <row r="322" spans="4:26" s="55" customFormat="1" ht="14.25" customHeight="1">
      <c r="D322" s="45" t="s">
        <v>50</v>
      </c>
      <c r="E322" s="31" t="s">
        <v>25</v>
      </c>
      <c r="F322" s="39"/>
      <c r="G322" s="39"/>
      <c r="H322" s="40"/>
      <c r="I322" s="78"/>
      <c r="J322" s="16">
        <f t="shared" si="335"/>
        <v>0</v>
      </c>
      <c r="K322" s="16">
        <f t="shared" si="335"/>
        <v>0</v>
      </c>
      <c r="L322" s="16">
        <f t="shared" si="335"/>
        <v>0</v>
      </c>
      <c r="M322" s="16">
        <f t="shared" si="335"/>
        <v>0</v>
      </c>
      <c r="N322" s="16">
        <f t="shared" si="335"/>
        <v>0</v>
      </c>
      <c r="O322" s="16">
        <f t="shared" si="335"/>
        <v>0</v>
      </c>
      <c r="P322" s="16">
        <f t="shared" si="335"/>
        <v>0</v>
      </c>
      <c r="Q322" s="16">
        <f t="shared" si="335"/>
        <v>0</v>
      </c>
      <c r="R322" s="16">
        <f t="shared" si="335"/>
        <v>0</v>
      </c>
      <c r="S322" s="16">
        <f t="shared" si="335"/>
        <v>0</v>
      </c>
      <c r="T322" s="16">
        <f t="shared" si="335"/>
        <v>0</v>
      </c>
      <c r="U322" s="16">
        <f t="shared" si="335"/>
        <v>0</v>
      </c>
      <c r="V322" s="17">
        <f aca="true" t="shared" si="337" ref="V322">V318*$Y308</f>
        <v>0</v>
      </c>
      <c r="X322" s="58"/>
      <c r="Y322" s="58"/>
      <c r="Z322" s="58"/>
    </row>
    <row r="323" spans="4:26" s="55" customFormat="1" ht="14.25" customHeight="1">
      <c r="D323" s="45" t="s">
        <v>52</v>
      </c>
      <c r="E323" s="31" t="s">
        <v>25</v>
      </c>
      <c r="F323" s="39"/>
      <c r="G323" s="39"/>
      <c r="H323" s="39"/>
      <c r="I323" s="78"/>
      <c r="J323" s="16">
        <f t="shared" si="335"/>
        <v>0</v>
      </c>
      <c r="K323" s="16">
        <f t="shared" si="335"/>
        <v>0</v>
      </c>
      <c r="L323" s="16">
        <f t="shared" si="335"/>
        <v>0</v>
      </c>
      <c r="M323" s="16">
        <f t="shared" si="335"/>
        <v>0</v>
      </c>
      <c r="N323" s="16">
        <f t="shared" si="335"/>
        <v>0</v>
      </c>
      <c r="O323" s="16">
        <f t="shared" si="335"/>
        <v>0</v>
      </c>
      <c r="P323" s="16">
        <f t="shared" si="335"/>
        <v>0</v>
      </c>
      <c r="Q323" s="16">
        <f t="shared" si="335"/>
        <v>0</v>
      </c>
      <c r="R323" s="16">
        <f t="shared" si="335"/>
        <v>0</v>
      </c>
      <c r="S323" s="16">
        <f t="shared" si="335"/>
        <v>0</v>
      </c>
      <c r="T323" s="16">
        <f t="shared" si="335"/>
        <v>0</v>
      </c>
      <c r="U323" s="16">
        <f t="shared" si="335"/>
        <v>0</v>
      </c>
      <c r="V323" s="17">
        <f aca="true" t="shared" si="338" ref="V323">V319*$Y309</f>
        <v>0</v>
      </c>
      <c r="X323" s="58"/>
      <c r="Y323" s="58"/>
      <c r="Z323" s="58"/>
    </row>
    <row r="324" spans="4:26" s="55" customFormat="1" ht="14.25" customHeight="1">
      <c r="D324" s="44" t="s">
        <v>26</v>
      </c>
      <c r="E324" s="32" t="s">
        <v>25</v>
      </c>
      <c r="F324" s="43"/>
      <c r="G324" s="43"/>
      <c r="H324" s="43"/>
      <c r="I324" s="44"/>
      <c r="J324" s="33">
        <f>SUM(J320:J323)</f>
        <v>0</v>
      </c>
      <c r="K324" s="33">
        <f>SUM(K320:K323)</f>
        <v>0</v>
      </c>
      <c r="L324" s="33">
        <f aca="true" t="shared" si="339" ref="L324">SUM(L320:L323)</f>
        <v>0</v>
      </c>
      <c r="M324" s="33">
        <f aca="true" t="shared" si="340" ref="M324">SUM(M320:M323)</f>
        <v>0</v>
      </c>
      <c r="N324" s="33">
        <f aca="true" t="shared" si="341" ref="N324">SUM(N320:N323)</f>
        <v>0</v>
      </c>
      <c r="O324" s="33">
        <f aca="true" t="shared" si="342" ref="O324">SUM(O320:O323)</f>
        <v>0</v>
      </c>
      <c r="P324" s="33">
        <f aca="true" t="shared" si="343" ref="P324">SUM(P320:P323)</f>
        <v>0</v>
      </c>
      <c r="Q324" s="33">
        <f aca="true" t="shared" si="344" ref="Q324">SUM(Q320:Q323)</f>
        <v>0</v>
      </c>
      <c r="R324" s="33">
        <f aca="true" t="shared" si="345" ref="R324">SUM(R320:R323)</f>
        <v>0</v>
      </c>
      <c r="S324" s="33">
        <f aca="true" t="shared" si="346" ref="S324">SUM(S320:S323)</f>
        <v>0</v>
      </c>
      <c r="T324" s="33">
        <f aca="true" t="shared" si="347" ref="T324">SUM(T320:T323)</f>
        <v>0</v>
      </c>
      <c r="U324" s="33">
        <f aca="true" t="shared" si="348" ref="U324">SUM(U320:U323)</f>
        <v>0</v>
      </c>
      <c r="V324" s="19">
        <f aca="true" t="shared" si="349" ref="V324">SUM(V316:V323)</f>
        <v>0</v>
      </c>
      <c r="X324" s="58"/>
      <c r="Y324" s="58"/>
      <c r="Z324" s="58"/>
    </row>
    <row r="325" spans="4:22" ht="26.25" customHeight="1">
      <c r="D325" s="79" t="s">
        <v>54</v>
      </c>
      <c r="E325" s="79"/>
      <c r="F325" s="79"/>
      <c r="G325" s="79"/>
      <c r="H325" s="79"/>
      <c r="I325" s="79"/>
      <c r="J325" s="79"/>
      <c r="K325" s="79"/>
      <c r="L325" s="79"/>
      <c r="M325" s="79"/>
      <c r="N325" s="79"/>
      <c r="O325" s="79"/>
      <c r="P325" s="79"/>
      <c r="Q325" s="79"/>
      <c r="R325" s="79"/>
      <c r="S325" s="79"/>
      <c r="T325" s="79"/>
      <c r="U325" s="79"/>
      <c r="V325" s="79"/>
    </row>
    <row r="326" spans="4:26" s="55" customFormat="1" ht="14.25" customHeight="1">
      <c r="D326" s="31" t="s">
        <v>43</v>
      </c>
      <c r="E326" s="31" t="s">
        <v>44</v>
      </c>
      <c r="F326" s="38"/>
      <c r="G326" s="38"/>
      <c r="H326" s="37"/>
      <c r="I326" s="80"/>
      <c r="J326" s="81"/>
      <c r="K326" s="81"/>
      <c r="L326" s="81"/>
      <c r="M326" s="81"/>
      <c r="N326" s="81"/>
      <c r="O326" s="81"/>
      <c r="P326" s="81"/>
      <c r="Q326" s="81"/>
      <c r="R326" s="81"/>
      <c r="S326" s="81"/>
      <c r="T326" s="81"/>
      <c r="U326" s="81"/>
      <c r="V326" s="82"/>
      <c r="X326" s="65"/>
      <c r="Y326" s="65"/>
      <c r="Z326" s="65"/>
    </row>
    <row r="327" spans="4:26" s="55" customFormat="1" ht="14.25" customHeight="1">
      <c r="D327" s="45" t="s">
        <v>48</v>
      </c>
      <c r="E327" s="31" t="s">
        <v>21</v>
      </c>
      <c r="F327" s="39"/>
      <c r="G327" s="39"/>
      <c r="H327" s="40"/>
      <c r="I327" s="77"/>
      <c r="J327" s="16">
        <f aca="true" t="shared" si="350" ref="J327:V327">J305-J316</f>
        <v>132.7</v>
      </c>
      <c r="K327" s="16">
        <f t="shared" si="350"/>
        <v>132.7</v>
      </c>
      <c r="L327" s="16">
        <f t="shared" si="350"/>
        <v>132.7</v>
      </c>
      <c r="M327" s="16">
        <f t="shared" si="350"/>
        <v>132.7</v>
      </c>
      <c r="N327" s="16">
        <f t="shared" si="350"/>
        <v>132.7</v>
      </c>
      <c r="O327" s="16">
        <f t="shared" si="350"/>
        <v>132.7</v>
      </c>
      <c r="P327" s="16">
        <f t="shared" si="350"/>
        <v>132.7</v>
      </c>
      <c r="Q327" s="16">
        <f t="shared" si="350"/>
        <v>132.7</v>
      </c>
      <c r="R327" s="16">
        <f t="shared" si="350"/>
        <v>132.7</v>
      </c>
      <c r="S327" s="16">
        <f t="shared" si="350"/>
        <v>132.7</v>
      </c>
      <c r="T327" s="16">
        <f t="shared" si="350"/>
        <v>132.7</v>
      </c>
      <c r="U327" s="16">
        <f t="shared" si="350"/>
        <v>132.7</v>
      </c>
      <c r="V327" s="17">
        <f t="shared" si="350"/>
        <v>132.7</v>
      </c>
      <c r="X327" s="65"/>
      <c r="Y327" s="65"/>
      <c r="Z327" s="65"/>
    </row>
    <row r="328" spans="4:26" s="55" customFormat="1" ht="14.25" customHeight="1">
      <c r="D328" s="45" t="s">
        <v>49</v>
      </c>
      <c r="E328" s="31" t="s">
        <v>21</v>
      </c>
      <c r="F328" s="39"/>
      <c r="G328" s="39"/>
      <c r="H328" s="40"/>
      <c r="I328" s="78"/>
      <c r="J328" s="16">
        <f aca="true" t="shared" si="351" ref="J328:V328">J306-J317</f>
        <v>942.5</v>
      </c>
      <c r="K328" s="16">
        <f t="shared" si="351"/>
        <v>942.5</v>
      </c>
      <c r="L328" s="16">
        <f t="shared" si="351"/>
        <v>942.5</v>
      </c>
      <c r="M328" s="16">
        <f t="shared" si="351"/>
        <v>942.5</v>
      </c>
      <c r="N328" s="16">
        <f t="shared" si="351"/>
        <v>942.5</v>
      </c>
      <c r="O328" s="16">
        <f t="shared" si="351"/>
        <v>942.5</v>
      </c>
      <c r="P328" s="16">
        <f t="shared" si="351"/>
        <v>942.5</v>
      </c>
      <c r="Q328" s="16">
        <f t="shared" si="351"/>
        <v>942.5</v>
      </c>
      <c r="R328" s="16">
        <f t="shared" si="351"/>
        <v>942.5</v>
      </c>
      <c r="S328" s="16">
        <f t="shared" si="351"/>
        <v>942.5</v>
      </c>
      <c r="T328" s="16">
        <f t="shared" si="351"/>
        <v>942.5</v>
      </c>
      <c r="U328" s="16">
        <f t="shared" si="351"/>
        <v>942.5</v>
      </c>
      <c r="V328" s="17">
        <f t="shared" si="351"/>
        <v>942.5</v>
      </c>
      <c r="X328" s="65"/>
      <c r="Y328" s="65"/>
      <c r="Z328" s="65"/>
    </row>
    <row r="329" spans="4:26" s="55" customFormat="1" ht="14.25" customHeight="1">
      <c r="D329" s="45" t="s">
        <v>50</v>
      </c>
      <c r="E329" s="31" t="s">
        <v>51</v>
      </c>
      <c r="F329" s="39"/>
      <c r="G329" s="39"/>
      <c r="H329" s="40"/>
      <c r="I329" s="78"/>
      <c r="J329" s="16">
        <f aca="true" t="shared" si="352" ref="J329:V329">J307-J318</f>
        <v>2747.7</v>
      </c>
      <c r="K329" s="16">
        <f t="shared" si="352"/>
        <v>2747.7</v>
      </c>
      <c r="L329" s="16">
        <f t="shared" si="352"/>
        <v>2747.7</v>
      </c>
      <c r="M329" s="16">
        <f t="shared" si="352"/>
        <v>2747.7</v>
      </c>
      <c r="N329" s="16">
        <f t="shared" si="352"/>
        <v>2747.7</v>
      </c>
      <c r="O329" s="16">
        <f t="shared" si="352"/>
        <v>2747.7</v>
      </c>
      <c r="P329" s="16">
        <f t="shared" si="352"/>
        <v>2747.7</v>
      </c>
      <c r="Q329" s="16">
        <f t="shared" si="352"/>
        <v>2747.7</v>
      </c>
      <c r="R329" s="16">
        <f t="shared" si="352"/>
        <v>2747.7</v>
      </c>
      <c r="S329" s="16">
        <f t="shared" si="352"/>
        <v>2747.7</v>
      </c>
      <c r="T329" s="16">
        <f t="shared" si="352"/>
        <v>2747.7</v>
      </c>
      <c r="U329" s="16">
        <f t="shared" si="352"/>
        <v>2747.7</v>
      </c>
      <c r="V329" s="17">
        <f t="shared" si="352"/>
        <v>2747.7</v>
      </c>
      <c r="X329" s="65"/>
      <c r="Y329" s="65"/>
      <c r="Z329" s="65"/>
    </row>
    <row r="330" spans="4:26" s="55" customFormat="1" ht="14.25" customHeight="1">
      <c r="D330" s="45" t="s">
        <v>52</v>
      </c>
      <c r="E330" s="31" t="s">
        <v>51</v>
      </c>
      <c r="F330" s="39"/>
      <c r="G330" s="39"/>
      <c r="H330" s="40"/>
      <c r="I330" s="78"/>
      <c r="J330" s="16">
        <f aca="true" t="shared" si="353" ref="J330:V330">J308-J319</f>
        <v>2747.7</v>
      </c>
      <c r="K330" s="16">
        <f t="shared" si="353"/>
        <v>2747.7</v>
      </c>
      <c r="L330" s="16">
        <f t="shared" si="353"/>
        <v>2747.7</v>
      </c>
      <c r="M330" s="16">
        <f t="shared" si="353"/>
        <v>2747.7</v>
      </c>
      <c r="N330" s="16">
        <f t="shared" si="353"/>
        <v>2747.7</v>
      </c>
      <c r="O330" s="16">
        <f t="shared" si="353"/>
        <v>2747.7</v>
      </c>
      <c r="P330" s="16">
        <f t="shared" si="353"/>
        <v>2747.7</v>
      </c>
      <c r="Q330" s="16">
        <f t="shared" si="353"/>
        <v>2747.7</v>
      </c>
      <c r="R330" s="16">
        <f t="shared" si="353"/>
        <v>2747.7</v>
      </c>
      <c r="S330" s="16">
        <f t="shared" si="353"/>
        <v>2747.7</v>
      </c>
      <c r="T330" s="16">
        <f t="shared" si="353"/>
        <v>2747.7</v>
      </c>
      <c r="U330" s="16">
        <f t="shared" si="353"/>
        <v>2747.7</v>
      </c>
      <c r="V330" s="17">
        <f t="shared" si="353"/>
        <v>2747.7</v>
      </c>
      <c r="X330" s="65"/>
      <c r="Y330" s="65"/>
      <c r="Z330" s="65"/>
    </row>
    <row r="331" spans="4:26" s="55" customFormat="1" ht="14.25" customHeight="1">
      <c r="D331" s="45" t="s">
        <v>48</v>
      </c>
      <c r="E331" s="31" t="s">
        <v>25</v>
      </c>
      <c r="F331" s="39"/>
      <c r="G331" s="39"/>
      <c r="H331" s="40"/>
      <c r="I331" s="78"/>
      <c r="J331" s="16">
        <f aca="true" t="shared" si="354" ref="J331:V331">J309-J320</f>
        <v>720.782</v>
      </c>
      <c r="K331" s="16">
        <f t="shared" si="354"/>
        <v>720.782</v>
      </c>
      <c r="L331" s="16">
        <f t="shared" si="354"/>
        <v>720.782</v>
      </c>
      <c r="M331" s="16">
        <f t="shared" si="354"/>
        <v>720.782</v>
      </c>
      <c r="N331" s="16">
        <f t="shared" si="354"/>
        <v>720.782</v>
      </c>
      <c r="O331" s="16">
        <f t="shared" si="354"/>
        <v>720.782</v>
      </c>
      <c r="P331" s="16">
        <f t="shared" si="354"/>
        <v>720.782</v>
      </c>
      <c r="Q331" s="16">
        <f t="shared" si="354"/>
        <v>720.782</v>
      </c>
      <c r="R331" s="16">
        <f t="shared" si="354"/>
        <v>720.782</v>
      </c>
      <c r="S331" s="16">
        <f t="shared" si="354"/>
        <v>720.782</v>
      </c>
      <c r="T331" s="16">
        <f t="shared" si="354"/>
        <v>720.782</v>
      </c>
      <c r="U331" s="16">
        <f t="shared" si="354"/>
        <v>720.782</v>
      </c>
      <c r="V331" s="17">
        <f t="shared" si="354"/>
        <v>720.782</v>
      </c>
      <c r="X331" s="65"/>
      <c r="Y331" s="65"/>
      <c r="Z331" s="65"/>
    </row>
    <row r="332" spans="4:26" s="55" customFormat="1" ht="14.25" customHeight="1">
      <c r="D332" s="45" t="s">
        <v>49</v>
      </c>
      <c r="E332" s="31" t="s">
        <v>25</v>
      </c>
      <c r="F332" s="39"/>
      <c r="G332" s="39"/>
      <c r="H332" s="40"/>
      <c r="I332" s="78"/>
      <c r="J332" s="16">
        <f aca="true" t="shared" si="355" ref="J332:V332">J310-J321</f>
        <v>1963.054</v>
      </c>
      <c r="K332" s="16">
        <f t="shared" si="355"/>
        <v>1963.054</v>
      </c>
      <c r="L332" s="16">
        <f t="shared" si="355"/>
        <v>1963.054</v>
      </c>
      <c r="M332" s="16">
        <f t="shared" si="355"/>
        <v>1963.054</v>
      </c>
      <c r="N332" s="16">
        <f t="shared" si="355"/>
        <v>1963.054</v>
      </c>
      <c r="O332" s="16">
        <f t="shared" si="355"/>
        <v>1963.054</v>
      </c>
      <c r="P332" s="16">
        <f t="shared" si="355"/>
        <v>1963.054</v>
      </c>
      <c r="Q332" s="16">
        <f t="shared" si="355"/>
        <v>1963.054</v>
      </c>
      <c r="R332" s="16">
        <f t="shared" si="355"/>
        <v>1963.054</v>
      </c>
      <c r="S332" s="16">
        <f t="shared" si="355"/>
        <v>1963.054</v>
      </c>
      <c r="T332" s="16">
        <f t="shared" si="355"/>
        <v>1963.054</v>
      </c>
      <c r="U332" s="16">
        <f t="shared" si="355"/>
        <v>1963.054</v>
      </c>
      <c r="V332" s="17">
        <f t="shared" si="355"/>
        <v>1963.054</v>
      </c>
      <c r="X332" s="58"/>
      <c r="Y332" s="58"/>
      <c r="Z332" s="58"/>
    </row>
    <row r="333" spans="4:26" s="55" customFormat="1" ht="14.25" customHeight="1">
      <c r="D333" s="45" t="s">
        <v>50</v>
      </c>
      <c r="E333" s="31" t="s">
        <v>25</v>
      </c>
      <c r="F333" s="39"/>
      <c r="G333" s="39"/>
      <c r="H333" s="40"/>
      <c r="I333" s="78"/>
      <c r="J333" s="16">
        <f aca="true" t="shared" si="356" ref="J333:V333">J311-J322</f>
        <v>148.793</v>
      </c>
      <c r="K333" s="16">
        <f t="shared" si="356"/>
        <v>148.793</v>
      </c>
      <c r="L333" s="16">
        <f t="shared" si="356"/>
        <v>148.793</v>
      </c>
      <c r="M333" s="16">
        <f t="shared" si="356"/>
        <v>148.793</v>
      </c>
      <c r="N333" s="16">
        <f t="shared" si="356"/>
        <v>148.793</v>
      </c>
      <c r="O333" s="16">
        <f t="shared" si="356"/>
        <v>148.793</v>
      </c>
      <c r="P333" s="16">
        <f t="shared" si="356"/>
        <v>148.793</v>
      </c>
      <c r="Q333" s="16">
        <f t="shared" si="356"/>
        <v>148.793</v>
      </c>
      <c r="R333" s="16">
        <f t="shared" si="356"/>
        <v>148.793</v>
      </c>
      <c r="S333" s="16">
        <f t="shared" si="356"/>
        <v>148.793</v>
      </c>
      <c r="T333" s="16">
        <f t="shared" si="356"/>
        <v>148.793</v>
      </c>
      <c r="U333" s="16">
        <f t="shared" si="356"/>
        <v>148.793</v>
      </c>
      <c r="V333" s="17">
        <f t="shared" si="356"/>
        <v>148.793</v>
      </c>
      <c r="X333" s="58"/>
      <c r="Y333" s="58"/>
      <c r="Z333" s="58"/>
    </row>
    <row r="334" spans="4:26" s="55" customFormat="1" ht="14.25" customHeight="1">
      <c r="D334" s="45" t="s">
        <v>52</v>
      </c>
      <c r="E334" s="31" t="s">
        <v>25</v>
      </c>
      <c r="F334" s="39"/>
      <c r="G334" s="39"/>
      <c r="H334" s="39"/>
      <c r="I334" s="78"/>
      <c r="J334" s="16">
        <f aca="true" t="shared" si="357" ref="J334:V334">J312-J323</f>
        <v>142.126</v>
      </c>
      <c r="K334" s="16">
        <f t="shared" si="357"/>
        <v>142.126</v>
      </c>
      <c r="L334" s="16">
        <f t="shared" si="357"/>
        <v>142.126</v>
      </c>
      <c r="M334" s="16">
        <f t="shared" si="357"/>
        <v>142.126</v>
      </c>
      <c r="N334" s="16">
        <f t="shared" si="357"/>
        <v>142.126</v>
      </c>
      <c r="O334" s="16">
        <f t="shared" si="357"/>
        <v>142.126</v>
      </c>
      <c r="P334" s="16">
        <f t="shared" si="357"/>
        <v>142.126</v>
      </c>
      <c r="Q334" s="16">
        <f t="shared" si="357"/>
        <v>142.126</v>
      </c>
      <c r="R334" s="16">
        <f t="shared" si="357"/>
        <v>142.126</v>
      </c>
      <c r="S334" s="16">
        <f t="shared" si="357"/>
        <v>142.126</v>
      </c>
      <c r="T334" s="16">
        <f t="shared" si="357"/>
        <v>142.126</v>
      </c>
      <c r="U334" s="16">
        <f t="shared" si="357"/>
        <v>142.126</v>
      </c>
      <c r="V334" s="17">
        <f t="shared" si="357"/>
        <v>142.126</v>
      </c>
      <c r="X334" s="58"/>
      <c r="Y334" s="58"/>
      <c r="Z334" s="58"/>
    </row>
    <row r="335" spans="4:26" s="55" customFormat="1" ht="14.25" customHeight="1">
      <c r="D335" s="44" t="s">
        <v>26</v>
      </c>
      <c r="E335" s="32" t="s">
        <v>25</v>
      </c>
      <c r="F335" s="43"/>
      <c r="G335" s="43"/>
      <c r="H335" s="43"/>
      <c r="I335" s="44"/>
      <c r="J335" s="33">
        <f aca="true" t="shared" si="358" ref="J335:V335">SUM(J331:J334)</f>
        <v>2974.7550000000006</v>
      </c>
      <c r="K335" s="33">
        <f t="shared" si="358"/>
        <v>2974.7550000000006</v>
      </c>
      <c r="L335" s="33">
        <f t="shared" si="358"/>
        <v>2974.7550000000006</v>
      </c>
      <c r="M335" s="33">
        <f t="shared" si="358"/>
        <v>2974.7550000000006</v>
      </c>
      <c r="N335" s="33">
        <f t="shared" si="358"/>
        <v>2974.7550000000006</v>
      </c>
      <c r="O335" s="33">
        <f t="shared" si="358"/>
        <v>2974.7550000000006</v>
      </c>
      <c r="P335" s="33">
        <f t="shared" si="358"/>
        <v>2974.7550000000006</v>
      </c>
      <c r="Q335" s="33">
        <f t="shared" si="358"/>
        <v>2974.7550000000006</v>
      </c>
      <c r="R335" s="33">
        <f t="shared" si="358"/>
        <v>2974.7550000000006</v>
      </c>
      <c r="S335" s="33">
        <f t="shared" si="358"/>
        <v>2974.7550000000006</v>
      </c>
      <c r="T335" s="33">
        <f t="shared" si="358"/>
        <v>2974.7550000000006</v>
      </c>
      <c r="U335" s="33">
        <f t="shared" si="358"/>
        <v>2974.7550000000006</v>
      </c>
      <c r="V335" s="19">
        <f t="shared" si="358"/>
        <v>2974.7550000000006</v>
      </c>
      <c r="X335" s="58"/>
      <c r="Y335" s="58"/>
      <c r="Z335" s="58"/>
    </row>
    <row r="337" spans="4:22" ht="13" customHeight="1">
      <c r="D337" s="90" t="s">
        <v>65</v>
      </c>
      <c r="E337" s="91"/>
      <c r="F337" s="91"/>
      <c r="G337" s="91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91"/>
      <c r="U337" s="91"/>
      <c r="V337" s="92"/>
    </row>
    <row r="338" spans="4:22" ht="13" customHeight="1">
      <c r="D338" s="93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  <c r="Q338" s="94"/>
      <c r="R338" s="94"/>
      <c r="S338" s="94"/>
      <c r="T338" s="94"/>
      <c r="U338" s="94"/>
      <c r="V338" s="95"/>
    </row>
    <row r="339" spans="4:22" s="59" customFormat="1" ht="14.25" customHeight="1">
      <c r="D339" s="66" t="s">
        <v>39</v>
      </c>
      <c r="E339" s="60">
        <v>12</v>
      </c>
      <c r="F339" s="61"/>
      <c r="G339" s="61"/>
      <c r="H339" s="62" t="s">
        <v>40</v>
      </c>
      <c r="I339" s="62" t="s">
        <v>41</v>
      </c>
      <c r="J339" s="62">
        <f>J302</f>
        <v>2024</v>
      </c>
      <c r="K339" s="62">
        <f aca="true" t="shared" si="359" ref="K339:U339">K302</f>
        <v>2023</v>
      </c>
      <c r="L339" s="62">
        <f t="shared" si="359"/>
        <v>2024</v>
      </c>
      <c r="M339" s="62">
        <f t="shared" si="359"/>
        <v>2025</v>
      </c>
      <c r="N339" s="62">
        <f t="shared" si="359"/>
        <v>2026</v>
      </c>
      <c r="O339" s="62">
        <f t="shared" si="359"/>
        <v>2027</v>
      </c>
      <c r="P339" s="62">
        <f t="shared" si="359"/>
        <v>2028</v>
      </c>
      <c r="Q339" s="62">
        <f t="shared" si="359"/>
        <v>2029</v>
      </c>
      <c r="R339" s="62">
        <f t="shared" si="359"/>
        <v>2030</v>
      </c>
      <c r="S339" s="62">
        <f t="shared" si="359"/>
        <v>2031</v>
      </c>
      <c r="T339" s="62">
        <f t="shared" si="359"/>
        <v>2032</v>
      </c>
      <c r="U339" s="62">
        <f t="shared" si="359"/>
        <v>2033</v>
      </c>
      <c r="V339" s="62">
        <v>2034</v>
      </c>
    </row>
    <row r="340" spans="4:22" ht="26.25" customHeight="1">
      <c r="D340" s="96" t="s">
        <v>42</v>
      </c>
      <c r="E340" s="96"/>
      <c r="F340" s="96"/>
      <c r="G340" s="96"/>
      <c r="H340" s="96"/>
      <c r="I340" s="96"/>
      <c r="J340" s="96"/>
      <c r="K340" s="96"/>
      <c r="L340" s="96"/>
      <c r="M340" s="96"/>
      <c r="N340" s="96"/>
      <c r="O340" s="96"/>
      <c r="P340" s="96"/>
      <c r="Q340" s="96"/>
      <c r="R340" s="96"/>
      <c r="S340" s="96"/>
      <c r="T340" s="96"/>
      <c r="U340" s="96"/>
      <c r="V340" s="96"/>
    </row>
    <row r="341" spans="4:26" s="55" customFormat="1" ht="14.25" customHeight="1">
      <c r="D341" s="31" t="s">
        <v>43</v>
      </c>
      <c r="E341" s="31" t="s">
        <v>44</v>
      </c>
      <c r="F341" s="45"/>
      <c r="G341" s="45"/>
      <c r="H341" s="31"/>
      <c r="I341" s="80"/>
      <c r="J341" s="81"/>
      <c r="K341" s="81"/>
      <c r="L341" s="81"/>
      <c r="M341" s="81"/>
      <c r="N341" s="81"/>
      <c r="O341" s="81"/>
      <c r="P341" s="81"/>
      <c r="Q341" s="81"/>
      <c r="R341" s="81"/>
      <c r="S341" s="81"/>
      <c r="T341" s="81"/>
      <c r="U341" s="81"/>
      <c r="V341" s="82"/>
      <c r="X341" s="89" t="s">
        <v>45</v>
      </c>
      <c r="Y341" s="89" t="s">
        <v>46</v>
      </c>
      <c r="Z341" s="89" t="s">
        <v>47</v>
      </c>
    </row>
    <row r="342" spans="4:26" s="55" customFormat="1" ht="14.25" customHeight="1">
      <c r="D342" s="45" t="s">
        <v>48</v>
      </c>
      <c r="E342" s="31" t="s">
        <v>21</v>
      </c>
      <c r="F342" s="39"/>
      <c r="G342" s="39"/>
      <c r="H342" s="40"/>
      <c r="I342" s="22">
        <v>111.4</v>
      </c>
      <c r="J342" s="16">
        <f>I342</f>
        <v>111.4</v>
      </c>
      <c r="K342" s="16">
        <f aca="true" t="shared" si="360" ref="K342:K349">J342</f>
        <v>111.4</v>
      </c>
      <c r="L342" s="16">
        <f aca="true" t="shared" si="361" ref="L342:L349">K342</f>
        <v>111.4</v>
      </c>
      <c r="M342" s="16">
        <f aca="true" t="shared" si="362" ref="M342:M349">L342</f>
        <v>111.4</v>
      </c>
      <c r="N342" s="16">
        <f aca="true" t="shared" si="363" ref="N342:N349">M342</f>
        <v>111.4</v>
      </c>
      <c r="O342" s="16">
        <f aca="true" t="shared" si="364" ref="O342:O349">N342</f>
        <v>111.4</v>
      </c>
      <c r="P342" s="16">
        <f aca="true" t="shared" si="365" ref="P342:P349">O342</f>
        <v>111.4</v>
      </c>
      <c r="Q342" s="16">
        <f aca="true" t="shared" si="366" ref="Q342:Q349">P342</f>
        <v>111.4</v>
      </c>
      <c r="R342" s="16">
        <f aca="true" t="shared" si="367" ref="R342:R349">Q342</f>
        <v>111.4</v>
      </c>
      <c r="S342" s="16">
        <f aca="true" t="shared" si="368" ref="S342:S349">R342</f>
        <v>111.4</v>
      </c>
      <c r="T342" s="16">
        <f aca="true" t="shared" si="369" ref="T342:T349">S342</f>
        <v>111.4</v>
      </c>
      <c r="U342" s="16">
        <f aca="true" t="shared" si="370" ref="U342:U349">T342</f>
        <v>111.4</v>
      </c>
      <c r="V342" s="17">
        <f aca="true" t="shared" si="371" ref="V342:V349">U342</f>
        <v>111.4</v>
      </c>
      <c r="X342" s="89"/>
      <c r="Y342" s="89"/>
      <c r="Z342" s="89"/>
    </row>
    <row r="343" spans="4:26" s="55" customFormat="1" ht="14.25" customHeight="1">
      <c r="D343" s="45" t="s">
        <v>49</v>
      </c>
      <c r="E343" s="31" t="s">
        <v>21</v>
      </c>
      <c r="F343" s="39"/>
      <c r="G343" s="39"/>
      <c r="H343" s="40"/>
      <c r="I343" s="22">
        <v>801.4</v>
      </c>
      <c r="J343" s="16">
        <f aca="true" t="shared" si="372" ref="J343:J349">I343</f>
        <v>801.4</v>
      </c>
      <c r="K343" s="16">
        <f t="shared" si="360"/>
        <v>801.4</v>
      </c>
      <c r="L343" s="16">
        <f t="shared" si="361"/>
        <v>801.4</v>
      </c>
      <c r="M343" s="16">
        <f>L343</f>
        <v>801.4</v>
      </c>
      <c r="N343" s="16">
        <f t="shared" si="363"/>
        <v>801.4</v>
      </c>
      <c r="O343" s="16">
        <f t="shared" si="364"/>
        <v>801.4</v>
      </c>
      <c r="P343" s="16">
        <f t="shared" si="365"/>
        <v>801.4</v>
      </c>
      <c r="Q343" s="16">
        <f t="shared" si="366"/>
        <v>801.4</v>
      </c>
      <c r="R343" s="16">
        <f t="shared" si="367"/>
        <v>801.4</v>
      </c>
      <c r="S343" s="16">
        <f t="shared" si="368"/>
        <v>801.4</v>
      </c>
      <c r="T343" s="16">
        <f t="shared" si="369"/>
        <v>801.4</v>
      </c>
      <c r="U343" s="16">
        <f t="shared" si="370"/>
        <v>801.4</v>
      </c>
      <c r="V343" s="17">
        <f t="shared" si="371"/>
        <v>801.4</v>
      </c>
      <c r="X343" s="56" t="s">
        <v>56</v>
      </c>
      <c r="Y343" s="57">
        <f>I346/I342</f>
        <v>5.0480430879712745</v>
      </c>
      <c r="Z343" s="57">
        <f>Y343*1.21</f>
        <v>6.108132136445242</v>
      </c>
    </row>
    <row r="344" spans="4:26" s="55" customFormat="1" ht="14.25" customHeight="1">
      <c r="D344" s="45" t="s">
        <v>50</v>
      </c>
      <c r="E344" s="31" t="s">
        <v>51</v>
      </c>
      <c r="F344" s="39"/>
      <c r="G344" s="39"/>
      <c r="H344" s="40"/>
      <c r="I344" s="22">
        <v>2022.7</v>
      </c>
      <c r="J344" s="16">
        <f t="shared" si="372"/>
        <v>2022.7</v>
      </c>
      <c r="K344" s="16">
        <f t="shared" si="360"/>
        <v>2022.7</v>
      </c>
      <c r="L344" s="16">
        <f t="shared" si="361"/>
        <v>2022.7</v>
      </c>
      <c r="M344" s="16">
        <f t="shared" si="362"/>
        <v>2022.7</v>
      </c>
      <c r="N344" s="16">
        <f t="shared" si="363"/>
        <v>2022.7</v>
      </c>
      <c r="O344" s="16">
        <f t="shared" si="364"/>
        <v>2022.7</v>
      </c>
      <c r="P344" s="16">
        <f t="shared" si="365"/>
        <v>2022.7</v>
      </c>
      <c r="Q344" s="16">
        <f t="shared" si="366"/>
        <v>2022.7</v>
      </c>
      <c r="R344" s="16">
        <f t="shared" si="367"/>
        <v>2022.7</v>
      </c>
      <c r="S344" s="16">
        <f t="shared" si="368"/>
        <v>2022.7</v>
      </c>
      <c r="T344" s="16">
        <f t="shared" si="369"/>
        <v>2022.7</v>
      </c>
      <c r="U344" s="16">
        <f t="shared" si="370"/>
        <v>2022.7</v>
      </c>
      <c r="V344" s="17">
        <f t="shared" si="371"/>
        <v>2022.7</v>
      </c>
      <c r="X344" s="56" t="s">
        <v>57</v>
      </c>
      <c r="Y344" s="57">
        <f aca="true" t="shared" si="373" ref="Y344:Y346">I347/I343</f>
        <v>2.0980821063139508</v>
      </c>
      <c r="Z344" s="57">
        <f>Y344*1.1</f>
        <v>2.307890316945346</v>
      </c>
    </row>
    <row r="345" spans="4:26" s="55" customFormat="1" ht="14.25" customHeight="1">
      <c r="D345" s="45" t="s">
        <v>52</v>
      </c>
      <c r="E345" s="31" t="s">
        <v>51</v>
      </c>
      <c r="F345" s="39"/>
      <c r="G345" s="39"/>
      <c r="H345" s="40"/>
      <c r="I345" s="22">
        <f>I344</f>
        <v>2022.7</v>
      </c>
      <c r="J345" s="16">
        <f t="shared" si="372"/>
        <v>2022.7</v>
      </c>
      <c r="K345" s="16">
        <f t="shared" si="360"/>
        <v>2022.7</v>
      </c>
      <c r="L345" s="16">
        <f t="shared" si="361"/>
        <v>2022.7</v>
      </c>
      <c r="M345" s="16">
        <f t="shared" si="362"/>
        <v>2022.7</v>
      </c>
      <c r="N345" s="16">
        <f t="shared" si="363"/>
        <v>2022.7</v>
      </c>
      <c r="O345" s="16">
        <f t="shared" si="364"/>
        <v>2022.7</v>
      </c>
      <c r="P345" s="16">
        <f t="shared" si="365"/>
        <v>2022.7</v>
      </c>
      <c r="Q345" s="16">
        <f t="shared" si="366"/>
        <v>2022.7</v>
      </c>
      <c r="R345" s="16">
        <f t="shared" si="367"/>
        <v>2022.7</v>
      </c>
      <c r="S345" s="16">
        <f t="shared" si="368"/>
        <v>2022.7</v>
      </c>
      <c r="T345" s="16">
        <f t="shared" si="369"/>
        <v>2022.7</v>
      </c>
      <c r="U345" s="16">
        <f t="shared" si="370"/>
        <v>2022.7</v>
      </c>
      <c r="V345" s="17">
        <f t="shared" si="371"/>
        <v>2022.7</v>
      </c>
      <c r="X345" s="56" t="s">
        <v>102</v>
      </c>
      <c r="Y345" s="57">
        <f t="shared" si="373"/>
        <v>0.05565926731596381</v>
      </c>
      <c r="Z345" s="57">
        <f>Y345*1.21</f>
        <v>0.0673477134523162</v>
      </c>
    </row>
    <row r="346" spans="4:26" s="55" customFormat="1" ht="14.25" customHeight="1">
      <c r="D346" s="45" t="s">
        <v>48</v>
      </c>
      <c r="E346" s="31" t="s">
        <v>25</v>
      </c>
      <c r="F346" s="39"/>
      <c r="G346" s="39"/>
      <c r="H346" s="40"/>
      <c r="I346" s="22">
        <v>562.352</v>
      </c>
      <c r="J346" s="16">
        <f t="shared" si="372"/>
        <v>562.352</v>
      </c>
      <c r="K346" s="16">
        <f t="shared" si="360"/>
        <v>562.352</v>
      </c>
      <c r="L346" s="16">
        <f t="shared" si="361"/>
        <v>562.352</v>
      </c>
      <c r="M346" s="16">
        <f t="shared" si="362"/>
        <v>562.352</v>
      </c>
      <c r="N346" s="16">
        <f t="shared" si="363"/>
        <v>562.352</v>
      </c>
      <c r="O346" s="16">
        <f t="shared" si="364"/>
        <v>562.352</v>
      </c>
      <c r="P346" s="16">
        <f t="shared" si="365"/>
        <v>562.352</v>
      </c>
      <c r="Q346" s="16">
        <f t="shared" si="366"/>
        <v>562.352</v>
      </c>
      <c r="R346" s="16">
        <f t="shared" si="367"/>
        <v>562.352</v>
      </c>
      <c r="S346" s="16">
        <f t="shared" si="368"/>
        <v>562.352</v>
      </c>
      <c r="T346" s="16">
        <f t="shared" si="369"/>
        <v>562.352</v>
      </c>
      <c r="U346" s="16">
        <f t="shared" si="370"/>
        <v>562.352</v>
      </c>
      <c r="V346" s="17">
        <f t="shared" si="371"/>
        <v>562.352</v>
      </c>
      <c r="X346" s="56" t="s">
        <v>103</v>
      </c>
      <c r="Y346" s="57">
        <f t="shared" si="373"/>
        <v>0.05281406041429772</v>
      </c>
      <c r="Z346" s="57">
        <f>Y346*1.21</f>
        <v>0.06390501310130024</v>
      </c>
    </row>
    <row r="347" spans="4:26" s="55" customFormat="1" ht="14.25" customHeight="1">
      <c r="D347" s="45" t="s">
        <v>49</v>
      </c>
      <c r="E347" s="31" t="s">
        <v>25</v>
      </c>
      <c r="F347" s="39"/>
      <c r="G347" s="39"/>
      <c r="H347" s="40"/>
      <c r="I347" s="22">
        <v>1681.403</v>
      </c>
      <c r="J347" s="16">
        <f t="shared" si="372"/>
        <v>1681.403</v>
      </c>
      <c r="K347" s="16">
        <f t="shared" si="360"/>
        <v>1681.403</v>
      </c>
      <c r="L347" s="16">
        <f t="shared" si="361"/>
        <v>1681.403</v>
      </c>
      <c r="M347" s="16">
        <f t="shared" si="362"/>
        <v>1681.403</v>
      </c>
      <c r="N347" s="16">
        <f t="shared" si="363"/>
        <v>1681.403</v>
      </c>
      <c r="O347" s="16">
        <f t="shared" si="364"/>
        <v>1681.403</v>
      </c>
      <c r="P347" s="16">
        <f t="shared" si="365"/>
        <v>1681.403</v>
      </c>
      <c r="Q347" s="16">
        <f t="shared" si="366"/>
        <v>1681.403</v>
      </c>
      <c r="R347" s="16">
        <f t="shared" si="367"/>
        <v>1681.403</v>
      </c>
      <c r="S347" s="16">
        <f t="shared" si="368"/>
        <v>1681.403</v>
      </c>
      <c r="T347" s="16">
        <f t="shared" si="369"/>
        <v>1681.403</v>
      </c>
      <c r="U347" s="16">
        <f t="shared" si="370"/>
        <v>1681.403</v>
      </c>
      <c r="V347" s="17">
        <f t="shared" si="371"/>
        <v>1681.403</v>
      </c>
      <c r="X347" s="58"/>
      <c r="Y347" s="58"/>
      <c r="Z347" s="58"/>
    </row>
    <row r="348" spans="4:26" s="55" customFormat="1" ht="14.25" customHeight="1">
      <c r="D348" s="45" t="s">
        <v>50</v>
      </c>
      <c r="E348" s="31" t="s">
        <v>25</v>
      </c>
      <c r="F348" s="39"/>
      <c r="G348" s="39"/>
      <c r="H348" s="40"/>
      <c r="I348" s="22">
        <v>112.582</v>
      </c>
      <c r="J348" s="16">
        <f t="shared" si="372"/>
        <v>112.582</v>
      </c>
      <c r="K348" s="16">
        <f t="shared" si="360"/>
        <v>112.582</v>
      </c>
      <c r="L348" s="16">
        <f t="shared" si="361"/>
        <v>112.582</v>
      </c>
      <c r="M348" s="16">
        <f t="shared" si="362"/>
        <v>112.582</v>
      </c>
      <c r="N348" s="16">
        <f t="shared" si="363"/>
        <v>112.582</v>
      </c>
      <c r="O348" s="16">
        <f t="shared" si="364"/>
        <v>112.582</v>
      </c>
      <c r="P348" s="16">
        <f t="shared" si="365"/>
        <v>112.582</v>
      </c>
      <c r="Q348" s="16">
        <f t="shared" si="366"/>
        <v>112.582</v>
      </c>
      <c r="R348" s="16">
        <f t="shared" si="367"/>
        <v>112.582</v>
      </c>
      <c r="S348" s="16">
        <f t="shared" si="368"/>
        <v>112.582</v>
      </c>
      <c r="T348" s="16">
        <f t="shared" si="369"/>
        <v>112.582</v>
      </c>
      <c r="U348" s="16">
        <f t="shared" si="370"/>
        <v>112.582</v>
      </c>
      <c r="V348" s="17">
        <f t="shared" si="371"/>
        <v>112.582</v>
      </c>
      <c r="X348" s="58"/>
      <c r="Y348" s="58"/>
      <c r="Z348" s="58"/>
    </row>
    <row r="349" spans="4:26" s="55" customFormat="1" ht="14.25" customHeight="1">
      <c r="D349" s="45" t="s">
        <v>52</v>
      </c>
      <c r="E349" s="31" t="s">
        <v>25</v>
      </c>
      <c r="F349" s="39"/>
      <c r="G349" s="39"/>
      <c r="H349" s="39"/>
      <c r="I349" s="22">
        <v>106.827</v>
      </c>
      <c r="J349" s="16">
        <f t="shared" si="372"/>
        <v>106.827</v>
      </c>
      <c r="K349" s="16">
        <f t="shared" si="360"/>
        <v>106.827</v>
      </c>
      <c r="L349" s="16">
        <f t="shared" si="361"/>
        <v>106.827</v>
      </c>
      <c r="M349" s="16">
        <f t="shared" si="362"/>
        <v>106.827</v>
      </c>
      <c r="N349" s="16">
        <f t="shared" si="363"/>
        <v>106.827</v>
      </c>
      <c r="O349" s="16">
        <f t="shared" si="364"/>
        <v>106.827</v>
      </c>
      <c r="P349" s="16">
        <f t="shared" si="365"/>
        <v>106.827</v>
      </c>
      <c r="Q349" s="16">
        <f t="shared" si="366"/>
        <v>106.827</v>
      </c>
      <c r="R349" s="16">
        <f t="shared" si="367"/>
        <v>106.827</v>
      </c>
      <c r="S349" s="16">
        <f t="shared" si="368"/>
        <v>106.827</v>
      </c>
      <c r="T349" s="16">
        <f t="shared" si="369"/>
        <v>106.827</v>
      </c>
      <c r="U349" s="16">
        <f t="shared" si="370"/>
        <v>106.827</v>
      </c>
      <c r="V349" s="17">
        <f t="shared" si="371"/>
        <v>106.827</v>
      </c>
      <c r="X349" s="58"/>
      <c r="Y349" s="58"/>
      <c r="Z349" s="58"/>
    </row>
    <row r="350" spans="4:26" s="55" customFormat="1" ht="14.25" customHeight="1">
      <c r="D350" s="44" t="s">
        <v>26</v>
      </c>
      <c r="E350" s="32" t="s">
        <v>25</v>
      </c>
      <c r="F350" s="43"/>
      <c r="G350" s="43"/>
      <c r="H350" s="43"/>
      <c r="I350" s="33"/>
      <c r="J350" s="33">
        <f aca="true" t="shared" si="374" ref="J350:V350">SUM(J346:J349)</f>
        <v>2463.1639999999998</v>
      </c>
      <c r="K350" s="33">
        <f t="shared" si="374"/>
        <v>2463.1639999999998</v>
      </c>
      <c r="L350" s="33">
        <f t="shared" si="374"/>
        <v>2463.1639999999998</v>
      </c>
      <c r="M350" s="33">
        <f t="shared" si="374"/>
        <v>2463.1639999999998</v>
      </c>
      <c r="N350" s="33">
        <f t="shared" si="374"/>
        <v>2463.1639999999998</v>
      </c>
      <c r="O350" s="33">
        <f t="shared" si="374"/>
        <v>2463.1639999999998</v>
      </c>
      <c r="P350" s="33">
        <f t="shared" si="374"/>
        <v>2463.1639999999998</v>
      </c>
      <c r="Q350" s="33">
        <f t="shared" si="374"/>
        <v>2463.1639999999998</v>
      </c>
      <c r="R350" s="33">
        <f t="shared" si="374"/>
        <v>2463.1639999999998</v>
      </c>
      <c r="S350" s="33">
        <f t="shared" si="374"/>
        <v>2463.1639999999998</v>
      </c>
      <c r="T350" s="33">
        <f t="shared" si="374"/>
        <v>2463.1639999999998</v>
      </c>
      <c r="U350" s="33">
        <f t="shared" si="374"/>
        <v>2463.1639999999998</v>
      </c>
      <c r="V350" s="19">
        <f t="shared" si="374"/>
        <v>2463.1639999999998</v>
      </c>
      <c r="X350" s="58"/>
      <c r="Y350" s="58"/>
      <c r="Z350" s="58"/>
    </row>
    <row r="351" spans="4:22" ht="26.25" customHeight="1">
      <c r="D351" s="79" t="s">
        <v>53</v>
      </c>
      <c r="E351" s="79"/>
      <c r="F351" s="79"/>
      <c r="G351" s="79"/>
      <c r="H351" s="79"/>
      <c r="I351" s="79"/>
      <c r="J351" s="79"/>
      <c r="K351" s="79"/>
      <c r="L351" s="79"/>
      <c r="M351" s="79"/>
      <c r="N351" s="79"/>
      <c r="O351" s="79"/>
      <c r="P351" s="79"/>
      <c r="Q351" s="79"/>
      <c r="R351" s="79"/>
      <c r="S351" s="79"/>
      <c r="T351" s="79"/>
      <c r="U351" s="79"/>
      <c r="V351" s="79"/>
    </row>
    <row r="352" spans="4:26" s="55" customFormat="1" ht="14.25" customHeight="1">
      <c r="D352" s="31" t="s">
        <v>43</v>
      </c>
      <c r="E352" s="31" t="s">
        <v>44</v>
      </c>
      <c r="F352" s="38"/>
      <c r="G352" s="38"/>
      <c r="H352" s="37"/>
      <c r="I352" s="80"/>
      <c r="J352" s="81"/>
      <c r="K352" s="81"/>
      <c r="L352" s="81"/>
      <c r="M352" s="81"/>
      <c r="N352" s="81"/>
      <c r="O352" s="81"/>
      <c r="P352" s="81"/>
      <c r="Q352" s="81"/>
      <c r="R352" s="81"/>
      <c r="S352" s="81"/>
      <c r="T352" s="81"/>
      <c r="U352" s="81"/>
      <c r="V352" s="82"/>
      <c r="X352" s="58"/>
      <c r="Y352" s="58"/>
      <c r="Z352" s="58"/>
    </row>
    <row r="353" spans="4:26" s="55" customFormat="1" ht="14.25" customHeight="1">
      <c r="D353" s="45" t="s">
        <v>48</v>
      </c>
      <c r="E353" s="31" t="s">
        <v>21</v>
      </c>
      <c r="F353" s="39"/>
      <c r="G353" s="39"/>
      <c r="H353" s="40"/>
      <c r="I353" s="77"/>
      <c r="J353" s="124"/>
      <c r="K353" s="124"/>
      <c r="L353" s="124"/>
      <c r="M353" s="124"/>
      <c r="N353" s="124"/>
      <c r="O353" s="124"/>
      <c r="P353" s="124"/>
      <c r="Q353" s="124"/>
      <c r="R353" s="124"/>
      <c r="S353" s="124"/>
      <c r="T353" s="124"/>
      <c r="U353" s="124"/>
      <c r="V353" s="21"/>
      <c r="X353" s="58"/>
      <c r="Y353" s="58"/>
      <c r="Z353" s="58"/>
    </row>
    <row r="354" spans="4:26" s="55" customFormat="1" ht="14.25" customHeight="1">
      <c r="D354" s="45" t="s">
        <v>49</v>
      </c>
      <c r="E354" s="31" t="s">
        <v>21</v>
      </c>
      <c r="F354" s="39"/>
      <c r="G354" s="39"/>
      <c r="H354" s="40"/>
      <c r="I354" s="78"/>
      <c r="J354" s="124"/>
      <c r="K354" s="124"/>
      <c r="L354" s="124"/>
      <c r="M354" s="124"/>
      <c r="N354" s="124"/>
      <c r="O354" s="124"/>
      <c r="P354" s="124"/>
      <c r="Q354" s="124"/>
      <c r="R354" s="124"/>
      <c r="S354" s="124"/>
      <c r="T354" s="124"/>
      <c r="U354" s="124"/>
      <c r="V354" s="21"/>
      <c r="X354" s="58"/>
      <c r="Y354" s="58"/>
      <c r="Z354" s="58"/>
    </row>
    <row r="355" spans="4:26" s="55" customFormat="1" ht="14.25" customHeight="1">
      <c r="D355" s="45" t="s">
        <v>50</v>
      </c>
      <c r="E355" s="31" t="s">
        <v>51</v>
      </c>
      <c r="F355" s="39"/>
      <c r="G355" s="39"/>
      <c r="H355" s="40"/>
      <c r="I355" s="78"/>
      <c r="J355" s="124"/>
      <c r="K355" s="124"/>
      <c r="L355" s="124"/>
      <c r="M355" s="124"/>
      <c r="N355" s="124"/>
      <c r="O355" s="124"/>
      <c r="P355" s="124"/>
      <c r="Q355" s="124"/>
      <c r="R355" s="124"/>
      <c r="S355" s="124"/>
      <c r="T355" s="124"/>
      <c r="U355" s="124"/>
      <c r="V355" s="21"/>
      <c r="X355" s="58"/>
      <c r="Y355" s="58"/>
      <c r="Z355" s="58"/>
    </row>
    <row r="356" spans="4:26" s="55" customFormat="1" ht="14.25" customHeight="1">
      <c r="D356" s="45" t="s">
        <v>52</v>
      </c>
      <c r="E356" s="31" t="s">
        <v>51</v>
      </c>
      <c r="F356" s="39"/>
      <c r="G356" s="39"/>
      <c r="H356" s="40"/>
      <c r="I356" s="78"/>
      <c r="J356" s="124"/>
      <c r="K356" s="124"/>
      <c r="L356" s="124"/>
      <c r="M356" s="124"/>
      <c r="N356" s="124"/>
      <c r="O356" s="124"/>
      <c r="P356" s="124"/>
      <c r="Q356" s="124"/>
      <c r="R356" s="124"/>
      <c r="S356" s="124"/>
      <c r="T356" s="124"/>
      <c r="U356" s="124"/>
      <c r="V356" s="21"/>
      <c r="X356" s="58"/>
      <c r="Y356" s="58"/>
      <c r="Z356" s="58"/>
    </row>
    <row r="357" spans="4:26" s="55" customFormat="1" ht="14.25" customHeight="1">
      <c r="D357" s="45" t="s">
        <v>48</v>
      </c>
      <c r="E357" s="31" t="s">
        <v>25</v>
      </c>
      <c r="F357" s="39"/>
      <c r="G357" s="39"/>
      <c r="H357" s="40"/>
      <c r="I357" s="78"/>
      <c r="J357" s="16">
        <f>J353*$Z343</f>
        <v>0</v>
      </c>
      <c r="K357" s="16">
        <f aca="true" t="shared" si="375" ref="K357:U357">K353*$Z343</f>
        <v>0</v>
      </c>
      <c r="L357" s="16">
        <f t="shared" si="375"/>
        <v>0</v>
      </c>
      <c r="M357" s="16">
        <f t="shared" si="375"/>
        <v>0</v>
      </c>
      <c r="N357" s="16">
        <f t="shared" si="375"/>
        <v>0</v>
      </c>
      <c r="O357" s="16">
        <f t="shared" si="375"/>
        <v>0</v>
      </c>
      <c r="P357" s="16">
        <f t="shared" si="375"/>
        <v>0</v>
      </c>
      <c r="Q357" s="16">
        <f t="shared" si="375"/>
        <v>0</v>
      </c>
      <c r="R357" s="16">
        <f t="shared" si="375"/>
        <v>0</v>
      </c>
      <c r="S357" s="16">
        <f t="shared" si="375"/>
        <v>0</v>
      </c>
      <c r="T357" s="16">
        <f t="shared" si="375"/>
        <v>0</v>
      </c>
      <c r="U357" s="16">
        <f t="shared" si="375"/>
        <v>0</v>
      </c>
      <c r="V357" s="17">
        <f aca="true" t="shared" si="376" ref="V357">V353*$Y343</f>
        <v>0</v>
      </c>
      <c r="X357" s="58"/>
      <c r="Y357" s="58"/>
      <c r="Z357" s="58"/>
    </row>
    <row r="358" spans="4:26" s="55" customFormat="1" ht="14.25" customHeight="1">
      <c r="D358" s="45" t="s">
        <v>49</v>
      </c>
      <c r="E358" s="31" t="s">
        <v>25</v>
      </c>
      <c r="F358" s="39"/>
      <c r="G358" s="39"/>
      <c r="H358" s="40"/>
      <c r="I358" s="78"/>
      <c r="J358" s="16">
        <f aca="true" t="shared" si="377" ref="J358:U360">J354*$Z344</f>
        <v>0</v>
      </c>
      <c r="K358" s="16">
        <f t="shared" si="377"/>
        <v>0</v>
      </c>
      <c r="L358" s="16">
        <f t="shared" si="377"/>
        <v>0</v>
      </c>
      <c r="M358" s="16">
        <f t="shared" si="377"/>
        <v>0</v>
      </c>
      <c r="N358" s="16">
        <f t="shared" si="377"/>
        <v>0</v>
      </c>
      <c r="O358" s="16">
        <f t="shared" si="377"/>
        <v>0</v>
      </c>
      <c r="P358" s="16">
        <f t="shared" si="377"/>
        <v>0</v>
      </c>
      <c r="Q358" s="16">
        <f t="shared" si="377"/>
        <v>0</v>
      </c>
      <c r="R358" s="16">
        <f t="shared" si="377"/>
        <v>0</v>
      </c>
      <c r="S358" s="16">
        <f t="shared" si="377"/>
        <v>0</v>
      </c>
      <c r="T358" s="16">
        <f t="shared" si="377"/>
        <v>0</v>
      </c>
      <c r="U358" s="16">
        <f t="shared" si="377"/>
        <v>0</v>
      </c>
      <c r="V358" s="17">
        <f aca="true" t="shared" si="378" ref="V358">V354*$Y344</f>
        <v>0</v>
      </c>
      <c r="X358" s="58"/>
      <c r="Y358" s="58"/>
      <c r="Z358" s="58"/>
    </row>
    <row r="359" spans="4:26" s="55" customFormat="1" ht="14.25" customHeight="1">
      <c r="D359" s="45" t="s">
        <v>50</v>
      </c>
      <c r="E359" s="31" t="s">
        <v>25</v>
      </c>
      <c r="F359" s="39"/>
      <c r="G359" s="39"/>
      <c r="H359" s="40"/>
      <c r="I359" s="78"/>
      <c r="J359" s="16">
        <f t="shared" si="377"/>
        <v>0</v>
      </c>
      <c r="K359" s="16">
        <f t="shared" si="377"/>
        <v>0</v>
      </c>
      <c r="L359" s="16">
        <f t="shared" si="377"/>
        <v>0</v>
      </c>
      <c r="M359" s="16">
        <f t="shared" si="377"/>
        <v>0</v>
      </c>
      <c r="N359" s="16">
        <f t="shared" si="377"/>
        <v>0</v>
      </c>
      <c r="O359" s="16">
        <f t="shared" si="377"/>
        <v>0</v>
      </c>
      <c r="P359" s="16">
        <f t="shared" si="377"/>
        <v>0</v>
      </c>
      <c r="Q359" s="16">
        <f t="shared" si="377"/>
        <v>0</v>
      </c>
      <c r="R359" s="16">
        <f t="shared" si="377"/>
        <v>0</v>
      </c>
      <c r="S359" s="16">
        <f t="shared" si="377"/>
        <v>0</v>
      </c>
      <c r="T359" s="16">
        <f t="shared" si="377"/>
        <v>0</v>
      </c>
      <c r="U359" s="16">
        <f t="shared" si="377"/>
        <v>0</v>
      </c>
      <c r="V359" s="17">
        <f aca="true" t="shared" si="379" ref="V359">V355*$Y345</f>
        <v>0</v>
      </c>
      <c r="X359" s="58"/>
      <c r="Y359" s="58"/>
      <c r="Z359" s="58"/>
    </row>
    <row r="360" spans="4:26" s="55" customFormat="1" ht="14.25" customHeight="1">
      <c r="D360" s="45" t="s">
        <v>52</v>
      </c>
      <c r="E360" s="31" t="s">
        <v>25</v>
      </c>
      <c r="F360" s="39"/>
      <c r="G360" s="39"/>
      <c r="H360" s="39"/>
      <c r="I360" s="78"/>
      <c r="J360" s="16">
        <f t="shared" si="377"/>
        <v>0</v>
      </c>
      <c r="K360" s="16">
        <f t="shared" si="377"/>
        <v>0</v>
      </c>
      <c r="L360" s="16">
        <f t="shared" si="377"/>
        <v>0</v>
      </c>
      <c r="M360" s="16">
        <f t="shared" si="377"/>
        <v>0</v>
      </c>
      <c r="N360" s="16">
        <f t="shared" si="377"/>
        <v>0</v>
      </c>
      <c r="O360" s="16">
        <f t="shared" si="377"/>
        <v>0</v>
      </c>
      <c r="P360" s="16">
        <f t="shared" si="377"/>
        <v>0</v>
      </c>
      <c r="Q360" s="16">
        <f t="shared" si="377"/>
        <v>0</v>
      </c>
      <c r="R360" s="16">
        <f t="shared" si="377"/>
        <v>0</v>
      </c>
      <c r="S360" s="16">
        <f t="shared" si="377"/>
        <v>0</v>
      </c>
      <c r="T360" s="16">
        <f t="shared" si="377"/>
        <v>0</v>
      </c>
      <c r="U360" s="16">
        <f t="shared" si="377"/>
        <v>0</v>
      </c>
      <c r="V360" s="17">
        <f aca="true" t="shared" si="380" ref="V360">V356*$Y346</f>
        <v>0</v>
      </c>
      <c r="X360" s="58"/>
      <c r="Y360" s="58"/>
      <c r="Z360" s="58"/>
    </row>
    <row r="361" spans="4:26" s="55" customFormat="1" ht="14.25" customHeight="1">
      <c r="D361" s="44" t="s">
        <v>26</v>
      </c>
      <c r="E361" s="32" t="s">
        <v>25</v>
      </c>
      <c r="F361" s="43"/>
      <c r="G361" s="43"/>
      <c r="H361" s="43"/>
      <c r="I361" s="44"/>
      <c r="J361" s="33">
        <f>SUM(J357:J360)</f>
        <v>0</v>
      </c>
      <c r="K361" s="33">
        <f>SUM(K357:K360)</f>
        <v>0</v>
      </c>
      <c r="L361" s="33">
        <f aca="true" t="shared" si="381" ref="L361">SUM(L357:L360)</f>
        <v>0</v>
      </c>
      <c r="M361" s="33">
        <f aca="true" t="shared" si="382" ref="M361">SUM(M357:M360)</f>
        <v>0</v>
      </c>
      <c r="N361" s="33">
        <f aca="true" t="shared" si="383" ref="N361">SUM(N357:N360)</f>
        <v>0</v>
      </c>
      <c r="O361" s="33">
        <f aca="true" t="shared" si="384" ref="O361">SUM(O357:O360)</f>
        <v>0</v>
      </c>
      <c r="P361" s="33">
        <f aca="true" t="shared" si="385" ref="P361">SUM(P357:P360)</f>
        <v>0</v>
      </c>
      <c r="Q361" s="33">
        <f aca="true" t="shared" si="386" ref="Q361">SUM(Q357:Q360)</f>
        <v>0</v>
      </c>
      <c r="R361" s="33">
        <f aca="true" t="shared" si="387" ref="R361">SUM(R357:R360)</f>
        <v>0</v>
      </c>
      <c r="S361" s="33">
        <f aca="true" t="shared" si="388" ref="S361">SUM(S357:S360)</f>
        <v>0</v>
      </c>
      <c r="T361" s="33">
        <f aca="true" t="shared" si="389" ref="T361">SUM(T357:T360)</f>
        <v>0</v>
      </c>
      <c r="U361" s="33">
        <f aca="true" t="shared" si="390" ref="U361">SUM(U357:U360)</f>
        <v>0</v>
      </c>
      <c r="V361" s="19">
        <f aca="true" t="shared" si="391" ref="V361">SUM(V353:V360)</f>
        <v>0</v>
      </c>
      <c r="X361" s="58"/>
      <c r="Y361" s="58"/>
      <c r="Z361" s="58"/>
    </row>
    <row r="362" spans="4:22" ht="26.25" customHeight="1">
      <c r="D362" s="79" t="s">
        <v>54</v>
      </c>
      <c r="E362" s="79"/>
      <c r="F362" s="79"/>
      <c r="G362" s="79"/>
      <c r="H362" s="79"/>
      <c r="I362" s="79"/>
      <c r="J362" s="79"/>
      <c r="K362" s="79"/>
      <c r="L362" s="79"/>
      <c r="M362" s="79"/>
      <c r="N362" s="79"/>
      <c r="O362" s="79"/>
      <c r="P362" s="79"/>
      <c r="Q362" s="79"/>
      <c r="R362" s="79"/>
      <c r="S362" s="79"/>
      <c r="T362" s="79"/>
      <c r="U362" s="79"/>
      <c r="V362" s="79"/>
    </row>
    <row r="363" spans="4:26" s="55" customFormat="1" ht="14.25" customHeight="1">
      <c r="D363" s="31" t="s">
        <v>43</v>
      </c>
      <c r="E363" s="31" t="s">
        <v>44</v>
      </c>
      <c r="F363" s="38"/>
      <c r="G363" s="38"/>
      <c r="H363" s="37"/>
      <c r="I363" s="80"/>
      <c r="J363" s="81"/>
      <c r="K363" s="81"/>
      <c r="L363" s="81"/>
      <c r="M363" s="81"/>
      <c r="N363" s="81"/>
      <c r="O363" s="81"/>
      <c r="P363" s="81"/>
      <c r="Q363" s="81"/>
      <c r="R363" s="81"/>
      <c r="S363" s="81"/>
      <c r="T363" s="81"/>
      <c r="U363" s="81"/>
      <c r="V363" s="82"/>
      <c r="X363" s="65"/>
      <c r="Y363" s="65"/>
      <c r="Z363" s="65"/>
    </row>
    <row r="364" spans="4:26" s="55" customFormat="1" ht="14.25" customHeight="1">
      <c r="D364" s="45" t="s">
        <v>48</v>
      </c>
      <c r="E364" s="31" t="s">
        <v>21</v>
      </c>
      <c r="F364" s="39"/>
      <c r="G364" s="39"/>
      <c r="H364" s="40"/>
      <c r="I364" s="77"/>
      <c r="J364" s="16">
        <f aca="true" t="shared" si="392" ref="J364:V364">J342-J353</f>
        <v>111.4</v>
      </c>
      <c r="K364" s="16">
        <f t="shared" si="392"/>
        <v>111.4</v>
      </c>
      <c r="L364" s="16">
        <f t="shared" si="392"/>
        <v>111.4</v>
      </c>
      <c r="M364" s="16">
        <f t="shared" si="392"/>
        <v>111.4</v>
      </c>
      <c r="N364" s="16">
        <f t="shared" si="392"/>
        <v>111.4</v>
      </c>
      <c r="O364" s="16">
        <f t="shared" si="392"/>
        <v>111.4</v>
      </c>
      <c r="P364" s="16">
        <f t="shared" si="392"/>
        <v>111.4</v>
      </c>
      <c r="Q364" s="16">
        <f t="shared" si="392"/>
        <v>111.4</v>
      </c>
      <c r="R364" s="16">
        <f t="shared" si="392"/>
        <v>111.4</v>
      </c>
      <c r="S364" s="16">
        <f t="shared" si="392"/>
        <v>111.4</v>
      </c>
      <c r="T364" s="16">
        <f t="shared" si="392"/>
        <v>111.4</v>
      </c>
      <c r="U364" s="16">
        <f t="shared" si="392"/>
        <v>111.4</v>
      </c>
      <c r="V364" s="17">
        <f t="shared" si="392"/>
        <v>111.4</v>
      </c>
      <c r="X364" s="65"/>
      <c r="Y364" s="65"/>
      <c r="Z364" s="65"/>
    </row>
    <row r="365" spans="4:26" s="55" customFormat="1" ht="14.25" customHeight="1">
      <c r="D365" s="45" t="s">
        <v>49</v>
      </c>
      <c r="E365" s="31" t="s">
        <v>21</v>
      </c>
      <c r="F365" s="39"/>
      <c r="G365" s="39"/>
      <c r="H365" s="40"/>
      <c r="I365" s="78"/>
      <c r="J365" s="16">
        <f aca="true" t="shared" si="393" ref="J365:V365">J343-J354</f>
        <v>801.4</v>
      </c>
      <c r="K365" s="16">
        <f t="shared" si="393"/>
        <v>801.4</v>
      </c>
      <c r="L365" s="16">
        <f t="shared" si="393"/>
        <v>801.4</v>
      </c>
      <c r="M365" s="16">
        <f t="shared" si="393"/>
        <v>801.4</v>
      </c>
      <c r="N365" s="16">
        <f t="shared" si="393"/>
        <v>801.4</v>
      </c>
      <c r="O365" s="16">
        <f t="shared" si="393"/>
        <v>801.4</v>
      </c>
      <c r="P365" s="16">
        <f t="shared" si="393"/>
        <v>801.4</v>
      </c>
      <c r="Q365" s="16">
        <f t="shared" si="393"/>
        <v>801.4</v>
      </c>
      <c r="R365" s="16">
        <f t="shared" si="393"/>
        <v>801.4</v>
      </c>
      <c r="S365" s="16">
        <f t="shared" si="393"/>
        <v>801.4</v>
      </c>
      <c r="T365" s="16">
        <f t="shared" si="393"/>
        <v>801.4</v>
      </c>
      <c r="U365" s="16">
        <f t="shared" si="393"/>
        <v>801.4</v>
      </c>
      <c r="V365" s="17">
        <f t="shared" si="393"/>
        <v>801.4</v>
      </c>
      <c r="X365" s="65"/>
      <c r="Y365" s="65"/>
      <c r="Z365" s="65"/>
    </row>
    <row r="366" spans="4:26" s="55" customFormat="1" ht="14.25" customHeight="1">
      <c r="D366" s="45" t="s">
        <v>50</v>
      </c>
      <c r="E366" s="31" t="s">
        <v>51</v>
      </c>
      <c r="F366" s="39"/>
      <c r="G366" s="39"/>
      <c r="H366" s="40"/>
      <c r="I366" s="78"/>
      <c r="J366" s="16">
        <f aca="true" t="shared" si="394" ref="J366:V366">J344-J355</f>
        <v>2022.7</v>
      </c>
      <c r="K366" s="16">
        <f t="shared" si="394"/>
        <v>2022.7</v>
      </c>
      <c r="L366" s="16">
        <f t="shared" si="394"/>
        <v>2022.7</v>
      </c>
      <c r="M366" s="16">
        <f t="shared" si="394"/>
        <v>2022.7</v>
      </c>
      <c r="N366" s="16">
        <f t="shared" si="394"/>
        <v>2022.7</v>
      </c>
      <c r="O366" s="16">
        <f t="shared" si="394"/>
        <v>2022.7</v>
      </c>
      <c r="P366" s="16">
        <f t="shared" si="394"/>
        <v>2022.7</v>
      </c>
      <c r="Q366" s="16">
        <f t="shared" si="394"/>
        <v>2022.7</v>
      </c>
      <c r="R366" s="16">
        <f t="shared" si="394"/>
        <v>2022.7</v>
      </c>
      <c r="S366" s="16">
        <f t="shared" si="394"/>
        <v>2022.7</v>
      </c>
      <c r="T366" s="16">
        <f t="shared" si="394"/>
        <v>2022.7</v>
      </c>
      <c r="U366" s="16">
        <f t="shared" si="394"/>
        <v>2022.7</v>
      </c>
      <c r="V366" s="17">
        <f t="shared" si="394"/>
        <v>2022.7</v>
      </c>
      <c r="X366" s="65"/>
      <c r="Y366" s="65"/>
      <c r="Z366" s="65"/>
    </row>
    <row r="367" spans="4:26" s="55" customFormat="1" ht="14.25" customHeight="1">
      <c r="D367" s="45" t="s">
        <v>52</v>
      </c>
      <c r="E367" s="31" t="s">
        <v>51</v>
      </c>
      <c r="F367" s="39"/>
      <c r="G367" s="39"/>
      <c r="H367" s="40"/>
      <c r="I367" s="78"/>
      <c r="J367" s="16">
        <f aca="true" t="shared" si="395" ref="J367:V367">J345-J356</f>
        <v>2022.7</v>
      </c>
      <c r="K367" s="16">
        <f t="shared" si="395"/>
        <v>2022.7</v>
      </c>
      <c r="L367" s="16">
        <f t="shared" si="395"/>
        <v>2022.7</v>
      </c>
      <c r="M367" s="16">
        <f t="shared" si="395"/>
        <v>2022.7</v>
      </c>
      <c r="N367" s="16">
        <f t="shared" si="395"/>
        <v>2022.7</v>
      </c>
      <c r="O367" s="16">
        <f t="shared" si="395"/>
        <v>2022.7</v>
      </c>
      <c r="P367" s="16">
        <f t="shared" si="395"/>
        <v>2022.7</v>
      </c>
      <c r="Q367" s="16">
        <f t="shared" si="395"/>
        <v>2022.7</v>
      </c>
      <c r="R367" s="16">
        <f t="shared" si="395"/>
        <v>2022.7</v>
      </c>
      <c r="S367" s="16">
        <f t="shared" si="395"/>
        <v>2022.7</v>
      </c>
      <c r="T367" s="16">
        <f t="shared" si="395"/>
        <v>2022.7</v>
      </c>
      <c r="U367" s="16">
        <f t="shared" si="395"/>
        <v>2022.7</v>
      </c>
      <c r="V367" s="17">
        <f t="shared" si="395"/>
        <v>2022.7</v>
      </c>
      <c r="X367" s="65"/>
      <c r="Y367" s="65"/>
      <c r="Z367" s="65"/>
    </row>
    <row r="368" spans="4:26" s="55" customFormat="1" ht="14.25" customHeight="1">
      <c r="D368" s="45" t="s">
        <v>48</v>
      </c>
      <c r="E368" s="31" t="s">
        <v>25</v>
      </c>
      <c r="F368" s="39"/>
      <c r="G368" s="39"/>
      <c r="H368" s="40"/>
      <c r="I368" s="78"/>
      <c r="J368" s="16">
        <f aca="true" t="shared" si="396" ref="J368:V368">J346-J357</f>
        <v>562.352</v>
      </c>
      <c r="K368" s="16">
        <f t="shared" si="396"/>
        <v>562.352</v>
      </c>
      <c r="L368" s="16">
        <f t="shared" si="396"/>
        <v>562.352</v>
      </c>
      <c r="M368" s="16">
        <f t="shared" si="396"/>
        <v>562.352</v>
      </c>
      <c r="N368" s="16">
        <f t="shared" si="396"/>
        <v>562.352</v>
      </c>
      <c r="O368" s="16">
        <f t="shared" si="396"/>
        <v>562.352</v>
      </c>
      <c r="P368" s="16">
        <f t="shared" si="396"/>
        <v>562.352</v>
      </c>
      <c r="Q368" s="16">
        <f t="shared" si="396"/>
        <v>562.352</v>
      </c>
      <c r="R368" s="16">
        <f t="shared" si="396"/>
        <v>562.352</v>
      </c>
      <c r="S368" s="16">
        <f t="shared" si="396"/>
        <v>562.352</v>
      </c>
      <c r="T368" s="16">
        <f t="shared" si="396"/>
        <v>562.352</v>
      </c>
      <c r="U368" s="16">
        <f t="shared" si="396"/>
        <v>562.352</v>
      </c>
      <c r="V368" s="17">
        <f t="shared" si="396"/>
        <v>562.352</v>
      </c>
      <c r="X368" s="65"/>
      <c r="Y368" s="65"/>
      <c r="Z368" s="65"/>
    </row>
    <row r="369" spans="4:26" s="55" customFormat="1" ht="14.25" customHeight="1">
      <c r="D369" s="45" t="s">
        <v>49</v>
      </c>
      <c r="E369" s="31" t="s">
        <v>25</v>
      </c>
      <c r="F369" s="39"/>
      <c r="G369" s="39"/>
      <c r="H369" s="40"/>
      <c r="I369" s="78"/>
      <c r="J369" s="16">
        <f aca="true" t="shared" si="397" ref="J369:V369">J347-J358</f>
        <v>1681.403</v>
      </c>
      <c r="K369" s="16">
        <f t="shared" si="397"/>
        <v>1681.403</v>
      </c>
      <c r="L369" s="16">
        <f t="shared" si="397"/>
        <v>1681.403</v>
      </c>
      <c r="M369" s="16">
        <f t="shared" si="397"/>
        <v>1681.403</v>
      </c>
      <c r="N369" s="16">
        <f t="shared" si="397"/>
        <v>1681.403</v>
      </c>
      <c r="O369" s="16">
        <f t="shared" si="397"/>
        <v>1681.403</v>
      </c>
      <c r="P369" s="16">
        <f t="shared" si="397"/>
        <v>1681.403</v>
      </c>
      <c r="Q369" s="16">
        <f t="shared" si="397"/>
        <v>1681.403</v>
      </c>
      <c r="R369" s="16">
        <f t="shared" si="397"/>
        <v>1681.403</v>
      </c>
      <c r="S369" s="16">
        <f t="shared" si="397"/>
        <v>1681.403</v>
      </c>
      <c r="T369" s="16">
        <f t="shared" si="397"/>
        <v>1681.403</v>
      </c>
      <c r="U369" s="16">
        <f t="shared" si="397"/>
        <v>1681.403</v>
      </c>
      <c r="V369" s="17">
        <f t="shared" si="397"/>
        <v>1681.403</v>
      </c>
      <c r="X369" s="58"/>
      <c r="Y369" s="58"/>
      <c r="Z369" s="58"/>
    </row>
    <row r="370" spans="4:26" s="55" customFormat="1" ht="14.25" customHeight="1">
      <c r="D370" s="45" t="s">
        <v>50</v>
      </c>
      <c r="E370" s="31" t="s">
        <v>25</v>
      </c>
      <c r="F370" s="39"/>
      <c r="G370" s="39"/>
      <c r="H370" s="40"/>
      <c r="I370" s="78"/>
      <c r="J370" s="16">
        <f aca="true" t="shared" si="398" ref="J370:V370">J348-J359</f>
        <v>112.582</v>
      </c>
      <c r="K370" s="16">
        <f t="shared" si="398"/>
        <v>112.582</v>
      </c>
      <c r="L370" s="16">
        <f t="shared" si="398"/>
        <v>112.582</v>
      </c>
      <c r="M370" s="16">
        <f t="shared" si="398"/>
        <v>112.582</v>
      </c>
      <c r="N370" s="16">
        <f t="shared" si="398"/>
        <v>112.582</v>
      </c>
      <c r="O370" s="16">
        <f t="shared" si="398"/>
        <v>112.582</v>
      </c>
      <c r="P370" s="16">
        <f t="shared" si="398"/>
        <v>112.582</v>
      </c>
      <c r="Q370" s="16">
        <f t="shared" si="398"/>
        <v>112.582</v>
      </c>
      <c r="R370" s="16">
        <f t="shared" si="398"/>
        <v>112.582</v>
      </c>
      <c r="S370" s="16">
        <f t="shared" si="398"/>
        <v>112.582</v>
      </c>
      <c r="T370" s="16">
        <f t="shared" si="398"/>
        <v>112.582</v>
      </c>
      <c r="U370" s="16">
        <f t="shared" si="398"/>
        <v>112.582</v>
      </c>
      <c r="V370" s="17">
        <f t="shared" si="398"/>
        <v>112.582</v>
      </c>
      <c r="X370" s="58"/>
      <c r="Y370" s="58"/>
      <c r="Z370" s="58"/>
    </row>
    <row r="371" spans="4:26" s="55" customFormat="1" ht="14.25" customHeight="1">
      <c r="D371" s="45" t="s">
        <v>52</v>
      </c>
      <c r="E371" s="31" t="s">
        <v>25</v>
      </c>
      <c r="F371" s="39"/>
      <c r="G371" s="39"/>
      <c r="H371" s="39"/>
      <c r="I371" s="78"/>
      <c r="J371" s="16">
        <f aca="true" t="shared" si="399" ref="J371:V371">J349-J360</f>
        <v>106.827</v>
      </c>
      <c r="K371" s="16">
        <f t="shared" si="399"/>
        <v>106.827</v>
      </c>
      <c r="L371" s="16">
        <f t="shared" si="399"/>
        <v>106.827</v>
      </c>
      <c r="M371" s="16">
        <f t="shared" si="399"/>
        <v>106.827</v>
      </c>
      <c r="N371" s="16">
        <f t="shared" si="399"/>
        <v>106.827</v>
      </c>
      <c r="O371" s="16">
        <f t="shared" si="399"/>
        <v>106.827</v>
      </c>
      <c r="P371" s="16">
        <f t="shared" si="399"/>
        <v>106.827</v>
      </c>
      <c r="Q371" s="16">
        <f t="shared" si="399"/>
        <v>106.827</v>
      </c>
      <c r="R371" s="16">
        <f t="shared" si="399"/>
        <v>106.827</v>
      </c>
      <c r="S371" s="16">
        <f t="shared" si="399"/>
        <v>106.827</v>
      </c>
      <c r="T371" s="16">
        <f t="shared" si="399"/>
        <v>106.827</v>
      </c>
      <c r="U371" s="16">
        <f t="shared" si="399"/>
        <v>106.827</v>
      </c>
      <c r="V371" s="17">
        <f t="shared" si="399"/>
        <v>106.827</v>
      </c>
      <c r="X371" s="58"/>
      <c r="Y371" s="58"/>
      <c r="Z371" s="58"/>
    </row>
    <row r="372" spans="4:26" s="55" customFormat="1" ht="14.25" customHeight="1">
      <c r="D372" s="44" t="s">
        <v>26</v>
      </c>
      <c r="E372" s="32" t="s">
        <v>25</v>
      </c>
      <c r="F372" s="43"/>
      <c r="G372" s="43"/>
      <c r="H372" s="43"/>
      <c r="I372" s="44"/>
      <c r="J372" s="33">
        <f aca="true" t="shared" si="400" ref="J372:V372">SUM(J368:J371)</f>
        <v>2463.1639999999998</v>
      </c>
      <c r="K372" s="33">
        <f t="shared" si="400"/>
        <v>2463.1639999999998</v>
      </c>
      <c r="L372" s="33">
        <f t="shared" si="400"/>
        <v>2463.1639999999998</v>
      </c>
      <c r="M372" s="33">
        <f t="shared" si="400"/>
        <v>2463.1639999999998</v>
      </c>
      <c r="N372" s="33">
        <f t="shared" si="400"/>
        <v>2463.1639999999998</v>
      </c>
      <c r="O372" s="33">
        <f t="shared" si="400"/>
        <v>2463.1639999999998</v>
      </c>
      <c r="P372" s="33">
        <f t="shared" si="400"/>
        <v>2463.1639999999998</v>
      </c>
      <c r="Q372" s="33">
        <f t="shared" si="400"/>
        <v>2463.1639999999998</v>
      </c>
      <c r="R372" s="33">
        <f t="shared" si="400"/>
        <v>2463.1639999999998</v>
      </c>
      <c r="S372" s="33">
        <f t="shared" si="400"/>
        <v>2463.1639999999998</v>
      </c>
      <c r="T372" s="33">
        <f t="shared" si="400"/>
        <v>2463.1639999999998</v>
      </c>
      <c r="U372" s="33">
        <f t="shared" si="400"/>
        <v>2463.1639999999998</v>
      </c>
      <c r="V372" s="19">
        <f t="shared" si="400"/>
        <v>2463.1639999999998</v>
      </c>
      <c r="X372" s="58"/>
      <c r="Y372" s="58"/>
      <c r="Z372" s="58"/>
    </row>
    <row r="374" spans="4:22" ht="13" customHeight="1">
      <c r="D374" s="90" t="s">
        <v>66</v>
      </c>
      <c r="E374" s="91"/>
      <c r="F374" s="91"/>
      <c r="G374" s="91"/>
      <c r="H374" s="91"/>
      <c r="I374" s="91"/>
      <c r="J374" s="91"/>
      <c r="K374" s="91"/>
      <c r="L374" s="91"/>
      <c r="M374" s="91"/>
      <c r="N374" s="91"/>
      <c r="O374" s="91"/>
      <c r="P374" s="91"/>
      <c r="Q374" s="91"/>
      <c r="R374" s="91"/>
      <c r="S374" s="91"/>
      <c r="T374" s="91"/>
      <c r="U374" s="91"/>
      <c r="V374" s="92"/>
    </row>
    <row r="375" spans="4:22" ht="13" customHeight="1">
      <c r="D375" s="93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  <c r="Q375" s="94"/>
      <c r="R375" s="94"/>
      <c r="S375" s="94"/>
      <c r="T375" s="94"/>
      <c r="U375" s="94"/>
      <c r="V375" s="95"/>
    </row>
    <row r="376" spans="4:22" s="59" customFormat="1" ht="14.25" customHeight="1">
      <c r="D376" s="66" t="s">
        <v>39</v>
      </c>
      <c r="E376" s="60">
        <v>12</v>
      </c>
      <c r="F376" s="61"/>
      <c r="G376" s="61"/>
      <c r="H376" s="62" t="s">
        <v>40</v>
      </c>
      <c r="I376" s="62" t="s">
        <v>41</v>
      </c>
      <c r="J376" s="62">
        <f>J339</f>
        <v>2024</v>
      </c>
      <c r="K376" s="62">
        <f aca="true" t="shared" si="401" ref="K376:U376">K339</f>
        <v>2023</v>
      </c>
      <c r="L376" s="62">
        <f t="shared" si="401"/>
        <v>2024</v>
      </c>
      <c r="M376" s="62">
        <f t="shared" si="401"/>
        <v>2025</v>
      </c>
      <c r="N376" s="62">
        <f t="shared" si="401"/>
        <v>2026</v>
      </c>
      <c r="O376" s="62">
        <f t="shared" si="401"/>
        <v>2027</v>
      </c>
      <c r="P376" s="62">
        <f t="shared" si="401"/>
        <v>2028</v>
      </c>
      <c r="Q376" s="62">
        <f t="shared" si="401"/>
        <v>2029</v>
      </c>
      <c r="R376" s="62">
        <f t="shared" si="401"/>
        <v>2030</v>
      </c>
      <c r="S376" s="62">
        <f t="shared" si="401"/>
        <v>2031</v>
      </c>
      <c r="T376" s="62">
        <f t="shared" si="401"/>
        <v>2032</v>
      </c>
      <c r="U376" s="62">
        <f t="shared" si="401"/>
        <v>2033</v>
      </c>
      <c r="V376" s="62">
        <v>2034</v>
      </c>
    </row>
    <row r="377" spans="4:22" ht="26.25" customHeight="1">
      <c r="D377" s="96" t="s">
        <v>42</v>
      </c>
      <c r="E377" s="96"/>
      <c r="F377" s="96"/>
      <c r="G377" s="96"/>
      <c r="H377" s="96"/>
      <c r="I377" s="96"/>
      <c r="J377" s="96"/>
      <c r="K377" s="96"/>
      <c r="L377" s="96"/>
      <c r="M377" s="96"/>
      <c r="N377" s="96"/>
      <c r="O377" s="96"/>
      <c r="P377" s="96"/>
      <c r="Q377" s="96"/>
      <c r="R377" s="96"/>
      <c r="S377" s="96"/>
      <c r="T377" s="96"/>
      <c r="U377" s="96"/>
      <c r="V377" s="96"/>
    </row>
    <row r="378" spans="4:26" s="55" customFormat="1" ht="14.25" customHeight="1">
      <c r="D378" s="31" t="s">
        <v>43</v>
      </c>
      <c r="E378" s="31" t="s">
        <v>44</v>
      </c>
      <c r="F378" s="38"/>
      <c r="G378" s="38"/>
      <c r="H378" s="37"/>
      <c r="I378" s="80"/>
      <c r="J378" s="81"/>
      <c r="K378" s="81"/>
      <c r="L378" s="81"/>
      <c r="M378" s="81"/>
      <c r="N378" s="81"/>
      <c r="O378" s="81"/>
      <c r="P378" s="81"/>
      <c r="Q378" s="81"/>
      <c r="R378" s="81"/>
      <c r="S378" s="81"/>
      <c r="T378" s="81"/>
      <c r="U378" s="81"/>
      <c r="V378" s="82"/>
      <c r="X378" s="89" t="s">
        <v>45</v>
      </c>
      <c r="Y378" s="89" t="s">
        <v>46</v>
      </c>
      <c r="Z378" s="89" t="s">
        <v>47</v>
      </c>
    </row>
    <row r="379" spans="4:26" s="55" customFormat="1" ht="14.25" customHeight="1">
      <c r="D379" s="45" t="s">
        <v>48</v>
      </c>
      <c r="E379" s="31" t="s">
        <v>21</v>
      </c>
      <c r="F379" s="39"/>
      <c r="G379" s="39"/>
      <c r="H379" s="40"/>
      <c r="I379" s="22">
        <v>281.8</v>
      </c>
      <c r="J379" s="16">
        <f>I379</f>
        <v>281.8</v>
      </c>
      <c r="K379" s="16">
        <f aca="true" t="shared" si="402" ref="K379:K386">J379</f>
        <v>281.8</v>
      </c>
      <c r="L379" s="16">
        <f aca="true" t="shared" si="403" ref="L379:L386">K379</f>
        <v>281.8</v>
      </c>
      <c r="M379" s="16">
        <f aca="true" t="shared" si="404" ref="M379:M386">L379</f>
        <v>281.8</v>
      </c>
      <c r="N379" s="16">
        <f aca="true" t="shared" si="405" ref="N379:N386">M379</f>
        <v>281.8</v>
      </c>
      <c r="O379" s="16">
        <f aca="true" t="shared" si="406" ref="O379:O386">N379</f>
        <v>281.8</v>
      </c>
      <c r="P379" s="16">
        <f aca="true" t="shared" si="407" ref="P379:P386">O379</f>
        <v>281.8</v>
      </c>
      <c r="Q379" s="16">
        <f aca="true" t="shared" si="408" ref="Q379:Q386">P379</f>
        <v>281.8</v>
      </c>
      <c r="R379" s="16">
        <f aca="true" t="shared" si="409" ref="R379:R386">Q379</f>
        <v>281.8</v>
      </c>
      <c r="S379" s="16">
        <f aca="true" t="shared" si="410" ref="S379:S386">R379</f>
        <v>281.8</v>
      </c>
      <c r="T379" s="16">
        <f aca="true" t="shared" si="411" ref="T379:T386">S379</f>
        <v>281.8</v>
      </c>
      <c r="U379" s="16">
        <f aca="true" t="shared" si="412" ref="U379:U386">T379</f>
        <v>281.8</v>
      </c>
      <c r="V379" s="17">
        <f aca="true" t="shared" si="413" ref="V379:V386">U379</f>
        <v>281.8</v>
      </c>
      <c r="X379" s="89"/>
      <c r="Y379" s="89"/>
      <c r="Z379" s="89"/>
    </row>
    <row r="380" spans="4:26" s="55" customFormat="1" ht="14.25" customHeight="1">
      <c r="D380" s="45" t="s">
        <v>49</v>
      </c>
      <c r="E380" s="31" t="s">
        <v>21</v>
      </c>
      <c r="F380" s="39"/>
      <c r="G380" s="39"/>
      <c r="H380" s="40"/>
      <c r="I380" s="22">
        <v>1022.8</v>
      </c>
      <c r="J380" s="16">
        <f aca="true" t="shared" si="414" ref="J380:J386">I380</f>
        <v>1022.8</v>
      </c>
      <c r="K380" s="16">
        <f t="shared" si="402"/>
        <v>1022.8</v>
      </c>
      <c r="L380" s="16">
        <f t="shared" si="403"/>
        <v>1022.8</v>
      </c>
      <c r="M380" s="16">
        <f t="shared" si="404"/>
        <v>1022.8</v>
      </c>
      <c r="N380" s="16">
        <f t="shared" si="405"/>
        <v>1022.8</v>
      </c>
      <c r="O380" s="16">
        <f t="shared" si="406"/>
        <v>1022.8</v>
      </c>
      <c r="P380" s="16">
        <f t="shared" si="407"/>
        <v>1022.8</v>
      </c>
      <c r="Q380" s="16">
        <f t="shared" si="408"/>
        <v>1022.8</v>
      </c>
      <c r="R380" s="16">
        <f t="shared" si="409"/>
        <v>1022.8</v>
      </c>
      <c r="S380" s="16">
        <f t="shared" si="410"/>
        <v>1022.8</v>
      </c>
      <c r="T380" s="16">
        <f t="shared" si="411"/>
        <v>1022.8</v>
      </c>
      <c r="U380" s="16">
        <f t="shared" si="412"/>
        <v>1022.8</v>
      </c>
      <c r="V380" s="17">
        <f t="shared" si="413"/>
        <v>1022.8</v>
      </c>
      <c r="X380" s="56" t="s">
        <v>56</v>
      </c>
      <c r="Y380" s="57">
        <f>I383/I379</f>
        <v>4.116394606103619</v>
      </c>
      <c r="Z380" s="57">
        <f>Y380*1.21</f>
        <v>4.980837473385379</v>
      </c>
    </row>
    <row r="381" spans="4:26" s="55" customFormat="1" ht="14.25" customHeight="1">
      <c r="D381" s="45" t="s">
        <v>50</v>
      </c>
      <c r="E381" s="31" t="s">
        <v>51</v>
      </c>
      <c r="F381" s="39"/>
      <c r="G381" s="39"/>
      <c r="H381" s="40"/>
      <c r="I381" s="22">
        <v>2440.7</v>
      </c>
      <c r="J381" s="16">
        <f t="shared" si="414"/>
        <v>2440.7</v>
      </c>
      <c r="K381" s="16">
        <f t="shared" si="402"/>
        <v>2440.7</v>
      </c>
      <c r="L381" s="16">
        <f t="shared" si="403"/>
        <v>2440.7</v>
      </c>
      <c r="M381" s="16">
        <f t="shared" si="404"/>
        <v>2440.7</v>
      </c>
      <c r="N381" s="16">
        <f t="shared" si="405"/>
        <v>2440.7</v>
      </c>
      <c r="O381" s="16">
        <f t="shared" si="406"/>
        <v>2440.7</v>
      </c>
      <c r="P381" s="16">
        <f t="shared" si="407"/>
        <v>2440.7</v>
      </c>
      <c r="Q381" s="16">
        <f t="shared" si="408"/>
        <v>2440.7</v>
      </c>
      <c r="R381" s="16">
        <f t="shared" si="409"/>
        <v>2440.7</v>
      </c>
      <c r="S381" s="16">
        <f t="shared" si="410"/>
        <v>2440.7</v>
      </c>
      <c r="T381" s="16">
        <f t="shared" si="411"/>
        <v>2440.7</v>
      </c>
      <c r="U381" s="16">
        <f t="shared" si="412"/>
        <v>2440.7</v>
      </c>
      <c r="V381" s="17">
        <f t="shared" si="413"/>
        <v>2440.7</v>
      </c>
      <c r="X381" s="56" t="s">
        <v>57</v>
      </c>
      <c r="Y381" s="57">
        <f aca="true" t="shared" si="415" ref="Y381:Y383">I384/I380</f>
        <v>1.9545864294094644</v>
      </c>
      <c r="Z381" s="57">
        <f>Y381*1.1</f>
        <v>2.150045072350411</v>
      </c>
    </row>
    <row r="382" spans="4:26" s="55" customFormat="1" ht="14.25" customHeight="1">
      <c r="D382" s="45" t="s">
        <v>52</v>
      </c>
      <c r="E382" s="31" t="s">
        <v>51</v>
      </c>
      <c r="F382" s="39"/>
      <c r="G382" s="39"/>
      <c r="H382" s="40"/>
      <c r="I382" s="22">
        <f>I381</f>
        <v>2440.7</v>
      </c>
      <c r="J382" s="16">
        <f t="shared" si="414"/>
        <v>2440.7</v>
      </c>
      <c r="K382" s="16">
        <f t="shared" si="402"/>
        <v>2440.7</v>
      </c>
      <c r="L382" s="16">
        <f t="shared" si="403"/>
        <v>2440.7</v>
      </c>
      <c r="M382" s="16">
        <f t="shared" si="404"/>
        <v>2440.7</v>
      </c>
      <c r="N382" s="16">
        <f t="shared" si="405"/>
        <v>2440.7</v>
      </c>
      <c r="O382" s="16">
        <f t="shared" si="406"/>
        <v>2440.7</v>
      </c>
      <c r="P382" s="16">
        <f t="shared" si="407"/>
        <v>2440.7</v>
      </c>
      <c r="Q382" s="16">
        <f t="shared" si="408"/>
        <v>2440.7</v>
      </c>
      <c r="R382" s="16">
        <f t="shared" si="409"/>
        <v>2440.7</v>
      </c>
      <c r="S382" s="16">
        <f t="shared" si="410"/>
        <v>2440.7</v>
      </c>
      <c r="T382" s="16">
        <f t="shared" si="411"/>
        <v>2440.7</v>
      </c>
      <c r="U382" s="16">
        <f t="shared" si="412"/>
        <v>2440.7</v>
      </c>
      <c r="V382" s="17">
        <f t="shared" si="413"/>
        <v>2440.7</v>
      </c>
      <c r="X382" s="56" t="s">
        <v>102</v>
      </c>
      <c r="Y382" s="57">
        <f t="shared" si="415"/>
        <v>0.057420412176834516</v>
      </c>
      <c r="Z382" s="57">
        <f>Y382*1.21</f>
        <v>0.06947869873396977</v>
      </c>
    </row>
    <row r="383" spans="4:26" s="55" customFormat="1" ht="14.25" customHeight="1">
      <c r="D383" s="45" t="s">
        <v>48</v>
      </c>
      <c r="E383" s="31" t="s">
        <v>25</v>
      </c>
      <c r="F383" s="39"/>
      <c r="G383" s="39"/>
      <c r="H383" s="40"/>
      <c r="I383" s="22">
        <v>1160</v>
      </c>
      <c r="J383" s="16">
        <f t="shared" si="414"/>
        <v>1160</v>
      </c>
      <c r="K383" s="16">
        <f t="shared" si="402"/>
        <v>1160</v>
      </c>
      <c r="L383" s="16">
        <f t="shared" si="403"/>
        <v>1160</v>
      </c>
      <c r="M383" s="16">
        <f t="shared" si="404"/>
        <v>1160</v>
      </c>
      <c r="N383" s="16">
        <f t="shared" si="405"/>
        <v>1160</v>
      </c>
      <c r="O383" s="16">
        <f t="shared" si="406"/>
        <v>1160</v>
      </c>
      <c r="P383" s="16">
        <f t="shared" si="407"/>
        <v>1160</v>
      </c>
      <c r="Q383" s="16">
        <f t="shared" si="408"/>
        <v>1160</v>
      </c>
      <c r="R383" s="16">
        <f t="shared" si="409"/>
        <v>1160</v>
      </c>
      <c r="S383" s="16">
        <f t="shared" si="410"/>
        <v>1160</v>
      </c>
      <c r="T383" s="16">
        <f t="shared" si="411"/>
        <v>1160</v>
      </c>
      <c r="U383" s="16">
        <f t="shared" si="412"/>
        <v>1160</v>
      </c>
      <c r="V383" s="17">
        <f t="shared" si="413"/>
        <v>1160</v>
      </c>
      <c r="X383" s="56" t="s">
        <v>103</v>
      </c>
      <c r="Y383" s="57">
        <f t="shared" si="415"/>
        <v>0.05444913344532307</v>
      </c>
      <c r="Z383" s="57">
        <f>Y383*1.21</f>
        <v>0.0658834514688409</v>
      </c>
    </row>
    <row r="384" spans="4:26" s="55" customFormat="1" ht="14.25" customHeight="1">
      <c r="D384" s="45" t="s">
        <v>49</v>
      </c>
      <c r="E384" s="31" t="s">
        <v>25</v>
      </c>
      <c r="F384" s="39"/>
      <c r="G384" s="39"/>
      <c r="H384" s="40"/>
      <c r="I384" s="22">
        <v>1999.151</v>
      </c>
      <c r="J384" s="16">
        <f t="shared" si="414"/>
        <v>1999.151</v>
      </c>
      <c r="K384" s="16">
        <f t="shared" si="402"/>
        <v>1999.151</v>
      </c>
      <c r="L384" s="16">
        <f t="shared" si="403"/>
        <v>1999.151</v>
      </c>
      <c r="M384" s="16">
        <f t="shared" si="404"/>
        <v>1999.151</v>
      </c>
      <c r="N384" s="16">
        <f t="shared" si="405"/>
        <v>1999.151</v>
      </c>
      <c r="O384" s="16">
        <f t="shared" si="406"/>
        <v>1999.151</v>
      </c>
      <c r="P384" s="16">
        <f t="shared" si="407"/>
        <v>1999.151</v>
      </c>
      <c r="Q384" s="16">
        <f t="shared" si="408"/>
        <v>1999.151</v>
      </c>
      <c r="R384" s="16">
        <f t="shared" si="409"/>
        <v>1999.151</v>
      </c>
      <c r="S384" s="16">
        <f t="shared" si="410"/>
        <v>1999.151</v>
      </c>
      <c r="T384" s="16">
        <f t="shared" si="411"/>
        <v>1999.151</v>
      </c>
      <c r="U384" s="16">
        <f t="shared" si="412"/>
        <v>1999.151</v>
      </c>
      <c r="V384" s="17">
        <f t="shared" si="413"/>
        <v>1999.151</v>
      </c>
      <c r="X384" s="58"/>
      <c r="Y384" s="58"/>
      <c r="Z384" s="58"/>
    </row>
    <row r="385" spans="4:26" s="55" customFormat="1" ht="14.25" customHeight="1">
      <c r="D385" s="45" t="s">
        <v>50</v>
      </c>
      <c r="E385" s="31" t="s">
        <v>25</v>
      </c>
      <c r="F385" s="39"/>
      <c r="G385" s="39"/>
      <c r="H385" s="40"/>
      <c r="I385" s="22">
        <v>140.146</v>
      </c>
      <c r="J385" s="16">
        <f t="shared" si="414"/>
        <v>140.146</v>
      </c>
      <c r="K385" s="16">
        <f t="shared" si="402"/>
        <v>140.146</v>
      </c>
      <c r="L385" s="16">
        <f t="shared" si="403"/>
        <v>140.146</v>
      </c>
      <c r="M385" s="16">
        <f t="shared" si="404"/>
        <v>140.146</v>
      </c>
      <c r="N385" s="16">
        <f t="shared" si="405"/>
        <v>140.146</v>
      </c>
      <c r="O385" s="16">
        <f t="shared" si="406"/>
        <v>140.146</v>
      </c>
      <c r="P385" s="16">
        <f t="shared" si="407"/>
        <v>140.146</v>
      </c>
      <c r="Q385" s="16">
        <f t="shared" si="408"/>
        <v>140.146</v>
      </c>
      <c r="R385" s="16">
        <f t="shared" si="409"/>
        <v>140.146</v>
      </c>
      <c r="S385" s="16">
        <f t="shared" si="410"/>
        <v>140.146</v>
      </c>
      <c r="T385" s="16">
        <f t="shared" si="411"/>
        <v>140.146</v>
      </c>
      <c r="U385" s="16">
        <f t="shared" si="412"/>
        <v>140.146</v>
      </c>
      <c r="V385" s="17">
        <f t="shared" si="413"/>
        <v>140.146</v>
      </c>
      <c r="X385" s="58"/>
      <c r="Y385" s="58"/>
      <c r="Z385" s="58"/>
    </row>
    <row r="386" spans="4:26" s="55" customFormat="1" ht="14.25" customHeight="1">
      <c r="D386" s="45" t="s">
        <v>52</v>
      </c>
      <c r="E386" s="31" t="s">
        <v>25</v>
      </c>
      <c r="F386" s="39"/>
      <c r="G386" s="39"/>
      <c r="H386" s="39"/>
      <c r="I386" s="22">
        <v>132.894</v>
      </c>
      <c r="J386" s="16">
        <f t="shared" si="414"/>
        <v>132.894</v>
      </c>
      <c r="K386" s="16">
        <f t="shared" si="402"/>
        <v>132.894</v>
      </c>
      <c r="L386" s="16">
        <f t="shared" si="403"/>
        <v>132.894</v>
      </c>
      <c r="M386" s="16">
        <f t="shared" si="404"/>
        <v>132.894</v>
      </c>
      <c r="N386" s="16">
        <f t="shared" si="405"/>
        <v>132.894</v>
      </c>
      <c r="O386" s="16">
        <f t="shared" si="406"/>
        <v>132.894</v>
      </c>
      <c r="P386" s="16">
        <f t="shared" si="407"/>
        <v>132.894</v>
      </c>
      <c r="Q386" s="16">
        <f t="shared" si="408"/>
        <v>132.894</v>
      </c>
      <c r="R386" s="16">
        <f t="shared" si="409"/>
        <v>132.894</v>
      </c>
      <c r="S386" s="16">
        <f t="shared" si="410"/>
        <v>132.894</v>
      </c>
      <c r="T386" s="16">
        <f t="shared" si="411"/>
        <v>132.894</v>
      </c>
      <c r="U386" s="16">
        <f t="shared" si="412"/>
        <v>132.894</v>
      </c>
      <c r="V386" s="17">
        <f t="shared" si="413"/>
        <v>132.894</v>
      </c>
      <c r="X386" s="58"/>
      <c r="Y386" s="58"/>
      <c r="Z386" s="58"/>
    </row>
    <row r="387" spans="4:26" s="55" customFormat="1" ht="14.25" customHeight="1">
      <c r="D387" s="44" t="s">
        <v>26</v>
      </c>
      <c r="E387" s="32" t="s">
        <v>25</v>
      </c>
      <c r="F387" s="43"/>
      <c r="G387" s="43"/>
      <c r="H387" s="43"/>
      <c r="I387" s="33"/>
      <c r="J387" s="33">
        <f aca="true" t="shared" si="416" ref="J387:V387">SUM(J383:J386)</f>
        <v>3432.191</v>
      </c>
      <c r="K387" s="33">
        <f t="shared" si="416"/>
        <v>3432.191</v>
      </c>
      <c r="L387" s="33">
        <f t="shared" si="416"/>
        <v>3432.191</v>
      </c>
      <c r="M387" s="33">
        <f t="shared" si="416"/>
        <v>3432.191</v>
      </c>
      <c r="N387" s="33">
        <f t="shared" si="416"/>
        <v>3432.191</v>
      </c>
      <c r="O387" s="33">
        <f t="shared" si="416"/>
        <v>3432.191</v>
      </c>
      <c r="P387" s="33">
        <f t="shared" si="416"/>
        <v>3432.191</v>
      </c>
      <c r="Q387" s="33">
        <f t="shared" si="416"/>
        <v>3432.191</v>
      </c>
      <c r="R387" s="33">
        <f t="shared" si="416"/>
        <v>3432.191</v>
      </c>
      <c r="S387" s="33">
        <f t="shared" si="416"/>
        <v>3432.191</v>
      </c>
      <c r="T387" s="33">
        <f t="shared" si="416"/>
        <v>3432.191</v>
      </c>
      <c r="U387" s="33">
        <f t="shared" si="416"/>
        <v>3432.191</v>
      </c>
      <c r="V387" s="19">
        <f t="shared" si="416"/>
        <v>3432.191</v>
      </c>
      <c r="X387" s="58"/>
      <c r="Y387" s="58"/>
      <c r="Z387" s="58"/>
    </row>
    <row r="388" spans="4:22" ht="26.25" customHeight="1">
      <c r="D388" s="79" t="s">
        <v>53</v>
      </c>
      <c r="E388" s="79"/>
      <c r="F388" s="79"/>
      <c r="G388" s="79"/>
      <c r="H388" s="79"/>
      <c r="I388" s="79"/>
      <c r="J388" s="79"/>
      <c r="K388" s="79"/>
      <c r="L388" s="79"/>
      <c r="M388" s="79"/>
      <c r="N388" s="79"/>
      <c r="O388" s="79"/>
      <c r="P388" s="79"/>
      <c r="Q388" s="79"/>
      <c r="R388" s="79"/>
      <c r="S388" s="79"/>
      <c r="T388" s="79"/>
      <c r="U388" s="79"/>
      <c r="V388" s="79"/>
    </row>
    <row r="389" spans="4:26" s="55" customFormat="1" ht="14.25" customHeight="1">
      <c r="D389" s="31" t="s">
        <v>43</v>
      </c>
      <c r="E389" s="31" t="s">
        <v>44</v>
      </c>
      <c r="F389" s="38"/>
      <c r="G389" s="38"/>
      <c r="H389" s="37"/>
      <c r="I389" s="80"/>
      <c r="J389" s="81"/>
      <c r="K389" s="81"/>
      <c r="L389" s="81"/>
      <c r="M389" s="81"/>
      <c r="N389" s="81"/>
      <c r="O389" s="81"/>
      <c r="P389" s="81"/>
      <c r="Q389" s="81"/>
      <c r="R389" s="81"/>
      <c r="S389" s="81"/>
      <c r="T389" s="81"/>
      <c r="U389" s="81"/>
      <c r="V389" s="82"/>
      <c r="X389" s="58"/>
      <c r="Y389" s="58"/>
      <c r="Z389" s="58"/>
    </row>
    <row r="390" spans="4:26" s="55" customFormat="1" ht="14.25" customHeight="1">
      <c r="D390" s="45" t="s">
        <v>48</v>
      </c>
      <c r="E390" s="31" t="s">
        <v>21</v>
      </c>
      <c r="F390" s="39"/>
      <c r="G390" s="39"/>
      <c r="H390" s="40"/>
      <c r="I390" s="77"/>
      <c r="J390" s="124"/>
      <c r="K390" s="124"/>
      <c r="L390" s="124"/>
      <c r="M390" s="124"/>
      <c r="N390" s="124"/>
      <c r="O390" s="124"/>
      <c r="P390" s="124"/>
      <c r="Q390" s="124"/>
      <c r="R390" s="124"/>
      <c r="S390" s="124"/>
      <c r="T390" s="124"/>
      <c r="U390" s="124"/>
      <c r="V390" s="21"/>
      <c r="X390" s="58"/>
      <c r="Y390" s="58"/>
      <c r="Z390" s="58"/>
    </row>
    <row r="391" spans="4:26" s="55" customFormat="1" ht="14.25" customHeight="1">
      <c r="D391" s="45" t="s">
        <v>49</v>
      </c>
      <c r="E391" s="31" t="s">
        <v>21</v>
      </c>
      <c r="F391" s="39"/>
      <c r="G391" s="39"/>
      <c r="H391" s="40"/>
      <c r="I391" s="78"/>
      <c r="J391" s="124"/>
      <c r="K391" s="124"/>
      <c r="L391" s="124"/>
      <c r="M391" s="124"/>
      <c r="N391" s="124"/>
      <c r="O391" s="124"/>
      <c r="P391" s="124"/>
      <c r="Q391" s="124"/>
      <c r="R391" s="124"/>
      <c r="S391" s="124"/>
      <c r="T391" s="124"/>
      <c r="U391" s="124"/>
      <c r="V391" s="21"/>
      <c r="X391" s="58"/>
      <c r="Y391" s="58"/>
      <c r="Z391" s="58"/>
    </row>
    <row r="392" spans="4:26" s="55" customFormat="1" ht="14.25" customHeight="1">
      <c r="D392" s="45" t="s">
        <v>50</v>
      </c>
      <c r="E392" s="31" t="s">
        <v>51</v>
      </c>
      <c r="F392" s="39"/>
      <c r="G392" s="39"/>
      <c r="H392" s="40"/>
      <c r="I392" s="78"/>
      <c r="J392" s="124"/>
      <c r="K392" s="124"/>
      <c r="L392" s="124"/>
      <c r="M392" s="124"/>
      <c r="N392" s="124"/>
      <c r="O392" s="124"/>
      <c r="P392" s="124"/>
      <c r="Q392" s="124"/>
      <c r="R392" s="124"/>
      <c r="S392" s="124"/>
      <c r="T392" s="124"/>
      <c r="U392" s="124"/>
      <c r="V392" s="21"/>
      <c r="X392" s="58"/>
      <c r="Y392" s="58"/>
      <c r="Z392" s="58"/>
    </row>
    <row r="393" spans="4:26" s="55" customFormat="1" ht="14.25" customHeight="1">
      <c r="D393" s="45" t="s">
        <v>52</v>
      </c>
      <c r="E393" s="31" t="s">
        <v>51</v>
      </c>
      <c r="F393" s="39"/>
      <c r="G393" s="39"/>
      <c r="H393" s="40"/>
      <c r="I393" s="78"/>
      <c r="J393" s="124"/>
      <c r="K393" s="124"/>
      <c r="L393" s="124"/>
      <c r="M393" s="124"/>
      <c r="N393" s="124"/>
      <c r="O393" s="124"/>
      <c r="P393" s="124"/>
      <c r="Q393" s="124"/>
      <c r="R393" s="124"/>
      <c r="S393" s="124"/>
      <c r="T393" s="124"/>
      <c r="U393" s="124"/>
      <c r="V393" s="21"/>
      <c r="X393" s="58"/>
      <c r="Y393" s="58"/>
      <c r="Z393" s="58"/>
    </row>
    <row r="394" spans="4:26" s="55" customFormat="1" ht="14.25" customHeight="1">
      <c r="D394" s="45" t="s">
        <v>48</v>
      </c>
      <c r="E394" s="31" t="s">
        <v>25</v>
      </c>
      <c r="F394" s="39"/>
      <c r="G394" s="39"/>
      <c r="H394" s="40"/>
      <c r="I394" s="78"/>
      <c r="J394" s="16">
        <f>J390*$Z380</f>
        <v>0</v>
      </c>
      <c r="K394" s="16">
        <f aca="true" t="shared" si="417" ref="K394:U394">K390*$Z380</f>
        <v>0</v>
      </c>
      <c r="L394" s="16">
        <f t="shared" si="417"/>
        <v>0</v>
      </c>
      <c r="M394" s="16">
        <f t="shared" si="417"/>
        <v>0</v>
      </c>
      <c r="N394" s="16">
        <f t="shared" si="417"/>
        <v>0</v>
      </c>
      <c r="O394" s="16">
        <f t="shared" si="417"/>
        <v>0</v>
      </c>
      <c r="P394" s="16">
        <f t="shared" si="417"/>
        <v>0</v>
      </c>
      <c r="Q394" s="16">
        <f t="shared" si="417"/>
        <v>0</v>
      </c>
      <c r="R394" s="16">
        <f t="shared" si="417"/>
        <v>0</v>
      </c>
      <c r="S394" s="16">
        <f t="shared" si="417"/>
        <v>0</v>
      </c>
      <c r="T394" s="16">
        <f t="shared" si="417"/>
        <v>0</v>
      </c>
      <c r="U394" s="16">
        <f t="shared" si="417"/>
        <v>0</v>
      </c>
      <c r="V394" s="17">
        <f aca="true" t="shared" si="418" ref="V394">V390*$Y380</f>
        <v>0</v>
      </c>
      <c r="X394" s="58"/>
      <c r="Y394" s="58"/>
      <c r="Z394" s="58"/>
    </row>
    <row r="395" spans="4:26" s="55" customFormat="1" ht="14.25" customHeight="1">
      <c r="D395" s="45" t="s">
        <v>49</v>
      </c>
      <c r="E395" s="31" t="s">
        <v>25</v>
      </c>
      <c r="F395" s="39"/>
      <c r="G395" s="39"/>
      <c r="H395" s="40"/>
      <c r="I395" s="78"/>
      <c r="J395" s="16">
        <f aca="true" t="shared" si="419" ref="J395:U397">J391*$Z381</f>
        <v>0</v>
      </c>
      <c r="K395" s="16">
        <f t="shared" si="419"/>
        <v>0</v>
      </c>
      <c r="L395" s="16">
        <f t="shared" si="419"/>
        <v>0</v>
      </c>
      <c r="M395" s="16">
        <f t="shared" si="419"/>
        <v>0</v>
      </c>
      <c r="N395" s="16">
        <f t="shared" si="419"/>
        <v>0</v>
      </c>
      <c r="O395" s="16">
        <f t="shared" si="419"/>
        <v>0</v>
      </c>
      <c r="P395" s="16">
        <f t="shared" si="419"/>
        <v>0</v>
      </c>
      <c r="Q395" s="16">
        <f t="shared" si="419"/>
        <v>0</v>
      </c>
      <c r="R395" s="16">
        <f t="shared" si="419"/>
        <v>0</v>
      </c>
      <c r="S395" s="16">
        <f t="shared" si="419"/>
        <v>0</v>
      </c>
      <c r="T395" s="16">
        <f t="shared" si="419"/>
        <v>0</v>
      </c>
      <c r="U395" s="16">
        <f t="shared" si="419"/>
        <v>0</v>
      </c>
      <c r="V395" s="17">
        <f aca="true" t="shared" si="420" ref="V395">V391*$Y381</f>
        <v>0</v>
      </c>
      <c r="X395" s="58"/>
      <c r="Y395" s="58"/>
      <c r="Z395" s="58"/>
    </row>
    <row r="396" spans="4:26" s="55" customFormat="1" ht="14.25" customHeight="1">
      <c r="D396" s="45" t="s">
        <v>50</v>
      </c>
      <c r="E396" s="31" t="s">
        <v>25</v>
      </c>
      <c r="F396" s="39"/>
      <c r="G396" s="39"/>
      <c r="H396" s="40"/>
      <c r="I396" s="78"/>
      <c r="J396" s="16">
        <f t="shared" si="419"/>
        <v>0</v>
      </c>
      <c r="K396" s="16">
        <f t="shared" si="419"/>
        <v>0</v>
      </c>
      <c r="L396" s="16">
        <f t="shared" si="419"/>
        <v>0</v>
      </c>
      <c r="M396" s="16">
        <f t="shared" si="419"/>
        <v>0</v>
      </c>
      <c r="N396" s="16">
        <f t="shared" si="419"/>
        <v>0</v>
      </c>
      <c r="O396" s="16">
        <f t="shared" si="419"/>
        <v>0</v>
      </c>
      <c r="P396" s="16">
        <f t="shared" si="419"/>
        <v>0</v>
      </c>
      <c r="Q396" s="16">
        <f t="shared" si="419"/>
        <v>0</v>
      </c>
      <c r="R396" s="16">
        <f t="shared" si="419"/>
        <v>0</v>
      </c>
      <c r="S396" s="16">
        <f t="shared" si="419"/>
        <v>0</v>
      </c>
      <c r="T396" s="16">
        <f t="shared" si="419"/>
        <v>0</v>
      </c>
      <c r="U396" s="16">
        <f t="shared" si="419"/>
        <v>0</v>
      </c>
      <c r="V396" s="17">
        <f aca="true" t="shared" si="421" ref="V396">V392*$Y382</f>
        <v>0</v>
      </c>
      <c r="X396" s="58"/>
      <c r="Y396" s="58"/>
      <c r="Z396" s="58"/>
    </row>
    <row r="397" spans="4:26" s="55" customFormat="1" ht="14.25" customHeight="1">
      <c r="D397" s="45" t="s">
        <v>52</v>
      </c>
      <c r="E397" s="31" t="s">
        <v>25</v>
      </c>
      <c r="F397" s="39"/>
      <c r="G397" s="39"/>
      <c r="H397" s="39"/>
      <c r="I397" s="78"/>
      <c r="J397" s="16">
        <f t="shared" si="419"/>
        <v>0</v>
      </c>
      <c r="K397" s="16">
        <f t="shared" si="419"/>
        <v>0</v>
      </c>
      <c r="L397" s="16">
        <f t="shared" si="419"/>
        <v>0</v>
      </c>
      <c r="M397" s="16">
        <f t="shared" si="419"/>
        <v>0</v>
      </c>
      <c r="N397" s="16">
        <f t="shared" si="419"/>
        <v>0</v>
      </c>
      <c r="O397" s="16">
        <f t="shared" si="419"/>
        <v>0</v>
      </c>
      <c r="P397" s="16">
        <f t="shared" si="419"/>
        <v>0</v>
      </c>
      <c r="Q397" s="16">
        <f t="shared" si="419"/>
        <v>0</v>
      </c>
      <c r="R397" s="16">
        <f t="shared" si="419"/>
        <v>0</v>
      </c>
      <c r="S397" s="16">
        <f t="shared" si="419"/>
        <v>0</v>
      </c>
      <c r="T397" s="16">
        <f t="shared" si="419"/>
        <v>0</v>
      </c>
      <c r="U397" s="16">
        <f t="shared" si="419"/>
        <v>0</v>
      </c>
      <c r="V397" s="17">
        <f aca="true" t="shared" si="422" ref="V397">V393*$Y383</f>
        <v>0</v>
      </c>
      <c r="X397" s="58"/>
      <c r="Y397" s="58"/>
      <c r="Z397" s="58"/>
    </row>
    <row r="398" spans="4:26" s="55" customFormat="1" ht="14.25" customHeight="1">
      <c r="D398" s="44" t="s">
        <v>26</v>
      </c>
      <c r="E398" s="32" t="s">
        <v>25</v>
      </c>
      <c r="F398" s="43"/>
      <c r="G398" s="43"/>
      <c r="H398" s="43"/>
      <c r="I398" s="44"/>
      <c r="J398" s="33">
        <f>SUM(J394:J397)</f>
        <v>0</v>
      </c>
      <c r="K398" s="33">
        <f>SUM(K394:K397)</f>
        <v>0</v>
      </c>
      <c r="L398" s="33">
        <f aca="true" t="shared" si="423" ref="L398">SUM(L394:L397)</f>
        <v>0</v>
      </c>
      <c r="M398" s="33">
        <f aca="true" t="shared" si="424" ref="M398">SUM(M394:M397)</f>
        <v>0</v>
      </c>
      <c r="N398" s="33">
        <f aca="true" t="shared" si="425" ref="N398">SUM(N394:N397)</f>
        <v>0</v>
      </c>
      <c r="O398" s="33">
        <f aca="true" t="shared" si="426" ref="O398">SUM(O394:O397)</f>
        <v>0</v>
      </c>
      <c r="P398" s="33">
        <f aca="true" t="shared" si="427" ref="P398">SUM(P394:P397)</f>
        <v>0</v>
      </c>
      <c r="Q398" s="33">
        <f aca="true" t="shared" si="428" ref="Q398">SUM(Q394:Q397)</f>
        <v>0</v>
      </c>
      <c r="R398" s="33">
        <f aca="true" t="shared" si="429" ref="R398">SUM(R394:R397)</f>
        <v>0</v>
      </c>
      <c r="S398" s="33">
        <f aca="true" t="shared" si="430" ref="S398">SUM(S394:S397)</f>
        <v>0</v>
      </c>
      <c r="T398" s="33">
        <f aca="true" t="shared" si="431" ref="T398">SUM(T394:T397)</f>
        <v>0</v>
      </c>
      <c r="U398" s="33">
        <f aca="true" t="shared" si="432" ref="U398">SUM(U394:U397)</f>
        <v>0</v>
      </c>
      <c r="V398" s="19">
        <f aca="true" t="shared" si="433" ref="V398">SUM(V390:V397)</f>
        <v>0</v>
      </c>
      <c r="X398" s="58"/>
      <c r="Y398" s="58"/>
      <c r="Z398" s="58"/>
    </row>
    <row r="399" spans="4:22" ht="26.25" customHeight="1">
      <c r="D399" s="79" t="s">
        <v>54</v>
      </c>
      <c r="E399" s="79"/>
      <c r="F399" s="79"/>
      <c r="G399" s="79"/>
      <c r="H399" s="79"/>
      <c r="I399" s="79"/>
      <c r="J399" s="79"/>
      <c r="K399" s="79"/>
      <c r="L399" s="79"/>
      <c r="M399" s="79"/>
      <c r="N399" s="79"/>
      <c r="O399" s="79"/>
      <c r="P399" s="79"/>
      <c r="Q399" s="79"/>
      <c r="R399" s="79"/>
      <c r="S399" s="79"/>
      <c r="T399" s="79"/>
      <c r="U399" s="79"/>
      <c r="V399" s="79"/>
    </row>
    <row r="400" spans="4:26" s="55" customFormat="1" ht="14.25" customHeight="1">
      <c r="D400" s="31" t="s">
        <v>43</v>
      </c>
      <c r="E400" s="31" t="s">
        <v>44</v>
      </c>
      <c r="F400" s="38"/>
      <c r="G400" s="38"/>
      <c r="H400" s="37"/>
      <c r="I400" s="80"/>
      <c r="J400" s="81"/>
      <c r="K400" s="81"/>
      <c r="L400" s="81"/>
      <c r="M400" s="81"/>
      <c r="N400" s="81"/>
      <c r="O400" s="81"/>
      <c r="P400" s="81"/>
      <c r="Q400" s="81"/>
      <c r="R400" s="81"/>
      <c r="S400" s="81"/>
      <c r="T400" s="81"/>
      <c r="U400" s="81"/>
      <c r="V400" s="82"/>
      <c r="X400" s="65"/>
      <c r="Y400" s="65"/>
      <c r="Z400" s="65"/>
    </row>
    <row r="401" spans="4:26" s="55" customFormat="1" ht="14.25" customHeight="1">
      <c r="D401" s="45" t="s">
        <v>48</v>
      </c>
      <c r="E401" s="31" t="s">
        <v>21</v>
      </c>
      <c r="F401" s="39"/>
      <c r="G401" s="39"/>
      <c r="H401" s="40"/>
      <c r="I401" s="77"/>
      <c r="J401" s="16">
        <f aca="true" t="shared" si="434" ref="J401:V401">J379-J390</f>
        <v>281.8</v>
      </c>
      <c r="K401" s="16">
        <f t="shared" si="434"/>
        <v>281.8</v>
      </c>
      <c r="L401" s="16">
        <f t="shared" si="434"/>
        <v>281.8</v>
      </c>
      <c r="M401" s="16">
        <f t="shared" si="434"/>
        <v>281.8</v>
      </c>
      <c r="N401" s="16">
        <f t="shared" si="434"/>
        <v>281.8</v>
      </c>
      <c r="O401" s="16">
        <f t="shared" si="434"/>
        <v>281.8</v>
      </c>
      <c r="P401" s="16">
        <f t="shared" si="434"/>
        <v>281.8</v>
      </c>
      <c r="Q401" s="16">
        <f t="shared" si="434"/>
        <v>281.8</v>
      </c>
      <c r="R401" s="16">
        <f t="shared" si="434"/>
        <v>281.8</v>
      </c>
      <c r="S401" s="16">
        <f t="shared" si="434"/>
        <v>281.8</v>
      </c>
      <c r="T401" s="16">
        <f t="shared" si="434"/>
        <v>281.8</v>
      </c>
      <c r="U401" s="16">
        <f t="shared" si="434"/>
        <v>281.8</v>
      </c>
      <c r="V401" s="17">
        <f t="shared" si="434"/>
        <v>281.8</v>
      </c>
      <c r="X401" s="65"/>
      <c r="Y401" s="65"/>
      <c r="Z401" s="65"/>
    </row>
    <row r="402" spans="4:26" s="55" customFormat="1" ht="14.25" customHeight="1">
      <c r="D402" s="45" t="s">
        <v>49</v>
      </c>
      <c r="E402" s="31" t="s">
        <v>21</v>
      </c>
      <c r="F402" s="39"/>
      <c r="G402" s="39"/>
      <c r="H402" s="40"/>
      <c r="I402" s="78"/>
      <c r="J402" s="16">
        <f aca="true" t="shared" si="435" ref="J402:V402">J380-J391</f>
        <v>1022.8</v>
      </c>
      <c r="K402" s="16">
        <f t="shared" si="435"/>
        <v>1022.8</v>
      </c>
      <c r="L402" s="16">
        <f t="shared" si="435"/>
        <v>1022.8</v>
      </c>
      <c r="M402" s="16">
        <f t="shared" si="435"/>
        <v>1022.8</v>
      </c>
      <c r="N402" s="16">
        <f t="shared" si="435"/>
        <v>1022.8</v>
      </c>
      <c r="O402" s="16">
        <f t="shared" si="435"/>
        <v>1022.8</v>
      </c>
      <c r="P402" s="16">
        <f t="shared" si="435"/>
        <v>1022.8</v>
      </c>
      <c r="Q402" s="16">
        <f t="shared" si="435"/>
        <v>1022.8</v>
      </c>
      <c r="R402" s="16">
        <f t="shared" si="435"/>
        <v>1022.8</v>
      </c>
      <c r="S402" s="16">
        <f t="shared" si="435"/>
        <v>1022.8</v>
      </c>
      <c r="T402" s="16">
        <f t="shared" si="435"/>
        <v>1022.8</v>
      </c>
      <c r="U402" s="16">
        <f t="shared" si="435"/>
        <v>1022.8</v>
      </c>
      <c r="V402" s="17">
        <f t="shared" si="435"/>
        <v>1022.8</v>
      </c>
      <c r="X402" s="65"/>
      <c r="Y402" s="65"/>
      <c r="Z402" s="65"/>
    </row>
    <row r="403" spans="4:26" s="55" customFormat="1" ht="14.25" customHeight="1">
      <c r="D403" s="45" t="s">
        <v>50</v>
      </c>
      <c r="E403" s="31" t="s">
        <v>51</v>
      </c>
      <c r="F403" s="39"/>
      <c r="G403" s="39"/>
      <c r="H403" s="40"/>
      <c r="I403" s="78"/>
      <c r="J403" s="16">
        <f aca="true" t="shared" si="436" ref="J403:V403">J381-J392</f>
        <v>2440.7</v>
      </c>
      <c r="K403" s="16">
        <f t="shared" si="436"/>
        <v>2440.7</v>
      </c>
      <c r="L403" s="16">
        <f t="shared" si="436"/>
        <v>2440.7</v>
      </c>
      <c r="M403" s="16">
        <f t="shared" si="436"/>
        <v>2440.7</v>
      </c>
      <c r="N403" s="16">
        <f t="shared" si="436"/>
        <v>2440.7</v>
      </c>
      <c r="O403" s="16">
        <f t="shared" si="436"/>
        <v>2440.7</v>
      </c>
      <c r="P403" s="16">
        <f t="shared" si="436"/>
        <v>2440.7</v>
      </c>
      <c r="Q403" s="16">
        <f t="shared" si="436"/>
        <v>2440.7</v>
      </c>
      <c r="R403" s="16">
        <f t="shared" si="436"/>
        <v>2440.7</v>
      </c>
      <c r="S403" s="16">
        <f t="shared" si="436"/>
        <v>2440.7</v>
      </c>
      <c r="T403" s="16">
        <f t="shared" si="436"/>
        <v>2440.7</v>
      </c>
      <c r="U403" s="16">
        <f t="shared" si="436"/>
        <v>2440.7</v>
      </c>
      <c r="V403" s="17">
        <f t="shared" si="436"/>
        <v>2440.7</v>
      </c>
      <c r="X403" s="65"/>
      <c r="Y403" s="65"/>
      <c r="Z403" s="65"/>
    </row>
    <row r="404" spans="4:26" s="55" customFormat="1" ht="14.25" customHeight="1">
      <c r="D404" s="45" t="s">
        <v>52</v>
      </c>
      <c r="E404" s="31" t="s">
        <v>51</v>
      </c>
      <c r="F404" s="39"/>
      <c r="G404" s="39"/>
      <c r="H404" s="40"/>
      <c r="I404" s="78"/>
      <c r="J404" s="16">
        <f aca="true" t="shared" si="437" ref="J404:V404">J382-J393</f>
        <v>2440.7</v>
      </c>
      <c r="K404" s="16">
        <f t="shared" si="437"/>
        <v>2440.7</v>
      </c>
      <c r="L404" s="16">
        <f t="shared" si="437"/>
        <v>2440.7</v>
      </c>
      <c r="M404" s="16">
        <f t="shared" si="437"/>
        <v>2440.7</v>
      </c>
      <c r="N404" s="16">
        <f t="shared" si="437"/>
        <v>2440.7</v>
      </c>
      <c r="O404" s="16">
        <f t="shared" si="437"/>
        <v>2440.7</v>
      </c>
      <c r="P404" s="16">
        <f t="shared" si="437"/>
        <v>2440.7</v>
      </c>
      <c r="Q404" s="16">
        <f t="shared" si="437"/>
        <v>2440.7</v>
      </c>
      <c r="R404" s="16">
        <f t="shared" si="437"/>
        <v>2440.7</v>
      </c>
      <c r="S404" s="16">
        <f t="shared" si="437"/>
        <v>2440.7</v>
      </c>
      <c r="T404" s="16">
        <f t="shared" si="437"/>
        <v>2440.7</v>
      </c>
      <c r="U404" s="16">
        <f t="shared" si="437"/>
        <v>2440.7</v>
      </c>
      <c r="V404" s="17">
        <f t="shared" si="437"/>
        <v>2440.7</v>
      </c>
      <c r="X404" s="65"/>
      <c r="Y404" s="65"/>
      <c r="Z404" s="65"/>
    </row>
    <row r="405" spans="4:26" s="55" customFormat="1" ht="14.25" customHeight="1">
      <c r="D405" s="45" t="s">
        <v>48</v>
      </c>
      <c r="E405" s="31" t="s">
        <v>25</v>
      </c>
      <c r="F405" s="39"/>
      <c r="G405" s="39"/>
      <c r="H405" s="40"/>
      <c r="I405" s="78"/>
      <c r="J405" s="16">
        <f aca="true" t="shared" si="438" ref="J405:V405">J383-J394</f>
        <v>1160</v>
      </c>
      <c r="K405" s="16">
        <f t="shared" si="438"/>
        <v>1160</v>
      </c>
      <c r="L405" s="16">
        <f t="shared" si="438"/>
        <v>1160</v>
      </c>
      <c r="M405" s="16">
        <f t="shared" si="438"/>
        <v>1160</v>
      </c>
      <c r="N405" s="16">
        <f t="shared" si="438"/>
        <v>1160</v>
      </c>
      <c r="O405" s="16">
        <f t="shared" si="438"/>
        <v>1160</v>
      </c>
      <c r="P405" s="16">
        <f t="shared" si="438"/>
        <v>1160</v>
      </c>
      <c r="Q405" s="16">
        <f t="shared" si="438"/>
        <v>1160</v>
      </c>
      <c r="R405" s="16">
        <f t="shared" si="438"/>
        <v>1160</v>
      </c>
      <c r="S405" s="16">
        <f t="shared" si="438"/>
        <v>1160</v>
      </c>
      <c r="T405" s="16">
        <f t="shared" si="438"/>
        <v>1160</v>
      </c>
      <c r="U405" s="16">
        <f t="shared" si="438"/>
        <v>1160</v>
      </c>
      <c r="V405" s="17">
        <f t="shared" si="438"/>
        <v>1160</v>
      </c>
      <c r="X405" s="65"/>
      <c r="Y405" s="65"/>
      <c r="Z405" s="65"/>
    </row>
    <row r="406" spans="4:26" s="55" customFormat="1" ht="14.25" customHeight="1">
      <c r="D406" s="45" t="s">
        <v>49</v>
      </c>
      <c r="E406" s="31" t="s">
        <v>25</v>
      </c>
      <c r="F406" s="39"/>
      <c r="G406" s="39"/>
      <c r="H406" s="40"/>
      <c r="I406" s="78"/>
      <c r="J406" s="16">
        <f aca="true" t="shared" si="439" ref="J406:V406">J384-J395</f>
        <v>1999.151</v>
      </c>
      <c r="K406" s="16">
        <f t="shared" si="439"/>
        <v>1999.151</v>
      </c>
      <c r="L406" s="16">
        <f t="shared" si="439"/>
        <v>1999.151</v>
      </c>
      <c r="M406" s="16">
        <f t="shared" si="439"/>
        <v>1999.151</v>
      </c>
      <c r="N406" s="16">
        <f t="shared" si="439"/>
        <v>1999.151</v>
      </c>
      <c r="O406" s="16">
        <f t="shared" si="439"/>
        <v>1999.151</v>
      </c>
      <c r="P406" s="16">
        <f t="shared" si="439"/>
        <v>1999.151</v>
      </c>
      <c r="Q406" s="16">
        <f t="shared" si="439"/>
        <v>1999.151</v>
      </c>
      <c r="R406" s="16">
        <f t="shared" si="439"/>
        <v>1999.151</v>
      </c>
      <c r="S406" s="16">
        <f t="shared" si="439"/>
        <v>1999.151</v>
      </c>
      <c r="T406" s="16">
        <f t="shared" si="439"/>
        <v>1999.151</v>
      </c>
      <c r="U406" s="16">
        <f t="shared" si="439"/>
        <v>1999.151</v>
      </c>
      <c r="V406" s="17">
        <f t="shared" si="439"/>
        <v>1999.151</v>
      </c>
      <c r="X406" s="58"/>
      <c r="Y406" s="58"/>
      <c r="Z406" s="58"/>
    </row>
    <row r="407" spans="4:26" s="55" customFormat="1" ht="14.25" customHeight="1">
      <c r="D407" s="45" t="s">
        <v>50</v>
      </c>
      <c r="E407" s="31" t="s">
        <v>25</v>
      </c>
      <c r="F407" s="39"/>
      <c r="G407" s="39"/>
      <c r="H407" s="40"/>
      <c r="I407" s="78"/>
      <c r="J407" s="16">
        <f aca="true" t="shared" si="440" ref="J407:V407">J385-J396</f>
        <v>140.146</v>
      </c>
      <c r="K407" s="16">
        <f t="shared" si="440"/>
        <v>140.146</v>
      </c>
      <c r="L407" s="16">
        <f t="shared" si="440"/>
        <v>140.146</v>
      </c>
      <c r="M407" s="16">
        <f t="shared" si="440"/>
        <v>140.146</v>
      </c>
      <c r="N407" s="16">
        <f t="shared" si="440"/>
        <v>140.146</v>
      </c>
      <c r="O407" s="16">
        <f t="shared" si="440"/>
        <v>140.146</v>
      </c>
      <c r="P407" s="16">
        <f t="shared" si="440"/>
        <v>140.146</v>
      </c>
      <c r="Q407" s="16">
        <f t="shared" si="440"/>
        <v>140.146</v>
      </c>
      <c r="R407" s="16">
        <f t="shared" si="440"/>
        <v>140.146</v>
      </c>
      <c r="S407" s="16">
        <f t="shared" si="440"/>
        <v>140.146</v>
      </c>
      <c r="T407" s="16">
        <f t="shared" si="440"/>
        <v>140.146</v>
      </c>
      <c r="U407" s="16">
        <f t="shared" si="440"/>
        <v>140.146</v>
      </c>
      <c r="V407" s="17">
        <f t="shared" si="440"/>
        <v>140.146</v>
      </c>
      <c r="X407" s="58"/>
      <c r="Y407" s="58"/>
      <c r="Z407" s="58"/>
    </row>
    <row r="408" spans="4:26" s="55" customFormat="1" ht="14.25" customHeight="1">
      <c r="D408" s="45" t="s">
        <v>52</v>
      </c>
      <c r="E408" s="31" t="s">
        <v>25</v>
      </c>
      <c r="F408" s="39"/>
      <c r="G408" s="39"/>
      <c r="H408" s="39"/>
      <c r="I408" s="78"/>
      <c r="J408" s="16">
        <f aca="true" t="shared" si="441" ref="J408:V408">J386-J397</f>
        <v>132.894</v>
      </c>
      <c r="K408" s="16">
        <f t="shared" si="441"/>
        <v>132.894</v>
      </c>
      <c r="L408" s="16">
        <f t="shared" si="441"/>
        <v>132.894</v>
      </c>
      <c r="M408" s="16">
        <f t="shared" si="441"/>
        <v>132.894</v>
      </c>
      <c r="N408" s="16">
        <f t="shared" si="441"/>
        <v>132.894</v>
      </c>
      <c r="O408" s="16">
        <f t="shared" si="441"/>
        <v>132.894</v>
      </c>
      <c r="P408" s="16">
        <f t="shared" si="441"/>
        <v>132.894</v>
      </c>
      <c r="Q408" s="16">
        <f t="shared" si="441"/>
        <v>132.894</v>
      </c>
      <c r="R408" s="16">
        <f t="shared" si="441"/>
        <v>132.894</v>
      </c>
      <c r="S408" s="16">
        <f t="shared" si="441"/>
        <v>132.894</v>
      </c>
      <c r="T408" s="16">
        <f t="shared" si="441"/>
        <v>132.894</v>
      </c>
      <c r="U408" s="16">
        <f t="shared" si="441"/>
        <v>132.894</v>
      </c>
      <c r="V408" s="17">
        <f t="shared" si="441"/>
        <v>132.894</v>
      </c>
      <c r="X408" s="58"/>
      <c r="Y408" s="58"/>
      <c r="Z408" s="58"/>
    </row>
    <row r="409" spans="4:26" s="55" customFormat="1" ht="14.25" customHeight="1">
      <c r="D409" s="44" t="s">
        <v>26</v>
      </c>
      <c r="E409" s="32" t="s">
        <v>25</v>
      </c>
      <c r="F409" s="43"/>
      <c r="G409" s="43"/>
      <c r="H409" s="43"/>
      <c r="I409" s="44"/>
      <c r="J409" s="33">
        <f aca="true" t="shared" si="442" ref="J409:V409">SUM(J405:J408)</f>
        <v>3432.191</v>
      </c>
      <c r="K409" s="33">
        <f t="shared" si="442"/>
        <v>3432.191</v>
      </c>
      <c r="L409" s="33">
        <f t="shared" si="442"/>
        <v>3432.191</v>
      </c>
      <c r="M409" s="33">
        <f t="shared" si="442"/>
        <v>3432.191</v>
      </c>
      <c r="N409" s="33">
        <f t="shared" si="442"/>
        <v>3432.191</v>
      </c>
      <c r="O409" s="33">
        <f t="shared" si="442"/>
        <v>3432.191</v>
      </c>
      <c r="P409" s="33">
        <f t="shared" si="442"/>
        <v>3432.191</v>
      </c>
      <c r="Q409" s="33">
        <f t="shared" si="442"/>
        <v>3432.191</v>
      </c>
      <c r="R409" s="33">
        <f t="shared" si="442"/>
        <v>3432.191</v>
      </c>
      <c r="S409" s="33">
        <f t="shared" si="442"/>
        <v>3432.191</v>
      </c>
      <c r="T409" s="33">
        <f t="shared" si="442"/>
        <v>3432.191</v>
      </c>
      <c r="U409" s="33">
        <f t="shared" si="442"/>
        <v>3432.191</v>
      </c>
      <c r="V409" s="19">
        <f t="shared" si="442"/>
        <v>3432.191</v>
      </c>
      <c r="X409" s="58"/>
      <c r="Y409" s="58"/>
      <c r="Z409" s="58"/>
    </row>
    <row r="411" spans="4:22" ht="13" customHeight="1">
      <c r="D411" s="90" t="s">
        <v>67</v>
      </c>
      <c r="E411" s="91"/>
      <c r="F411" s="91"/>
      <c r="G411" s="91"/>
      <c r="H411" s="91"/>
      <c r="I411" s="91"/>
      <c r="J411" s="91"/>
      <c r="K411" s="91"/>
      <c r="L411" s="91"/>
      <c r="M411" s="91"/>
      <c r="N411" s="91"/>
      <c r="O411" s="91"/>
      <c r="P411" s="91"/>
      <c r="Q411" s="91"/>
      <c r="R411" s="91"/>
      <c r="S411" s="91"/>
      <c r="T411" s="91"/>
      <c r="U411" s="91"/>
      <c r="V411" s="92"/>
    </row>
    <row r="412" spans="4:22" ht="13" customHeight="1">
      <c r="D412" s="93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  <c r="Q412" s="94"/>
      <c r="R412" s="94"/>
      <c r="S412" s="94"/>
      <c r="T412" s="94"/>
      <c r="U412" s="94"/>
      <c r="V412" s="95"/>
    </row>
    <row r="413" spans="4:22" s="59" customFormat="1" ht="14.25" customHeight="1">
      <c r="D413" s="66" t="s">
        <v>39</v>
      </c>
      <c r="E413" s="60">
        <v>12</v>
      </c>
      <c r="F413" s="61"/>
      <c r="G413" s="61"/>
      <c r="H413" s="62" t="s">
        <v>40</v>
      </c>
      <c r="I413" s="62" t="s">
        <v>41</v>
      </c>
      <c r="J413" s="62">
        <f>J376</f>
        <v>2024</v>
      </c>
      <c r="K413" s="62">
        <f aca="true" t="shared" si="443" ref="K413:U413">K376</f>
        <v>2023</v>
      </c>
      <c r="L413" s="62">
        <f t="shared" si="443"/>
        <v>2024</v>
      </c>
      <c r="M413" s="62">
        <f t="shared" si="443"/>
        <v>2025</v>
      </c>
      <c r="N413" s="62">
        <f t="shared" si="443"/>
        <v>2026</v>
      </c>
      <c r="O413" s="62">
        <f t="shared" si="443"/>
        <v>2027</v>
      </c>
      <c r="P413" s="62">
        <f t="shared" si="443"/>
        <v>2028</v>
      </c>
      <c r="Q413" s="62">
        <f t="shared" si="443"/>
        <v>2029</v>
      </c>
      <c r="R413" s="62">
        <f t="shared" si="443"/>
        <v>2030</v>
      </c>
      <c r="S413" s="62">
        <f t="shared" si="443"/>
        <v>2031</v>
      </c>
      <c r="T413" s="62">
        <f t="shared" si="443"/>
        <v>2032</v>
      </c>
      <c r="U413" s="62">
        <f t="shared" si="443"/>
        <v>2033</v>
      </c>
      <c r="V413" s="62">
        <v>2034</v>
      </c>
    </row>
    <row r="414" spans="4:22" ht="26.25" customHeight="1">
      <c r="D414" s="96" t="s">
        <v>42</v>
      </c>
      <c r="E414" s="96"/>
      <c r="F414" s="96"/>
      <c r="G414" s="96"/>
      <c r="H414" s="96"/>
      <c r="I414" s="96"/>
      <c r="J414" s="96"/>
      <c r="K414" s="96"/>
      <c r="L414" s="96"/>
      <c r="M414" s="96"/>
      <c r="N414" s="96"/>
      <c r="O414" s="96"/>
      <c r="P414" s="96"/>
      <c r="Q414" s="96"/>
      <c r="R414" s="96"/>
      <c r="S414" s="96"/>
      <c r="T414" s="96"/>
      <c r="U414" s="96"/>
      <c r="V414" s="96"/>
    </row>
    <row r="415" spans="4:26" s="55" customFormat="1" ht="14.25" customHeight="1">
      <c r="D415" s="31" t="s">
        <v>43</v>
      </c>
      <c r="E415" s="31" t="s">
        <v>44</v>
      </c>
      <c r="F415" s="38"/>
      <c r="G415" s="38"/>
      <c r="H415" s="37"/>
      <c r="I415" s="80"/>
      <c r="J415" s="81"/>
      <c r="K415" s="81"/>
      <c r="L415" s="81"/>
      <c r="M415" s="81"/>
      <c r="N415" s="81"/>
      <c r="O415" s="81"/>
      <c r="P415" s="81"/>
      <c r="Q415" s="81"/>
      <c r="R415" s="81"/>
      <c r="S415" s="81"/>
      <c r="T415" s="81"/>
      <c r="U415" s="81"/>
      <c r="V415" s="82"/>
      <c r="X415" s="89" t="s">
        <v>45</v>
      </c>
      <c r="Y415" s="89" t="s">
        <v>46</v>
      </c>
      <c r="Z415" s="89" t="s">
        <v>47</v>
      </c>
    </row>
    <row r="416" spans="4:26" s="55" customFormat="1" ht="14.25" customHeight="1">
      <c r="D416" s="45" t="s">
        <v>48</v>
      </c>
      <c r="E416" s="31" t="s">
        <v>21</v>
      </c>
      <c r="F416" s="39"/>
      <c r="G416" s="39"/>
      <c r="H416" s="40"/>
      <c r="I416" s="22">
        <v>62.6</v>
      </c>
      <c r="J416" s="16">
        <f>I416</f>
        <v>62.6</v>
      </c>
      <c r="K416" s="16">
        <f aca="true" t="shared" si="444" ref="K416:K423">J416</f>
        <v>62.6</v>
      </c>
      <c r="L416" s="16">
        <f aca="true" t="shared" si="445" ref="L416:L423">K416</f>
        <v>62.6</v>
      </c>
      <c r="M416" s="16">
        <f aca="true" t="shared" si="446" ref="M416:M423">L416</f>
        <v>62.6</v>
      </c>
      <c r="N416" s="16">
        <f aca="true" t="shared" si="447" ref="N416:N423">M416</f>
        <v>62.6</v>
      </c>
      <c r="O416" s="16">
        <f aca="true" t="shared" si="448" ref="O416:O423">N416</f>
        <v>62.6</v>
      </c>
      <c r="P416" s="16">
        <f aca="true" t="shared" si="449" ref="P416:P423">O416</f>
        <v>62.6</v>
      </c>
      <c r="Q416" s="16">
        <f aca="true" t="shared" si="450" ref="Q416:Q423">P416</f>
        <v>62.6</v>
      </c>
      <c r="R416" s="16">
        <f aca="true" t="shared" si="451" ref="R416:R423">Q416</f>
        <v>62.6</v>
      </c>
      <c r="S416" s="16">
        <f aca="true" t="shared" si="452" ref="S416:S423">R416</f>
        <v>62.6</v>
      </c>
      <c r="T416" s="16">
        <f aca="true" t="shared" si="453" ref="T416:T423">S416</f>
        <v>62.6</v>
      </c>
      <c r="U416" s="16">
        <f aca="true" t="shared" si="454" ref="U416:U423">T416</f>
        <v>62.6</v>
      </c>
      <c r="V416" s="17">
        <f aca="true" t="shared" si="455" ref="V416:V423">U416</f>
        <v>62.6</v>
      </c>
      <c r="X416" s="89"/>
      <c r="Y416" s="89"/>
      <c r="Z416" s="89"/>
    </row>
    <row r="417" spans="4:26" s="55" customFormat="1" ht="14.25" customHeight="1">
      <c r="D417" s="45" t="s">
        <v>49</v>
      </c>
      <c r="E417" s="31" t="s">
        <v>21</v>
      </c>
      <c r="F417" s="39"/>
      <c r="G417" s="39"/>
      <c r="H417" s="40"/>
      <c r="I417" s="22">
        <v>1566.8</v>
      </c>
      <c r="J417" s="16">
        <f aca="true" t="shared" si="456" ref="J417:J423">I417</f>
        <v>1566.8</v>
      </c>
      <c r="K417" s="16">
        <f t="shared" si="444"/>
        <v>1566.8</v>
      </c>
      <c r="L417" s="16">
        <f t="shared" si="445"/>
        <v>1566.8</v>
      </c>
      <c r="M417" s="16">
        <f t="shared" si="446"/>
        <v>1566.8</v>
      </c>
      <c r="N417" s="16">
        <f t="shared" si="447"/>
        <v>1566.8</v>
      </c>
      <c r="O417" s="16">
        <f t="shared" si="448"/>
        <v>1566.8</v>
      </c>
      <c r="P417" s="16">
        <f t="shared" si="449"/>
        <v>1566.8</v>
      </c>
      <c r="Q417" s="16">
        <f t="shared" si="450"/>
        <v>1566.8</v>
      </c>
      <c r="R417" s="16">
        <f t="shared" si="451"/>
        <v>1566.8</v>
      </c>
      <c r="S417" s="16">
        <f t="shared" si="452"/>
        <v>1566.8</v>
      </c>
      <c r="T417" s="16">
        <f t="shared" si="453"/>
        <v>1566.8</v>
      </c>
      <c r="U417" s="16">
        <f t="shared" si="454"/>
        <v>1566.8</v>
      </c>
      <c r="V417" s="17">
        <f t="shared" si="455"/>
        <v>1566.8</v>
      </c>
      <c r="X417" s="56" t="s">
        <v>56</v>
      </c>
      <c r="Y417" s="57">
        <f>I420/I416</f>
        <v>5.11758785942492</v>
      </c>
      <c r="Z417" s="57">
        <f>Y417*1.21</f>
        <v>6.192281309904153</v>
      </c>
    </row>
    <row r="418" spans="4:26" s="55" customFormat="1" ht="14.25" customHeight="1">
      <c r="D418" s="45" t="s">
        <v>50</v>
      </c>
      <c r="E418" s="31" t="s">
        <v>51</v>
      </c>
      <c r="F418" s="39"/>
      <c r="G418" s="39"/>
      <c r="H418" s="40"/>
      <c r="I418" s="22">
        <v>4891.2</v>
      </c>
      <c r="J418" s="16">
        <f t="shared" si="456"/>
        <v>4891.2</v>
      </c>
      <c r="K418" s="16">
        <f t="shared" si="444"/>
        <v>4891.2</v>
      </c>
      <c r="L418" s="16">
        <f t="shared" si="445"/>
        <v>4891.2</v>
      </c>
      <c r="M418" s="16">
        <f t="shared" si="446"/>
        <v>4891.2</v>
      </c>
      <c r="N418" s="16">
        <f t="shared" si="447"/>
        <v>4891.2</v>
      </c>
      <c r="O418" s="16">
        <f t="shared" si="448"/>
        <v>4891.2</v>
      </c>
      <c r="P418" s="16">
        <f t="shared" si="449"/>
        <v>4891.2</v>
      </c>
      <c r="Q418" s="16">
        <f t="shared" si="450"/>
        <v>4891.2</v>
      </c>
      <c r="R418" s="16">
        <f t="shared" si="451"/>
        <v>4891.2</v>
      </c>
      <c r="S418" s="16">
        <f t="shared" si="452"/>
        <v>4891.2</v>
      </c>
      <c r="T418" s="16">
        <f t="shared" si="453"/>
        <v>4891.2</v>
      </c>
      <c r="U418" s="16">
        <f t="shared" si="454"/>
        <v>4891.2</v>
      </c>
      <c r="V418" s="17">
        <f t="shared" si="455"/>
        <v>4891.2</v>
      </c>
      <c r="X418" s="56" t="s">
        <v>57</v>
      </c>
      <c r="Y418" s="57">
        <f aca="true" t="shared" si="457" ref="Y418:Y420">I421/I417</f>
        <v>1.56241639009446</v>
      </c>
      <c r="Z418" s="57">
        <f>Y418*1.1</f>
        <v>1.7186580291039062</v>
      </c>
    </row>
    <row r="419" spans="4:26" s="55" customFormat="1" ht="14.25" customHeight="1">
      <c r="D419" s="45" t="s">
        <v>52</v>
      </c>
      <c r="E419" s="31" t="s">
        <v>51</v>
      </c>
      <c r="F419" s="39"/>
      <c r="G419" s="39"/>
      <c r="H419" s="40"/>
      <c r="I419" s="22">
        <f>I418</f>
        <v>4891.2</v>
      </c>
      <c r="J419" s="16">
        <f t="shared" si="456"/>
        <v>4891.2</v>
      </c>
      <c r="K419" s="16">
        <f t="shared" si="444"/>
        <v>4891.2</v>
      </c>
      <c r="L419" s="16">
        <f t="shared" si="445"/>
        <v>4891.2</v>
      </c>
      <c r="M419" s="16">
        <f t="shared" si="446"/>
        <v>4891.2</v>
      </c>
      <c r="N419" s="16">
        <f t="shared" si="447"/>
        <v>4891.2</v>
      </c>
      <c r="O419" s="16">
        <f t="shared" si="448"/>
        <v>4891.2</v>
      </c>
      <c r="P419" s="16">
        <f t="shared" si="449"/>
        <v>4891.2</v>
      </c>
      <c r="Q419" s="16">
        <f t="shared" si="450"/>
        <v>4891.2</v>
      </c>
      <c r="R419" s="16">
        <f t="shared" si="451"/>
        <v>4891.2</v>
      </c>
      <c r="S419" s="16">
        <f t="shared" si="452"/>
        <v>4891.2</v>
      </c>
      <c r="T419" s="16">
        <f t="shared" si="453"/>
        <v>4891.2</v>
      </c>
      <c r="U419" s="16">
        <f t="shared" si="454"/>
        <v>4891.2</v>
      </c>
      <c r="V419" s="17">
        <f t="shared" si="455"/>
        <v>4891.2</v>
      </c>
      <c r="X419" s="56" t="s">
        <v>102</v>
      </c>
      <c r="Y419" s="57">
        <f t="shared" si="457"/>
        <v>0.055835173372587504</v>
      </c>
      <c r="Z419" s="57">
        <f>Y419*1.21</f>
        <v>0.06756055978083088</v>
      </c>
    </row>
    <row r="420" spans="4:26" s="55" customFormat="1" ht="14.25" customHeight="1">
      <c r="D420" s="45" t="s">
        <v>48</v>
      </c>
      <c r="E420" s="31" t="s">
        <v>25</v>
      </c>
      <c r="F420" s="39"/>
      <c r="G420" s="39"/>
      <c r="H420" s="40"/>
      <c r="I420" s="22">
        <v>320.361</v>
      </c>
      <c r="J420" s="16">
        <f t="shared" si="456"/>
        <v>320.361</v>
      </c>
      <c r="K420" s="16">
        <f t="shared" si="444"/>
        <v>320.361</v>
      </c>
      <c r="L420" s="16">
        <f t="shared" si="445"/>
        <v>320.361</v>
      </c>
      <c r="M420" s="16">
        <f t="shared" si="446"/>
        <v>320.361</v>
      </c>
      <c r="N420" s="16">
        <f t="shared" si="447"/>
        <v>320.361</v>
      </c>
      <c r="O420" s="16">
        <f t="shared" si="448"/>
        <v>320.361</v>
      </c>
      <c r="P420" s="16">
        <f t="shared" si="449"/>
        <v>320.361</v>
      </c>
      <c r="Q420" s="16">
        <f t="shared" si="450"/>
        <v>320.361</v>
      </c>
      <c r="R420" s="16">
        <f t="shared" si="451"/>
        <v>320.361</v>
      </c>
      <c r="S420" s="16">
        <f t="shared" si="452"/>
        <v>320.361</v>
      </c>
      <c r="T420" s="16">
        <f t="shared" si="453"/>
        <v>320.361</v>
      </c>
      <c r="U420" s="16">
        <f t="shared" si="454"/>
        <v>320.361</v>
      </c>
      <c r="V420" s="17">
        <f t="shared" si="455"/>
        <v>320.361</v>
      </c>
      <c r="X420" s="56" t="s">
        <v>103</v>
      </c>
      <c r="Y420" s="57">
        <f t="shared" si="457"/>
        <v>0.05295816977428852</v>
      </c>
      <c r="Z420" s="57">
        <f>Y420*1.21</f>
        <v>0.06407938542688911</v>
      </c>
    </row>
    <row r="421" spans="4:26" s="55" customFormat="1" ht="14.25" customHeight="1">
      <c r="D421" s="45" t="s">
        <v>49</v>
      </c>
      <c r="E421" s="31" t="s">
        <v>25</v>
      </c>
      <c r="F421" s="39"/>
      <c r="G421" s="39"/>
      <c r="H421" s="40"/>
      <c r="I421" s="22">
        <v>2447.994</v>
      </c>
      <c r="J421" s="16">
        <f t="shared" si="456"/>
        <v>2447.994</v>
      </c>
      <c r="K421" s="16">
        <f t="shared" si="444"/>
        <v>2447.994</v>
      </c>
      <c r="L421" s="16">
        <f t="shared" si="445"/>
        <v>2447.994</v>
      </c>
      <c r="M421" s="16">
        <f t="shared" si="446"/>
        <v>2447.994</v>
      </c>
      <c r="N421" s="16">
        <f t="shared" si="447"/>
        <v>2447.994</v>
      </c>
      <c r="O421" s="16">
        <f t="shared" si="448"/>
        <v>2447.994</v>
      </c>
      <c r="P421" s="16">
        <f t="shared" si="449"/>
        <v>2447.994</v>
      </c>
      <c r="Q421" s="16">
        <f t="shared" si="450"/>
        <v>2447.994</v>
      </c>
      <c r="R421" s="16">
        <f t="shared" si="451"/>
        <v>2447.994</v>
      </c>
      <c r="S421" s="16">
        <f t="shared" si="452"/>
        <v>2447.994</v>
      </c>
      <c r="T421" s="16">
        <f t="shared" si="453"/>
        <v>2447.994</v>
      </c>
      <c r="U421" s="16">
        <f t="shared" si="454"/>
        <v>2447.994</v>
      </c>
      <c r="V421" s="17">
        <f t="shared" si="455"/>
        <v>2447.994</v>
      </c>
      <c r="X421" s="58"/>
      <c r="Y421" s="58"/>
      <c r="Z421" s="58"/>
    </row>
    <row r="422" spans="4:26" s="55" customFormat="1" ht="14.25" customHeight="1">
      <c r="D422" s="45" t="s">
        <v>50</v>
      </c>
      <c r="E422" s="31" t="s">
        <v>25</v>
      </c>
      <c r="F422" s="39"/>
      <c r="G422" s="39"/>
      <c r="H422" s="40"/>
      <c r="I422" s="22">
        <v>273.101</v>
      </c>
      <c r="J422" s="16">
        <f t="shared" si="456"/>
        <v>273.101</v>
      </c>
      <c r="K422" s="16">
        <f t="shared" si="444"/>
        <v>273.101</v>
      </c>
      <c r="L422" s="16">
        <f t="shared" si="445"/>
        <v>273.101</v>
      </c>
      <c r="M422" s="16">
        <f t="shared" si="446"/>
        <v>273.101</v>
      </c>
      <c r="N422" s="16">
        <f t="shared" si="447"/>
        <v>273.101</v>
      </c>
      <c r="O422" s="16">
        <f t="shared" si="448"/>
        <v>273.101</v>
      </c>
      <c r="P422" s="16">
        <f t="shared" si="449"/>
        <v>273.101</v>
      </c>
      <c r="Q422" s="16">
        <f t="shared" si="450"/>
        <v>273.101</v>
      </c>
      <c r="R422" s="16">
        <f t="shared" si="451"/>
        <v>273.101</v>
      </c>
      <c r="S422" s="16">
        <f t="shared" si="452"/>
        <v>273.101</v>
      </c>
      <c r="T422" s="16">
        <f t="shared" si="453"/>
        <v>273.101</v>
      </c>
      <c r="U422" s="16">
        <f t="shared" si="454"/>
        <v>273.101</v>
      </c>
      <c r="V422" s="17">
        <f t="shared" si="455"/>
        <v>273.101</v>
      </c>
      <c r="X422" s="58"/>
      <c r="Y422" s="58"/>
      <c r="Z422" s="58"/>
    </row>
    <row r="423" spans="4:26" s="55" customFormat="1" ht="14.25" customHeight="1">
      <c r="D423" s="45" t="s">
        <v>52</v>
      </c>
      <c r="E423" s="31" t="s">
        <v>25</v>
      </c>
      <c r="F423" s="39"/>
      <c r="G423" s="39"/>
      <c r="H423" s="39"/>
      <c r="I423" s="22">
        <v>259.029</v>
      </c>
      <c r="J423" s="16">
        <f t="shared" si="456"/>
        <v>259.029</v>
      </c>
      <c r="K423" s="16">
        <f t="shared" si="444"/>
        <v>259.029</v>
      </c>
      <c r="L423" s="16">
        <f t="shared" si="445"/>
        <v>259.029</v>
      </c>
      <c r="M423" s="16">
        <f t="shared" si="446"/>
        <v>259.029</v>
      </c>
      <c r="N423" s="16">
        <f t="shared" si="447"/>
        <v>259.029</v>
      </c>
      <c r="O423" s="16">
        <f t="shared" si="448"/>
        <v>259.029</v>
      </c>
      <c r="P423" s="16">
        <f t="shared" si="449"/>
        <v>259.029</v>
      </c>
      <c r="Q423" s="16">
        <f t="shared" si="450"/>
        <v>259.029</v>
      </c>
      <c r="R423" s="16">
        <f t="shared" si="451"/>
        <v>259.029</v>
      </c>
      <c r="S423" s="16">
        <f t="shared" si="452"/>
        <v>259.029</v>
      </c>
      <c r="T423" s="16">
        <f t="shared" si="453"/>
        <v>259.029</v>
      </c>
      <c r="U423" s="16">
        <f t="shared" si="454"/>
        <v>259.029</v>
      </c>
      <c r="V423" s="17">
        <f t="shared" si="455"/>
        <v>259.029</v>
      </c>
      <c r="X423" s="58"/>
      <c r="Y423" s="58"/>
      <c r="Z423" s="58"/>
    </row>
    <row r="424" spans="4:26" s="55" customFormat="1" ht="14.25" customHeight="1">
      <c r="D424" s="44" t="s">
        <v>26</v>
      </c>
      <c r="E424" s="32" t="s">
        <v>25</v>
      </c>
      <c r="F424" s="43"/>
      <c r="G424" s="43"/>
      <c r="H424" s="43"/>
      <c r="I424" s="33"/>
      <c r="J424" s="33">
        <f aca="true" t="shared" si="458" ref="J424:V424">SUM(J420:J423)</f>
        <v>3300.485</v>
      </c>
      <c r="K424" s="33">
        <f t="shared" si="458"/>
        <v>3300.485</v>
      </c>
      <c r="L424" s="33">
        <f t="shared" si="458"/>
        <v>3300.485</v>
      </c>
      <c r="M424" s="33">
        <f t="shared" si="458"/>
        <v>3300.485</v>
      </c>
      <c r="N424" s="33">
        <f t="shared" si="458"/>
        <v>3300.485</v>
      </c>
      <c r="O424" s="33">
        <f t="shared" si="458"/>
        <v>3300.485</v>
      </c>
      <c r="P424" s="33">
        <f t="shared" si="458"/>
        <v>3300.485</v>
      </c>
      <c r="Q424" s="33">
        <f t="shared" si="458"/>
        <v>3300.485</v>
      </c>
      <c r="R424" s="33">
        <f t="shared" si="458"/>
        <v>3300.485</v>
      </c>
      <c r="S424" s="33">
        <f t="shared" si="458"/>
        <v>3300.485</v>
      </c>
      <c r="T424" s="33">
        <f t="shared" si="458"/>
        <v>3300.485</v>
      </c>
      <c r="U424" s="33">
        <f t="shared" si="458"/>
        <v>3300.485</v>
      </c>
      <c r="V424" s="19">
        <f t="shared" si="458"/>
        <v>3300.485</v>
      </c>
      <c r="X424" s="58"/>
      <c r="Y424" s="58"/>
      <c r="Z424" s="58"/>
    </row>
    <row r="425" spans="4:22" ht="26.25" customHeight="1">
      <c r="D425" s="79" t="s">
        <v>53</v>
      </c>
      <c r="E425" s="79"/>
      <c r="F425" s="79"/>
      <c r="G425" s="79"/>
      <c r="H425" s="79"/>
      <c r="I425" s="79"/>
      <c r="J425" s="79"/>
      <c r="K425" s="79"/>
      <c r="L425" s="79"/>
      <c r="M425" s="79"/>
      <c r="N425" s="79"/>
      <c r="O425" s="79"/>
      <c r="P425" s="79"/>
      <c r="Q425" s="79"/>
      <c r="R425" s="79"/>
      <c r="S425" s="79"/>
      <c r="T425" s="79"/>
      <c r="U425" s="79"/>
      <c r="V425" s="79"/>
    </row>
    <row r="426" spans="4:26" s="55" customFormat="1" ht="14.25" customHeight="1">
      <c r="D426" s="31" t="s">
        <v>43</v>
      </c>
      <c r="E426" s="31" t="s">
        <v>44</v>
      </c>
      <c r="F426" s="38"/>
      <c r="G426" s="38"/>
      <c r="H426" s="37"/>
      <c r="I426" s="80"/>
      <c r="J426" s="81"/>
      <c r="K426" s="81"/>
      <c r="L426" s="81"/>
      <c r="M426" s="81"/>
      <c r="N426" s="81"/>
      <c r="O426" s="81"/>
      <c r="P426" s="81"/>
      <c r="Q426" s="81"/>
      <c r="R426" s="81"/>
      <c r="S426" s="81"/>
      <c r="T426" s="81"/>
      <c r="U426" s="81"/>
      <c r="V426" s="82"/>
      <c r="X426" s="58"/>
      <c r="Y426" s="58"/>
      <c r="Z426" s="58"/>
    </row>
    <row r="427" spans="4:26" s="55" customFormat="1" ht="14.25" customHeight="1">
      <c r="D427" s="45" t="s">
        <v>48</v>
      </c>
      <c r="E427" s="31" t="s">
        <v>21</v>
      </c>
      <c r="F427" s="39"/>
      <c r="G427" s="39"/>
      <c r="H427" s="40"/>
      <c r="I427" s="77"/>
      <c r="J427" s="124"/>
      <c r="K427" s="124"/>
      <c r="L427" s="124"/>
      <c r="M427" s="124"/>
      <c r="N427" s="124"/>
      <c r="O427" s="124"/>
      <c r="P427" s="124"/>
      <c r="Q427" s="124"/>
      <c r="R427" s="124"/>
      <c r="S427" s="124"/>
      <c r="T427" s="124"/>
      <c r="U427" s="124"/>
      <c r="V427" s="21"/>
      <c r="X427" s="58"/>
      <c r="Y427" s="58"/>
      <c r="Z427" s="58"/>
    </row>
    <row r="428" spans="4:26" s="55" customFormat="1" ht="14.25" customHeight="1">
      <c r="D428" s="45" t="s">
        <v>49</v>
      </c>
      <c r="E428" s="31" t="s">
        <v>21</v>
      </c>
      <c r="F428" s="39"/>
      <c r="G428" s="39"/>
      <c r="H428" s="40"/>
      <c r="I428" s="78"/>
      <c r="J428" s="124"/>
      <c r="K428" s="124"/>
      <c r="L428" s="124"/>
      <c r="M428" s="124"/>
      <c r="N428" s="124"/>
      <c r="O428" s="124"/>
      <c r="P428" s="124"/>
      <c r="Q428" s="124"/>
      <c r="R428" s="124"/>
      <c r="S428" s="124"/>
      <c r="T428" s="124"/>
      <c r="U428" s="124"/>
      <c r="V428" s="21"/>
      <c r="X428" s="58"/>
      <c r="Y428" s="58"/>
      <c r="Z428" s="58"/>
    </row>
    <row r="429" spans="4:26" s="55" customFormat="1" ht="14.25" customHeight="1">
      <c r="D429" s="45" t="s">
        <v>50</v>
      </c>
      <c r="E429" s="31" t="s">
        <v>51</v>
      </c>
      <c r="F429" s="39"/>
      <c r="G429" s="39"/>
      <c r="H429" s="40"/>
      <c r="I429" s="78"/>
      <c r="J429" s="124"/>
      <c r="K429" s="124"/>
      <c r="L429" s="124"/>
      <c r="M429" s="124"/>
      <c r="N429" s="124"/>
      <c r="O429" s="124"/>
      <c r="P429" s="124"/>
      <c r="Q429" s="124"/>
      <c r="R429" s="124"/>
      <c r="S429" s="124"/>
      <c r="T429" s="124"/>
      <c r="U429" s="124"/>
      <c r="V429" s="21"/>
      <c r="X429" s="58"/>
      <c r="Y429" s="58"/>
      <c r="Z429" s="58"/>
    </row>
    <row r="430" spans="4:26" s="55" customFormat="1" ht="14.25" customHeight="1">
      <c r="D430" s="45" t="s">
        <v>52</v>
      </c>
      <c r="E430" s="31" t="s">
        <v>51</v>
      </c>
      <c r="F430" s="39"/>
      <c r="G430" s="39"/>
      <c r="H430" s="40"/>
      <c r="I430" s="78"/>
      <c r="J430" s="124"/>
      <c r="K430" s="124"/>
      <c r="L430" s="124"/>
      <c r="M430" s="124"/>
      <c r="N430" s="124"/>
      <c r="O430" s="124"/>
      <c r="P430" s="124"/>
      <c r="Q430" s="124"/>
      <c r="R430" s="124"/>
      <c r="S430" s="124"/>
      <c r="T430" s="124"/>
      <c r="U430" s="124"/>
      <c r="V430" s="21"/>
      <c r="X430" s="58"/>
      <c r="Y430" s="58"/>
      <c r="Z430" s="58"/>
    </row>
    <row r="431" spans="4:26" s="55" customFormat="1" ht="14.25" customHeight="1">
      <c r="D431" s="45" t="s">
        <v>48</v>
      </c>
      <c r="E431" s="31" t="s">
        <v>25</v>
      </c>
      <c r="F431" s="39"/>
      <c r="G431" s="39"/>
      <c r="H431" s="40"/>
      <c r="I431" s="78"/>
      <c r="J431" s="16">
        <f>J427*$Z417</f>
        <v>0</v>
      </c>
      <c r="K431" s="16">
        <f aca="true" t="shared" si="459" ref="K431:U431">K427*$Z417</f>
        <v>0</v>
      </c>
      <c r="L431" s="16">
        <f t="shared" si="459"/>
        <v>0</v>
      </c>
      <c r="M431" s="16">
        <f t="shared" si="459"/>
        <v>0</v>
      </c>
      <c r="N431" s="16">
        <f t="shared" si="459"/>
        <v>0</v>
      </c>
      <c r="O431" s="16">
        <f t="shared" si="459"/>
        <v>0</v>
      </c>
      <c r="P431" s="16">
        <f t="shared" si="459"/>
        <v>0</v>
      </c>
      <c r="Q431" s="16">
        <f t="shared" si="459"/>
        <v>0</v>
      </c>
      <c r="R431" s="16">
        <f t="shared" si="459"/>
        <v>0</v>
      </c>
      <c r="S431" s="16">
        <f t="shared" si="459"/>
        <v>0</v>
      </c>
      <c r="T431" s="16">
        <f t="shared" si="459"/>
        <v>0</v>
      </c>
      <c r="U431" s="16">
        <f t="shared" si="459"/>
        <v>0</v>
      </c>
      <c r="V431" s="17">
        <f aca="true" t="shared" si="460" ref="V431">V427*$Y417</f>
        <v>0</v>
      </c>
      <c r="X431" s="58"/>
      <c r="Y431" s="58"/>
      <c r="Z431" s="58"/>
    </row>
    <row r="432" spans="4:26" s="55" customFormat="1" ht="14.25" customHeight="1">
      <c r="D432" s="45" t="s">
        <v>49</v>
      </c>
      <c r="E432" s="31" t="s">
        <v>25</v>
      </c>
      <c r="F432" s="39"/>
      <c r="G432" s="39"/>
      <c r="H432" s="40"/>
      <c r="I432" s="78"/>
      <c r="J432" s="16">
        <f aca="true" t="shared" si="461" ref="J432:U434">J428*$Z418</f>
        <v>0</v>
      </c>
      <c r="K432" s="16">
        <f t="shared" si="461"/>
        <v>0</v>
      </c>
      <c r="L432" s="16">
        <f t="shared" si="461"/>
        <v>0</v>
      </c>
      <c r="M432" s="16">
        <f t="shared" si="461"/>
        <v>0</v>
      </c>
      <c r="N432" s="16">
        <f t="shared" si="461"/>
        <v>0</v>
      </c>
      <c r="O432" s="16">
        <f t="shared" si="461"/>
        <v>0</v>
      </c>
      <c r="P432" s="16">
        <f t="shared" si="461"/>
        <v>0</v>
      </c>
      <c r="Q432" s="16">
        <f t="shared" si="461"/>
        <v>0</v>
      </c>
      <c r="R432" s="16">
        <f t="shared" si="461"/>
        <v>0</v>
      </c>
      <c r="S432" s="16">
        <f t="shared" si="461"/>
        <v>0</v>
      </c>
      <c r="T432" s="16">
        <f t="shared" si="461"/>
        <v>0</v>
      </c>
      <c r="U432" s="16">
        <f t="shared" si="461"/>
        <v>0</v>
      </c>
      <c r="V432" s="17">
        <f aca="true" t="shared" si="462" ref="V432">V428*$Y418</f>
        <v>0</v>
      </c>
      <c r="X432" s="58"/>
      <c r="Y432" s="58"/>
      <c r="Z432" s="58"/>
    </row>
    <row r="433" spans="4:26" s="55" customFormat="1" ht="14.25" customHeight="1">
      <c r="D433" s="45" t="s">
        <v>50</v>
      </c>
      <c r="E433" s="31" t="s">
        <v>25</v>
      </c>
      <c r="F433" s="39"/>
      <c r="G433" s="39"/>
      <c r="H433" s="40"/>
      <c r="I433" s="78"/>
      <c r="J433" s="16">
        <f t="shared" si="461"/>
        <v>0</v>
      </c>
      <c r="K433" s="16">
        <f t="shared" si="461"/>
        <v>0</v>
      </c>
      <c r="L433" s="16">
        <f t="shared" si="461"/>
        <v>0</v>
      </c>
      <c r="M433" s="16">
        <f t="shared" si="461"/>
        <v>0</v>
      </c>
      <c r="N433" s="16">
        <f t="shared" si="461"/>
        <v>0</v>
      </c>
      <c r="O433" s="16">
        <f t="shared" si="461"/>
        <v>0</v>
      </c>
      <c r="P433" s="16">
        <f t="shared" si="461"/>
        <v>0</v>
      </c>
      <c r="Q433" s="16">
        <f t="shared" si="461"/>
        <v>0</v>
      </c>
      <c r="R433" s="16">
        <f t="shared" si="461"/>
        <v>0</v>
      </c>
      <c r="S433" s="16">
        <f t="shared" si="461"/>
        <v>0</v>
      </c>
      <c r="T433" s="16">
        <f t="shared" si="461"/>
        <v>0</v>
      </c>
      <c r="U433" s="16">
        <f t="shared" si="461"/>
        <v>0</v>
      </c>
      <c r="V433" s="17">
        <f aca="true" t="shared" si="463" ref="V433">V429*$Y419</f>
        <v>0</v>
      </c>
      <c r="X433" s="58"/>
      <c r="Y433" s="58"/>
      <c r="Z433" s="58"/>
    </row>
    <row r="434" spans="4:26" s="55" customFormat="1" ht="14.25" customHeight="1">
      <c r="D434" s="45" t="s">
        <v>52</v>
      </c>
      <c r="E434" s="31" t="s">
        <v>25</v>
      </c>
      <c r="F434" s="39"/>
      <c r="G434" s="39"/>
      <c r="H434" s="39"/>
      <c r="I434" s="78"/>
      <c r="J434" s="16">
        <f t="shared" si="461"/>
        <v>0</v>
      </c>
      <c r="K434" s="16">
        <f t="shared" si="461"/>
        <v>0</v>
      </c>
      <c r="L434" s="16">
        <f t="shared" si="461"/>
        <v>0</v>
      </c>
      <c r="M434" s="16">
        <f t="shared" si="461"/>
        <v>0</v>
      </c>
      <c r="N434" s="16">
        <f t="shared" si="461"/>
        <v>0</v>
      </c>
      <c r="O434" s="16">
        <f t="shared" si="461"/>
        <v>0</v>
      </c>
      <c r="P434" s="16">
        <f t="shared" si="461"/>
        <v>0</v>
      </c>
      <c r="Q434" s="16">
        <f t="shared" si="461"/>
        <v>0</v>
      </c>
      <c r="R434" s="16">
        <f t="shared" si="461"/>
        <v>0</v>
      </c>
      <c r="S434" s="16">
        <f t="shared" si="461"/>
        <v>0</v>
      </c>
      <c r="T434" s="16">
        <f t="shared" si="461"/>
        <v>0</v>
      </c>
      <c r="U434" s="16">
        <f t="shared" si="461"/>
        <v>0</v>
      </c>
      <c r="V434" s="17">
        <f aca="true" t="shared" si="464" ref="V434">V430*$Y420</f>
        <v>0</v>
      </c>
      <c r="X434" s="58"/>
      <c r="Y434" s="58"/>
      <c r="Z434" s="58"/>
    </row>
    <row r="435" spans="4:26" s="55" customFormat="1" ht="14.25" customHeight="1">
      <c r="D435" s="44" t="s">
        <v>26</v>
      </c>
      <c r="E435" s="32" t="s">
        <v>25</v>
      </c>
      <c r="F435" s="43"/>
      <c r="G435" s="43"/>
      <c r="H435" s="43"/>
      <c r="I435" s="44"/>
      <c r="J435" s="33">
        <f>SUM(J431:J434)</f>
        <v>0</v>
      </c>
      <c r="K435" s="33">
        <f>SUM(K431:K434)</f>
        <v>0</v>
      </c>
      <c r="L435" s="33">
        <f aca="true" t="shared" si="465" ref="L435">SUM(L431:L434)</f>
        <v>0</v>
      </c>
      <c r="M435" s="33">
        <f aca="true" t="shared" si="466" ref="M435">SUM(M431:M434)</f>
        <v>0</v>
      </c>
      <c r="N435" s="33">
        <f aca="true" t="shared" si="467" ref="N435">SUM(N431:N434)</f>
        <v>0</v>
      </c>
      <c r="O435" s="33">
        <f aca="true" t="shared" si="468" ref="O435">SUM(O431:O434)</f>
        <v>0</v>
      </c>
      <c r="P435" s="33">
        <f aca="true" t="shared" si="469" ref="P435">SUM(P431:P434)</f>
        <v>0</v>
      </c>
      <c r="Q435" s="33">
        <f aca="true" t="shared" si="470" ref="Q435">SUM(Q431:Q434)</f>
        <v>0</v>
      </c>
      <c r="R435" s="33">
        <f aca="true" t="shared" si="471" ref="R435">SUM(R431:R434)</f>
        <v>0</v>
      </c>
      <c r="S435" s="33">
        <f aca="true" t="shared" si="472" ref="S435">SUM(S431:S434)</f>
        <v>0</v>
      </c>
      <c r="T435" s="33">
        <f aca="true" t="shared" si="473" ref="T435">SUM(T431:T434)</f>
        <v>0</v>
      </c>
      <c r="U435" s="33">
        <f aca="true" t="shared" si="474" ref="U435">SUM(U431:U434)</f>
        <v>0</v>
      </c>
      <c r="V435" s="19">
        <f aca="true" t="shared" si="475" ref="V435">SUM(V427:V434)</f>
        <v>0</v>
      </c>
      <c r="X435" s="58"/>
      <c r="Y435" s="58"/>
      <c r="Z435" s="58"/>
    </row>
    <row r="436" spans="4:22" ht="26.25" customHeight="1">
      <c r="D436" s="79" t="s">
        <v>54</v>
      </c>
      <c r="E436" s="79"/>
      <c r="F436" s="79"/>
      <c r="G436" s="79"/>
      <c r="H436" s="79"/>
      <c r="I436" s="79"/>
      <c r="J436" s="79"/>
      <c r="K436" s="79"/>
      <c r="L436" s="79"/>
      <c r="M436" s="79"/>
      <c r="N436" s="79"/>
      <c r="O436" s="79"/>
      <c r="P436" s="79"/>
      <c r="Q436" s="79"/>
      <c r="R436" s="79"/>
      <c r="S436" s="79"/>
      <c r="T436" s="79"/>
      <c r="U436" s="79"/>
      <c r="V436" s="79"/>
    </row>
    <row r="437" spans="4:26" s="55" customFormat="1" ht="14.25" customHeight="1">
      <c r="D437" s="31" t="s">
        <v>43</v>
      </c>
      <c r="E437" s="31" t="s">
        <v>44</v>
      </c>
      <c r="F437" s="38"/>
      <c r="G437" s="38"/>
      <c r="H437" s="37"/>
      <c r="I437" s="80"/>
      <c r="J437" s="81"/>
      <c r="K437" s="81"/>
      <c r="L437" s="81"/>
      <c r="M437" s="81"/>
      <c r="N437" s="81"/>
      <c r="O437" s="81"/>
      <c r="P437" s="81"/>
      <c r="Q437" s="81"/>
      <c r="R437" s="81"/>
      <c r="S437" s="81"/>
      <c r="T437" s="81"/>
      <c r="U437" s="81"/>
      <c r="V437" s="82"/>
      <c r="X437" s="65"/>
      <c r="Y437" s="65"/>
      <c r="Z437" s="65"/>
    </row>
    <row r="438" spans="4:26" s="55" customFormat="1" ht="14.25" customHeight="1">
      <c r="D438" s="45" t="s">
        <v>48</v>
      </c>
      <c r="E438" s="31" t="s">
        <v>21</v>
      </c>
      <c r="F438" s="39"/>
      <c r="G438" s="39"/>
      <c r="H438" s="40"/>
      <c r="I438" s="77"/>
      <c r="J438" s="16">
        <f aca="true" t="shared" si="476" ref="J438:V438">J416-J427</f>
        <v>62.6</v>
      </c>
      <c r="K438" s="16">
        <f t="shared" si="476"/>
        <v>62.6</v>
      </c>
      <c r="L438" s="16">
        <f t="shared" si="476"/>
        <v>62.6</v>
      </c>
      <c r="M438" s="16">
        <f t="shared" si="476"/>
        <v>62.6</v>
      </c>
      <c r="N438" s="16">
        <f t="shared" si="476"/>
        <v>62.6</v>
      </c>
      <c r="O438" s="16">
        <f t="shared" si="476"/>
        <v>62.6</v>
      </c>
      <c r="P438" s="16">
        <f t="shared" si="476"/>
        <v>62.6</v>
      </c>
      <c r="Q438" s="16">
        <f t="shared" si="476"/>
        <v>62.6</v>
      </c>
      <c r="R438" s="16">
        <f t="shared" si="476"/>
        <v>62.6</v>
      </c>
      <c r="S438" s="16">
        <f t="shared" si="476"/>
        <v>62.6</v>
      </c>
      <c r="T438" s="16">
        <f t="shared" si="476"/>
        <v>62.6</v>
      </c>
      <c r="U438" s="16">
        <f t="shared" si="476"/>
        <v>62.6</v>
      </c>
      <c r="V438" s="17">
        <f t="shared" si="476"/>
        <v>62.6</v>
      </c>
      <c r="X438" s="65"/>
      <c r="Y438" s="65"/>
      <c r="Z438" s="65"/>
    </row>
    <row r="439" spans="4:26" s="55" customFormat="1" ht="14.25" customHeight="1">
      <c r="D439" s="45" t="s">
        <v>49</v>
      </c>
      <c r="E439" s="31" t="s">
        <v>21</v>
      </c>
      <c r="F439" s="39"/>
      <c r="G439" s="39"/>
      <c r="H439" s="40"/>
      <c r="I439" s="78"/>
      <c r="J439" s="16">
        <f aca="true" t="shared" si="477" ref="J439:V439">J417-J428</f>
        <v>1566.8</v>
      </c>
      <c r="K439" s="16">
        <f t="shared" si="477"/>
        <v>1566.8</v>
      </c>
      <c r="L439" s="16">
        <f t="shared" si="477"/>
        <v>1566.8</v>
      </c>
      <c r="M439" s="16">
        <f t="shared" si="477"/>
        <v>1566.8</v>
      </c>
      <c r="N439" s="16">
        <f t="shared" si="477"/>
        <v>1566.8</v>
      </c>
      <c r="O439" s="16">
        <f t="shared" si="477"/>
        <v>1566.8</v>
      </c>
      <c r="P439" s="16">
        <f t="shared" si="477"/>
        <v>1566.8</v>
      </c>
      <c r="Q439" s="16">
        <f t="shared" si="477"/>
        <v>1566.8</v>
      </c>
      <c r="R439" s="16">
        <f t="shared" si="477"/>
        <v>1566.8</v>
      </c>
      <c r="S439" s="16">
        <f t="shared" si="477"/>
        <v>1566.8</v>
      </c>
      <c r="T439" s="16">
        <f t="shared" si="477"/>
        <v>1566.8</v>
      </c>
      <c r="U439" s="16">
        <f t="shared" si="477"/>
        <v>1566.8</v>
      </c>
      <c r="V439" s="17">
        <f t="shared" si="477"/>
        <v>1566.8</v>
      </c>
      <c r="X439" s="65"/>
      <c r="Y439" s="65"/>
      <c r="Z439" s="65"/>
    </row>
    <row r="440" spans="4:26" s="55" customFormat="1" ht="14.25" customHeight="1">
      <c r="D440" s="45" t="s">
        <v>50</v>
      </c>
      <c r="E440" s="31" t="s">
        <v>51</v>
      </c>
      <c r="F440" s="39"/>
      <c r="G440" s="39"/>
      <c r="H440" s="40"/>
      <c r="I440" s="78"/>
      <c r="J440" s="16">
        <f aca="true" t="shared" si="478" ref="J440:V440">J418-J429</f>
        <v>4891.2</v>
      </c>
      <c r="K440" s="16">
        <f t="shared" si="478"/>
        <v>4891.2</v>
      </c>
      <c r="L440" s="16">
        <f t="shared" si="478"/>
        <v>4891.2</v>
      </c>
      <c r="M440" s="16">
        <f t="shared" si="478"/>
        <v>4891.2</v>
      </c>
      <c r="N440" s="16">
        <f t="shared" si="478"/>
        <v>4891.2</v>
      </c>
      <c r="O440" s="16">
        <f t="shared" si="478"/>
        <v>4891.2</v>
      </c>
      <c r="P440" s="16">
        <f t="shared" si="478"/>
        <v>4891.2</v>
      </c>
      <c r="Q440" s="16">
        <f t="shared" si="478"/>
        <v>4891.2</v>
      </c>
      <c r="R440" s="16">
        <f t="shared" si="478"/>
        <v>4891.2</v>
      </c>
      <c r="S440" s="16">
        <f t="shared" si="478"/>
        <v>4891.2</v>
      </c>
      <c r="T440" s="16">
        <f t="shared" si="478"/>
        <v>4891.2</v>
      </c>
      <c r="U440" s="16">
        <f t="shared" si="478"/>
        <v>4891.2</v>
      </c>
      <c r="V440" s="17">
        <f t="shared" si="478"/>
        <v>4891.2</v>
      </c>
      <c r="X440" s="65"/>
      <c r="Y440" s="65"/>
      <c r="Z440" s="65"/>
    </row>
    <row r="441" spans="4:26" s="55" customFormat="1" ht="14.25" customHeight="1">
      <c r="D441" s="45" t="s">
        <v>52</v>
      </c>
      <c r="E441" s="31" t="s">
        <v>51</v>
      </c>
      <c r="F441" s="39"/>
      <c r="G441" s="39"/>
      <c r="H441" s="40"/>
      <c r="I441" s="78"/>
      <c r="J441" s="16">
        <f aca="true" t="shared" si="479" ref="J441:V441">J419-J430</f>
        <v>4891.2</v>
      </c>
      <c r="K441" s="16">
        <f t="shared" si="479"/>
        <v>4891.2</v>
      </c>
      <c r="L441" s="16">
        <f t="shared" si="479"/>
        <v>4891.2</v>
      </c>
      <c r="M441" s="16">
        <f t="shared" si="479"/>
        <v>4891.2</v>
      </c>
      <c r="N441" s="16">
        <f t="shared" si="479"/>
        <v>4891.2</v>
      </c>
      <c r="O441" s="16">
        <f t="shared" si="479"/>
        <v>4891.2</v>
      </c>
      <c r="P441" s="16">
        <f t="shared" si="479"/>
        <v>4891.2</v>
      </c>
      <c r="Q441" s="16">
        <f t="shared" si="479"/>
        <v>4891.2</v>
      </c>
      <c r="R441" s="16">
        <f t="shared" si="479"/>
        <v>4891.2</v>
      </c>
      <c r="S441" s="16">
        <f t="shared" si="479"/>
        <v>4891.2</v>
      </c>
      <c r="T441" s="16">
        <f t="shared" si="479"/>
        <v>4891.2</v>
      </c>
      <c r="U441" s="16">
        <f t="shared" si="479"/>
        <v>4891.2</v>
      </c>
      <c r="V441" s="17">
        <f t="shared" si="479"/>
        <v>4891.2</v>
      </c>
      <c r="X441" s="65"/>
      <c r="Y441" s="65"/>
      <c r="Z441" s="65"/>
    </row>
    <row r="442" spans="4:26" s="55" customFormat="1" ht="14.25" customHeight="1">
      <c r="D442" s="45" t="s">
        <v>48</v>
      </c>
      <c r="E442" s="31" t="s">
        <v>25</v>
      </c>
      <c r="F442" s="39"/>
      <c r="G442" s="39"/>
      <c r="H442" s="40"/>
      <c r="I442" s="78"/>
      <c r="J442" s="16">
        <f aca="true" t="shared" si="480" ref="J442:V442">J420-J431</f>
        <v>320.361</v>
      </c>
      <c r="K442" s="16">
        <f t="shared" si="480"/>
        <v>320.361</v>
      </c>
      <c r="L442" s="16">
        <f t="shared" si="480"/>
        <v>320.361</v>
      </c>
      <c r="M442" s="16">
        <f t="shared" si="480"/>
        <v>320.361</v>
      </c>
      <c r="N442" s="16">
        <f t="shared" si="480"/>
        <v>320.361</v>
      </c>
      <c r="O442" s="16">
        <f t="shared" si="480"/>
        <v>320.361</v>
      </c>
      <c r="P442" s="16">
        <f t="shared" si="480"/>
        <v>320.361</v>
      </c>
      <c r="Q442" s="16">
        <f t="shared" si="480"/>
        <v>320.361</v>
      </c>
      <c r="R442" s="16">
        <f t="shared" si="480"/>
        <v>320.361</v>
      </c>
      <c r="S442" s="16">
        <f t="shared" si="480"/>
        <v>320.361</v>
      </c>
      <c r="T442" s="16">
        <f t="shared" si="480"/>
        <v>320.361</v>
      </c>
      <c r="U442" s="16">
        <f t="shared" si="480"/>
        <v>320.361</v>
      </c>
      <c r="V442" s="17">
        <f t="shared" si="480"/>
        <v>320.361</v>
      </c>
      <c r="X442" s="65"/>
      <c r="Y442" s="65"/>
      <c r="Z442" s="65"/>
    </row>
    <row r="443" spans="4:26" s="55" customFormat="1" ht="14.25" customHeight="1">
      <c r="D443" s="45" t="s">
        <v>49</v>
      </c>
      <c r="E443" s="31" t="s">
        <v>25</v>
      </c>
      <c r="F443" s="39"/>
      <c r="G443" s="39"/>
      <c r="H443" s="40"/>
      <c r="I443" s="78"/>
      <c r="J443" s="16">
        <f aca="true" t="shared" si="481" ref="J443:V443">J421-J432</f>
        <v>2447.994</v>
      </c>
      <c r="K443" s="16">
        <f t="shared" si="481"/>
        <v>2447.994</v>
      </c>
      <c r="L443" s="16">
        <f t="shared" si="481"/>
        <v>2447.994</v>
      </c>
      <c r="M443" s="16">
        <f t="shared" si="481"/>
        <v>2447.994</v>
      </c>
      <c r="N443" s="16">
        <f t="shared" si="481"/>
        <v>2447.994</v>
      </c>
      <c r="O443" s="16">
        <f t="shared" si="481"/>
        <v>2447.994</v>
      </c>
      <c r="P443" s="16">
        <f t="shared" si="481"/>
        <v>2447.994</v>
      </c>
      <c r="Q443" s="16">
        <f t="shared" si="481"/>
        <v>2447.994</v>
      </c>
      <c r="R443" s="16">
        <f t="shared" si="481"/>
        <v>2447.994</v>
      </c>
      <c r="S443" s="16">
        <f t="shared" si="481"/>
        <v>2447.994</v>
      </c>
      <c r="T443" s="16">
        <f t="shared" si="481"/>
        <v>2447.994</v>
      </c>
      <c r="U443" s="16">
        <f t="shared" si="481"/>
        <v>2447.994</v>
      </c>
      <c r="V443" s="17">
        <f t="shared" si="481"/>
        <v>2447.994</v>
      </c>
      <c r="X443" s="58"/>
      <c r="Y443" s="58"/>
      <c r="Z443" s="58"/>
    </row>
    <row r="444" spans="4:26" s="55" customFormat="1" ht="14.25" customHeight="1">
      <c r="D444" s="45" t="s">
        <v>50</v>
      </c>
      <c r="E444" s="31" t="s">
        <v>25</v>
      </c>
      <c r="F444" s="39"/>
      <c r="G444" s="39"/>
      <c r="H444" s="40"/>
      <c r="I444" s="78"/>
      <c r="J444" s="16">
        <f aca="true" t="shared" si="482" ref="J444:V444">J422-J433</f>
        <v>273.101</v>
      </c>
      <c r="K444" s="16">
        <f t="shared" si="482"/>
        <v>273.101</v>
      </c>
      <c r="L444" s="16">
        <f t="shared" si="482"/>
        <v>273.101</v>
      </c>
      <c r="M444" s="16">
        <f t="shared" si="482"/>
        <v>273.101</v>
      </c>
      <c r="N444" s="16">
        <f t="shared" si="482"/>
        <v>273.101</v>
      </c>
      <c r="O444" s="16">
        <f t="shared" si="482"/>
        <v>273.101</v>
      </c>
      <c r="P444" s="16">
        <f t="shared" si="482"/>
        <v>273.101</v>
      </c>
      <c r="Q444" s="16">
        <f t="shared" si="482"/>
        <v>273.101</v>
      </c>
      <c r="R444" s="16">
        <f t="shared" si="482"/>
        <v>273.101</v>
      </c>
      <c r="S444" s="16">
        <f t="shared" si="482"/>
        <v>273.101</v>
      </c>
      <c r="T444" s="16">
        <f t="shared" si="482"/>
        <v>273.101</v>
      </c>
      <c r="U444" s="16">
        <f t="shared" si="482"/>
        <v>273.101</v>
      </c>
      <c r="V444" s="17">
        <f t="shared" si="482"/>
        <v>273.101</v>
      </c>
      <c r="X444" s="58"/>
      <c r="Y444" s="58"/>
      <c r="Z444" s="58"/>
    </row>
    <row r="445" spans="4:26" s="55" customFormat="1" ht="14.25" customHeight="1">
      <c r="D445" s="45" t="s">
        <v>52</v>
      </c>
      <c r="E445" s="31" t="s">
        <v>25</v>
      </c>
      <c r="F445" s="39"/>
      <c r="G445" s="39"/>
      <c r="H445" s="39"/>
      <c r="I445" s="78"/>
      <c r="J445" s="16">
        <f aca="true" t="shared" si="483" ref="J445:V445">J423-J434</f>
        <v>259.029</v>
      </c>
      <c r="K445" s="16">
        <f t="shared" si="483"/>
        <v>259.029</v>
      </c>
      <c r="L445" s="16">
        <f t="shared" si="483"/>
        <v>259.029</v>
      </c>
      <c r="M445" s="16">
        <f t="shared" si="483"/>
        <v>259.029</v>
      </c>
      <c r="N445" s="16">
        <f t="shared" si="483"/>
        <v>259.029</v>
      </c>
      <c r="O445" s="16">
        <f t="shared" si="483"/>
        <v>259.029</v>
      </c>
      <c r="P445" s="16">
        <f t="shared" si="483"/>
        <v>259.029</v>
      </c>
      <c r="Q445" s="16">
        <f t="shared" si="483"/>
        <v>259.029</v>
      </c>
      <c r="R445" s="16">
        <f t="shared" si="483"/>
        <v>259.029</v>
      </c>
      <c r="S445" s="16">
        <f t="shared" si="483"/>
        <v>259.029</v>
      </c>
      <c r="T445" s="16">
        <f t="shared" si="483"/>
        <v>259.029</v>
      </c>
      <c r="U445" s="16">
        <f t="shared" si="483"/>
        <v>259.029</v>
      </c>
      <c r="V445" s="17">
        <f t="shared" si="483"/>
        <v>259.029</v>
      </c>
      <c r="X445" s="58"/>
      <c r="Y445" s="58"/>
      <c r="Z445" s="58"/>
    </row>
    <row r="446" spans="4:26" s="55" customFormat="1" ht="14.25" customHeight="1">
      <c r="D446" s="44" t="s">
        <v>26</v>
      </c>
      <c r="E446" s="32" t="s">
        <v>25</v>
      </c>
      <c r="F446" s="43"/>
      <c r="G446" s="43"/>
      <c r="H446" s="43"/>
      <c r="I446" s="44"/>
      <c r="J446" s="33">
        <f aca="true" t="shared" si="484" ref="J446:V446">SUM(J442:J445)</f>
        <v>3300.485</v>
      </c>
      <c r="K446" s="33">
        <f t="shared" si="484"/>
        <v>3300.485</v>
      </c>
      <c r="L446" s="33">
        <f t="shared" si="484"/>
        <v>3300.485</v>
      </c>
      <c r="M446" s="33">
        <f t="shared" si="484"/>
        <v>3300.485</v>
      </c>
      <c r="N446" s="33">
        <f t="shared" si="484"/>
        <v>3300.485</v>
      </c>
      <c r="O446" s="33">
        <f t="shared" si="484"/>
        <v>3300.485</v>
      </c>
      <c r="P446" s="33">
        <f t="shared" si="484"/>
        <v>3300.485</v>
      </c>
      <c r="Q446" s="33">
        <f t="shared" si="484"/>
        <v>3300.485</v>
      </c>
      <c r="R446" s="33">
        <f t="shared" si="484"/>
        <v>3300.485</v>
      </c>
      <c r="S446" s="33">
        <f t="shared" si="484"/>
        <v>3300.485</v>
      </c>
      <c r="T446" s="33">
        <f t="shared" si="484"/>
        <v>3300.485</v>
      </c>
      <c r="U446" s="33">
        <f t="shared" si="484"/>
        <v>3300.485</v>
      </c>
      <c r="V446" s="19">
        <f t="shared" si="484"/>
        <v>3300.485</v>
      </c>
      <c r="X446" s="58"/>
      <c r="Y446" s="58"/>
      <c r="Z446" s="58"/>
    </row>
    <row r="448" spans="4:22" ht="13" customHeight="1">
      <c r="D448" s="90" t="s">
        <v>68</v>
      </c>
      <c r="E448" s="91"/>
      <c r="F448" s="91"/>
      <c r="G448" s="91"/>
      <c r="H448" s="91"/>
      <c r="I448" s="91"/>
      <c r="J448" s="91"/>
      <c r="K448" s="91"/>
      <c r="L448" s="91"/>
      <c r="M448" s="91"/>
      <c r="N448" s="91"/>
      <c r="O448" s="91"/>
      <c r="P448" s="91"/>
      <c r="Q448" s="91"/>
      <c r="R448" s="91"/>
      <c r="S448" s="91"/>
      <c r="T448" s="91"/>
      <c r="U448" s="91"/>
      <c r="V448" s="92"/>
    </row>
    <row r="449" spans="4:22" ht="13" customHeight="1">
      <c r="D449" s="93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  <c r="Q449" s="94"/>
      <c r="R449" s="94"/>
      <c r="S449" s="94"/>
      <c r="T449" s="94"/>
      <c r="U449" s="94"/>
      <c r="V449" s="95"/>
    </row>
    <row r="450" spans="4:22" s="59" customFormat="1" ht="14.25" customHeight="1">
      <c r="D450" s="66" t="s">
        <v>39</v>
      </c>
      <c r="E450" s="60">
        <v>12</v>
      </c>
      <c r="F450" s="61"/>
      <c r="G450" s="61"/>
      <c r="H450" s="62" t="s">
        <v>40</v>
      </c>
      <c r="I450" s="62" t="s">
        <v>41</v>
      </c>
      <c r="J450" s="62">
        <f>J413</f>
        <v>2024</v>
      </c>
      <c r="K450" s="62">
        <f aca="true" t="shared" si="485" ref="K450:U450">K413</f>
        <v>2023</v>
      </c>
      <c r="L450" s="62">
        <f t="shared" si="485"/>
        <v>2024</v>
      </c>
      <c r="M450" s="62">
        <f t="shared" si="485"/>
        <v>2025</v>
      </c>
      <c r="N450" s="62">
        <f t="shared" si="485"/>
        <v>2026</v>
      </c>
      <c r="O450" s="62">
        <f t="shared" si="485"/>
        <v>2027</v>
      </c>
      <c r="P450" s="62">
        <f t="shared" si="485"/>
        <v>2028</v>
      </c>
      <c r="Q450" s="62">
        <f t="shared" si="485"/>
        <v>2029</v>
      </c>
      <c r="R450" s="62">
        <f t="shared" si="485"/>
        <v>2030</v>
      </c>
      <c r="S450" s="62">
        <f t="shared" si="485"/>
        <v>2031</v>
      </c>
      <c r="T450" s="62">
        <f t="shared" si="485"/>
        <v>2032</v>
      </c>
      <c r="U450" s="62">
        <f t="shared" si="485"/>
        <v>2033</v>
      </c>
      <c r="V450" s="62">
        <v>2034</v>
      </c>
    </row>
    <row r="451" spans="4:22" ht="26.25" customHeight="1">
      <c r="D451" s="96" t="s">
        <v>42</v>
      </c>
      <c r="E451" s="96"/>
      <c r="F451" s="96"/>
      <c r="G451" s="96"/>
      <c r="H451" s="96"/>
      <c r="I451" s="96"/>
      <c r="J451" s="96"/>
      <c r="K451" s="96"/>
      <c r="L451" s="96"/>
      <c r="M451" s="96"/>
      <c r="N451" s="96"/>
      <c r="O451" s="96"/>
      <c r="P451" s="96"/>
      <c r="Q451" s="96"/>
      <c r="R451" s="96"/>
      <c r="S451" s="96"/>
      <c r="T451" s="96"/>
      <c r="U451" s="96"/>
      <c r="V451" s="96"/>
    </row>
    <row r="452" spans="4:26" s="55" customFormat="1" ht="14.25" customHeight="1">
      <c r="D452" s="31" t="s">
        <v>43</v>
      </c>
      <c r="E452" s="31" t="s">
        <v>44</v>
      </c>
      <c r="F452" s="38"/>
      <c r="G452" s="38"/>
      <c r="H452" s="37"/>
      <c r="I452" s="80"/>
      <c r="J452" s="81"/>
      <c r="K452" s="81"/>
      <c r="L452" s="81"/>
      <c r="M452" s="81"/>
      <c r="N452" s="81"/>
      <c r="O452" s="81"/>
      <c r="P452" s="81"/>
      <c r="Q452" s="81"/>
      <c r="R452" s="81"/>
      <c r="S452" s="81"/>
      <c r="T452" s="81"/>
      <c r="U452" s="81"/>
      <c r="V452" s="82"/>
      <c r="X452" s="89" t="s">
        <v>45</v>
      </c>
      <c r="Y452" s="89" t="s">
        <v>46</v>
      </c>
      <c r="Z452" s="89" t="s">
        <v>47</v>
      </c>
    </row>
    <row r="453" spans="4:26" s="55" customFormat="1" ht="14.25" customHeight="1">
      <c r="D453" s="45" t="s">
        <v>48</v>
      </c>
      <c r="E453" s="31" t="s">
        <v>21</v>
      </c>
      <c r="F453" s="39"/>
      <c r="G453" s="39"/>
      <c r="H453" s="40"/>
      <c r="I453" s="22">
        <v>87.3</v>
      </c>
      <c r="J453" s="16">
        <f>I453</f>
        <v>87.3</v>
      </c>
      <c r="K453" s="16">
        <f aca="true" t="shared" si="486" ref="K453:K460">J453</f>
        <v>87.3</v>
      </c>
      <c r="L453" s="16">
        <f aca="true" t="shared" si="487" ref="L453:L460">K453</f>
        <v>87.3</v>
      </c>
      <c r="M453" s="16">
        <f aca="true" t="shared" si="488" ref="M453:M460">L453</f>
        <v>87.3</v>
      </c>
      <c r="N453" s="16">
        <f aca="true" t="shared" si="489" ref="N453:N460">M453</f>
        <v>87.3</v>
      </c>
      <c r="O453" s="16">
        <f aca="true" t="shared" si="490" ref="O453:O460">N453</f>
        <v>87.3</v>
      </c>
      <c r="P453" s="16">
        <f aca="true" t="shared" si="491" ref="P453:P460">O453</f>
        <v>87.3</v>
      </c>
      <c r="Q453" s="16">
        <f aca="true" t="shared" si="492" ref="Q453:Q460">P453</f>
        <v>87.3</v>
      </c>
      <c r="R453" s="16">
        <f aca="true" t="shared" si="493" ref="R453:R460">Q453</f>
        <v>87.3</v>
      </c>
      <c r="S453" s="16">
        <f aca="true" t="shared" si="494" ref="S453:S460">R453</f>
        <v>87.3</v>
      </c>
      <c r="T453" s="16">
        <f aca="true" t="shared" si="495" ref="T453:T460">S453</f>
        <v>87.3</v>
      </c>
      <c r="U453" s="16">
        <f aca="true" t="shared" si="496" ref="U453:U460">T453</f>
        <v>87.3</v>
      </c>
      <c r="V453" s="17">
        <f aca="true" t="shared" si="497" ref="V453:V460">U453</f>
        <v>87.3</v>
      </c>
      <c r="X453" s="89"/>
      <c r="Y453" s="89"/>
      <c r="Z453" s="89"/>
    </row>
    <row r="454" spans="4:26" s="55" customFormat="1" ht="14.25" customHeight="1">
      <c r="D454" s="45" t="s">
        <v>49</v>
      </c>
      <c r="E454" s="31" t="s">
        <v>21</v>
      </c>
      <c r="F454" s="39"/>
      <c r="G454" s="39"/>
      <c r="H454" s="40"/>
      <c r="I454" s="22">
        <v>436.5</v>
      </c>
      <c r="J454" s="16">
        <f aca="true" t="shared" si="498" ref="J454:J460">I454</f>
        <v>436.5</v>
      </c>
      <c r="K454" s="16">
        <f t="shared" si="486"/>
        <v>436.5</v>
      </c>
      <c r="L454" s="16">
        <f t="shared" si="487"/>
        <v>436.5</v>
      </c>
      <c r="M454" s="16">
        <f t="shared" si="488"/>
        <v>436.5</v>
      </c>
      <c r="N454" s="16">
        <f t="shared" si="489"/>
        <v>436.5</v>
      </c>
      <c r="O454" s="16">
        <f t="shared" si="490"/>
        <v>436.5</v>
      </c>
      <c r="P454" s="16">
        <f t="shared" si="491"/>
        <v>436.5</v>
      </c>
      <c r="Q454" s="16">
        <f t="shared" si="492"/>
        <v>436.5</v>
      </c>
      <c r="R454" s="16">
        <f t="shared" si="493"/>
        <v>436.5</v>
      </c>
      <c r="S454" s="16">
        <f t="shared" si="494"/>
        <v>436.5</v>
      </c>
      <c r="T454" s="16">
        <f t="shared" si="495"/>
        <v>436.5</v>
      </c>
      <c r="U454" s="16">
        <f t="shared" si="496"/>
        <v>436.5</v>
      </c>
      <c r="V454" s="17">
        <f t="shared" si="497"/>
        <v>436.5</v>
      </c>
      <c r="X454" s="56" t="s">
        <v>56</v>
      </c>
      <c r="Y454" s="57">
        <f>I457/I453</f>
        <v>5.544639175257733</v>
      </c>
      <c r="Z454" s="57">
        <f>Y454*1.21</f>
        <v>6.709013402061856</v>
      </c>
    </row>
    <row r="455" spans="4:26" s="55" customFormat="1" ht="14.25" customHeight="1">
      <c r="D455" s="45" t="s">
        <v>50</v>
      </c>
      <c r="E455" s="31" t="s">
        <v>51</v>
      </c>
      <c r="F455" s="39"/>
      <c r="G455" s="39"/>
      <c r="H455" s="40"/>
      <c r="I455" s="22">
        <v>1754.7</v>
      </c>
      <c r="J455" s="16">
        <f t="shared" si="498"/>
        <v>1754.7</v>
      </c>
      <c r="K455" s="16">
        <f t="shared" si="486"/>
        <v>1754.7</v>
      </c>
      <c r="L455" s="16">
        <f t="shared" si="487"/>
        <v>1754.7</v>
      </c>
      <c r="M455" s="16">
        <f t="shared" si="488"/>
        <v>1754.7</v>
      </c>
      <c r="N455" s="16">
        <f t="shared" si="489"/>
        <v>1754.7</v>
      </c>
      <c r="O455" s="16">
        <f t="shared" si="490"/>
        <v>1754.7</v>
      </c>
      <c r="P455" s="16">
        <f t="shared" si="491"/>
        <v>1754.7</v>
      </c>
      <c r="Q455" s="16">
        <f t="shared" si="492"/>
        <v>1754.7</v>
      </c>
      <c r="R455" s="16">
        <f t="shared" si="493"/>
        <v>1754.7</v>
      </c>
      <c r="S455" s="16">
        <f t="shared" si="494"/>
        <v>1754.7</v>
      </c>
      <c r="T455" s="16">
        <f t="shared" si="495"/>
        <v>1754.7</v>
      </c>
      <c r="U455" s="16">
        <f t="shared" si="496"/>
        <v>1754.7</v>
      </c>
      <c r="V455" s="17">
        <f t="shared" si="497"/>
        <v>1754.7</v>
      </c>
      <c r="X455" s="56" t="s">
        <v>57</v>
      </c>
      <c r="Y455" s="57">
        <f aca="true" t="shared" si="499" ref="Y455:Y457">I458/I454</f>
        <v>2.06862313860252</v>
      </c>
      <c r="Z455" s="57">
        <f>Y455*1.1</f>
        <v>2.275485452462772</v>
      </c>
    </row>
    <row r="456" spans="4:26" s="55" customFormat="1" ht="14.25" customHeight="1">
      <c r="D456" s="45" t="s">
        <v>52</v>
      </c>
      <c r="E456" s="31" t="s">
        <v>51</v>
      </c>
      <c r="F456" s="39"/>
      <c r="G456" s="39"/>
      <c r="H456" s="40"/>
      <c r="I456" s="22">
        <f>I455</f>
        <v>1754.7</v>
      </c>
      <c r="J456" s="16">
        <f t="shared" si="498"/>
        <v>1754.7</v>
      </c>
      <c r="K456" s="16">
        <f t="shared" si="486"/>
        <v>1754.7</v>
      </c>
      <c r="L456" s="16">
        <f t="shared" si="487"/>
        <v>1754.7</v>
      </c>
      <c r="M456" s="16">
        <f t="shared" si="488"/>
        <v>1754.7</v>
      </c>
      <c r="N456" s="16">
        <f t="shared" si="489"/>
        <v>1754.7</v>
      </c>
      <c r="O456" s="16">
        <f t="shared" si="490"/>
        <v>1754.7</v>
      </c>
      <c r="P456" s="16">
        <f t="shared" si="491"/>
        <v>1754.7</v>
      </c>
      <c r="Q456" s="16">
        <f t="shared" si="492"/>
        <v>1754.7</v>
      </c>
      <c r="R456" s="16">
        <f t="shared" si="493"/>
        <v>1754.7</v>
      </c>
      <c r="S456" s="16">
        <f t="shared" si="494"/>
        <v>1754.7</v>
      </c>
      <c r="T456" s="16">
        <f t="shared" si="495"/>
        <v>1754.7</v>
      </c>
      <c r="U456" s="16">
        <f t="shared" si="496"/>
        <v>1754.7</v>
      </c>
      <c r="V456" s="17">
        <f t="shared" si="497"/>
        <v>1754.7</v>
      </c>
      <c r="X456" s="56" t="s">
        <v>102</v>
      </c>
      <c r="Y456" s="57">
        <f t="shared" si="499"/>
        <v>0.05584031458368952</v>
      </c>
      <c r="Z456" s="57">
        <f>Y456*1.21</f>
        <v>0.06756678064626433</v>
      </c>
    </row>
    <row r="457" spans="4:26" s="55" customFormat="1" ht="14.25" customHeight="1">
      <c r="D457" s="45" t="s">
        <v>48</v>
      </c>
      <c r="E457" s="31" t="s">
        <v>25</v>
      </c>
      <c r="F457" s="39"/>
      <c r="G457" s="39"/>
      <c r="H457" s="40"/>
      <c r="I457" s="22">
        <v>484.047</v>
      </c>
      <c r="J457" s="16">
        <f t="shared" si="498"/>
        <v>484.047</v>
      </c>
      <c r="K457" s="16">
        <f t="shared" si="486"/>
        <v>484.047</v>
      </c>
      <c r="L457" s="16">
        <f t="shared" si="487"/>
        <v>484.047</v>
      </c>
      <c r="M457" s="16">
        <f t="shared" si="488"/>
        <v>484.047</v>
      </c>
      <c r="N457" s="16">
        <f t="shared" si="489"/>
        <v>484.047</v>
      </c>
      <c r="O457" s="16">
        <f t="shared" si="490"/>
        <v>484.047</v>
      </c>
      <c r="P457" s="16">
        <f t="shared" si="491"/>
        <v>484.047</v>
      </c>
      <c r="Q457" s="16">
        <f t="shared" si="492"/>
        <v>484.047</v>
      </c>
      <c r="R457" s="16">
        <f t="shared" si="493"/>
        <v>484.047</v>
      </c>
      <c r="S457" s="16">
        <f t="shared" si="494"/>
        <v>484.047</v>
      </c>
      <c r="T457" s="16">
        <f t="shared" si="495"/>
        <v>484.047</v>
      </c>
      <c r="U457" s="16">
        <f t="shared" si="496"/>
        <v>484.047</v>
      </c>
      <c r="V457" s="17">
        <f t="shared" si="497"/>
        <v>484.047</v>
      </c>
      <c r="X457" s="56" t="s">
        <v>103</v>
      </c>
      <c r="Y457" s="57">
        <f t="shared" si="499"/>
        <v>0.052948652191257765</v>
      </c>
      <c r="Z457" s="57">
        <f>Y457*1.21</f>
        <v>0.06406786915142189</v>
      </c>
    </row>
    <row r="458" spans="4:26" s="55" customFormat="1" ht="14.25" customHeight="1">
      <c r="D458" s="45" t="s">
        <v>49</v>
      </c>
      <c r="E458" s="31" t="s">
        <v>25</v>
      </c>
      <c r="F458" s="39"/>
      <c r="G458" s="39"/>
      <c r="H458" s="40"/>
      <c r="I458" s="22">
        <v>902.954</v>
      </c>
      <c r="J458" s="16">
        <f t="shared" si="498"/>
        <v>902.954</v>
      </c>
      <c r="K458" s="16">
        <f t="shared" si="486"/>
        <v>902.954</v>
      </c>
      <c r="L458" s="16">
        <f t="shared" si="487"/>
        <v>902.954</v>
      </c>
      <c r="M458" s="16">
        <f t="shared" si="488"/>
        <v>902.954</v>
      </c>
      <c r="N458" s="16">
        <f t="shared" si="489"/>
        <v>902.954</v>
      </c>
      <c r="O458" s="16">
        <f t="shared" si="490"/>
        <v>902.954</v>
      </c>
      <c r="P458" s="16">
        <f t="shared" si="491"/>
        <v>902.954</v>
      </c>
      <c r="Q458" s="16">
        <f t="shared" si="492"/>
        <v>902.954</v>
      </c>
      <c r="R458" s="16">
        <f t="shared" si="493"/>
        <v>902.954</v>
      </c>
      <c r="S458" s="16">
        <f t="shared" si="494"/>
        <v>902.954</v>
      </c>
      <c r="T458" s="16">
        <f t="shared" si="495"/>
        <v>902.954</v>
      </c>
      <c r="U458" s="16">
        <f t="shared" si="496"/>
        <v>902.954</v>
      </c>
      <c r="V458" s="17">
        <f t="shared" si="497"/>
        <v>902.954</v>
      </c>
      <c r="X458" s="58"/>
      <c r="Y458" s="58"/>
      <c r="Z458" s="58"/>
    </row>
    <row r="459" spans="4:26" s="55" customFormat="1" ht="14.25" customHeight="1">
      <c r="D459" s="45" t="s">
        <v>50</v>
      </c>
      <c r="E459" s="31" t="s">
        <v>25</v>
      </c>
      <c r="F459" s="39"/>
      <c r="G459" s="39"/>
      <c r="H459" s="40"/>
      <c r="I459" s="22">
        <v>97.983</v>
      </c>
      <c r="J459" s="16">
        <f t="shared" si="498"/>
        <v>97.983</v>
      </c>
      <c r="K459" s="16">
        <f t="shared" si="486"/>
        <v>97.983</v>
      </c>
      <c r="L459" s="16">
        <f t="shared" si="487"/>
        <v>97.983</v>
      </c>
      <c r="M459" s="16">
        <f t="shared" si="488"/>
        <v>97.983</v>
      </c>
      <c r="N459" s="16">
        <f t="shared" si="489"/>
        <v>97.983</v>
      </c>
      <c r="O459" s="16">
        <f t="shared" si="490"/>
        <v>97.983</v>
      </c>
      <c r="P459" s="16">
        <f t="shared" si="491"/>
        <v>97.983</v>
      </c>
      <c r="Q459" s="16">
        <f t="shared" si="492"/>
        <v>97.983</v>
      </c>
      <c r="R459" s="16">
        <f t="shared" si="493"/>
        <v>97.983</v>
      </c>
      <c r="S459" s="16">
        <f t="shared" si="494"/>
        <v>97.983</v>
      </c>
      <c r="T459" s="16">
        <f t="shared" si="495"/>
        <v>97.983</v>
      </c>
      <c r="U459" s="16">
        <f t="shared" si="496"/>
        <v>97.983</v>
      </c>
      <c r="V459" s="17">
        <f t="shared" si="497"/>
        <v>97.983</v>
      </c>
      <c r="X459" s="58"/>
      <c r="Y459" s="58"/>
      <c r="Z459" s="58"/>
    </row>
    <row r="460" spans="4:26" s="55" customFormat="1" ht="14.25" customHeight="1">
      <c r="D460" s="45" t="s">
        <v>52</v>
      </c>
      <c r="E460" s="31" t="s">
        <v>25</v>
      </c>
      <c r="F460" s="39"/>
      <c r="G460" s="39"/>
      <c r="H460" s="39"/>
      <c r="I460" s="22">
        <v>92.909</v>
      </c>
      <c r="J460" s="16">
        <f t="shared" si="498"/>
        <v>92.909</v>
      </c>
      <c r="K460" s="16">
        <f t="shared" si="486"/>
        <v>92.909</v>
      </c>
      <c r="L460" s="16">
        <f t="shared" si="487"/>
        <v>92.909</v>
      </c>
      <c r="M460" s="16">
        <f t="shared" si="488"/>
        <v>92.909</v>
      </c>
      <c r="N460" s="16">
        <f t="shared" si="489"/>
        <v>92.909</v>
      </c>
      <c r="O460" s="16">
        <f t="shared" si="490"/>
        <v>92.909</v>
      </c>
      <c r="P460" s="16">
        <f t="shared" si="491"/>
        <v>92.909</v>
      </c>
      <c r="Q460" s="16">
        <f t="shared" si="492"/>
        <v>92.909</v>
      </c>
      <c r="R460" s="16">
        <f t="shared" si="493"/>
        <v>92.909</v>
      </c>
      <c r="S460" s="16">
        <f t="shared" si="494"/>
        <v>92.909</v>
      </c>
      <c r="T460" s="16">
        <f t="shared" si="495"/>
        <v>92.909</v>
      </c>
      <c r="U460" s="16">
        <f t="shared" si="496"/>
        <v>92.909</v>
      </c>
      <c r="V460" s="17">
        <f t="shared" si="497"/>
        <v>92.909</v>
      </c>
      <c r="X460" s="58"/>
      <c r="Y460" s="58"/>
      <c r="Z460" s="58"/>
    </row>
    <row r="461" spans="4:26" s="55" customFormat="1" ht="14.25" customHeight="1">
      <c r="D461" s="44" t="s">
        <v>26</v>
      </c>
      <c r="E461" s="32" t="s">
        <v>25</v>
      </c>
      <c r="F461" s="43"/>
      <c r="G461" s="43"/>
      <c r="H461" s="43"/>
      <c r="I461" s="33"/>
      <c r="J461" s="33">
        <f aca="true" t="shared" si="500" ref="J461:V461">SUM(J457:J460)</f>
        <v>1577.893</v>
      </c>
      <c r="K461" s="33">
        <f t="shared" si="500"/>
        <v>1577.893</v>
      </c>
      <c r="L461" s="33">
        <f t="shared" si="500"/>
        <v>1577.893</v>
      </c>
      <c r="M461" s="33">
        <f t="shared" si="500"/>
        <v>1577.893</v>
      </c>
      <c r="N461" s="33">
        <f t="shared" si="500"/>
        <v>1577.893</v>
      </c>
      <c r="O461" s="33">
        <f t="shared" si="500"/>
        <v>1577.893</v>
      </c>
      <c r="P461" s="33">
        <f t="shared" si="500"/>
        <v>1577.893</v>
      </c>
      <c r="Q461" s="33">
        <f t="shared" si="500"/>
        <v>1577.893</v>
      </c>
      <c r="R461" s="33">
        <f t="shared" si="500"/>
        <v>1577.893</v>
      </c>
      <c r="S461" s="33">
        <f t="shared" si="500"/>
        <v>1577.893</v>
      </c>
      <c r="T461" s="33">
        <f t="shared" si="500"/>
        <v>1577.893</v>
      </c>
      <c r="U461" s="33">
        <f t="shared" si="500"/>
        <v>1577.893</v>
      </c>
      <c r="V461" s="19">
        <f t="shared" si="500"/>
        <v>1577.893</v>
      </c>
      <c r="X461" s="58"/>
      <c r="Y461" s="58"/>
      <c r="Z461" s="58"/>
    </row>
    <row r="462" spans="4:22" ht="26.25" customHeight="1">
      <c r="D462" s="79" t="s">
        <v>53</v>
      </c>
      <c r="E462" s="79"/>
      <c r="F462" s="79"/>
      <c r="G462" s="79"/>
      <c r="H462" s="79"/>
      <c r="I462" s="79"/>
      <c r="J462" s="79"/>
      <c r="K462" s="79"/>
      <c r="L462" s="79"/>
      <c r="M462" s="79"/>
      <c r="N462" s="79"/>
      <c r="O462" s="79"/>
      <c r="P462" s="79"/>
      <c r="Q462" s="79"/>
      <c r="R462" s="79"/>
      <c r="S462" s="79"/>
      <c r="T462" s="79"/>
      <c r="U462" s="79"/>
      <c r="V462" s="79"/>
    </row>
    <row r="463" spans="4:26" s="55" customFormat="1" ht="14.25" customHeight="1">
      <c r="D463" s="31" t="s">
        <v>43</v>
      </c>
      <c r="E463" s="31" t="s">
        <v>44</v>
      </c>
      <c r="F463" s="38"/>
      <c r="G463" s="38"/>
      <c r="H463" s="37"/>
      <c r="I463" s="80"/>
      <c r="J463" s="81"/>
      <c r="K463" s="81"/>
      <c r="L463" s="81"/>
      <c r="M463" s="81"/>
      <c r="N463" s="81"/>
      <c r="O463" s="81"/>
      <c r="P463" s="81"/>
      <c r="Q463" s="81"/>
      <c r="R463" s="81"/>
      <c r="S463" s="81"/>
      <c r="T463" s="81"/>
      <c r="U463" s="81"/>
      <c r="V463" s="82"/>
      <c r="X463" s="58"/>
      <c r="Y463" s="58"/>
      <c r="Z463" s="58"/>
    </row>
    <row r="464" spans="4:26" s="55" customFormat="1" ht="14.25" customHeight="1">
      <c r="D464" s="45" t="s">
        <v>48</v>
      </c>
      <c r="E464" s="31" t="s">
        <v>21</v>
      </c>
      <c r="F464" s="39"/>
      <c r="G464" s="39"/>
      <c r="H464" s="40"/>
      <c r="I464" s="77"/>
      <c r="J464" s="124"/>
      <c r="K464" s="124"/>
      <c r="L464" s="124"/>
      <c r="M464" s="124"/>
      <c r="N464" s="124"/>
      <c r="O464" s="124"/>
      <c r="P464" s="124"/>
      <c r="Q464" s="124"/>
      <c r="R464" s="124"/>
      <c r="S464" s="124"/>
      <c r="T464" s="124"/>
      <c r="U464" s="124"/>
      <c r="V464" s="21"/>
      <c r="X464" s="58"/>
      <c r="Y464" s="58"/>
      <c r="Z464" s="58"/>
    </row>
    <row r="465" spans="4:26" s="55" customFormat="1" ht="14.25" customHeight="1">
      <c r="D465" s="45" t="s">
        <v>49</v>
      </c>
      <c r="E465" s="31" t="s">
        <v>21</v>
      </c>
      <c r="F465" s="39"/>
      <c r="G465" s="39"/>
      <c r="H465" s="40"/>
      <c r="I465" s="78"/>
      <c r="J465" s="124"/>
      <c r="K465" s="124"/>
      <c r="L465" s="124"/>
      <c r="M465" s="124"/>
      <c r="N465" s="124"/>
      <c r="O465" s="124"/>
      <c r="P465" s="124"/>
      <c r="Q465" s="124"/>
      <c r="R465" s="124"/>
      <c r="S465" s="124"/>
      <c r="T465" s="124"/>
      <c r="U465" s="124"/>
      <c r="V465" s="21"/>
      <c r="X465" s="58"/>
      <c r="Y465" s="58"/>
      <c r="Z465" s="58"/>
    </row>
    <row r="466" spans="4:26" s="55" customFormat="1" ht="14.25" customHeight="1">
      <c r="D466" s="45" t="s">
        <v>50</v>
      </c>
      <c r="E466" s="31" t="s">
        <v>51</v>
      </c>
      <c r="F466" s="39"/>
      <c r="G466" s="39"/>
      <c r="H466" s="40"/>
      <c r="I466" s="78"/>
      <c r="J466" s="124"/>
      <c r="K466" s="124"/>
      <c r="L466" s="124"/>
      <c r="M466" s="124"/>
      <c r="N466" s="124"/>
      <c r="O466" s="124"/>
      <c r="P466" s="124"/>
      <c r="Q466" s="124"/>
      <c r="R466" s="124"/>
      <c r="S466" s="124"/>
      <c r="T466" s="124"/>
      <c r="U466" s="124"/>
      <c r="V466" s="21"/>
      <c r="X466" s="58"/>
      <c r="Y466" s="58"/>
      <c r="Z466" s="58"/>
    </row>
    <row r="467" spans="4:26" s="55" customFormat="1" ht="14.25" customHeight="1">
      <c r="D467" s="45" t="s">
        <v>52</v>
      </c>
      <c r="E467" s="31" t="s">
        <v>51</v>
      </c>
      <c r="F467" s="39"/>
      <c r="G467" s="39"/>
      <c r="H467" s="40"/>
      <c r="I467" s="78"/>
      <c r="J467" s="124"/>
      <c r="K467" s="124"/>
      <c r="L467" s="124"/>
      <c r="M467" s="124"/>
      <c r="N467" s="124"/>
      <c r="O467" s="124"/>
      <c r="P467" s="124"/>
      <c r="Q467" s="124"/>
      <c r="R467" s="124"/>
      <c r="S467" s="124"/>
      <c r="T467" s="124"/>
      <c r="U467" s="124"/>
      <c r="V467" s="21"/>
      <c r="X467" s="58"/>
      <c r="Y467" s="58"/>
      <c r="Z467" s="58"/>
    </row>
    <row r="468" spans="4:26" s="55" customFormat="1" ht="14.25" customHeight="1">
      <c r="D468" s="45" t="s">
        <v>48</v>
      </c>
      <c r="E468" s="31" t="s">
        <v>25</v>
      </c>
      <c r="F468" s="39"/>
      <c r="G468" s="39"/>
      <c r="H468" s="40"/>
      <c r="I468" s="78"/>
      <c r="J468" s="16">
        <f>J464*$Z454</f>
        <v>0</v>
      </c>
      <c r="K468" s="16">
        <f aca="true" t="shared" si="501" ref="K468:U468">K464*$Z454</f>
        <v>0</v>
      </c>
      <c r="L468" s="16">
        <f t="shared" si="501"/>
        <v>0</v>
      </c>
      <c r="M468" s="16">
        <f t="shared" si="501"/>
        <v>0</v>
      </c>
      <c r="N468" s="16">
        <f t="shared" si="501"/>
        <v>0</v>
      </c>
      <c r="O468" s="16">
        <f t="shared" si="501"/>
        <v>0</v>
      </c>
      <c r="P468" s="16">
        <f t="shared" si="501"/>
        <v>0</v>
      </c>
      <c r="Q468" s="16">
        <f t="shared" si="501"/>
        <v>0</v>
      </c>
      <c r="R468" s="16">
        <f t="shared" si="501"/>
        <v>0</v>
      </c>
      <c r="S468" s="16">
        <f t="shared" si="501"/>
        <v>0</v>
      </c>
      <c r="T468" s="16">
        <f t="shared" si="501"/>
        <v>0</v>
      </c>
      <c r="U468" s="16">
        <f t="shared" si="501"/>
        <v>0</v>
      </c>
      <c r="V468" s="17">
        <f aca="true" t="shared" si="502" ref="V468">V464*$Y454</f>
        <v>0</v>
      </c>
      <c r="X468" s="58"/>
      <c r="Y468" s="58"/>
      <c r="Z468" s="58"/>
    </row>
    <row r="469" spans="4:26" s="55" customFormat="1" ht="14.25" customHeight="1">
      <c r="D469" s="45" t="s">
        <v>49</v>
      </c>
      <c r="E469" s="31" t="s">
        <v>25</v>
      </c>
      <c r="F469" s="39"/>
      <c r="G469" s="39"/>
      <c r="H469" s="40"/>
      <c r="I469" s="78"/>
      <c r="J469" s="16">
        <f aca="true" t="shared" si="503" ref="J469:U471">J465*$Z455</f>
        <v>0</v>
      </c>
      <c r="K469" s="16">
        <f t="shared" si="503"/>
        <v>0</v>
      </c>
      <c r="L469" s="16">
        <f t="shared" si="503"/>
        <v>0</v>
      </c>
      <c r="M469" s="16">
        <f t="shared" si="503"/>
        <v>0</v>
      </c>
      <c r="N469" s="16">
        <f t="shared" si="503"/>
        <v>0</v>
      </c>
      <c r="O469" s="16">
        <f t="shared" si="503"/>
        <v>0</v>
      </c>
      <c r="P469" s="16">
        <f t="shared" si="503"/>
        <v>0</v>
      </c>
      <c r="Q469" s="16">
        <f t="shared" si="503"/>
        <v>0</v>
      </c>
      <c r="R469" s="16">
        <f t="shared" si="503"/>
        <v>0</v>
      </c>
      <c r="S469" s="16">
        <f t="shared" si="503"/>
        <v>0</v>
      </c>
      <c r="T469" s="16">
        <f t="shared" si="503"/>
        <v>0</v>
      </c>
      <c r="U469" s="16">
        <f t="shared" si="503"/>
        <v>0</v>
      </c>
      <c r="V469" s="17">
        <f aca="true" t="shared" si="504" ref="V469">V465*$Y455</f>
        <v>0</v>
      </c>
      <c r="X469" s="58"/>
      <c r="Y469" s="58"/>
      <c r="Z469" s="58"/>
    </row>
    <row r="470" spans="4:26" s="55" customFormat="1" ht="14.25" customHeight="1">
      <c r="D470" s="45" t="s">
        <v>50</v>
      </c>
      <c r="E470" s="31" t="s">
        <v>25</v>
      </c>
      <c r="F470" s="39"/>
      <c r="G470" s="39"/>
      <c r="H470" s="40"/>
      <c r="I470" s="78"/>
      <c r="J470" s="16">
        <f t="shared" si="503"/>
        <v>0</v>
      </c>
      <c r="K470" s="16">
        <f t="shared" si="503"/>
        <v>0</v>
      </c>
      <c r="L470" s="16">
        <f t="shared" si="503"/>
        <v>0</v>
      </c>
      <c r="M470" s="16">
        <f t="shared" si="503"/>
        <v>0</v>
      </c>
      <c r="N470" s="16">
        <f t="shared" si="503"/>
        <v>0</v>
      </c>
      <c r="O470" s="16">
        <f t="shared" si="503"/>
        <v>0</v>
      </c>
      <c r="P470" s="16">
        <f t="shared" si="503"/>
        <v>0</v>
      </c>
      <c r="Q470" s="16">
        <f t="shared" si="503"/>
        <v>0</v>
      </c>
      <c r="R470" s="16">
        <f t="shared" si="503"/>
        <v>0</v>
      </c>
      <c r="S470" s="16">
        <f t="shared" si="503"/>
        <v>0</v>
      </c>
      <c r="T470" s="16">
        <f t="shared" si="503"/>
        <v>0</v>
      </c>
      <c r="U470" s="16">
        <f t="shared" si="503"/>
        <v>0</v>
      </c>
      <c r="V470" s="17">
        <f aca="true" t="shared" si="505" ref="V470">V466*$Y456</f>
        <v>0</v>
      </c>
      <c r="X470" s="58"/>
      <c r="Y470" s="58"/>
      <c r="Z470" s="58"/>
    </row>
    <row r="471" spans="4:26" s="55" customFormat="1" ht="14.25" customHeight="1">
      <c r="D471" s="45" t="s">
        <v>52</v>
      </c>
      <c r="E471" s="31" t="s">
        <v>25</v>
      </c>
      <c r="F471" s="39"/>
      <c r="G471" s="39"/>
      <c r="H471" s="39"/>
      <c r="I471" s="78"/>
      <c r="J471" s="16">
        <f t="shared" si="503"/>
        <v>0</v>
      </c>
      <c r="K471" s="16">
        <f t="shared" si="503"/>
        <v>0</v>
      </c>
      <c r="L471" s="16">
        <f t="shared" si="503"/>
        <v>0</v>
      </c>
      <c r="M471" s="16">
        <f t="shared" si="503"/>
        <v>0</v>
      </c>
      <c r="N471" s="16">
        <f t="shared" si="503"/>
        <v>0</v>
      </c>
      <c r="O471" s="16">
        <f t="shared" si="503"/>
        <v>0</v>
      </c>
      <c r="P471" s="16">
        <f t="shared" si="503"/>
        <v>0</v>
      </c>
      <c r="Q471" s="16">
        <f t="shared" si="503"/>
        <v>0</v>
      </c>
      <c r="R471" s="16">
        <f t="shared" si="503"/>
        <v>0</v>
      </c>
      <c r="S471" s="16">
        <f t="shared" si="503"/>
        <v>0</v>
      </c>
      <c r="T471" s="16">
        <f t="shared" si="503"/>
        <v>0</v>
      </c>
      <c r="U471" s="16">
        <f t="shared" si="503"/>
        <v>0</v>
      </c>
      <c r="V471" s="17">
        <f aca="true" t="shared" si="506" ref="V471">V467*$Y457</f>
        <v>0</v>
      </c>
      <c r="X471" s="58"/>
      <c r="Y471" s="58"/>
      <c r="Z471" s="58"/>
    </row>
    <row r="472" spans="4:26" s="55" customFormat="1" ht="14.25" customHeight="1">
      <c r="D472" s="44" t="s">
        <v>26</v>
      </c>
      <c r="E472" s="32" t="s">
        <v>25</v>
      </c>
      <c r="F472" s="43"/>
      <c r="G472" s="43"/>
      <c r="H472" s="43"/>
      <c r="I472" s="44"/>
      <c r="J472" s="33">
        <f>SUM(J468:J471)</f>
        <v>0</v>
      </c>
      <c r="K472" s="33">
        <f>SUM(K468:K471)</f>
        <v>0</v>
      </c>
      <c r="L472" s="33">
        <f aca="true" t="shared" si="507" ref="L472">SUM(L468:L471)</f>
        <v>0</v>
      </c>
      <c r="M472" s="33">
        <f aca="true" t="shared" si="508" ref="M472">SUM(M468:M471)</f>
        <v>0</v>
      </c>
      <c r="N472" s="33">
        <f aca="true" t="shared" si="509" ref="N472">SUM(N468:N471)</f>
        <v>0</v>
      </c>
      <c r="O472" s="33">
        <f>SUM(O468:O471)</f>
        <v>0</v>
      </c>
      <c r="P472" s="33">
        <f aca="true" t="shared" si="510" ref="P472">SUM(P468:P471)</f>
        <v>0</v>
      </c>
      <c r="Q472" s="33">
        <f aca="true" t="shared" si="511" ref="Q472">SUM(Q468:Q471)</f>
        <v>0</v>
      </c>
      <c r="R472" s="33">
        <f aca="true" t="shared" si="512" ref="R472">SUM(R468:R471)</f>
        <v>0</v>
      </c>
      <c r="S472" s="33">
        <f aca="true" t="shared" si="513" ref="S472">SUM(S468:S471)</f>
        <v>0</v>
      </c>
      <c r="T472" s="33">
        <f aca="true" t="shared" si="514" ref="T472">SUM(T468:T471)</f>
        <v>0</v>
      </c>
      <c r="U472" s="33">
        <f aca="true" t="shared" si="515" ref="U472">SUM(U468:U471)</f>
        <v>0</v>
      </c>
      <c r="V472" s="19">
        <f aca="true" t="shared" si="516" ref="V472">SUM(V464:V471)</f>
        <v>0</v>
      </c>
      <c r="X472" s="58"/>
      <c r="Y472" s="58"/>
      <c r="Z472" s="58"/>
    </row>
    <row r="473" spans="4:22" ht="26.25" customHeight="1">
      <c r="D473" s="79" t="s">
        <v>54</v>
      </c>
      <c r="E473" s="79"/>
      <c r="F473" s="79"/>
      <c r="G473" s="79"/>
      <c r="H473" s="79"/>
      <c r="I473" s="79"/>
      <c r="J473" s="79"/>
      <c r="K473" s="79"/>
      <c r="L473" s="79"/>
      <c r="M473" s="79"/>
      <c r="N473" s="79"/>
      <c r="O473" s="79"/>
      <c r="P473" s="79"/>
      <c r="Q473" s="79"/>
      <c r="R473" s="79"/>
      <c r="S473" s="79"/>
      <c r="T473" s="79"/>
      <c r="U473" s="79"/>
      <c r="V473" s="79"/>
    </row>
    <row r="474" spans="4:26" s="55" customFormat="1" ht="14.25" customHeight="1">
      <c r="D474" s="31" t="s">
        <v>43</v>
      </c>
      <c r="E474" s="31" t="s">
        <v>44</v>
      </c>
      <c r="F474" s="38"/>
      <c r="G474" s="38"/>
      <c r="H474" s="37"/>
      <c r="I474" s="80"/>
      <c r="J474" s="81"/>
      <c r="K474" s="81"/>
      <c r="L474" s="81"/>
      <c r="M474" s="81"/>
      <c r="N474" s="81"/>
      <c r="O474" s="81"/>
      <c r="P474" s="81"/>
      <c r="Q474" s="81"/>
      <c r="R474" s="81"/>
      <c r="S474" s="81"/>
      <c r="T474" s="81"/>
      <c r="U474" s="81"/>
      <c r="V474" s="82"/>
      <c r="X474" s="65"/>
      <c r="Y474" s="65"/>
      <c r="Z474" s="65"/>
    </row>
    <row r="475" spans="4:26" s="55" customFormat="1" ht="14.25" customHeight="1">
      <c r="D475" s="45" t="s">
        <v>48</v>
      </c>
      <c r="E475" s="31" t="s">
        <v>21</v>
      </c>
      <c r="F475" s="39"/>
      <c r="G475" s="39"/>
      <c r="H475" s="40"/>
      <c r="I475" s="77"/>
      <c r="J475" s="16">
        <f aca="true" t="shared" si="517" ref="J475:V475">J453-J464</f>
        <v>87.3</v>
      </c>
      <c r="K475" s="16">
        <f t="shared" si="517"/>
        <v>87.3</v>
      </c>
      <c r="L475" s="16">
        <f t="shared" si="517"/>
        <v>87.3</v>
      </c>
      <c r="M475" s="16">
        <f t="shared" si="517"/>
        <v>87.3</v>
      </c>
      <c r="N475" s="16">
        <f t="shared" si="517"/>
        <v>87.3</v>
      </c>
      <c r="O475" s="16">
        <f t="shared" si="517"/>
        <v>87.3</v>
      </c>
      <c r="P475" s="16">
        <f t="shared" si="517"/>
        <v>87.3</v>
      </c>
      <c r="Q475" s="16">
        <f t="shared" si="517"/>
        <v>87.3</v>
      </c>
      <c r="R475" s="16">
        <f t="shared" si="517"/>
        <v>87.3</v>
      </c>
      <c r="S475" s="16">
        <f t="shared" si="517"/>
        <v>87.3</v>
      </c>
      <c r="T475" s="16">
        <f t="shared" si="517"/>
        <v>87.3</v>
      </c>
      <c r="U475" s="16">
        <f t="shared" si="517"/>
        <v>87.3</v>
      </c>
      <c r="V475" s="17">
        <f t="shared" si="517"/>
        <v>87.3</v>
      </c>
      <c r="X475" s="65"/>
      <c r="Y475" s="65"/>
      <c r="Z475" s="65"/>
    </row>
    <row r="476" spans="4:26" s="55" customFormat="1" ht="14.25" customHeight="1">
      <c r="D476" s="45" t="s">
        <v>49</v>
      </c>
      <c r="E476" s="31" t="s">
        <v>21</v>
      </c>
      <c r="F476" s="39"/>
      <c r="G476" s="39"/>
      <c r="H476" s="40"/>
      <c r="I476" s="78"/>
      <c r="J476" s="16">
        <f aca="true" t="shared" si="518" ref="J476:V476">J454-J465</f>
        <v>436.5</v>
      </c>
      <c r="K476" s="16">
        <f t="shared" si="518"/>
        <v>436.5</v>
      </c>
      <c r="L476" s="16">
        <f t="shared" si="518"/>
        <v>436.5</v>
      </c>
      <c r="M476" s="16">
        <f t="shared" si="518"/>
        <v>436.5</v>
      </c>
      <c r="N476" s="16">
        <f t="shared" si="518"/>
        <v>436.5</v>
      </c>
      <c r="O476" s="16">
        <f t="shared" si="518"/>
        <v>436.5</v>
      </c>
      <c r="P476" s="16">
        <f t="shared" si="518"/>
        <v>436.5</v>
      </c>
      <c r="Q476" s="16">
        <f t="shared" si="518"/>
        <v>436.5</v>
      </c>
      <c r="R476" s="16">
        <f t="shared" si="518"/>
        <v>436.5</v>
      </c>
      <c r="S476" s="16">
        <f t="shared" si="518"/>
        <v>436.5</v>
      </c>
      <c r="T476" s="16">
        <f t="shared" si="518"/>
        <v>436.5</v>
      </c>
      <c r="U476" s="16">
        <f t="shared" si="518"/>
        <v>436.5</v>
      </c>
      <c r="V476" s="17">
        <f t="shared" si="518"/>
        <v>436.5</v>
      </c>
      <c r="X476" s="65"/>
      <c r="Y476" s="65"/>
      <c r="Z476" s="65"/>
    </row>
    <row r="477" spans="4:26" s="55" customFormat="1" ht="14.25" customHeight="1">
      <c r="D477" s="45" t="s">
        <v>50</v>
      </c>
      <c r="E477" s="31" t="s">
        <v>51</v>
      </c>
      <c r="F477" s="39"/>
      <c r="G477" s="39"/>
      <c r="H477" s="40"/>
      <c r="I477" s="78"/>
      <c r="J477" s="16">
        <f aca="true" t="shared" si="519" ref="J477:V477">J455-J466</f>
        <v>1754.7</v>
      </c>
      <c r="K477" s="16">
        <f t="shared" si="519"/>
        <v>1754.7</v>
      </c>
      <c r="L477" s="16">
        <f t="shared" si="519"/>
        <v>1754.7</v>
      </c>
      <c r="M477" s="16">
        <f t="shared" si="519"/>
        <v>1754.7</v>
      </c>
      <c r="N477" s="16">
        <f t="shared" si="519"/>
        <v>1754.7</v>
      </c>
      <c r="O477" s="16">
        <f t="shared" si="519"/>
        <v>1754.7</v>
      </c>
      <c r="P477" s="16">
        <f t="shared" si="519"/>
        <v>1754.7</v>
      </c>
      <c r="Q477" s="16">
        <f t="shared" si="519"/>
        <v>1754.7</v>
      </c>
      <c r="R477" s="16">
        <f t="shared" si="519"/>
        <v>1754.7</v>
      </c>
      <c r="S477" s="16">
        <f t="shared" si="519"/>
        <v>1754.7</v>
      </c>
      <c r="T477" s="16">
        <f t="shared" si="519"/>
        <v>1754.7</v>
      </c>
      <c r="U477" s="16">
        <f t="shared" si="519"/>
        <v>1754.7</v>
      </c>
      <c r="V477" s="17">
        <f t="shared" si="519"/>
        <v>1754.7</v>
      </c>
      <c r="X477" s="65"/>
      <c r="Y477" s="65"/>
      <c r="Z477" s="65"/>
    </row>
    <row r="478" spans="4:26" s="55" customFormat="1" ht="14.25" customHeight="1">
      <c r="D478" s="45" t="s">
        <v>52</v>
      </c>
      <c r="E478" s="31" t="s">
        <v>51</v>
      </c>
      <c r="F478" s="39"/>
      <c r="G478" s="39"/>
      <c r="H478" s="40"/>
      <c r="I478" s="78"/>
      <c r="J478" s="16">
        <f aca="true" t="shared" si="520" ref="J478:V478">J456-J467</f>
        <v>1754.7</v>
      </c>
      <c r="K478" s="16">
        <f t="shared" si="520"/>
        <v>1754.7</v>
      </c>
      <c r="L478" s="16">
        <f t="shared" si="520"/>
        <v>1754.7</v>
      </c>
      <c r="M478" s="16">
        <f t="shared" si="520"/>
        <v>1754.7</v>
      </c>
      <c r="N478" s="16">
        <f t="shared" si="520"/>
        <v>1754.7</v>
      </c>
      <c r="O478" s="16">
        <f t="shared" si="520"/>
        <v>1754.7</v>
      </c>
      <c r="P478" s="16">
        <f t="shared" si="520"/>
        <v>1754.7</v>
      </c>
      <c r="Q478" s="16">
        <f t="shared" si="520"/>
        <v>1754.7</v>
      </c>
      <c r="R478" s="16">
        <f t="shared" si="520"/>
        <v>1754.7</v>
      </c>
      <c r="S478" s="16">
        <f t="shared" si="520"/>
        <v>1754.7</v>
      </c>
      <c r="T478" s="16">
        <f t="shared" si="520"/>
        <v>1754.7</v>
      </c>
      <c r="U478" s="16">
        <f t="shared" si="520"/>
        <v>1754.7</v>
      </c>
      <c r="V478" s="17">
        <f t="shared" si="520"/>
        <v>1754.7</v>
      </c>
      <c r="X478" s="65"/>
      <c r="Y478" s="65"/>
      <c r="Z478" s="65"/>
    </row>
    <row r="479" spans="4:26" s="55" customFormat="1" ht="14.25" customHeight="1">
      <c r="D479" s="45" t="s">
        <v>48</v>
      </c>
      <c r="E479" s="31" t="s">
        <v>25</v>
      </c>
      <c r="F479" s="39"/>
      <c r="G479" s="39"/>
      <c r="H479" s="40"/>
      <c r="I479" s="78"/>
      <c r="J479" s="16">
        <f aca="true" t="shared" si="521" ref="J479:V479">J457-J468</f>
        <v>484.047</v>
      </c>
      <c r="K479" s="16">
        <f t="shared" si="521"/>
        <v>484.047</v>
      </c>
      <c r="L479" s="16">
        <f t="shared" si="521"/>
        <v>484.047</v>
      </c>
      <c r="M479" s="16">
        <f t="shared" si="521"/>
        <v>484.047</v>
      </c>
      <c r="N479" s="16">
        <f t="shared" si="521"/>
        <v>484.047</v>
      </c>
      <c r="O479" s="16">
        <f t="shared" si="521"/>
        <v>484.047</v>
      </c>
      <c r="P479" s="16">
        <f t="shared" si="521"/>
        <v>484.047</v>
      </c>
      <c r="Q479" s="16">
        <f t="shared" si="521"/>
        <v>484.047</v>
      </c>
      <c r="R479" s="16">
        <f t="shared" si="521"/>
        <v>484.047</v>
      </c>
      <c r="S479" s="16">
        <f t="shared" si="521"/>
        <v>484.047</v>
      </c>
      <c r="T479" s="16">
        <f t="shared" si="521"/>
        <v>484.047</v>
      </c>
      <c r="U479" s="16">
        <f t="shared" si="521"/>
        <v>484.047</v>
      </c>
      <c r="V479" s="17">
        <f t="shared" si="521"/>
        <v>484.047</v>
      </c>
      <c r="X479" s="65"/>
      <c r="Y479" s="65"/>
      <c r="Z479" s="65"/>
    </row>
    <row r="480" spans="4:26" s="55" customFormat="1" ht="14.25" customHeight="1">
      <c r="D480" s="45" t="s">
        <v>49</v>
      </c>
      <c r="E480" s="31" t="s">
        <v>25</v>
      </c>
      <c r="F480" s="39"/>
      <c r="G480" s="39"/>
      <c r="H480" s="40"/>
      <c r="I480" s="78"/>
      <c r="J480" s="16">
        <f aca="true" t="shared" si="522" ref="J480:V480">J458-J469</f>
        <v>902.954</v>
      </c>
      <c r="K480" s="16">
        <f t="shared" si="522"/>
        <v>902.954</v>
      </c>
      <c r="L480" s="16">
        <f t="shared" si="522"/>
        <v>902.954</v>
      </c>
      <c r="M480" s="16">
        <f t="shared" si="522"/>
        <v>902.954</v>
      </c>
      <c r="N480" s="16">
        <f t="shared" si="522"/>
        <v>902.954</v>
      </c>
      <c r="O480" s="16">
        <f t="shared" si="522"/>
        <v>902.954</v>
      </c>
      <c r="P480" s="16">
        <f t="shared" si="522"/>
        <v>902.954</v>
      </c>
      <c r="Q480" s="16">
        <f t="shared" si="522"/>
        <v>902.954</v>
      </c>
      <c r="R480" s="16">
        <f t="shared" si="522"/>
        <v>902.954</v>
      </c>
      <c r="S480" s="16">
        <f t="shared" si="522"/>
        <v>902.954</v>
      </c>
      <c r="T480" s="16">
        <f t="shared" si="522"/>
        <v>902.954</v>
      </c>
      <c r="U480" s="16">
        <f t="shared" si="522"/>
        <v>902.954</v>
      </c>
      <c r="V480" s="17">
        <f t="shared" si="522"/>
        <v>902.954</v>
      </c>
      <c r="X480" s="58"/>
      <c r="Y480" s="58"/>
      <c r="Z480" s="58"/>
    </row>
    <row r="481" spans="4:26" s="55" customFormat="1" ht="14.25" customHeight="1">
      <c r="D481" s="45" t="s">
        <v>50</v>
      </c>
      <c r="E481" s="31" t="s">
        <v>25</v>
      </c>
      <c r="F481" s="39"/>
      <c r="G481" s="39"/>
      <c r="H481" s="40"/>
      <c r="I481" s="78"/>
      <c r="J481" s="16">
        <f aca="true" t="shared" si="523" ref="J481:V481">J459-J470</f>
        <v>97.983</v>
      </c>
      <c r="K481" s="16">
        <f t="shared" si="523"/>
        <v>97.983</v>
      </c>
      <c r="L481" s="16">
        <f t="shared" si="523"/>
        <v>97.983</v>
      </c>
      <c r="M481" s="16">
        <f t="shared" si="523"/>
        <v>97.983</v>
      </c>
      <c r="N481" s="16">
        <f t="shared" si="523"/>
        <v>97.983</v>
      </c>
      <c r="O481" s="16">
        <f t="shared" si="523"/>
        <v>97.983</v>
      </c>
      <c r="P481" s="16">
        <f t="shared" si="523"/>
        <v>97.983</v>
      </c>
      <c r="Q481" s="16">
        <f t="shared" si="523"/>
        <v>97.983</v>
      </c>
      <c r="R481" s="16">
        <f t="shared" si="523"/>
        <v>97.983</v>
      </c>
      <c r="S481" s="16">
        <f t="shared" si="523"/>
        <v>97.983</v>
      </c>
      <c r="T481" s="16">
        <f t="shared" si="523"/>
        <v>97.983</v>
      </c>
      <c r="U481" s="16">
        <f t="shared" si="523"/>
        <v>97.983</v>
      </c>
      <c r="V481" s="17">
        <f t="shared" si="523"/>
        <v>97.983</v>
      </c>
      <c r="X481" s="58"/>
      <c r="Y481" s="58"/>
      <c r="Z481" s="58"/>
    </row>
    <row r="482" spans="4:26" s="55" customFormat="1" ht="14.25" customHeight="1">
      <c r="D482" s="45" t="s">
        <v>52</v>
      </c>
      <c r="E482" s="31" t="s">
        <v>25</v>
      </c>
      <c r="F482" s="39"/>
      <c r="G482" s="39"/>
      <c r="H482" s="39"/>
      <c r="I482" s="78"/>
      <c r="J482" s="16">
        <f aca="true" t="shared" si="524" ref="J482:V482">J460-J471</f>
        <v>92.909</v>
      </c>
      <c r="K482" s="16">
        <f t="shared" si="524"/>
        <v>92.909</v>
      </c>
      <c r="L482" s="16">
        <f t="shared" si="524"/>
        <v>92.909</v>
      </c>
      <c r="M482" s="16">
        <f t="shared" si="524"/>
        <v>92.909</v>
      </c>
      <c r="N482" s="16">
        <f t="shared" si="524"/>
        <v>92.909</v>
      </c>
      <c r="O482" s="16">
        <f t="shared" si="524"/>
        <v>92.909</v>
      </c>
      <c r="P482" s="16">
        <f t="shared" si="524"/>
        <v>92.909</v>
      </c>
      <c r="Q482" s="16">
        <f t="shared" si="524"/>
        <v>92.909</v>
      </c>
      <c r="R482" s="16">
        <f t="shared" si="524"/>
        <v>92.909</v>
      </c>
      <c r="S482" s="16">
        <f t="shared" si="524"/>
        <v>92.909</v>
      </c>
      <c r="T482" s="16">
        <f t="shared" si="524"/>
        <v>92.909</v>
      </c>
      <c r="U482" s="16">
        <f t="shared" si="524"/>
        <v>92.909</v>
      </c>
      <c r="V482" s="17">
        <f t="shared" si="524"/>
        <v>92.909</v>
      </c>
      <c r="X482" s="58"/>
      <c r="Y482" s="58"/>
      <c r="Z482" s="58"/>
    </row>
    <row r="483" spans="4:26" s="55" customFormat="1" ht="14.25" customHeight="1">
      <c r="D483" s="44" t="s">
        <v>26</v>
      </c>
      <c r="E483" s="32" t="s">
        <v>25</v>
      </c>
      <c r="F483" s="43"/>
      <c r="G483" s="43"/>
      <c r="H483" s="43"/>
      <c r="I483" s="44"/>
      <c r="J483" s="33">
        <f aca="true" t="shared" si="525" ref="J483:V483">SUM(J479:J482)</f>
        <v>1577.893</v>
      </c>
      <c r="K483" s="33">
        <f t="shared" si="525"/>
        <v>1577.893</v>
      </c>
      <c r="L483" s="33">
        <f t="shared" si="525"/>
        <v>1577.893</v>
      </c>
      <c r="M483" s="33">
        <f t="shared" si="525"/>
        <v>1577.893</v>
      </c>
      <c r="N483" s="33">
        <f t="shared" si="525"/>
        <v>1577.893</v>
      </c>
      <c r="O483" s="33">
        <f t="shared" si="525"/>
        <v>1577.893</v>
      </c>
      <c r="P483" s="33">
        <f t="shared" si="525"/>
        <v>1577.893</v>
      </c>
      <c r="Q483" s="33">
        <f t="shared" si="525"/>
        <v>1577.893</v>
      </c>
      <c r="R483" s="33">
        <f t="shared" si="525"/>
        <v>1577.893</v>
      </c>
      <c r="S483" s="33">
        <f t="shared" si="525"/>
        <v>1577.893</v>
      </c>
      <c r="T483" s="33">
        <f t="shared" si="525"/>
        <v>1577.893</v>
      </c>
      <c r="U483" s="33">
        <f t="shared" si="525"/>
        <v>1577.893</v>
      </c>
      <c r="V483" s="19">
        <f t="shared" si="525"/>
        <v>1577.893</v>
      </c>
      <c r="X483" s="58"/>
      <c r="Y483" s="58"/>
      <c r="Z483" s="58"/>
    </row>
    <row r="485" spans="4:22" ht="15">
      <c r="D485" s="83"/>
      <c r="E485" s="84"/>
      <c r="F485" s="84"/>
      <c r="G485" s="84"/>
      <c r="H485" s="84"/>
      <c r="I485" s="84"/>
      <c r="J485" s="84"/>
      <c r="K485" s="84"/>
      <c r="L485" s="84"/>
      <c r="M485" s="84"/>
      <c r="N485" s="84"/>
      <c r="O485" s="84"/>
      <c r="P485" s="84"/>
      <c r="Q485" s="84"/>
      <c r="R485" s="84"/>
      <c r="S485" s="84"/>
      <c r="T485" s="84"/>
      <c r="U485" s="84"/>
      <c r="V485" s="85"/>
    </row>
    <row r="486" spans="4:22" ht="15">
      <c r="D486" s="86"/>
      <c r="E486" s="87"/>
      <c r="F486" s="87"/>
      <c r="G486" s="87"/>
      <c r="H486" s="87"/>
      <c r="I486" s="87"/>
      <c r="J486" s="87"/>
      <c r="K486" s="87"/>
      <c r="L486" s="87"/>
      <c r="M486" s="87"/>
      <c r="N486" s="87"/>
      <c r="O486" s="87"/>
      <c r="P486" s="87"/>
      <c r="Q486" s="87"/>
      <c r="R486" s="87"/>
      <c r="S486" s="87"/>
      <c r="T486" s="87"/>
      <c r="U486" s="87"/>
      <c r="V486" s="88"/>
    </row>
    <row r="487" spans="4:37" ht="15"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</row>
    <row r="488" spans="4:37" ht="15"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</row>
    <row r="489" spans="4:37" ht="15"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</row>
    <row r="490" spans="4:37" ht="15"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</row>
    <row r="491" spans="4:37" ht="15"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</row>
    <row r="492" spans="4:37" ht="15"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</row>
    <row r="493" spans="4:37" ht="15"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</row>
    <row r="494" spans="4:37" ht="15"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</row>
    <row r="495" spans="4:37" ht="15"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</row>
    <row r="496" spans="4:37" ht="15"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</row>
    <row r="497" spans="4:37" ht="15"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</row>
    <row r="498" spans="4:37" ht="15"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</row>
    <row r="499" spans="4:37" ht="15"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</row>
    <row r="500" spans="4:37" ht="15"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</row>
    <row r="501" spans="4:37" ht="15"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</row>
    <row r="502" spans="4:37" ht="15"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</row>
    <row r="503" spans="4:37" ht="15"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</row>
    <row r="504" spans="4:37" ht="15"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</row>
    <row r="505" spans="4:37" ht="15"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</row>
    <row r="506" spans="4:37" ht="15"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</row>
    <row r="507" spans="4:37" ht="15"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</row>
    <row r="508" spans="4:37" ht="15"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</row>
    <row r="509" spans="4:37" ht="15"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</row>
    <row r="510" spans="4:37" ht="15"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</row>
    <row r="511" spans="4:37" ht="15"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</row>
    <row r="512" spans="4:37" ht="15"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</row>
    <row r="513" spans="4:37" ht="15"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</row>
    <row r="514" spans="4:37" ht="15"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</row>
    <row r="515" spans="4:37" ht="15"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</row>
    <row r="516" spans="4:37" ht="15"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</row>
    <row r="517" spans="4:37" ht="15"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</row>
    <row r="518" spans="4:37" ht="15"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</row>
    <row r="519" spans="4:37" ht="15"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</row>
    <row r="520" spans="4:37" ht="15"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</row>
    <row r="521" spans="4:37" ht="15"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</row>
    <row r="522" spans="4:37" ht="15"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</row>
    <row r="523" spans="4:37" ht="15"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</row>
    <row r="524" spans="4:37" ht="15"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</row>
    <row r="525" spans="4:37" ht="15"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</row>
    <row r="526" spans="4:37" ht="15"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</row>
    <row r="527" spans="4:37" ht="15"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</row>
  </sheetData>
  <sheetProtection algorithmName="SHA-512" hashValue="oNuuWtL7wJt3xGFoWx34riG0ct5frI2Lxmw6iw/Mm1zlAWAVCdKVhyjp0m/NjO2Zz3vIztkHU8Nb87DV3l3YOw==" saltValue="/ukRcld1+9CsVV8zhBQLBw==" spinCount="100000" sheet="1" objects="1" scenarios="1"/>
  <protectedRanges>
    <protectedRange sqref="Y28 J57:U60 J94:U97 J131:U134 J168:U171 J205:U208 J242:U245 J279:U282 J316:U319 J353:U356 J390:U393 J427:U430 J464:U467" name="Úspory"/>
  </protectedRanges>
  <mergeCells count="157">
    <mergeCell ref="I57:I64"/>
    <mergeCell ref="D66:V66"/>
    <mergeCell ref="I67:V67"/>
    <mergeCell ref="I68:I75"/>
    <mergeCell ref="D78:V79"/>
    <mergeCell ref="D81:V81"/>
    <mergeCell ref="I82:V82"/>
    <mergeCell ref="D6:V6"/>
    <mergeCell ref="D17:V17"/>
    <mergeCell ref="D28:V28"/>
    <mergeCell ref="I19:I26"/>
    <mergeCell ref="I30:I37"/>
    <mergeCell ref="I29:V29"/>
    <mergeCell ref="I7:V7"/>
    <mergeCell ref="I18:V18"/>
    <mergeCell ref="X45:X46"/>
    <mergeCell ref="Y45:Y46"/>
    <mergeCell ref="Z45:Z46"/>
    <mergeCell ref="D55:V55"/>
    <mergeCell ref="I56:V56"/>
    <mergeCell ref="Y7:Y8"/>
    <mergeCell ref="Z7:Z8"/>
    <mergeCell ref="X7:X8"/>
    <mergeCell ref="D3:V4"/>
    <mergeCell ref="D41:V42"/>
    <mergeCell ref="D44:V44"/>
    <mergeCell ref="I45:V45"/>
    <mergeCell ref="Z119:Z120"/>
    <mergeCell ref="I94:I101"/>
    <mergeCell ref="D103:V103"/>
    <mergeCell ref="I104:V104"/>
    <mergeCell ref="I105:I112"/>
    <mergeCell ref="D115:V116"/>
    <mergeCell ref="X82:X83"/>
    <mergeCell ref="Y82:Y83"/>
    <mergeCell ref="Z82:Z83"/>
    <mergeCell ref="D92:V92"/>
    <mergeCell ref="I93:V93"/>
    <mergeCell ref="D129:V129"/>
    <mergeCell ref="I130:V130"/>
    <mergeCell ref="I131:I138"/>
    <mergeCell ref="D140:V140"/>
    <mergeCell ref="I141:V141"/>
    <mergeCell ref="D118:V118"/>
    <mergeCell ref="I119:V119"/>
    <mergeCell ref="X119:X120"/>
    <mergeCell ref="Y119:Y120"/>
    <mergeCell ref="Y156:Y157"/>
    <mergeCell ref="Z156:Z157"/>
    <mergeCell ref="D166:V166"/>
    <mergeCell ref="I167:V167"/>
    <mergeCell ref="I168:I175"/>
    <mergeCell ref="I142:I149"/>
    <mergeCell ref="D152:V153"/>
    <mergeCell ref="D155:V155"/>
    <mergeCell ref="I156:V156"/>
    <mergeCell ref="X156:X157"/>
    <mergeCell ref="I193:V193"/>
    <mergeCell ref="X193:X194"/>
    <mergeCell ref="Y193:Y194"/>
    <mergeCell ref="Z193:Z194"/>
    <mergeCell ref="D203:V203"/>
    <mergeCell ref="D177:V177"/>
    <mergeCell ref="I178:V178"/>
    <mergeCell ref="I179:I186"/>
    <mergeCell ref="D189:V190"/>
    <mergeCell ref="D192:V192"/>
    <mergeCell ref="D226:V227"/>
    <mergeCell ref="D229:V229"/>
    <mergeCell ref="I230:V230"/>
    <mergeCell ref="X230:X231"/>
    <mergeCell ref="Y230:Y231"/>
    <mergeCell ref="I204:V204"/>
    <mergeCell ref="I205:I212"/>
    <mergeCell ref="D214:V214"/>
    <mergeCell ref="I215:V215"/>
    <mergeCell ref="I216:I223"/>
    <mergeCell ref="I252:V252"/>
    <mergeCell ref="I253:I260"/>
    <mergeCell ref="D263:V264"/>
    <mergeCell ref="D266:V266"/>
    <mergeCell ref="I267:V267"/>
    <mergeCell ref="Z230:Z231"/>
    <mergeCell ref="D240:V240"/>
    <mergeCell ref="I241:V241"/>
    <mergeCell ref="I242:I249"/>
    <mergeCell ref="D251:V251"/>
    <mergeCell ref="Z304:Z305"/>
    <mergeCell ref="I279:I286"/>
    <mergeCell ref="D288:V288"/>
    <mergeCell ref="I289:V289"/>
    <mergeCell ref="I290:I297"/>
    <mergeCell ref="D300:V301"/>
    <mergeCell ref="X267:X268"/>
    <mergeCell ref="Y267:Y268"/>
    <mergeCell ref="Z267:Z268"/>
    <mergeCell ref="D277:V277"/>
    <mergeCell ref="I278:V278"/>
    <mergeCell ref="D314:V314"/>
    <mergeCell ref="I315:V315"/>
    <mergeCell ref="I316:I323"/>
    <mergeCell ref="D325:V325"/>
    <mergeCell ref="I326:V326"/>
    <mergeCell ref="D303:V303"/>
    <mergeCell ref="I304:V304"/>
    <mergeCell ref="X304:X305"/>
    <mergeCell ref="Y304:Y305"/>
    <mergeCell ref="Y341:Y342"/>
    <mergeCell ref="Z341:Z342"/>
    <mergeCell ref="D351:V351"/>
    <mergeCell ref="I352:V352"/>
    <mergeCell ref="I353:I360"/>
    <mergeCell ref="I327:I334"/>
    <mergeCell ref="D337:V338"/>
    <mergeCell ref="D340:V340"/>
    <mergeCell ref="I341:V341"/>
    <mergeCell ref="X341:X342"/>
    <mergeCell ref="I378:V378"/>
    <mergeCell ref="X378:X379"/>
    <mergeCell ref="Y378:Y379"/>
    <mergeCell ref="Z378:Z379"/>
    <mergeCell ref="D388:V388"/>
    <mergeCell ref="D362:V362"/>
    <mergeCell ref="I363:V363"/>
    <mergeCell ref="I364:I371"/>
    <mergeCell ref="D374:V375"/>
    <mergeCell ref="D377:V377"/>
    <mergeCell ref="D411:V412"/>
    <mergeCell ref="D414:V414"/>
    <mergeCell ref="I415:V415"/>
    <mergeCell ref="X415:X416"/>
    <mergeCell ref="Y415:Y416"/>
    <mergeCell ref="I389:V389"/>
    <mergeCell ref="I390:I397"/>
    <mergeCell ref="D399:V399"/>
    <mergeCell ref="I400:V400"/>
    <mergeCell ref="I401:I408"/>
    <mergeCell ref="I437:V437"/>
    <mergeCell ref="I438:I445"/>
    <mergeCell ref="D448:V449"/>
    <mergeCell ref="D451:V451"/>
    <mergeCell ref="I452:V452"/>
    <mergeCell ref="Z415:Z416"/>
    <mergeCell ref="D425:V425"/>
    <mergeCell ref="I426:V426"/>
    <mergeCell ref="I427:I434"/>
    <mergeCell ref="D436:V436"/>
    <mergeCell ref="I464:I471"/>
    <mergeCell ref="D473:V473"/>
    <mergeCell ref="I474:V474"/>
    <mergeCell ref="I475:I482"/>
    <mergeCell ref="D485:V486"/>
    <mergeCell ref="X452:X453"/>
    <mergeCell ref="Y452:Y453"/>
    <mergeCell ref="Z452:Z453"/>
    <mergeCell ref="D462:V462"/>
    <mergeCell ref="I463:V46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4F28A-2FE4-49D3-81D0-6E6A7A1B6F76}">
  <dimension ref="A2:BI441"/>
  <sheetViews>
    <sheetView workbookViewId="0" topLeftCell="A1">
      <selection activeCell="R86" sqref="R86"/>
    </sheetView>
  </sheetViews>
  <sheetFormatPr defaultColWidth="8.7109375" defaultRowHeight="15"/>
  <cols>
    <col min="1" max="1" width="3.28125" style="27" customWidth="1"/>
    <col min="2" max="2" width="32.28125" style="46" bestFit="1" customWidth="1"/>
    <col min="3" max="3" width="8.7109375" style="46" customWidth="1"/>
    <col min="4" max="6" width="8.7109375" style="46" hidden="1" customWidth="1"/>
    <col min="7" max="7" width="5.28125" style="46" customWidth="1"/>
    <col min="8" max="8" width="12.28125" style="46" bestFit="1" customWidth="1"/>
    <col min="9" max="9" width="9.00390625" style="46" bestFit="1" customWidth="1"/>
    <col min="10" max="10" width="9.421875" style="46" bestFit="1" customWidth="1"/>
    <col min="11" max="20" width="9.00390625" style="46" bestFit="1" customWidth="1"/>
    <col min="21" max="21" width="8.7109375" style="46" hidden="1" customWidth="1"/>
    <col min="22" max="25" width="8.7109375" style="27" customWidth="1"/>
    <col min="26" max="26" width="2.140625" style="27" customWidth="1"/>
    <col min="27" max="61" width="8.7109375" style="27" customWidth="1"/>
    <col min="62" max="16384" width="8.7109375" style="46" customWidth="1"/>
  </cols>
  <sheetData>
    <row r="1" s="27" customFormat="1" ht="15"/>
    <row r="2" spans="2:21" ht="15">
      <c r="B2" s="121" t="s">
        <v>69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</row>
    <row r="3" spans="2:26" ht="13"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97" t="s">
        <v>7</v>
      </c>
      <c r="X3" s="98"/>
      <c r="Y3" s="98"/>
      <c r="Z3" s="99"/>
    </row>
    <row r="4" spans="2:26" ht="13">
      <c r="B4" s="6" t="s">
        <v>39</v>
      </c>
      <c r="C4" s="3">
        <v>12</v>
      </c>
      <c r="D4" s="4"/>
      <c r="E4" s="4"/>
      <c r="F4" s="5" t="s">
        <v>40</v>
      </c>
      <c r="G4" s="122"/>
      <c r="H4" s="123"/>
      <c r="I4" s="3">
        <v>2024</v>
      </c>
      <c r="J4" s="3">
        <f>I4+1</f>
        <v>2025</v>
      </c>
      <c r="K4" s="3">
        <f aca="true" t="shared" si="0" ref="K4:U4">J4+1</f>
        <v>2026</v>
      </c>
      <c r="L4" s="3">
        <f t="shared" si="0"/>
        <v>2027</v>
      </c>
      <c r="M4" s="3">
        <f t="shared" si="0"/>
        <v>2028</v>
      </c>
      <c r="N4" s="3">
        <f t="shared" si="0"/>
        <v>2029</v>
      </c>
      <c r="O4" s="3">
        <f t="shared" si="0"/>
        <v>2030</v>
      </c>
      <c r="P4" s="3">
        <f t="shared" si="0"/>
        <v>2031</v>
      </c>
      <c r="Q4" s="3">
        <f t="shared" si="0"/>
        <v>2032</v>
      </c>
      <c r="R4" s="3">
        <f t="shared" si="0"/>
        <v>2033</v>
      </c>
      <c r="S4" s="3">
        <f t="shared" si="0"/>
        <v>2034</v>
      </c>
      <c r="T4" s="3">
        <f t="shared" si="0"/>
        <v>2035</v>
      </c>
      <c r="U4" s="5">
        <f t="shared" si="0"/>
        <v>2036</v>
      </c>
      <c r="W4" s="100" t="s">
        <v>8</v>
      </c>
      <c r="X4" s="101"/>
      <c r="Y4" s="101"/>
      <c r="Z4" s="102"/>
    </row>
    <row r="5" spans="2:21" ht="29.25" customHeight="1">
      <c r="B5" s="96" t="s">
        <v>70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</row>
    <row r="6" spans="1:61" s="48" customFormat="1" ht="14.25" customHeight="1">
      <c r="A6" s="36"/>
      <c r="B6" s="31" t="s">
        <v>43</v>
      </c>
      <c r="C6" s="31" t="s">
        <v>44</v>
      </c>
      <c r="D6" s="45"/>
      <c r="E6" s="45"/>
      <c r="F6" s="31"/>
      <c r="G6" s="31" t="s">
        <v>40</v>
      </c>
      <c r="H6" s="31" t="s">
        <v>41</v>
      </c>
      <c r="I6" s="80"/>
      <c r="J6" s="81"/>
      <c r="K6" s="81"/>
      <c r="L6" s="81"/>
      <c r="M6" s="81"/>
      <c r="N6" s="81"/>
      <c r="O6" s="81"/>
      <c r="P6" s="81"/>
      <c r="Q6" s="81"/>
      <c r="R6" s="81"/>
      <c r="S6" s="81"/>
      <c r="T6" s="82"/>
      <c r="U6" s="45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</row>
    <row r="7" spans="1:61" s="48" customFormat="1" ht="14.25" customHeight="1">
      <c r="A7" s="36"/>
      <c r="B7" s="45" t="s">
        <v>48</v>
      </c>
      <c r="C7" s="31" t="s">
        <v>21</v>
      </c>
      <c r="D7" s="50"/>
      <c r="E7" s="50"/>
      <c r="F7" s="47"/>
      <c r="G7" s="17">
        <v>1</v>
      </c>
      <c r="H7" s="22">
        <f>Úspory!I8</f>
        <v>1606.9999999999998</v>
      </c>
      <c r="I7" s="16">
        <f>H7</f>
        <v>1606.9999999999998</v>
      </c>
      <c r="J7" s="16">
        <f aca="true" t="shared" si="1" ref="J7:U7">I7</f>
        <v>1606.9999999999998</v>
      </c>
      <c r="K7" s="16">
        <f t="shared" si="1"/>
        <v>1606.9999999999998</v>
      </c>
      <c r="L7" s="16">
        <f t="shared" si="1"/>
        <v>1606.9999999999998</v>
      </c>
      <c r="M7" s="16">
        <f t="shared" si="1"/>
        <v>1606.9999999999998</v>
      </c>
      <c r="N7" s="16">
        <f t="shared" si="1"/>
        <v>1606.9999999999998</v>
      </c>
      <c r="O7" s="16">
        <f t="shared" si="1"/>
        <v>1606.9999999999998</v>
      </c>
      <c r="P7" s="16">
        <f t="shared" si="1"/>
        <v>1606.9999999999998</v>
      </c>
      <c r="Q7" s="16">
        <f t="shared" si="1"/>
        <v>1606.9999999999998</v>
      </c>
      <c r="R7" s="16">
        <f t="shared" si="1"/>
        <v>1606.9999999999998</v>
      </c>
      <c r="S7" s="16">
        <f t="shared" si="1"/>
        <v>1606.9999999999998</v>
      </c>
      <c r="T7" s="16">
        <f t="shared" si="1"/>
        <v>1606.9999999999998</v>
      </c>
      <c r="U7" s="47">
        <f t="shared" si="1"/>
        <v>1606.9999999999998</v>
      </c>
      <c r="V7" s="41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</row>
    <row r="8" spans="1:61" s="48" customFormat="1" ht="14.25" customHeight="1">
      <c r="A8" s="36"/>
      <c r="B8" s="45" t="s">
        <v>49</v>
      </c>
      <c r="C8" s="31" t="s">
        <v>21</v>
      </c>
      <c r="D8" s="50"/>
      <c r="E8" s="50"/>
      <c r="F8" s="47"/>
      <c r="G8" s="17">
        <v>2</v>
      </c>
      <c r="H8" s="22">
        <f>Úspory!I9</f>
        <v>10679.499999999998</v>
      </c>
      <c r="I8" s="16">
        <f aca="true" t="shared" si="2" ref="I8:U14">H8</f>
        <v>10679.499999999998</v>
      </c>
      <c r="J8" s="16">
        <f t="shared" si="2"/>
        <v>10679.499999999998</v>
      </c>
      <c r="K8" s="16">
        <f t="shared" si="2"/>
        <v>10679.499999999998</v>
      </c>
      <c r="L8" s="16">
        <f t="shared" si="2"/>
        <v>10679.499999999998</v>
      </c>
      <c r="M8" s="16">
        <f t="shared" si="2"/>
        <v>10679.499999999998</v>
      </c>
      <c r="N8" s="16">
        <f t="shared" si="2"/>
        <v>10679.499999999998</v>
      </c>
      <c r="O8" s="16">
        <f t="shared" si="2"/>
        <v>10679.499999999998</v>
      </c>
      <c r="P8" s="16">
        <f t="shared" si="2"/>
        <v>10679.499999999998</v>
      </c>
      <c r="Q8" s="16">
        <f t="shared" si="2"/>
        <v>10679.499999999998</v>
      </c>
      <c r="R8" s="16">
        <f t="shared" si="2"/>
        <v>10679.499999999998</v>
      </c>
      <c r="S8" s="16">
        <f t="shared" si="2"/>
        <v>10679.499999999998</v>
      </c>
      <c r="T8" s="16">
        <f t="shared" si="2"/>
        <v>10679.499999999998</v>
      </c>
      <c r="U8" s="47">
        <f t="shared" si="2"/>
        <v>10679.499999999998</v>
      </c>
      <c r="V8" s="41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</row>
    <row r="9" spans="1:61" s="48" customFormat="1" ht="14.25" customHeight="1">
      <c r="A9" s="36"/>
      <c r="B9" s="45" t="s">
        <v>50</v>
      </c>
      <c r="C9" s="31" t="s">
        <v>51</v>
      </c>
      <c r="D9" s="50"/>
      <c r="E9" s="50"/>
      <c r="F9" s="47"/>
      <c r="G9" s="17">
        <v>3</v>
      </c>
      <c r="H9" s="22">
        <f>Úspory!I10</f>
        <v>36459.7</v>
      </c>
      <c r="I9" s="16">
        <f t="shared" si="2"/>
        <v>36459.7</v>
      </c>
      <c r="J9" s="16">
        <f t="shared" si="2"/>
        <v>36459.7</v>
      </c>
      <c r="K9" s="16">
        <f t="shared" si="2"/>
        <v>36459.7</v>
      </c>
      <c r="L9" s="16">
        <f t="shared" si="2"/>
        <v>36459.7</v>
      </c>
      <c r="M9" s="16">
        <f t="shared" si="2"/>
        <v>36459.7</v>
      </c>
      <c r="N9" s="16">
        <f t="shared" si="2"/>
        <v>36459.7</v>
      </c>
      <c r="O9" s="16">
        <f t="shared" si="2"/>
        <v>36459.7</v>
      </c>
      <c r="P9" s="16">
        <f t="shared" si="2"/>
        <v>36459.7</v>
      </c>
      <c r="Q9" s="16">
        <f t="shared" si="2"/>
        <v>36459.7</v>
      </c>
      <c r="R9" s="16">
        <f t="shared" si="2"/>
        <v>36459.7</v>
      </c>
      <c r="S9" s="16">
        <f t="shared" si="2"/>
        <v>36459.7</v>
      </c>
      <c r="T9" s="16">
        <f t="shared" si="2"/>
        <v>36459.7</v>
      </c>
      <c r="U9" s="47">
        <f t="shared" si="2"/>
        <v>36459.7</v>
      </c>
      <c r="V9" s="41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</row>
    <row r="10" spans="1:61" s="48" customFormat="1" ht="14.25" customHeight="1">
      <c r="A10" s="36"/>
      <c r="B10" s="45" t="s">
        <v>52</v>
      </c>
      <c r="C10" s="31" t="s">
        <v>51</v>
      </c>
      <c r="D10" s="50"/>
      <c r="E10" s="50"/>
      <c r="F10" s="47"/>
      <c r="G10" s="17">
        <v>4</v>
      </c>
      <c r="H10" s="22">
        <f>Úspory!I11</f>
        <v>36459.7</v>
      </c>
      <c r="I10" s="16">
        <f t="shared" si="2"/>
        <v>36459.7</v>
      </c>
      <c r="J10" s="16">
        <f t="shared" si="2"/>
        <v>36459.7</v>
      </c>
      <c r="K10" s="16">
        <f t="shared" si="2"/>
        <v>36459.7</v>
      </c>
      <c r="L10" s="16">
        <f t="shared" si="2"/>
        <v>36459.7</v>
      </c>
      <c r="M10" s="16">
        <f t="shared" si="2"/>
        <v>36459.7</v>
      </c>
      <c r="N10" s="16">
        <f t="shared" si="2"/>
        <v>36459.7</v>
      </c>
      <c r="O10" s="16">
        <f t="shared" si="2"/>
        <v>36459.7</v>
      </c>
      <c r="P10" s="16">
        <f t="shared" si="2"/>
        <v>36459.7</v>
      </c>
      <c r="Q10" s="16">
        <f t="shared" si="2"/>
        <v>36459.7</v>
      </c>
      <c r="R10" s="16">
        <f t="shared" si="2"/>
        <v>36459.7</v>
      </c>
      <c r="S10" s="16">
        <f t="shared" si="2"/>
        <v>36459.7</v>
      </c>
      <c r="T10" s="16">
        <f t="shared" si="2"/>
        <v>36459.7</v>
      </c>
      <c r="U10" s="47">
        <f t="shared" si="2"/>
        <v>36459.7</v>
      </c>
      <c r="V10" s="41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</row>
    <row r="11" spans="1:61" s="48" customFormat="1" ht="14.25" customHeight="1">
      <c r="A11" s="36"/>
      <c r="B11" s="45" t="s">
        <v>48</v>
      </c>
      <c r="C11" s="31" t="s">
        <v>25</v>
      </c>
      <c r="D11" s="50"/>
      <c r="E11" s="50"/>
      <c r="F11" s="47"/>
      <c r="G11" s="17">
        <v>5</v>
      </c>
      <c r="H11" s="22">
        <f>Úspory!I12</f>
        <v>7863.020999999999</v>
      </c>
      <c r="I11" s="16">
        <f t="shared" si="2"/>
        <v>7863.020999999999</v>
      </c>
      <c r="J11" s="16">
        <f t="shared" si="2"/>
        <v>7863.020999999999</v>
      </c>
      <c r="K11" s="16">
        <f t="shared" si="2"/>
        <v>7863.020999999999</v>
      </c>
      <c r="L11" s="16">
        <f t="shared" si="2"/>
        <v>7863.020999999999</v>
      </c>
      <c r="M11" s="16">
        <f t="shared" si="2"/>
        <v>7863.020999999999</v>
      </c>
      <c r="N11" s="16">
        <f t="shared" si="2"/>
        <v>7863.020999999999</v>
      </c>
      <c r="O11" s="16">
        <f t="shared" si="2"/>
        <v>7863.020999999999</v>
      </c>
      <c r="P11" s="16">
        <f t="shared" si="2"/>
        <v>7863.020999999999</v>
      </c>
      <c r="Q11" s="16">
        <f t="shared" si="2"/>
        <v>7863.020999999999</v>
      </c>
      <c r="R11" s="16">
        <f t="shared" si="2"/>
        <v>7863.020999999999</v>
      </c>
      <c r="S11" s="16">
        <f t="shared" si="2"/>
        <v>7863.020999999999</v>
      </c>
      <c r="T11" s="16">
        <f t="shared" si="2"/>
        <v>7863.020999999999</v>
      </c>
      <c r="U11" s="47">
        <f t="shared" si="2"/>
        <v>7863.020999999999</v>
      </c>
      <c r="V11" s="41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</row>
    <row r="12" spans="1:61" s="48" customFormat="1" ht="14.25" customHeight="1">
      <c r="A12" s="36"/>
      <c r="B12" s="45" t="s">
        <v>49</v>
      </c>
      <c r="C12" s="31" t="s">
        <v>25</v>
      </c>
      <c r="D12" s="50"/>
      <c r="E12" s="50"/>
      <c r="F12" s="47"/>
      <c r="G12" s="17">
        <v>6</v>
      </c>
      <c r="H12" s="22">
        <f>Úspory!I13</f>
        <v>21101.891</v>
      </c>
      <c r="I12" s="16">
        <f t="shared" si="2"/>
        <v>21101.891</v>
      </c>
      <c r="J12" s="16">
        <f t="shared" si="2"/>
        <v>21101.891</v>
      </c>
      <c r="K12" s="16">
        <f t="shared" si="2"/>
        <v>21101.891</v>
      </c>
      <c r="L12" s="16">
        <f t="shared" si="2"/>
        <v>21101.891</v>
      </c>
      <c r="M12" s="16">
        <f t="shared" si="2"/>
        <v>21101.891</v>
      </c>
      <c r="N12" s="16">
        <f t="shared" si="2"/>
        <v>21101.891</v>
      </c>
      <c r="O12" s="16">
        <f t="shared" si="2"/>
        <v>21101.891</v>
      </c>
      <c r="P12" s="16">
        <f t="shared" si="2"/>
        <v>21101.891</v>
      </c>
      <c r="Q12" s="16">
        <f t="shared" si="2"/>
        <v>21101.891</v>
      </c>
      <c r="R12" s="16">
        <f t="shared" si="2"/>
        <v>21101.891</v>
      </c>
      <c r="S12" s="16">
        <f t="shared" si="2"/>
        <v>21101.891</v>
      </c>
      <c r="T12" s="16">
        <f t="shared" si="2"/>
        <v>21101.891</v>
      </c>
      <c r="U12" s="47">
        <f t="shared" si="2"/>
        <v>21101.891</v>
      </c>
      <c r="V12" s="41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</row>
    <row r="13" spans="1:61" s="48" customFormat="1" ht="14.25" customHeight="1">
      <c r="A13" s="36"/>
      <c r="B13" s="45" t="s">
        <v>50</v>
      </c>
      <c r="C13" s="31" t="s">
        <v>25</v>
      </c>
      <c r="D13" s="50"/>
      <c r="E13" s="50"/>
      <c r="F13" s="47"/>
      <c r="G13" s="17">
        <v>7</v>
      </c>
      <c r="H13" s="22">
        <f>Úspory!I14</f>
        <v>2026.0229999999995</v>
      </c>
      <c r="I13" s="16">
        <f t="shared" si="2"/>
        <v>2026.0229999999995</v>
      </c>
      <c r="J13" s="16">
        <f t="shared" si="2"/>
        <v>2026.0229999999995</v>
      </c>
      <c r="K13" s="16">
        <f t="shared" si="2"/>
        <v>2026.0229999999995</v>
      </c>
      <c r="L13" s="16">
        <f t="shared" si="2"/>
        <v>2026.0229999999995</v>
      </c>
      <c r="M13" s="16">
        <f t="shared" si="2"/>
        <v>2026.0229999999995</v>
      </c>
      <c r="N13" s="16">
        <f t="shared" si="2"/>
        <v>2026.0229999999995</v>
      </c>
      <c r="O13" s="16">
        <f t="shared" si="2"/>
        <v>2026.0229999999995</v>
      </c>
      <c r="P13" s="16">
        <f t="shared" si="2"/>
        <v>2026.0229999999995</v>
      </c>
      <c r="Q13" s="16">
        <f t="shared" si="2"/>
        <v>2026.0229999999995</v>
      </c>
      <c r="R13" s="16">
        <f t="shared" si="2"/>
        <v>2026.0229999999995</v>
      </c>
      <c r="S13" s="16">
        <f t="shared" si="2"/>
        <v>2026.0229999999995</v>
      </c>
      <c r="T13" s="16">
        <f t="shared" si="2"/>
        <v>2026.0229999999995</v>
      </c>
      <c r="U13" s="47">
        <f t="shared" si="2"/>
        <v>2026.0229999999995</v>
      </c>
      <c r="V13" s="41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</row>
    <row r="14" spans="1:61" s="48" customFormat="1" ht="14.25" customHeight="1">
      <c r="A14" s="36"/>
      <c r="B14" s="45" t="s">
        <v>52</v>
      </c>
      <c r="C14" s="31" t="s">
        <v>25</v>
      </c>
      <c r="D14" s="50"/>
      <c r="E14" s="50"/>
      <c r="F14" s="50"/>
      <c r="G14" s="17">
        <v>8</v>
      </c>
      <c r="H14" s="22">
        <f>Úspory!I15</f>
        <v>1924.288</v>
      </c>
      <c r="I14" s="16">
        <f t="shared" si="2"/>
        <v>1924.288</v>
      </c>
      <c r="J14" s="16">
        <f t="shared" si="2"/>
        <v>1924.288</v>
      </c>
      <c r="K14" s="16">
        <f t="shared" si="2"/>
        <v>1924.288</v>
      </c>
      <c r="L14" s="16">
        <f t="shared" si="2"/>
        <v>1924.288</v>
      </c>
      <c r="M14" s="16">
        <f t="shared" si="2"/>
        <v>1924.288</v>
      </c>
      <c r="N14" s="16">
        <f t="shared" si="2"/>
        <v>1924.288</v>
      </c>
      <c r="O14" s="16">
        <f t="shared" si="2"/>
        <v>1924.288</v>
      </c>
      <c r="P14" s="16">
        <f t="shared" si="2"/>
        <v>1924.288</v>
      </c>
      <c r="Q14" s="16">
        <f t="shared" si="2"/>
        <v>1924.288</v>
      </c>
      <c r="R14" s="16">
        <f t="shared" si="2"/>
        <v>1924.288</v>
      </c>
      <c r="S14" s="16">
        <f t="shared" si="2"/>
        <v>1924.288</v>
      </c>
      <c r="T14" s="16">
        <f t="shared" si="2"/>
        <v>1924.288</v>
      </c>
      <c r="U14" s="47">
        <f t="shared" si="2"/>
        <v>1924.288</v>
      </c>
      <c r="V14" s="41"/>
      <c r="W14" s="36"/>
      <c r="X14" s="36"/>
      <c r="Y14" s="36"/>
      <c r="Z14" s="42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</row>
    <row r="15" spans="1:61" s="48" customFormat="1" ht="14.25" customHeight="1">
      <c r="A15" s="36"/>
      <c r="B15" s="44" t="s">
        <v>71</v>
      </c>
      <c r="C15" s="32" t="s">
        <v>25</v>
      </c>
      <c r="D15" s="44"/>
      <c r="E15" s="44"/>
      <c r="F15" s="44"/>
      <c r="G15" s="32" t="s">
        <v>72</v>
      </c>
      <c r="H15" s="44">
        <f>SUM(I15:T15)</f>
        <v>394982.676</v>
      </c>
      <c r="I15" s="33">
        <f>SUM(I11:I14)</f>
        <v>32915.223</v>
      </c>
      <c r="J15" s="33">
        <f aca="true" t="shared" si="3" ref="J15:U15">SUM(J11:J14)</f>
        <v>32915.223</v>
      </c>
      <c r="K15" s="33">
        <f t="shared" si="3"/>
        <v>32915.223</v>
      </c>
      <c r="L15" s="33">
        <f t="shared" si="3"/>
        <v>32915.223</v>
      </c>
      <c r="M15" s="33">
        <f t="shared" si="3"/>
        <v>32915.223</v>
      </c>
      <c r="N15" s="33">
        <f t="shared" si="3"/>
        <v>32915.223</v>
      </c>
      <c r="O15" s="33">
        <f t="shared" si="3"/>
        <v>32915.223</v>
      </c>
      <c r="P15" s="33">
        <f t="shared" si="3"/>
        <v>32915.223</v>
      </c>
      <c r="Q15" s="33">
        <f t="shared" si="3"/>
        <v>32915.223</v>
      </c>
      <c r="R15" s="33">
        <f t="shared" si="3"/>
        <v>32915.223</v>
      </c>
      <c r="S15" s="33">
        <f t="shared" si="3"/>
        <v>32915.223</v>
      </c>
      <c r="T15" s="33">
        <f t="shared" si="3"/>
        <v>32915.223</v>
      </c>
      <c r="U15" s="32">
        <f t="shared" si="3"/>
        <v>32915.223</v>
      </c>
      <c r="V15" s="41"/>
      <c r="W15" s="36"/>
      <c r="X15" s="36"/>
      <c r="Y15" s="36"/>
      <c r="Z15" s="42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</row>
    <row r="16" spans="2:26" ht="30" customHeight="1">
      <c r="B16" s="79" t="s">
        <v>73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32"/>
      <c r="V16" s="34"/>
      <c r="Z16" s="35"/>
    </row>
    <row r="17" spans="1:61" s="48" customFormat="1" ht="14.25" customHeight="1">
      <c r="A17" s="36"/>
      <c r="B17" s="31" t="s">
        <v>43</v>
      </c>
      <c r="C17" s="31" t="s">
        <v>44</v>
      </c>
      <c r="D17" s="45"/>
      <c r="E17" s="45"/>
      <c r="F17" s="31"/>
      <c r="G17" s="31" t="s">
        <v>40</v>
      </c>
      <c r="H17" s="31" t="s">
        <v>26</v>
      </c>
      <c r="I17" s="80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2"/>
      <c r="U17" s="32"/>
      <c r="V17" s="41"/>
      <c r="W17" s="36"/>
      <c r="X17" s="36"/>
      <c r="Y17" s="36"/>
      <c r="Z17" s="42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</row>
    <row r="18" spans="1:61" s="48" customFormat="1" ht="14.25" customHeight="1">
      <c r="A18" s="36"/>
      <c r="B18" s="45" t="s">
        <v>48</v>
      </c>
      <c r="C18" s="31" t="s">
        <v>21</v>
      </c>
      <c r="D18" s="50"/>
      <c r="E18" s="50"/>
      <c r="F18" s="47"/>
      <c r="G18" s="17">
        <v>9</v>
      </c>
      <c r="H18" s="22">
        <f>SUM(I18:T18)</f>
        <v>0</v>
      </c>
      <c r="I18" s="16">
        <f>Úspory!J19</f>
        <v>0</v>
      </c>
      <c r="J18" s="16">
        <f>Úspory!K19</f>
        <v>0</v>
      </c>
      <c r="K18" s="16">
        <f>Úspory!L19</f>
        <v>0</v>
      </c>
      <c r="L18" s="16">
        <f>Úspory!M19</f>
        <v>0</v>
      </c>
      <c r="M18" s="16">
        <f>Úspory!N19</f>
        <v>0</v>
      </c>
      <c r="N18" s="16">
        <f>Úspory!O19</f>
        <v>0</v>
      </c>
      <c r="O18" s="16">
        <f>Úspory!P19</f>
        <v>0</v>
      </c>
      <c r="P18" s="16">
        <f>Úspory!Q19</f>
        <v>0</v>
      </c>
      <c r="Q18" s="16">
        <f>Úspory!R19</f>
        <v>0</v>
      </c>
      <c r="R18" s="16">
        <f>Úspory!S19</f>
        <v>0</v>
      </c>
      <c r="S18" s="16">
        <f>Úspory!T19</f>
        <v>0</v>
      </c>
      <c r="T18" s="16">
        <f>Úspory!U19</f>
        <v>0</v>
      </c>
      <c r="U18" s="32"/>
      <c r="V18" s="41"/>
      <c r="W18" s="36"/>
      <c r="X18" s="36"/>
      <c r="Y18" s="36"/>
      <c r="Z18" s="42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</row>
    <row r="19" spans="1:61" s="48" customFormat="1" ht="14.25" customHeight="1">
      <c r="A19" s="36"/>
      <c r="B19" s="45" t="s">
        <v>49</v>
      </c>
      <c r="C19" s="31" t="s">
        <v>21</v>
      </c>
      <c r="D19" s="50"/>
      <c r="E19" s="50"/>
      <c r="F19" s="47"/>
      <c r="G19" s="17">
        <v>10</v>
      </c>
      <c r="H19" s="22">
        <f aca="true" t="shared" si="4" ref="H19:H25">SUM(I19:T19)</f>
        <v>0</v>
      </c>
      <c r="I19" s="16">
        <f>Úspory!J20</f>
        <v>0</v>
      </c>
      <c r="J19" s="16">
        <f>Úspory!K20</f>
        <v>0</v>
      </c>
      <c r="K19" s="16">
        <f>Úspory!L20</f>
        <v>0</v>
      </c>
      <c r="L19" s="16">
        <f>Úspory!M20</f>
        <v>0</v>
      </c>
      <c r="M19" s="16">
        <f>Úspory!N20</f>
        <v>0</v>
      </c>
      <c r="N19" s="16">
        <f>Úspory!O20</f>
        <v>0</v>
      </c>
      <c r="O19" s="16">
        <f>Úspory!P20</f>
        <v>0</v>
      </c>
      <c r="P19" s="16">
        <f>Úspory!Q20</f>
        <v>0</v>
      </c>
      <c r="Q19" s="16">
        <f>Úspory!R20</f>
        <v>0</v>
      </c>
      <c r="R19" s="16">
        <f>Úspory!S20</f>
        <v>0</v>
      </c>
      <c r="S19" s="16">
        <f>Úspory!T20</f>
        <v>0</v>
      </c>
      <c r="T19" s="16">
        <f>Úspory!U20</f>
        <v>0</v>
      </c>
      <c r="U19" s="32"/>
      <c r="V19" s="41"/>
      <c r="W19" s="36"/>
      <c r="X19" s="36"/>
      <c r="Y19" s="36"/>
      <c r="Z19" s="42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</row>
    <row r="20" spans="1:61" s="48" customFormat="1" ht="14.25" customHeight="1">
      <c r="A20" s="36"/>
      <c r="B20" s="45" t="s">
        <v>50</v>
      </c>
      <c r="C20" s="31" t="s">
        <v>51</v>
      </c>
      <c r="D20" s="50"/>
      <c r="E20" s="50"/>
      <c r="F20" s="47"/>
      <c r="G20" s="17">
        <v>11</v>
      </c>
      <c r="H20" s="22">
        <f t="shared" si="4"/>
        <v>0</v>
      </c>
      <c r="I20" s="16">
        <f>Úspory!J21</f>
        <v>0</v>
      </c>
      <c r="J20" s="16">
        <f>Úspory!K21</f>
        <v>0</v>
      </c>
      <c r="K20" s="16">
        <f>Úspory!L21</f>
        <v>0</v>
      </c>
      <c r="L20" s="16">
        <f>Úspory!M21</f>
        <v>0</v>
      </c>
      <c r="M20" s="16">
        <f>Úspory!N21</f>
        <v>0</v>
      </c>
      <c r="N20" s="16">
        <f>Úspory!O21</f>
        <v>0</v>
      </c>
      <c r="O20" s="16">
        <f>Úspory!P21</f>
        <v>0</v>
      </c>
      <c r="P20" s="16">
        <f>Úspory!Q21</f>
        <v>0</v>
      </c>
      <c r="Q20" s="16">
        <f>Úspory!R21</f>
        <v>0</v>
      </c>
      <c r="R20" s="16">
        <f>Úspory!S21</f>
        <v>0</v>
      </c>
      <c r="S20" s="16">
        <f>Úspory!T21</f>
        <v>0</v>
      </c>
      <c r="T20" s="16">
        <f>Úspory!U21</f>
        <v>0</v>
      </c>
      <c r="U20" s="32"/>
      <c r="V20" s="41"/>
      <c r="W20" s="36"/>
      <c r="X20" s="36"/>
      <c r="Y20" s="36"/>
      <c r="Z20" s="42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</row>
    <row r="21" spans="1:61" s="48" customFormat="1" ht="14.25" customHeight="1">
      <c r="A21" s="36"/>
      <c r="B21" s="45" t="s">
        <v>52</v>
      </c>
      <c r="C21" s="31" t="s">
        <v>51</v>
      </c>
      <c r="D21" s="50"/>
      <c r="E21" s="50"/>
      <c r="F21" s="47"/>
      <c r="G21" s="17">
        <v>12</v>
      </c>
      <c r="H21" s="22">
        <f t="shared" si="4"/>
        <v>0</v>
      </c>
      <c r="I21" s="16">
        <f>Úspory!J22</f>
        <v>0</v>
      </c>
      <c r="J21" s="16">
        <f>Úspory!K22</f>
        <v>0</v>
      </c>
      <c r="K21" s="16">
        <f>Úspory!L22</f>
        <v>0</v>
      </c>
      <c r="L21" s="16">
        <f>Úspory!M22</f>
        <v>0</v>
      </c>
      <c r="M21" s="16">
        <f>Úspory!N22</f>
        <v>0</v>
      </c>
      <c r="N21" s="16">
        <f>Úspory!O22</f>
        <v>0</v>
      </c>
      <c r="O21" s="16">
        <f>Úspory!P22</f>
        <v>0</v>
      </c>
      <c r="P21" s="16">
        <f>Úspory!Q22</f>
        <v>0</v>
      </c>
      <c r="Q21" s="16">
        <f>Úspory!R22</f>
        <v>0</v>
      </c>
      <c r="R21" s="16">
        <f>Úspory!S22</f>
        <v>0</v>
      </c>
      <c r="S21" s="16">
        <f>Úspory!T22</f>
        <v>0</v>
      </c>
      <c r="T21" s="16">
        <f>Úspory!U22</f>
        <v>0</v>
      </c>
      <c r="U21" s="32"/>
      <c r="V21" s="41"/>
      <c r="W21" s="36"/>
      <c r="X21" s="36"/>
      <c r="Y21" s="36"/>
      <c r="Z21" s="42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</row>
    <row r="22" spans="1:61" s="48" customFormat="1" ht="14.25" customHeight="1">
      <c r="A22" s="36"/>
      <c r="B22" s="45" t="s">
        <v>48</v>
      </c>
      <c r="C22" s="31" t="s">
        <v>25</v>
      </c>
      <c r="D22" s="50"/>
      <c r="E22" s="50"/>
      <c r="F22" s="47"/>
      <c r="G22" s="17">
        <v>13</v>
      </c>
      <c r="H22" s="22">
        <f t="shared" si="4"/>
        <v>0</v>
      </c>
      <c r="I22" s="16">
        <f>Úspory!J23</f>
        <v>0</v>
      </c>
      <c r="J22" s="16">
        <f>Úspory!K23</f>
        <v>0</v>
      </c>
      <c r="K22" s="16">
        <f>Úspory!L23</f>
        <v>0</v>
      </c>
      <c r="L22" s="16">
        <f>Úspory!M23</f>
        <v>0</v>
      </c>
      <c r="M22" s="16">
        <f>Úspory!N23</f>
        <v>0</v>
      </c>
      <c r="N22" s="16">
        <f>Úspory!O23</f>
        <v>0</v>
      </c>
      <c r="O22" s="16">
        <f>Úspory!P23</f>
        <v>0</v>
      </c>
      <c r="P22" s="16">
        <f>Úspory!Q23</f>
        <v>0</v>
      </c>
      <c r="Q22" s="16">
        <f>Úspory!R23</f>
        <v>0</v>
      </c>
      <c r="R22" s="16">
        <f>Úspory!S23</f>
        <v>0</v>
      </c>
      <c r="S22" s="16">
        <f>Úspory!T23</f>
        <v>0</v>
      </c>
      <c r="T22" s="16">
        <f>Úspory!U23</f>
        <v>0</v>
      </c>
      <c r="U22" s="32"/>
      <c r="V22" s="41"/>
      <c r="W22" s="36"/>
      <c r="X22" s="36"/>
      <c r="Y22" s="36"/>
      <c r="Z22" s="42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</row>
    <row r="23" spans="1:61" s="48" customFormat="1" ht="14.25" customHeight="1">
      <c r="A23" s="36"/>
      <c r="B23" s="45" t="s">
        <v>49</v>
      </c>
      <c r="C23" s="31" t="s">
        <v>25</v>
      </c>
      <c r="D23" s="50"/>
      <c r="E23" s="50"/>
      <c r="F23" s="47"/>
      <c r="G23" s="17">
        <v>14</v>
      </c>
      <c r="H23" s="22">
        <f t="shared" si="4"/>
        <v>0</v>
      </c>
      <c r="I23" s="16">
        <f>Úspory!J24</f>
        <v>0</v>
      </c>
      <c r="J23" s="16">
        <f>Úspory!K24</f>
        <v>0</v>
      </c>
      <c r="K23" s="16">
        <f>Úspory!L24</f>
        <v>0</v>
      </c>
      <c r="L23" s="16">
        <f>Úspory!M24</f>
        <v>0</v>
      </c>
      <c r="M23" s="16">
        <f>Úspory!N24</f>
        <v>0</v>
      </c>
      <c r="N23" s="16">
        <f>Úspory!O24</f>
        <v>0</v>
      </c>
      <c r="O23" s="16">
        <f>Úspory!P24</f>
        <v>0</v>
      </c>
      <c r="P23" s="16">
        <f>Úspory!Q24</f>
        <v>0</v>
      </c>
      <c r="Q23" s="16">
        <f>Úspory!R24</f>
        <v>0</v>
      </c>
      <c r="R23" s="16">
        <f>Úspory!S24</f>
        <v>0</v>
      </c>
      <c r="S23" s="16">
        <f>Úspory!T24</f>
        <v>0</v>
      </c>
      <c r="T23" s="16">
        <f>Úspory!U24</f>
        <v>0</v>
      </c>
      <c r="U23" s="32"/>
      <c r="V23" s="41"/>
      <c r="W23" s="36"/>
      <c r="X23" s="36"/>
      <c r="Y23" s="36"/>
      <c r="Z23" s="42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</row>
    <row r="24" spans="1:61" s="48" customFormat="1" ht="14.25" customHeight="1">
      <c r="A24" s="36"/>
      <c r="B24" s="45" t="s">
        <v>50</v>
      </c>
      <c r="C24" s="31" t="s">
        <v>25</v>
      </c>
      <c r="D24" s="50"/>
      <c r="E24" s="50"/>
      <c r="F24" s="47"/>
      <c r="G24" s="17">
        <v>15</v>
      </c>
      <c r="H24" s="22">
        <f t="shared" si="4"/>
        <v>0</v>
      </c>
      <c r="I24" s="16">
        <f>Úspory!J25</f>
        <v>0</v>
      </c>
      <c r="J24" s="16">
        <f>Úspory!K25</f>
        <v>0</v>
      </c>
      <c r="K24" s="16">
        <f>Úspory!L25</f>
        <v>0</v>
      </c>
      <c r="L24" s="16">
        <f>Úspory!M25</f>
        <v>0</v>
      </c>
      <c r="M24" s="16">
        <f>Úspory!N25</f>
        <v>0</v>
      </c>
      <c r="N24" s="16">
        <f>Úspory!O25</f>
        <v>0</v>
      </c>
      <c r="O24" s="16">
        <f>Úspory!P25</f>
        <v>0</v>
      </c>
      <c r="P24" s="16">
        <f>Úspory!Q25</f>
        <v>0</v>
      </c>
      <c r="Q24" s="16">
        <f>Úspory!R25</f>
        <v>0</v>
      </c>
      <c r="R24" s="16">
        <f>Úspory!S25</f>
        <v>0</v>
      </c>
      <c r="S24" s="16">
        <f>Úspory!T25</f>
        <v>0</v>
      </c>
      <c r="T24" s="16">
        <f>Úspory!U25</f>
        <v>0</v>
      </c>
      <c r="U24" s="32"/>
      <c r="V24" s="41"/>
      <c r="W24" s="36"/>
      <c r="X24" s="36"/>
      <c r="Y24" s="36"/>
      <c r="Z24" s="42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</row>
    <row r="25" spans="1:61" s="48" customFormat="1" ht="14.25" customHeight="1">
      <c r="A25" s="36"/>
      <c r="B25" s="45" t="s">
        <v>52</v>
      </c>
      <c r="C25" s="31" t="s">
        <v>25</v>
      </c>
      <c r="D25" s="50"/>
      <c r="E25" s="50"/>
      <c r="F25" s="50"/>
      <c r="G25" s="17">
        <v>16</v>
      </c>
      <c r="H25" s="22">
        <f t="shared" si="4"/>
        <v>0</v>
      </c>
      <c r="I25" s="16">
        <f>Úspory!J26</f>
        <v>0</v>
      </c>
      <c r="J25" s="16">
        <f>Úspory!K26</f>
        <v>0</v>
      </c>
      <c r="K25" s="16">
        <f>Úspory!L26</f>
        <v>0</v>
      </c>
      <c r="L25" s="16">
        <f>Úspory!M26</f>
        <v>0</v>
      </c>
      <c r="M25" s="16">
        <f>Úspory!N26</f>
        <v>0</v>
      </c>
      <c r="N25" s="16">
        <f>Úspory!O26</f>
        <v>0</v>
      </c>
      <c r="O25" s="16">
        <f>Úspory!P26</f>
        <v>0</v>
      </c>
      <c r="P25" s="16">
        <f>Úspory!Q26</f>
        <v>0</v>
      </c>
      <c r="Q25" s="16">
        <f>Úspory!R26</f>
        <v>0</v>
      </c>
      <c r="R25" s="16">
        <f>Úspory!S26</f>
        <v>0</v>
      </c>
      <c r="S25" s="16">
        <f>Úspory!T26</f>
        <v>0</v>
      </c>
      <c r="T25" s="16">
        <f>Úspory!U26</f>
        <v>0</v>
      </c>
      <c r="U25" s="32"/>
      <c r="V25" s="41"/>
      <c r="W25" s="36"/>
      <c r="X25" s="36"/>
      <c r="Y25" s="36"/>
      <c r="Z25" s="42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</row>
    <row r="26" spans="1:61" s="48" customFormat="1" ht="14.25" customHeight="1">
      <c r="A26" s="36"/>
      <c r="B26" s="44" t="s">
        <v>74</v>
      </c>
      <c r="C26" s="32" t="s">
        <v>21</v>
      </c>
      <c r="D26" s="44"/>
      <c r="E26" s="44"/>
      <c r="F26" s="44"/>
      <c r="G26" s="32">
        <v>17</v>
      </c>
      <c r="H26" s="44">
        <f>SUM(I26:T26)</f>
        <v>0</v>
      </c>
      <c r="I26" s="33">
        <f>I18+I19</f>
        <v>0</v>
      </c>
      <c r="J26" s="33">
        <f aca="true" t="shared" si="5" ref="J26:T26">J18+J19</f>
        <v>0</v>
      </c>
      <c r="K26" s="33">
        <f t="shared" si="5"/>
        <v>0</v>
      </c>
      <c r="L26" s="33">
        <f t="shared" si="5"/>
        <v>0</v>
      </c>
      <c r="M26" s="33">
        <f t="shared" si="5"/>
        <v>0</v>
      </c>
      <c r="N26" s="33">
        <f t="shared" si="5"/>
        <v>0</v>
      </c>
      <c r="O26" s="33">
        <f t="shared" si="5"/>
        <v>0</v>
      </c>
      <c r="P26" s="33">
        <f t="shared" si="5"/>
        <v>0</v>
      </c>
      <c r="Q26" s="33">
        <f t="shared" si="5"/>
        <v>0</v>
      </c>
      <c r="R26" s="33">
        <f t="shared" si="5"/>
        <v>0</v>
      </c>
      <c r="S26" s="33">
        <f t="shared" si="5"/>
        <v>0</v>
      </c>
      <c r="T26" s="33">
        <f t="shared" si="5"/>
        <v>0</v>
      </c>
      <c r="U26" s="32"/>
      <c r="V26" s="41"/>
      <c r="W26" s="36"/>
      <c r="X26" s="36"/>
      <c r="Y26" s="36"/>
      <c r="Z26" s="42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</row>
    <row r="27" spans="1:61" s="48" customFormat="1" ht="14.25" customHeight="1">
      <c r="A27" s="36"/>
      <c r="B27" s="44" t="s">
        <v>75</v>
      </c>
      <c r="C27" s="32" t="s">
        <v>25</v>
      </c>
      <c r="D27" s="44"/>
      <c r="E27" s="44"/>
      <c r="F27" s="44"/>
      <c r="G27" s="32" t="s">
        <v>76</v>
      </c>
      <c r="H27" s="44">
        <f>SUM(I27:T27)</f>
        <v>0</v>
      </c>
      <c r="I27" s="33">
        <f>SUM(I22:I25)</f>
        <v>0</v>
      </c>
      <c r="J27" s="33">
        <f aca="true" t="shared" si="6" ref="J27">SUM(J22:J25)</f>
        <v>0</v>
      </c>
      <c r="K27" s="33">
        <f aca="true" t="shared" si="7" ref="K27">SUM(K22:K25)</f>
        <v>0</v>
      </c>
      <c r="L27" s="33">
        <f aca="true" t="shared" si="8" ref="L27">SUM(L22:L25)</f>
        <v>0</v>
      </c>
      <c r="M27" s="33">
        <f aca="true" t="shared" si="9" ref="M27">SUM(M22:M25)</f>
        <v>0</v>
      </c>
      <c r="N27" s="33">
        <f aca="true" t="shared" si="10" ref="N27">SUM(N22:N25)</f>
        <v>0</v>
      </c>
      <c r="O27" s="33">
        <f aca="true" t="shared" si="11" ref="O27">SUM(O22:O25)</f>
        <v>0</v>
      </c>
      <c r="P27" s="33">
        <f aca="true" t="shared" si="12" ref="P27">SUM(P22:P25)</f>
        <v>0</v>
      </c>
      <c r="Q27" s="33">
        <f aca="true" t="shared" si="13" ref="Q27">SUM(Q22:Q25)</f>
        <v>0</v>
      </c>
      <c r="R27" s="33">
        <f aca="true" t="shared" si="14" ref="R27">SUM(R22:R25)</f>
        <v>0</v>
      </c>
      <c r="S27" s="33">
        <f aca="true" t="shared" si="15" ref="S27">SUM(S22:S25)</f>
        <v>0</v>
      </c>
      <c r="T27" s="33">
        <f aca="true" t="shared" si="16" ref="T27">SUM(T22:T25)</f>
        <v>0</v>
      </c>
      <c r="U27" s="32"/>
      <c r="V27" s="41"/>
      <c r="W27" s="36"/>
      <c r="X27" s="36"/>
      <c r="Y27" s="36"/>
      <c r="Z27" s="42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</row>
    <row r="28" spans="2:21" ht="29.25" customHeight="1">
      <c r="B28" s="79" t="s">
        <v>77</v>
      </c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</row>
    <row r="29" spans="1:61" s="48" customFormat="1" ht="14.25" customHeight="1">
      <c r="A29" s="36"/>
      <c r="B29" s="31" t="s">
        <v>43</v>
      </c>
      <c r="C29" s="31" t="s">
        <v>44</v>
      </c>
      <c r="D29" s="45"/>
      <c r="E29" s="45"/>
      <c r="F29" s="31"/>
      <c r="G29" s="31" t="s">
        <v>40</v>
      </c>
      <c r="H29" s="31" t="s">
        <v>26</v>
      </c>
      <c r="I29" s="80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2"/>
      <c r="U29" s="51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</row>
    <row r="30" spans="1:61" s="48" customFormat="1" ht="14.25" customHeight="1">
      <c r="A30" s="36"/>
      <c r="B30" s="45" t="s">
        <v>48</v>
      </c>
      <c r="C30" s="31" t="s">
        <v>21</v>
      </c>
      <c r="D30" s="50"/>
      <c r="E30" s="50"/>
      <c r="F30" s="47"/>
      <c r="G30" s="17">
        <v>18</v>
      </c>
      <c r="H30" s="22">
        <f>SUM(I30:T30)</f>
        <v>19283.999999999996</v>
      </c>
      <c r="I30" s="16">
        <f>Úspory!J30</f>
        <v>1606.9999999999998</v>
      </c>
      <c r="J30" s="16">
        <f>Úspory!K30</f>
        <v>1606.9999999999998</v>
      </c>
      <c r="K30" s="16">
        <f>Úspory!L30</f>
        <v>1606.9999999999998</v>
      </c>
      <c r="L30" s="16">
        <f>Úspory!M30</f>
        <v>1606.9999999999998</v>
      </c>
      <c r="M30" s="16">
        <f>Úspory!N30</f>
        <v>1606.9999999999998</v>
      </c>
      <c r="N30" s="16">
        <f>Úspory!O30</f>
        <v>1606.9999999999998</v>
      </c>
      <c r="O30" s="16">
        <f>Úspory!P30</f>
        <v>1606.9999999999998</v>
      </c>
      <c r="P30" s="16">
        <f>Úspory!Q30</f>
        <v>1606.9999999999998</v>
      </c>
      <c r="Q30" s="16">
        <f>Úspory!R30</f>
        <v>1606.9999999999998</v>
      </c>
      <c r="R30" s="16">
        <f>Úspory!S30</f>
        <v>1606.9999999999998</v>
      </c>
      <c r="S30" s="16">
        <f>Úspory!T30</f>
        <v>1606.9999999999998</v>
      </c>
      <c r="T30" s="16">
        <f>Úspory!U30</f>
        <v>1606.9999999999998</v>
      </c>
      <c r="U30" s="47">
        <f>Úspory!V30</f>
        <v>606.9999999999999</v>
      </c>
      <c r="V30" s="41"/>
      <c r="W30" s="41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</row>
    <row r="31" spans="1:61" s="48" customFormat="1" ht="14.25" customHeight="1">
      <c r="A31" s="36"/>
      <c r="B31" s="45" t="s">
        <v>49</v>
      </c>
      <c r="C31" s="31" t="s">
        <v>21</v>
      </c>
      <c r="D31" s="50"/>
      <c r="E31" s="50"/>
      <c r="F31" s="47"/>
      <c r="G31" s="17">
        <v>19</v>
      </c>
      <c r="H31" s="22">
        <f aca="true" t="shared" si="17" ref="H31:H37">SUM(I31:T31)</f>
        <v>128153.99999999999</v>
      </c>
      <c r="I31" s="16">
        <f>Úspory!J31</f>
        <v>10679.499999999998</v>
      </c>
      <c r="J31" s="16">
        <f>Úspory!K31</f>
        <v>10679.499999999998</v>
      </c>
      <c r="K31" s="16">
        <f>Úspory!L31</f>
        <v>10679.499999999998</v>
      </c>
      <c r="L31" s="16">
        <f>Úspory!M31</f>
        <v>10679.499999999998</v>
      </c>
      <c r="M31" s="16">
        <f>Úspory!N31</f>
        <v>10679.499999999998</v>
      </c>
      <c r="N31" s="16">
        <f>Úspory!O31</f>
        <v>10679.499999999998</v>
      </c>
      <c r="O31" s="16">
        <f>Úspory!P31</f>
        <v>10679.499999999998</v>
      </c>
      <c r="P31" s="16">
        <f>Úspory!Q31</f>
        <v>10679.499999999998</v>
      </c>
      <c r="Q31" s="16">
        <f>Úspory!R31</f>
        <v>10679.499999999998</v>
      </c>
      <c r="R31" s="16">
        <f>Úspory!S31</f>
        <v>10679.499999999998</v>
      </c>
      <c r="S31" s="16">
        <f>Úspory!T31</f>
        <v>10679.499999999998</v>
      </c>
      <c r="T31" s="16">
        <f>Úspory!U31</f>
        <v>10679.499999999998</v>
      </c>
      <c r="U31" s="47">
        <f>Úspory!V31</f>
        <v>6679.5</v>
      </c>
      <c r="V31" s="41"/>
      <c r="W31" s="41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</row>
    <row r="32" spans="1:61" s="48" customFormat="1" ht="14.25" customHeight="1">
      <c r="A32" s="36"/>
      <c r="B32" s="45" t="s">
        <v>50</v>
      </c>
      <c r="C32" s="31" t="s">
        <v>51</v>
      </c>
      <c r="D32" s="50"/>
      <c r="E32" s="50"/>
      <c r="F32" s="47"/>
      <c r="G32" s="17">
        <v>20</v>
      </c>
      <c r="H32" s="22">
        <f t="shared" si="17"/>
        <v>437516.4000000001</v>
      </c>
      <c r="I32" s="16">
        <f>Úspory!J32</f>
        <v>36459.7</v>
      </c>
      <c r="J32" s="16">
        <f>Úspory!K32</f>
        <v>36459.7</v>
      </c>
      <c r="K32" s="16">
        <f>Úspory!L32</f>
        <v>36459.7</v>
      </c>
      <c r="L32" s="16">
        <f>Úspory!M32</f>
        <v>36459.7</v>
      </c>
      <c r="M32" s="16">
        <f>Úspory!N32</f>
        <v>36459.7</v>
      </c>
      <c r="N32" s="16">
        <f>Úspory!O32</f>
        <v>36459.7</v>
      </c>
      <c r="O32" s="16">
        <f>Úspory!P32</f>
        <v>36459.7</v>
      </c>
      <c r="P32" s="16">
        <f>Úspory!Q32</f>
        <v>36459.7</v>
      </c>
      <c r="Q32" s="16">
        <f>Úspory!R32</f>
        <v>36459.7</v>
      </c>
      <c r="R32" s="16">
        <f>Úspory!S32</f>
        <v>36459.7</v>
      </c>
      <c r="S32" s="16">
        <f>Úspory!T32</f>
        <v>36459.7</v>
      </c>
      <c r="T32" s="16">
        <f>Úspory!U32</f>
        <v>36459.7</v>
      </c>
      <c r="U32" s="47">
        <f>Úspory!V32</f>
        <v>36459.7</v>
      </c>
      <c r="V32" s="41"/>
      <c r="W32" s="41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</row>
    <row r="33" spans="1:61" s="48" customFormat="1" ht="14.25" customHeight="1">
      <c r="A33" s="36"/>
      <c r="B33" s="45" t="s">
        <v>52</v>
      </c>
      <c r="C33" s="31" t="s">
        <v>51</v>
      </c>
      <c r="D33" s="50"/>
      <c r="E33" s="50"/>
      <c r="F33" s="47"/>
      <c r="G33" s="17">
        <v>21</v>
      </c>
      <c r="H33" s="22">
        <f t="shared" si="17"/>
        <v>437516.4000000001</v>
      </c>
      <c r="I33" s="16">
        <f>Úspory!J33</f>
        <v>36459.7</v>
      </c>
      <c r="J33" s="16">
        <f>Úspory!K33</f>
        <v>36459.7</v>
      </c>
      <c r="K33" s="16">
        <f>Úspory!L33</f>
        <v>36459.7</v>
      </c>
      <c r="L33" s="16">
        <f>Úspory!M33</f>
        <v>36459.7</v>
      </c>
      <c r="M33" s="16">
        <f>Úspory!N33</f>
        <v>36459.7</v>
      </c>
      <c r="N33" s="16">
        <f>Úspory!O33</f>
        <v>36459.7</v>
      </c>
      <c r="O33" s="16">
        <f>Úspory!P33</f>
        <v>36459.7</v>
      </c>
      <c r="P33" s="16">
        <f>Úspory!Q33</f>
        <v>36459.7</v>
      </c>
      <c r="Q33" s="16">
        <f>Úspory!R33</f>
        <v>36459.7</v>
      </c>
      <c r="R33" s="16">
        <f>Úspory!S33</f>
        <v>36459.7</v>
      </c>
      <c r="S33" s="16">
        <f>Úspory!T33</f>
        <v>36459.7</v>
      </c>
      <c r="T33" s="16">
        <f>Úspory!U33</f>
        <v>36459.7</v>
      </c>
      <c r="U33" s="47">
        <f>Úspory!V33</f>
        <v>36459.7</v>
      </c>
      <c r="V33" s="41"/>
      <c r="W33" s="41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</row>
    <row r="34" spans="1:61" s="48" customFormat="1" ht="14.25" customHeight="1">
      <c r="A34" s="36"/>
      <c r="B34" s="45" t="s">
        <v>48</v>
      </c>
      <c r="C34" s="31" t="s">
        <v>25</v>
      </c>
      <c r="D34" s="50"/>
      <c r="E34" s="50"/>
      <c r="F34" s="47"/>
      <c r="G34" s="17">
        <v>22</v>
      </c>
      <c r="H34" s="22">
        <f t="shared" si="17"/>
        <v>94356.25199999998</v>
      </c>
      <c r="I34" s="16">
        <f>Úspory!J34</f>
        <v>7863.020999999999</v>
      </c>
      <c r="J34" s="16">
        <f>Úspory!K34</f>
        <v>7863.020999999999</v>
      </c>
      <c r="K34" s="16">
        <f>Úspory!L34</f>
        <v>7863.020999999999</v>
      </c>
      <c r="L34" s="16">
        <f>Úspory!M34</f>
        <v>7863.020999999999</v>
      </c>
      <c r="M34" s="16">
        <f>Úspory!N34</f>
        <v>7863.020999999999</v>
      </c>
      <c r="N34" s="16">
        <f>Úspory!O34</f>
        <v>7863.020999999999</v>
      </c>
      <c r="O34" s="16">
        <f>Úspory!P34</f>
        <v>7863.020999999999</v>
      </c>
      <c r="P34" s="16">
        <f>Úspory!Q34</f>
        <v>7863.020999999999</v>
      </c>
      <c r="Q34" s="16">
        <f>Úspory!R34</f>
        <v>7863.020999999999</v>
      </c>
      <c r="R34" s="16">
        <f>Úspory!S34</f>
        <v>7863.020999999999</v>
      </c>
      <c r="S34" s="16">
        <f>Úspory!T34</f>
        <v>7863.020999999999</v>
      </c>
      <c r="T34" s="16">
        <f>Úspory!U34</f>
        <v>7863.020999999999</v>
      </c>
      <c r="U34" s="47">
        <f>Úspory!V34</f>
        <v>3363.7381052631586</v>
      </c>
      <c r="V34" s="41"/>
      <c r="W34" s="41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</row>
    <row r="35" spans="1:61" s="48" customFormat="1" ht="14.25" customHeight="1">
      <c r="A35" s="36"/>
      <c r="B35" s="45" t="s">
        <v>49</v>
      </c>
      <c r="C35" s="31" t="s">
        <v>25</v>
      </c>
      <c r="D35" s="50"/>
      <c r="E35" s="50"/>
      <c r="F35" s="47"/>
      <c r="G35" s="17">
        <v>23</v>
      </c>
      <c r="H35" s="22">
        <f t="shared" si="17"/>
        <v>253222.692</v>
      </c>
      <c r="I35" s="16">
        <f>Úspory!J35</f>
        <v>21101.891</v>
      </c>
      <c r="J35" s="16">
        <f>Úspory!K35</f>
        <v>21101.891</v>
      </c>
      <c r="K35" s="16">
        <f>Úspory!L35</f>
        <v>21101.891</v>
      </c>
      <c r="L35" s="16">
        <f>Úspory!M35</f>
        <v>21101.891</v>
      </c>
      <c r="M35" s="16">
        <f>Úspory!N35</f>
        <v>21101.891</v>
      </c>
      <c r="N35" s="16">
        <f>Úspory!O35</f>
        <v>21101.891</v>
      </c>
      <c r="O35" s="16">
        <f>Úspory!P35</f>
        <v>21101.891</v>
      </c>
      <c r="P35" s="16">
        <f>Úspory!Q35</f>
        <v>21101.891</v>
      </c>
      <c r="Q35" s="16">
        <f>Úspory!R35</f>
        <v>21101.891</v>
      </c>
      <c r="R35" s="16">
        <f>Úspory!S35</f>
        <v>21101.891</v>
      </c>
      <c r="S35" s="16">
        <f>Úspory!T35</f>
        <v>21101.891</v>
      </c>
      <c r="T35" s="16">
        <f>Úspory!U35</f>
        <v>21101.891</v>
      </c>
      <c r="U35" s="47">
        <f>Úspory!V35</f>
        <v>13284.473295753029</v>
      </c>
      <c r="V35" s="41"/>
      <c r="W35" s="41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</row>
    <row r="36" spans="1:61" s="48" customFormat="1" ht="14.25" customHeight="1">
      <c r="A36" s="36"/>
      <c r="B36" s="45" t="s">
        <v>50</v>
      </c>
      <c r="C36" s="31" t="s">
        <v>25</v>
      </c>
      <c r="D36" s="50"/>
      <c r="E36" s="50"/>
      <c r="F36" s="47"/>
      <c r="G36" s="17">
        <v>24</v>
      </c>
      <c r="H36" s="22">
        <f t="shared" si="17"/>
        <v>24312.275999999998</v>
      </c>
      <c r="I36" s="16">
        <f>Úspory!J36</f>
        <v>2026.0229999999995</v>
      </c>
      <c r="J36" s="16">
        <f>Úspory!K36</f>
        <v>2026.0229999999995</v>
      </c>
      <c r="K36" s="16">
        <f>Úspory!L36</f>
        <v>2026.0229999999995</v>
      </c>
      <c r="L36" s="16">
        <f>Úspory!M36</f>
        <v>2026.0229999999995</v>
      </c>
      <c r="M36" s="16">
        <f>Úspory!N36</f>
        <v>2026.0229999999995</v>
      </c>
      <c r="N36" s="16">
        <f>Úspory!O36</f>
        <v>2026.0229999999995</v>
      </c>
      <c r="O36" s="16">
        <f>Úspory!P36</f>
        <v>2026.0229999999995</v>
      </c>
      <c r="P36" s="16">
        <f>Úspory!Q36</f>
        <v>2026.0229999999995</v>
      </c>
      <c r="Q36" s="16">
        <f>Úspory!R36</f>
        <v>2026.0229999999995</v>
      </c>
      <c r="R36" s="16">
        <f>Úspory!S36</f>
        <v>2026.0229999999995</v>
      </c>
      <c r="S36" s="16">
        <f>Úspory!T36</f>
        <v>2026.0229999999995</v>
      </c>
      <c r="T36" s="16">
        <f>Úspory!U36</f>
        <v>2026.0229999999995</v>
      </c>
      <c r="U36" s="47">
        <f>Úspory!V36</f>
        <v>2026.0229999999995</v>
      </c>
      <c r="V36" s="41"/>
      <c r="W36" s="41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</row>
    <row r="37" spans="1:61" s="48" customFormat="1" ht="14.25" customHeight="1">
      <c r="A37" s="36"/>
      <c r="B37" s="45" t="s">
        <v>52</v>
      </c>
      <c r="C37" s="31" t="s">
        <v>25</v>
      </c>
      <c r="D37" s="50"/>
      <c r="E37" s="50"/>
      <c r="F37" s="50"/>
      <c r="G37" s="17">
        <v>25</v>
      </c>
      <c r="H37" s="22">
        <f t="shared" si="17"/>
        <v>23091.456000000002</v>
      </c>
      <c r="I37" s="16">
        <f>Úspory!J37</f>
        <v>1924.288</v>
      </c>
      <c r="J37" s="16">
        <f>Úspory!K37</f>
        <v>1924.288</v>
      </c>
      <c r="K37" s="16">
        <f>Úspory!L37</f>
        <v>1924.288</v>
      </c>
      <c r="L37" s="16">
        <f>Úspory!M37</f>
        <v>1924.288</v>
      </c>
      <c r="M37" s="16">
        <f>Úspory!N37</f>
        <v>1924.288</v>
      </c>
      <c r="N37" s="16">
        <f>Úspory!O37</f>
        <v>1924.288</v>
      </c>
      <c r="O37" s="16">
        <f>Úspory!P37</f>
        <v>1924.288</v>
      </c>
      <c r="P37" s="16">
        <f>Úspory!Q37</f>
        <v>1924.288</v>
      </c>
      <c r="Q37" s="16">
        <f>Úspory!R37</f>
        <v>1924.288</v>
      </c>
      <c r="R37" s="16">
        <f>Úspory!S37</f>
        <v>1924.288</v>
      </c>
      <c r="S37" s="16">
        <f>Úspory!T37</f>
        <v>1924.288</v>
      </c>
      <c r="T37" s="16">
        <f>Úspory!U37</f>
        <v>1924.288</v>
      </c>
      <c r="U37" s="47">
        <f>Úspory!V37</f>
        <v>1924.288</v>
      </c>
      <c r="V37" s="41"/>
      <c r="W37" s="41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</row>
    <row r="38" spans="1:61" s="48" customFormat="1" ht="14.25" customHeight="1">
      <c r="A38" s="36"/>
      <c r="B38" s="44" t="s">
        <v>78</v>
      </c>
      <c r="C38" s="32" t="s">
        <v>25</v>
      </c>
      <c r="D38" s="44"/>
      <c r="E38" s="44"/>
      <c r="F38" s="44"/>
      <c r="G38" s="32" t="s">
        <v>79</v>
      </c>
      <c r="H38" s="44">
        <f>SUM(I38:T38)</f>
        <v>394982.676</v>
      </c>
      <c r="I38" s="33">
        <f>SUM(I34:I37)</f>
        <v>32915.223</v>
      </c>
      <c r="J38" s="33">
        <f aca="true" t="shared" si="18" ref="J38:U38">SUM(J34:J37)</f>
        <v>32915.223</v>
      </c>
      <c r="K38" s="33">
        <f t="shared" si="18"/>
        <v>32915.223</v>
      </c>
      <c r="L38" s="33">
        <f t="shared" si="18"/>
        <v>32915.223</v>
      </c>
      <c r="M38" s="33">
        <f t="shared" si="18"/>
        <v>32915.223</v>
      </c>
      <c r="N38" s="33">
        <f t="shared" si="18"/>
        <v>32915.223</v>
      </c>
      <c r="O38" s="33">
        <f t="shared" si="18"/>
        <v>32915.223</v>
      </c>
      <c r="P38" s="33">
        <f t="shared" si="18"/>
        <v>32915.223</v>
      </c>
      <c r="Q38" s="33">
        <f t="shared" si="18"/>
        <v>32915.223</v>
      </c>
      <c r="R38" s="33">
        <f t="shared" si="18"/>
        <v>32915.223</v>
      </c>
      <c r="S38" s="33">
        <f t="shared" si="18"/>
        <v>32915.223</v>
      </c>
      <c r="T38" s="33">
        <f t="shared" si="18"/>
        <v>32915.223</v>
      </c>
      <c r="U38" s="32">
        <f t="shared" si="18"/>
        <v>20598.522401016187</v>
      </c>
      <c r="V38" s="41"/>
      <c r="W38" s="41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</row>
    <row r="39" spans="2:24" ht="29.25" customHeight="1">
      <c r="B39" s="79" t="s">
        <v>80</v>
      </c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118"/>
      <c r="W39" s="118"/>
      <c r="X39" s="118"/>
    </row>
    <row r="40" spans="1:61" s="48" customFormat="1" ht="14.25" customHeight="1">
      <c r="A40" s="36"/>
      <c r="B40" s="45" t="s">
        <v>81</v>
      </c>
      <c r="C40" s="31" t="s">
        <v>25</v>
      </c>
      <c r="G40" s="17">
        <v>26</v>
      </c>
      <c r="H40" s="22">
        <f>SUM(I40:T40)</f>
        <v>0</v>
      </c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47"/>
      <c r="V40" s="107"/>
      <c r="W40" s="108"/>
      <c r="X40" s="108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</row>
    <row r="41" spans="1:61" s="48" customFormat="1" ht="14.25" customHeight="1">
      <c r="A41" s="36"/>
      <c r="B41" s="45" t="s">
        <v>82</v>
      </c>
      <c r="C41" s="31" t="s">
        <v>25</v>
      </c>
      <c r="G41" s="17">
        <v>27</v>
      </c>
      <c r="H41" s="22">
        <f>SUM(I41:T41)</f>
        <v>0</v>
      </c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47"/>
      <c r="V41" s="107"/>
      <c r="W41" s="108"/>
      <c r="X41" s="108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</row>
    <row r="42" spans="1:61" s="48" customFormat="1" ht="14.25" customHeight="1">
      <c r="A42" s="36"/>
      <c r="B42" s="44" t="str">
        <f>"Celkem (D = 26 + 27)"</f>
        <v>Celkem (D = 26 + 27)</v>
      </c>
      <c r="C42" s="32" t="s">
        <v>25</v>
      </c>
      <c r="D42" s="49"/>
      <c r="E42" s="49"/>
      <c r="F42" s="49"/>
      <c r="G42" s="32" t="s">
        <v>83</v>
      </c>
      <c r="H42" s="44">
        <f>SUM(I42:T42)</f>
        <v>0</v>
      </c>
      <c r="I42" s="33">
        <f>SUM(I40:I41)</f>
        <v>0</v>
      </c>
      <c r="J42" s="33">
        <f aca="true" t="shared" si="19" ref="J42:U42">SUM(J40:J41)</f>
        <v>0</v>
      </c>
      <c r="K42" s="33">
        <f t="shared" si="19"/>
        <v>0</v>
      </c>
      <c r="L42" s="33">
        <f t="shared" si="19"/>
        <v>0</v>
      </c>
      <c r="M42" s="33">
        <f t="shared" si="19"/>
        <v>0</v>
      </c>
      <c r="N42" s="33">
        <f t="shared" si="19"/>
        <v>0</v>
      </c>
      <c r="O42" s="33">
        <f t="shared" si="19"/>
        <v>0</v>
      </c>
      <c r="P42" s="33">
        <f t="shared" si="19"/>
        <v>0</v>
      </c>
      <c r="Q42" s="33">
        <f t="shared" si="19"/>
        <v>0</v>
      </c>
      <c r="R42" s="33">
        <f t="shared" si="19"/>
        <v>0</v>
      </c>
      <c r="S42" s="33">
        <f t="shared" si="19"/>
        <v>0</v>
      </c>
      <c r="T42" s="33">
        <f t="shared" si="19"/>
        <v>0</v>
      </c>
      <c r="U42" s="32">
        <f t="shared" si="19"/>
        <v>0</v>
      </c>
      <c r="V42" s="105"/>
      <c r="W42" s="106"/>
      <c r="X42" s="10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</row>
    <row r="43" spans="2:21" ht="29.25" customHeight="1">
      <c r="B43" s="79" t="s">
        <v>84</v>
      </c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</row>
    <row r="44" spans="1:61" s="48" customFormat="1" ht="14.25" customHeight="1">
      <c r="A44" s="36"/>
      <c r="B44" s="45" t="s">
        <v>85</v>
      </c>
      <c r="C44" s="31" t="s">
        <v>25</v>
      </c>
      <c r="G44" s="17">
        <v>28</v>
      </c>
      <c r="H44" s="22">
        <f>SUM(I44:T44)</f>
        <v>0</v>
      </c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47">
        <v>50000</v>
      </c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</row>
    <row r="45" spans="1:61" s="48" customFormat="1" ht="14.25" customHeight="1">
      <c r="A45" s="36"/>
      <c r="B45" s="45" t="s">
        <v>86</v>
      </c>
      <c r="C45" s="31" t="s">
        <v>25</v>
      </c>
      <c r="G45" s="17">
        <v>29</v>
      </c>
      <c r="H45" s="22">
        <f aca="true" t="shared" si="20" ref="H45:H46">SUM(I45:T45)</f>
        <v>0</v>
      </c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47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</row>
    <row r="46" spans="1:61" s="48" customFormat="1" ht="14.25" customHeight="1">
      <c r="A46" s="36"/>
      <c r="B46" s="45" t="s">
        <v>87</v>
      </c>
      <c r="C46" s="31" t="s">
        <v>25</v>
      </c>
      <c r="G46" s="17">
        <v>30</v>
      </c>
      <c r="H46" s="22">
        <f t="shared" si="20"/>
        <v>0</v>
      </c>
      <c r="I46" s="124"/>
      <c r="J46" s="124"/>
      <c r="K46" s="124"/>
      <c r="L46" s="124"/>
      <c r="M46" s="124"/>
      <c r="N46" s="124"/>
      <c r="O46" s="124"/>
      <c r="P46" s="124"/>
      <c r="Q46" s="124"/>
      <c r="R46" s="125"/>
      <c r="S46" s="124"/>
      <c r="T46" s="124"/>
      <c r="U46" s="47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</row>
    <row r="47" spans="1:61" s="48" customFormat="1" ht="14.25" customHeight="1">
      <c r="A47" s="36"/>
      <c r="B47" s="44" t="s">
        <v>88</v>
      </c>
      <c r="C47" s="32" t="s">
        <v>25</v>
      </c>
      <c r="G47" s="32" t="s">
        <v>89</v>
      </c>
      <c r="H47" s="44">
        <f>SUM(I47:T47)</f>
        <v>0</v>
      </c>
      <c r="I47" s="33">
        <f aca="true" t="shared" si="21" ref="I47:U47">SUM(I44:I46)</f>
        <v>0</v>
      </c>
      <c r="J47" s="33">
        <f t="shared" si="21"/>
        <v>0</v>
      </c>
      <c r="K47" s="33">
        <f t="shared" si="21"/>
        <v>0</v>
      </c>
      <c r="L47" s="33">
        <f t="shared" si="21"/>
        <v>0</v>
      </c>
      <c r="M47" s="33">
        <f t="shared" si="21"/>
        <v>0</v>
      </c>
      <c r="N47" s="33">
        <f t="shared" si="21"/>
        <v>0</v>
      </c>
      <c r="O47" s="33">
        <f t="shared" si="21"/>
        <v>0</v>
      </c>
      <c r="P47" s="33">
        <f t="shared" si="21"/>
        <v>0</v>
      </c>
      <c r="Q47" s="33">
        <f t="shared" si="21"/>
        <v>0</v>
      </c>
      <c r="R47" s="33">
        <f t="shared" si="21"/>
        <v>0</v>
      </c>
      <c r="S47" s="33">
        <f t="shared" si="21"/>
        <v>0</v>
      </c>
      <c r="T47" s="33">
        <f t="shared" si="21"/>
        <v>0</v>
      </c>
      <c r="U47" s="32">
        <f t="shared" si="21"/>
        <v>50000</v>
      </c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</row>
    <row r="48" spans="2:24" ht="30" customHeight="1">
      <c r="B48" s="79" t="s">
        <v>90</v>
      </c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32"/>
      <c r="V48" s="109"/>
      <c r="W48" s="110"/>
      <c r="X48" s="111"/>
    </row>
    <row r="49" spans="1:61" s="48" customFormat="1" ht="14.25" customHeight="1">
      <c r="A49" s="36"/>
      <c r="B49" s="44" t="s">
        <v>91</v>
      </c>
      <c r="C49" s="32" t="s">
        <v>25</v>
      </c>
      <c r="D49" s="49"/>
      <c r="E49" s="49"/>
      <c r="F49" s="49"/>
      <c r="G49" s="32" t="s">
        <v>92</v>
      </c>
      <c r="H49" s="33">
        <f>SUM(I49:T49)</f>
        <v>0</v>
      </c>
      <c r="I49" s="33">
        <f aca="true" t="shared" si="22" ref="I49:T49">I42+I47</f>
        <v>0</v>
      </c>
      <c r="J49" s="33">
        <f t="shared" si="22"/>
        <v>0</v>
      </c>
      <c r="K49" s="33">
        <f t="shared" si="22"/>
        <v>0</v>
      </c>
      <c r="L49" s="33">
        <f t="shared" si="22"/>
        <v>0</v>
      </c>
      <c r="M49" s="33">
        <f t="shared" si="22"/>
        <v>0</v>
      </c>
      <c r="N49" s="33">
        <f t="shared" si="22"/>
        <v>0</v>
      </c>
      <c r="O49" s="33">
        <f t="shared" si="22"/>
        <v>0</v>
      </c>
      <c r="P49" s="33">
        <f t="shared" si="22"/>
        <v>0</v>
      </c>
      <c r="Q49" s="33">
        <f t="shared" si="22"/>
        <v>0</v>
      </c>
      <c r="R49" s="33">
        <f t="shared" si="22"/>
        <v>0</v>
      </c>
      <c r="S49" s="33">
        <f t="shared" si="22"/>
        <v>0</v>
      </c>
      <c r="T49" s="33">
        <f t="shared" si="22"/>
        <v>0</v>
      </c>
      <c r="U49" s="32"/>
      <c r="V49" s="112"/>
      <c r="W49" s="113"/>
      <c r="X49" s="114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</row>
    <row r="50" spans="2:24" ht="29.25" customHeight="1">
      <c r="B50" s="79" t="s">
        <v>93</v>
      </c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112"/>
      <c r="W50" s="113"/>
      <c r="X50" s="114"/>
    </row>
    <row r="51" spans="1:61" s="48" customFormat="1" ht="14.25" customHeight="1">
      <c r="A51" s="36"/>
      <c r="B51" s="44" t="s">
        <v>94</v>
      </c>
      <c r="C51" s="32" t="s">
        <v>25</v>
      </c>
      <c r="D51" s="54"/>
      <c r="E51" s="54"/>
      <c r="F51" s="54"/>
      <c r="G51" s="32" t="s">
        <v>95</v>
      </c>
      <c r="H51" s="33">
        <f>SUM(I51:U51)</f>
        <v>465581.1984010162</v>
      </c>
      <c r="I51" s="33">
        <f>I49+I38</f>
        <v>32915.223</v>
      </c>
      <c r="J51" s="33">
        <f aca="true" t="shared" si="23" ref="J51:U51">J47+J42+J38</f>
        <v>32915.223</v>
      </c>
      <c r="K51" s="33">
        <f t="shared" si="23"/>
        <v>32915.223</v>
      </c>
      <c r="L51" s="33">
        <f t="shared" si="23"/>
        <v>32915.223</v>
      </c>
      <c r="M51" s="33">
        <f t="shared" si="23"/>
        <v>32915.223</v>
      </c>
      <c r="N51" s="33">
        <f t="shared" si="23"/>
        <v>32915.223</v>
      </c>
      <c r="O51" s="33">
        <f t="shared" si="23"/>
        <v>32915.223</v>
      </c>
      <c r="P51" s="33">
        <f t="shared" si="23"/>
        <v>32915.223</v>
      </c>
      <c r="Q51" s="33">
        <f t="shared" si="23"/>
        <v>32915.223</v>
      </c>
      <c r="R51" s="33">
        <f t="shared" si="23"/>
        <v>32915.223</v>
      </c>
      <c r="S51" s="33">
        <f t="shared" si="23"/>
        <v>32915.223</v>
      </c>
      <c r="T51" s="33">
        <f t="shared" si="23"/>
        <v>32915.223</v>
      </c>
      <c r="U51" s="47">
        <f t="shared" si="23"/>
        <v>70598.52240101619</v>
      </c>
      <c r="V51" s="115"/>
      <c r="W51" s="116"/>
      <c r="X51" s="117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</row>
    <row r="52" s="27" customFormat="1" ht="5.5" customHeight="1"/>
    <row r="53" s="27" customFormat="1" ht="13">
      <c r="B53" s="9" t="s">
        <v>96</v>
      </c>
    </row>
    <row r="54" s="27" customFormat="1" ht="15" customHeight="1">
      <c r="B54" s="9"/>
    </row>
    <row r="55" spans="2:20" ht="30" customHeight="1">
      <c r="B55" s="120" t="s">
        <v>97</v>
      </c>
      <c r="C55" s="120"/>
      <c r="D55" s="120"/>
      <c r="E55" s="120"/>
      <c r="F55" s="120"/>
      <c r="G55" s="120"/>
      <c r="H55" s="120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</row>
    <row r="56" spans="2:20" ht="18" customHeight="1">
      <c r="B56" s="52" t="s">
        <v>98</v>
      </c>
      <c r="C56" s="2" t="s">
        <v>99</v>
      </c>
      <c r="D56" s="53"/>
      <c r="E56" s="53"/>
      <c r="F56" s="53"/>
      <c r="G56" s="103">
        <f>H49</f>
        <v>0</v>
      </c>
      <c r="H56" s="104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</row>
    <row r="57" spans="2:20" ht="18" customHeight="1">
      <c r="B57" s="52" t="s">
        <v>100</v>
      </c>
      <c r="C57" s="2" t="s">
        <v>99</v>
      </c>
      <c r="D57" s="53"/>
      <c r="E57" s="53"/>
      <c r="F57" s="53"/>
      <c r="G57" s="103">
        <f>SUM(I27:T27)/1000</f>
        <v>0</v>
      </c>
      <c r="H57" s="104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</row>
    <row r="58" spans="2:20" ht="18" customHeight="1">
      <c r="B58" s="28" t="s">
        <v>97</v>
      </c>
      <c r="C58" s="29" t="s">
        <v>101</v>
      </c>
      <c r="D58" s="30"/>
      <c r="E58" s="30"/>
      <c r="F58" s="30"/>
      <c r="G58" s="119">
        <f>G56-(G57*1.2)</f>
        <v>0</v>
      </c>
      <c r="H58" s="119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</row>
    <row r="59" s="27" customFormat="1" ht="15"/>
    <row r="60" s="27" customFormat="1" ht="15"/>
    <row r="61" spans="2:20" ht="15"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</row>
    <row r="62" spans="2:20" ht="15"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</row>
    <row r="63" spans="2:20" ht="15"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</row>
    <row r="64" spans="2:20" ht="15"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</row>
    <row r="65" spans="2:20" ht="15"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</row>
    <row r="66" spans="2:20" ht="15"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</row>
    <row r="67" spans="2:20" ht="15"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</row>
    <row r="68" spans="2:20" ht="15"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</row>
    <row r="69" spans="2:20" ht="15"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</row>
    <row r="70" spans="2:20" ht="15"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</row>
    <row r="71" spans="2:20" ht="15"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</row>
    <row r="72" spans="2:20" ht="15"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</row>
    <row r="73" spans="2:20" ht="15"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</row>
    <row r="74" spans="2:20" ht="15"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</row>
    <row r="75" spans="2:20" ht="15"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</row>
    <row r="76" spans="2:20" ht="15"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</row>
    <row r="77" spans="2:20" ht="15"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</row>
    <row r="78" spans="2:20" ht="15"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</row>
    <row r="79" spans="2:20" ht="15"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</row>
    <row r="80" spans="2:20" ht="15"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</row>
    <row r="81" spans="2:20" ht="15"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</row>
    <row r="82" spans="2:20" ht="15"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</row>
    <row r="83" spans="2:20" ht="15"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</row>
    <row r="84" spans="2:20" ht="15"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</row>
    <row r="85" spans="2:20" ht="15"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</row>
    <row r="86" spans="2:20" ht="15"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</row>
    <row r="87" spans="2:20" ht="15"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</row>
    <row r="88" spans="2:20" ht="15"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</row>
    <row r="89" spans="2:20" ht="15"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</row>
    <row r="90" spans="2:20" ht="15"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</row>
    <row r="91" spans="2:20" ht="15"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</row>
    <row r="92" spans="2:20" ht="15"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</row>
    <row r="93" spans="2:20" ht="15"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</row>
    <row r="94" spans="2:20" ht="15"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</row>
    <row r="95" spans="2:20" ht="15"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</row>
    <row r="96" spans="2:20" ht="15"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</row>
    <row r="97" spans="2:20" ht="15"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</row>
    <row r="98" spans="2:20" ht="15"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</row>
    <row r="99" spans="2:20" ht="15"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</row>
    <row r="100" spans="2:20" ht="15"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</row>
    <row r="101" spans="2:20" ht="15"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</row>
    <row r="102" spans="2:20" ht="15"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</row>
    <row r="103" spans="2:20" ht="15"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</row>
    <row r="104" spans="2:20" ht="15"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</row>
    <row r="105" spans="2:20" ht="15"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</row>
    <row r="106" spans="2:20" ht="15"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</row>
    <row r="107" spans="2:20" ht="15"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</row>
    <row r="108" spans="2:20" ht="15"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</row>
    <row r="109" spans="2:20" ht="15"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</row>
    <row r="110" spans="2:20" ht="15"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</row>
    <row r="111" spans="2:20" ht="15"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</row>
    <row r="112" spans="2:20" ht="15"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</row>
    <row r="113" spans="2:20" ht="15"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</row>
    <row r="114" spans="2:20" ht="15"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</row>
    <row r="115" spans="2:20" ht="15"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</row>
    <row r="116" spans="2:20" ht="15"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</row>
    <row r="117" spans="2:20" ht="15"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</row>
    <row r="118" spans="2:20" ht="15"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</row>
    <row r="119" spans="2:20" ht="15"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</row>
    <row r="120" spans="2:20" ht="15"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</row>
    <row r="121" spans="2:20" ht="15"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</row>
    <row r="122" spans="2:20" ht="15"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</row>
    <row r="123" spans="2:20" ht="15"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</row>
    <row r="124" spans="2:20" ht="15"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</row>
    <row r="125" spans="2:20" ht="15"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</row>
    <row r="126" spans="2:20" ht="15"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</row>
    <row r="127" spans="2:20" ht="15"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</row>
    <row r="128" spans="2:20" ht="15"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</row>
    <row r="129" spans="2:20" ht="15"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</row>
    <row r="130" spans="2:20" ht="15"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</row>
    <row r="131" spans="2:20" ht="15"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</row>
    <row r="132" spans="2:20" ht="15"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</row>
    <row r="133" spans="2:20" ht="15"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</row>
    <row r="134" spans="2:20" ht="15"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</row>
    <row r="135" spans="2:20" ht="15"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</row>
    <row r="136" spans="2:20" ht="15"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</row>
    <row r="137" spans="2:20" ht="15"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</row>
    <row r="138" spans="2:20" ht="15"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</row>
    <row r="139" spans="2:20" ht="15"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</row>
    <row r="140" spans="2:20" ht="15"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</row>
    <row r="141" spans="2:20" ht="15"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</row>
    <row r="142" spans="2:20" ht="15"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</row>
    <row r="143" spans="2:20" ht="15"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</row>
    <row r="144" spans="2:20" ht="15"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</row>
    <row r="145" spans="2:20" ht="15"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</row>
    <row r="146" spans="2:20" ht="15"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</row>
    <row r="147" spans="2:20" ht="15"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</row>
    <row r="148" spans="2:20" ht="15"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</row>
    <row r="149" spans="2:20" ht="15"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</row>
    <row r="150" spans="2:20" ht="15"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</row>
    <row r="151" spans="2:20" ht="15"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</row>
    <row r="152" spans="2:20" ht="15"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</row>
    <row r="153" spans="2:20" ht="15"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</row>
    <row r="154" spans="2:20" ht="15"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</row>
    <row r="155" spans="2:20" ht="15"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</row>
    <row r="156" spans="2:20" ht="15"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</row>
    <row r="157" spans="2:20" ht="15"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</row>
    <row r="158" spans="2:20" ht="15"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</row>
    <row r="159" spans="2:20" ht="15"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</row>
    <row r="160" spans="2:20" ht="15"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</row>
    <row r="161" spans="2:20" ht="15"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</row>
    <row r="162" spans="2:20" ht="15"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</row>
    <row r="163" spans="2:20" ht="15"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</row>
    <row r="164" spans="2:20" ht="15"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</row>
    <row r="165" spans="2:20" ht="15"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</row>
    <row r="166" spans="2:20" ht="15"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</row>
    <row r="167" spans="2:20" ht="15"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</row>
    <row r="168" spans="2:20" ht="15"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</row>
    <row r="169" spans="2:20" ht="15"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</row>
    <row r="170" spans="2:20" ht="15"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</row>
    <row r="171" spans="2:20" ht="15"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</row>
    <row r="172" spans="2:20" ht="15"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</row>
    <row r="173" spans="2:20" ht="15"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</row>
    <row r="174" spans="2:20" ht="15"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</row>
    <row r="175" spans="2:20" ht="15"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</row>
    <row r="176" spans="2:20" ht="15"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</row>
    <row r="177" spans="2:20" ht="15"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</row>
    <row r="178" spans="2:20" ht="15"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</row>
    <row r="179" spans="2:20" ht="15"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</row>
    <row r="180" spans="2:20" ht="15"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</row>
    <row r="181" spans="2:20" ht="15"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</row>
    <row r="182" spans="2:20" ht="15"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</row>
    <row r="183" spans="2:20" ht="15"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</row>
    <row r="184" spans="2:20" ht="15"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</row>
    <row r="185" spans="2:20" ht="15"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</row>
    <row r="186" spans="2:20" ht="15"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</row>
    <row r="187" spans="2:20" ht="15"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</row>
    <row r="188" spans="2:20" ht="15"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</row>
    <row r="189" spans="2:20" ht="15"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</row>
    <row r="190" spans="2:20" ht="15"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</row>
    <row r="191" spans="2:20" ht="15"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</row>
    <row r="192" spans="2:20" ht="15"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</row>
    <row r="193" spans="2:20" ht="15"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</row>
    <row r="194" spans="2:20" ht="15"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</row>
    <row r="195" spans="2:20" ht="15"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</row>
    <row r="196" spans="2:20" ht="15"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</row>
    <row r="197" spans="2:20" ht="15"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</row>
    <row r="198" spans="2:20" ht="15"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</row>
    <row r="199" spans="2:20" ht="15"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</row>
    <row r="200" spans="2:20" ht="15"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</row>
    <row r="201" spans="2:20" ht="15"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</row>
    <row r="202" spans="2:20" ht="15"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</row>
    <row r="203" spans="2:20" ht="15"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</row>
    <row r="204" spans="2:20" ht="15"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</row>
    <row r="205" spans="2:20" ht="15"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</row>
    <row r="206" spans="2:20" ht="15"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</row>
    <row r="207" spans="2:20" ht="15"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</row>
    <row r="208" spans="2:20" ht="15"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</row>
    <row r="209" spans="2:20" ht="15"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</row>
    <row r="210" spans="2:20" ht="15"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</row>
    <row r="211" spans="2:20" ht="15"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</row>
    <row r="212" spans="2:20" ht="15"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</row>
    <row r="213" spans="2:20" ht="15"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</row>
    <row r="214" spans="2:20" ht="15"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</row>
    <row r="215" spans="2:20" ht="15"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</row>
    <row r="216" spans="2:20" ht="15"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</row>
    <row r="217" spans="2:20" ht="15"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</row>
    <row r="218" spans="2:20" ht="15"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</row>
    <row r="219" spans="2:20" ht="15"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</row>
    <row r="220" spans="2:20" ht="15"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</row>
    <row r="221" spans="2:20" ht="15"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</row>
    <row r="222" spans="2:20" ht="15"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</row>
    <row r="223" spans="2:20" ht="15"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</row>
    <row r="224" spans="2:20" ht="15"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</row>
    <row r="225" spans="2:20" ht="15"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</row>
    <row r="226" spans="2:20" ht="15"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</row>
    <row r="227" spans="2:20" ht="15"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</row>
    <row r="228" spans="2:20" ht="15"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</row>
    <row r="229" spans="2:20" ht="15"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</row>
    <row r="230" spans="2:20" ht="15"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</row>
    <row r="231" spans="2:20" ht="15"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</row>
    <row r="232" spans="2:20" ht="15"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</row>
    <row r="233" spans="2:20" ht="15"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</row>
    <row r="234" spans="2:20" ht="15"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</row>
    <row r="235" spans="2:20" ht="15"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</row>
    <row r="236" spans="2:20" ht="15"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</row>
    <row r="237" spans="2:20" ht="15"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</row>
    <row r="238" spans="2:20" ht="15"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</row>
    <row r="239" spans="2:20" ht="15"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</row>
    <row r="240" spans="2:20" ht="15"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</row>
    <row r="241" spans="2:20" ht="15"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</row>
    <row r="242" spans="2:20" ht="15"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</row>
    <row r="243" spans="2:20" ht="15"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</row>
    <row r="244" spans="2:20" ht="15"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</row>
    <row r="245" spans="2:20" ht="15"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</row>
    <row r="246" spans="2:20" ht="15"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</row>
    <row r="247" spans="2:20" ht="15"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</row>
    <row r="248" spans="2:20" ht="15"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</row>
    <row r="249" spans="2:20" ht="15"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</row>
    <row r="250" spans="2:20" ht="15"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</row>
    <row r="251" spans="2:20" ht="15"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</row>
    <row r="252" spans="2:20" ht="15"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</row>
    <row r="253" spans="2:20" ht="15"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</row>
    <row r="254" spans="2:20" ht="15"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</row>
    <row r="255" spans="2:20" ht="15"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</row>
    <row r="256" spans="2:20" ht="15"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</row>
    <row r="257" spans="2:20" ht="15"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</row>
    <row r="258" spans="2:20" ht="15"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</row>
    <row r="259" spans="2:20" ht="15"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</row>
    <row r="260" spans="2:20" ht="15"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</row>
    <row r="261" spans="2:20" ht="15"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</row>
    <row r="262" spans="2:20" ht="15"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</row>
    <row r="263" spans="2:20" ht="15"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</row>
    <row r="264" spans="2:20" ht="15"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</row>
    <row r="265" spans="2:20" ht="15"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</row>
    <row r="266" spans="2:20" ht="15"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</row>
    <row r="267" spans="2:20" ht="15"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</row>
    <row r="268" spans="2:20" ht="15"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</row>
    <row r="269" spans="2:20" ht="15"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</row>
    <row r="270" spans="2:20" ht="15"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</row>
    <row r="271" spans="2:20" ht="15"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</row>
    <row r="272" spans="2:20" ht="15"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</row>
    <row r="273" spans="2:20" ht="15"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</row>
    <row r="274" spans="2:20" ht="15"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</row>
    <row r="275" spans="2:20" ht="15"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</row>
    <row r="276" spans="2:20" ht="15"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</row>
    <row r="277" spans="2:20" ht="15"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</row>
    <row r="278" spans="2:20" ht="15"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</row>
    <row r="279" spans="2:20" ht="15"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</row>
    <row r="280" spans="2:20" ht="15"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</row>
    <row r="281" spans="2:20" ht="15"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</row>
    <row r="282" spans="2:20" ht="15"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</row>
    <row r="283" spans="2:20" ht="15"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</row>
    <row r="284" spans="2:20" ht="15"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</row>
    <row r="285" spans="2:20" ht="15"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</row>
    <row r="286" spans="2:20" ht="15"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</row>
    <row r="287" spans="2:20" ht="15"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</row>
    <row r="288" spans="2:20" ht="15"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</row>
    <row r="289" spans="2:20" ht="15"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</row>
    <row r="290" spans="2:20" ht="15"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</row>
    <row r="291" spans="2:20" ht="15"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</row>
    <row r="292" spans="2:20" ht="15"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</row>
    <row r="293" spans="2:20" ht="15"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</row>
    <row r="294" spans="2:20" ht="15"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</row>
    <row r="295" spans="2:20" ht="15"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</row>
    <row r="296" spans="2:20" ht="15"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</row>
    <row r="297" spans="2:20" ht="15"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</row>
    <row r="298" spans="2:20" ht="15"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</row>
    <row r="299" spans="2:20" ht="15"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</row>
    <row r="300" spans="2:20" ht="15"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</row>
    <row r="301" spans="2:20" ht="15"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</row>
    <row r="302" spans="2:20" ht="15"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</row>
    <row r="303" spans="2:20" ht="15"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</row>
    <row r="304" spans="2:20" ht="15"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</row>
    <row r="305" spans="2:20" ht="15"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</row>
    <row r="306" spans="2:20" ht="15"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</row>
    <row r="307" spans="2:20" ht="15"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</row>
    <row r="308" spans="2:20" ht="15"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</row>
    <row r="309" spans="2:20" ht="15"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</row>
    <row r="310" spans="2:20" ht="15"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</row>
    <row r="311" spans="2:20" ht="15"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</row>
    <row r="312" spans="2:20" ht="15"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</row>
    <row r="313" spans="2:20" ht="15"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</row>
    <row r="314" spans="2:20" ht="15"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</row>
    <row r="315" spans="2:20" ht="15"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</row>
    <row r="316" spans="2:20" ht="15"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</row>
    <row r="317" spans="2:20" ht="15"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</row>
    <row r="318" spans="2:20" ht="15"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</row>
    <row r="319" spans="2:20" ht="15"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</row>
    <row r="320" spans="2:20" ht="15"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</row>
    <row r="321" spans="2:20" ht="15"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</row>
    <row r="322" spans="2:20" ht="15"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</row>
    <row r="323" spans="2:20" ht="15"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</row>
    <row r="324" spans="2:20" ht="15"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</row>
    <row r="325" spans="2:20" ht="15"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</row>
    <row r="326" spans="2:20" ht="15"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</row>
    <row r="327" spans="2:20" ht="15"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</row>
    <row r="328" spans="2:20" ht="15"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</row>
    <row r="329" spans="2:20" ht="15"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</row>
    <row r="330" spans="2:20" ht="15"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</row>
    <row r="331" spans="2:20" ht="15"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</row>
    <row r="332" spans="2:20" ht="15"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</row>
    <row r="333" spans="2:20" ht="15"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</row>
    <row r="334" spans="2:20" ht="15"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</row>
    <row r="335" spans="2:20" ht="15"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</row>
    <row r="336" spans="2:20" ht="15"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</row>
    <row r="337" spans="2:20" ht="15"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</row>
    <row r="338" spans="2:20" ht="15"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</row>
    <row r="339" spans="2:20" ht="15"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</row>
    <row r="340" spans="2:20" ht="15"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</row>
    <row r="341" spans="2:20" ht="15"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</row>
    <row r="342" spans="2:20" ht="15"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</row>
    <row r="343" spans="2:20" ht="15"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</row>
    <row r="344" spans="2:20" ht="15"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</row>
    <row r="345" spans="2:20" ht="15"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</row>
    <row r="346" spans="2:20" ht="15"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</row>
    <row r="347" spans="2:20" ht="15"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</row>
    <row r="348" spans="2:20" ht="15"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</row>
    <row r="349" spans="2:20" ht="15"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</row>
    <row r="350" spans="2:20" ht="15"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</row>
    <row r="351" spans="2:20" ht="15"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</row>
    <row r="352" spans="2:20" ht="15"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</row>
    <row r="353" spans="2:20" ht="15"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</row>
    <row r="354" spans="2:20" ht="15"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</row>
    <row r="355" spans="2:20" ht="15"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</row>
    <row r="356" spans="2:20" ht="15"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</row>
    <row r="357" spans="2:20" ht="15"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</row>
    <row r="358" spans="2:20" ht="15"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</row>
    <row r="359" spans="2:20" ht="15"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</row>
    <row r="360" spans="2:20" ht="15"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</row>
    <row r="361" spans="2:20" ht="15"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</row>
    <row r="362" spans="2:20" ht="15"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</row>
    <row r="363" spans="2:20" ht="15"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</row>
    <row r="364" spans="2:20" ht="15"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</row>
    <row r="365" spans="2:20" ht="15"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</row>
    <row r="366" spans="2:20" ht="15"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</row>
    <row r="367" spans="2:20" ht="15"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</row>
    <row r="368" spans="2:20" ht="15"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</row>
    <row r="369" spans="2:20" ht="15"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</row>
    <row r="370" spans="2:20" ht="15"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</row>
    <row r="371" spans="2:20" ht="15"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</row>
    <row r="372" spans="2:20" ht="15"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</row>
    <row r="373" spans="2:20" ht="15"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</row>
    <row r="374" spans="2:20" ht="15"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</row>
    <row r="375" spans="2:20" ht="15"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</row>
    <row r="376" spans="2:20" ht="15"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</row>
    <row r="377" spans="2:20" ht="15"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</row>
    <row r="378" spans="2:20" ht="15"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</row>
    <row r="379" spans="2:20" ht="15"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</row>
    <row r="380" spans="2:20" ht="15"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</row>
    <row r="381" spans="2:20" ht="15"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</row>
    <row r="382" spans="2:20" ht="15"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</row>
    <row r="383" spans="2:20" ht="15"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</row>
    <row r="384" spans="2:20" ht="15"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</row>
    <row r="385" spans="2:20" ht="15"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</row>
    <row r="386" spans="2:20" ht="15"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</row>
    <row r="387" spans="2:20" ht="15"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</row>
    <row r="388" spans="2:20" ht="15"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</row>
    <row r="389" spans="2:20" ht="15"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</row>
    <row r="390" spans="2:20" ht="15"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</row>
    <row r="391" spans="2:20" ht="15"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</row>
    <row r="392" spans="2:20" ht="15"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</row>
    <row r="393" spans="2:20" ht="15"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</row>
    <row r="394" spans="2:20" ht="15"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</row>
    <row r="395" spans="2:20" ht="15"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</row>
    <row r="396" spans="2:20" ht="15"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</row>
    <row r="397" spans="2:20" ht="15"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</row>
    <row r="398" spans="2:20" ht="15"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</row>
    <row r="399" spans="2:20" ht="15"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</row>
    <row r="400" spans="2:20" ht="15"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</row>
    <row r="401" spans="2:20" ht="15"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</row>
    <row r="402" spans="2:20" ht="15"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</row>
    <row r="403" spans="2:20" ht="15"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</row>
    <row r="404" spans="2:20" ht="15"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</row>
    <row r="405" spans="2:20" ht="15"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</row>
    <row r="406" spans="2:20" ht="15"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</row>
    <row r="407" spans="2:20" ht="15"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</row>
    <row r="408" spans="2:20" ht="15"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</row>
    <row r="409" spans="2:20" ht="15"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</row>
    <row r="410" spans="2:20" ht="15"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</row>
    <row r="411" spans="2:20" ht="15"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</row>
    <row r="412" spans="2:20" ht="15"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</row>
    <row r="413" spans="2:20" ht="15"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</row>
    <row r="414" spans="2:20" ht="15"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</row>
    <row r="415" spans="2:20" ht="15"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</row>
    <row r="416" spans="2:20" ht="15"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</row>
    <row r="417" spans="2:20" ht="15"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</row>
    <row r="418" spans="2:20" ht="15"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</row>
    <row r="419" spans="2:20" ht="15"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</row>
    <row r="420" spans="2:20" ht="15"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</row>
    <row r="421" spans="2:20" ht="15"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</row>
    <row r="422" spans="2:20" ht="15"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</row>
    <row r="423" spans="2:20" ht="15"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</row>
    <row r="424" spans="2:20" ht="15"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</row>
    <row r="425" spans="2:20" ht="15"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</row>
    <row r="426" spans="2:20" ht="15"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</row>
    <row r="427" spans="2:20" ht="15"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</row>
    <row r="428" spans="2:20" ht="15"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</row>
    <row r="429" spans="2:20" ht="15"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</row>
    <row r="430" spans="2:20" ht="15"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</row>
    <row r="431" spans="2:20" ht="15"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</row>
    <row r="432" spans="2:20" ht="15"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</row>
    <row r="433" spans="2:20" ht="15"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</row>
    <row r="434" spans="2:20" ht="15"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</row>
    <row r="435" spans="2:20" ht="15"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</row>
    <row r="436" spans="2:20" ht="15"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</row>
    <row r="437" spans="2:20" ht="15"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</row>
    <row r="438" spans="2:20" ht="15"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</row>
    <row r="439" spans="2:12" ht="15"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</row>
    <row r="440" spans="2:12" ht="15"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</row>
    <row r="441" spans="2:12" ht="15"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</row>
  </sheetData>
  <sheetProtection algorithmName="SHA-512" hashValue="cdIlKrZUmP5tVQU9s+8tiDGLaGKMQe4ntGikhblaKUpFYRs/3N82NZFci+l8I3UErY5B0TQpLEVBRC0N45a+Xw==" saltValue="o+h9wvd3XdlirZBvfpEDig==" spinCount="100000" sheet="1" objects="1" scenarios="1"/>
  <protectedRanges>
    <protectedRange sqref="I40:T41 I44:T46" name="vypocet"/>
    <protectedRange sqref="I44:T46 I40:T41" name="Souhrn"/>
  </protectedRanges>
  <mergeCells count="23">
    <mergeCell ref="G58:H58"/>
    <mergeCell ref="B55:H55"/>
    <mergeCell ref="B2:U3"/>
    <mergeCell ref="B5:U5"/>
    <mergeCell ref="B28:U28"/>
    <mergeCell ref="B16:T16"/>
    <mergeCell ref="B39:U39"/>
    <mergeCell ref="I6:T6"/>
    <mergeCell ref="G4:H4"/>
    <mergeCell ref="I17:T17"/>
    <mergeCell ref="B50:U50"/>
    <mergeCell ref="B48:T48"/>
    <mergeCell ref="B43:U43"/>
    <mergeCell ref="I29:T29"/>
    <mergeCell ref="W3:Z3"/>
    <mergeCell ref="W4:Z4"/>
    <mergeCell ref="G56:H56"/>
    <mergeCell ref="G57:H57"/>
    <mergeCell ref="V42:X42"/>
    <mergeCell ref="V41:X41"/>
    <mergeCell ref="V40:X40"/>
    <mergeCell ref="V48:X51"/>
    <mergeCell ref="V39:X39"/>
  </mergeCells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Bořil</dc:creator>
  <cp:keywords/>
  <dc:description/>
  <cp:lastModifiedBy>Martin Myska</cp:lastModifiedBy>
  <dcterms:created xsi:type="dcterms:W3CDTF">2015-06-05T18:19:34Z</dcterms:created>
  <dcterms:modified xsi:type="dcterms:W3CDTF">2023-01-12T09:08:26Z</dcterms:modified>
  <cp:category/>
  <cp:version/>
  <cp:contentType/>
  <cp:contentStatus/>
</cp:coreProperties>
</file>