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otnyf\AppData\Roaming\SingleCase Desktop Client\downloads\file_edit\3\430467\3034084\"/>
    </mc:Choice>
  </mc:AlternateContent>
  <xr:revisionPtr revIDLastSave="0" documentId="13_ncr:1_{4A7FE92D-60D7-4ED8-A117-600D6ACDFB3D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Rekapitulace" sheetId="18" r:id="rId1"/>
    <sheet name="Tříděný odpad" sheetId="1" r:id="rId2"/>
    <sheet name="SD" sheetId="3" r:id="rId3"/>
    <sheet name="Odpady ze zeleně" sheetId="5" r:id="rId4"/>
    <sheet name="NO" sheetId="6" r:id="rId5"/>
    <sheet name="Objem" sheetId="4" r:id="rId6"/>
    <sheet name="Doúklid" sheetId="14" r:id="rId7"/>
    <sheet name="Černé skládky" sheetId="15" r:id="rId8"/>
    <sheet name="Re-Use centrum" sheetId="1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8" l="1"/>
  <c r="C5" i="19"/>
  <c r="E5" i="19" s="1"/>
  <c r="E6" i="19" s="1"/>
  <c r="E4" i="19"/>
  <c r="E18" i="15"/>
  <c r="E19" i="15"/>
  <c r="E21" i="15"/>
  <c r="E22" i="15" s="1"/>
  <c r="G4" i="4"/>
  <c r="H11" i="4"/>
  <c r="H6" i="6"/>
  <c r="G6" i="6"/>
  <c r="H4" i="5"/>
  <c r="I5" i="5"/>
  <c r="G20" i="5"/>
  <c r="G21" i="5"/>
  <c r="G35" i="5"/>
  <c r="G36" i="5"/>
  <c r="E6" i="3"/>
  <c r="E15" i="3"/>
  <c r="E12" i="3"/>
  <c r="E27" i="3"/>
  <c r="E25" i="3"/>
  <c r="L58" i="1"/>
  <c r="L60" i="1" s="1"/>
  <c r="G58" i="1"/>
  <c r="G60" i="1" s="1"/>
  <c r="H12" i="4" l="1"/>
  <c r="H12" i="14"/>
  <c r="H13" i="14"/>
  <c r="F100" i="1"/>
  <c r="G100" i="1"/>
  <c r="E26" i="3"/>
  <c r="E31" i="3" s="1"/>
  <c r="E32" i="3" s="1"/>
  <c r="E14" i="3"/>
  <c r="E11" i="3"/>
  <c r="E28" i="3"/>
  <c r="G16" i="5"/>
  <c r="H16" i="5" s="1"/>
  <c r="H17" i="5" s="1"/>
  <c r="J106" i="1"/>
  <c r="J103" i="1"/>
  <c r="J100" i="1"/>
  <c r="J89" i="1"/>
  <c r="J84" i="1"/>
  <c r="J23" i="1" l="1"/>
  <c r="J7" i="1" l="1"/>
  <c r="H15" i="5" l="1"/>
  <c r="G15" i="5"/>
  <c r="G104" i="1"/>
  <c r="L120" i="1"/>
  <c r="F104" i="1"/>
  <c r="G122" i="1"/>
  <c r="F101" i="1"/>
  <c r="G101" i="1" s="1"/>
  <c r="L84" i="1"/>
  <c r="J69" i="1"/>
  <c r="L69" i="1" s="1"/>
  <c r="L71" i="1" s="1"/>
  <c r="G125" i="1"/>
  <c r="G126" i="1"/>
  <c r="G121" i="1"/>
  <c r="F99" i="1"/>
  <c r="G99" i="1" s="1"/>
  <c r="F81" i="1"/>
  <c r="J55" i="1"/>
  <c r="J49" i="1"/>
  <c r="J37" i="1"/>
  <c r="L23" i="1"/>
  <c r="L27" i="1" s="1"/>
  <c r="L7" i="1"/>
  <c r="L12" i="1" s="1"/>
  <c r="G6" i="14"/>
  <c r="G5" i="4"/>
  <c r="H14" i="4" l="1"/>
  <c r="J43" i="1" l="1"/>
  <c r="L100" i="1" l="1"/>
  <c r="H9" i="14"/>
  <c r="H14" i="14"/>
  <c r="H17" i="14" s="1"/>
  <c r="H18" i="14" s="1"/>
  <c r="H15" i="4"/>
  <c r="H13" i="4"/>
  <c r="H16" i="4" s="1"/>
  <c r="H17" i="4" s="1"/>
  <c r="H8" i="4"/>
  <c r="E21" i="3"/>
  <c r="E20" i="3"/>
  <c r="E13" i="3"/>
  <c r="E7" i="3"/>
  <c r="C8" i="3"/>
  <c r="E8" i="3" s="1"/>
  <c r="E22" i="3" l="1"/>
  <c r="L106" i="1"/>
  <c r="L103" i="1"/>
  <c r="F103" i="1"/>
  <c r="G103" i="1" s="1"/>
  <c r="F102" i="1"/>
  <c r="G102" i="1" s="1"/>
  <c r="F98" i="1"/>
  <c r="G98" i="1" s="1"/>
  <c r="F97" i="1"/>
  <c r="G97" i="1" s="1"/>
  <c r="E20" i="15"/>
  <c r="E14" i="15"/>
  <c r="E13" i="15"/>
  <c r="J52" i="1"/>
  <c r="L89" i="1"/>
  <c r="L92" i="1" s="1"/>
  <c r="G81" i="1"/>
  <c r="G5" i="14"/>
  <c r="H16" i="14"/>
  <c r="H15" i="14"/>
  <c r="E12" i="15"/>
  <c r="C22" i="3"/>
  <c r="F105" i="1"/>
  <c r="G105" i="1" s="1"/>
  <c r="F106" i="1"/>
  <c r="G106" i="1" s="1"/>
  <c r="F82" i="1"/>
  <c r="G82" i="1" s="1"/>
  <c r="F83" i="1"/>
  <c r="G83" i="1" s="1"/>
  <c r="F84" i="1"/>
  <c r="G84" i="1" s="1"/>
  <c r="F85" i="1"/>
  <c r="G85" i="1" s="1"/>
  <c r="F11" i="1"/>
  <c r="G11" i="1" s="1"/>
  <c r="F8" i="1"/>
  <c r="G8" i="1" s="1"/>
  <c r="F107" i="1"/>
  <c r="G107" i="1" s="1"/>
  <c r="F26" i="1"/>
  <c r="G26" i="1" s="1"/>
  <c r="F22" i="1"/>
  <c r="G22" i="1" s="1"/>
  <c r="F86" i="1"/>
  <c r="G86" i="1" s="1"/>
  <c r="L109" i="1" l="1"/>
  <c r="G108" i="1"/>
  <c r="I132" i="1" s="1"/>
  <c r="I133" i="1" s="1"/>
  <c r="H9" i="18"/>
  <c r="G87" i="1"/>
  <c r="E5" i="15"/>
  <c r="E6" i="15"/>
  <c r="E7" i="15"/>
  <c r="E8" i="15"/>
  <c r="E9" i="15"/>
  <c r="E10" i="15"/>
  <c r="E11" i="15"/>
  <c r="E15" i="15"/>
  <c r="E16" i="15"/>
  <c r="E17" i="15"/>
  <c r="E4" i="15"/>
  <c r="H6" i="18" l="1"/>
  <c r="H5" i="18"/>
  <c r="H10" i="18"/>
  <c r="H12" i="18"/>
  <c r="H11" i="18" l="1"/>
  <c r="F68" i="1"/>
  <c r="G68" i="1" s="1"/>
  <c r="F67" i="1"/>
  <c r="G67" i="1" s="1"/>
  <c r="F66" i="1"/>
  <c r="G66" i="1" s="1"/>
  <c r="F54" i="1"/>
  <c r="G54" i="1" s="1"/>
  <c r="F53" i="1"/>
  <c r="G53" i="1" s="1"/>
  <c r="L52" i="1"/>
  <c r="F52" i="1"/>
  <c r="G52" i="1" s="1"/>
  <c r="F45" i="1"/>
  <c r="G45" i="1" s="1"/>
  <c r="F44" i="1"/>
  <c r="G44" i="1" s="1"/>
  <c r="L43" i="1"/>
  <c r="F43" i="1"/>
  <c r="G43" i="1" s="1"/>
  <c r="F48" i="1"/>
  <c r="G48" i="1" s="1"/>
  <c r="F47" i="1"/>
  <c r="G47" i="1" s="1"/>
  <c r="J46" i="1"/>
  <c r="L46" i="1" s="1"/>
  <c r="F46" i="1"/>
  <c r="G46" i="1" s="1"/>
  <c r="G69" i="1" l="1"/>
  <c r="F7" i="1"/>
  <c r="G7" i="1" s="1"/>
  <c r="J40" i="1" l="1"/>
  <c r="G29" i="5" l="1"/>
  <c r="G28" i="5"/>
  <c r="G27" i="5"/>
  <c r="G30" i="5" s="1"/>
  <c r="G124" i="1" l="1"/>
  <c r="G123" i="1"/>
  <c r="L40" i="1"/>
  <c r="L49" i="1"/>
  <c r="L55" i="1"/>
  <c r="L37" i="1"/>
  <c r="G127" i="1" l="1"/>
  <c r="G7" i="6"/>
  <c r="H7" i="6" s="1"/>
  <c r="H8" i="6" l="1"/>
  <c r="H9" i="6" s="1"/>
  <c r="H8" i="18" s="1"/>
  <c r="H14" i="18" s="1"/>
  <c r="F38" i="1"/>
  <c r="F39" i="1"/>
  <c r="F40" i="1"/>
  <c r="F41" i="1"/>
  <c r="F42" i="1"/>
  <c r="F49" i="1"/>
  <c r="F50" i="1"/>
  <c r="F51" i="1"/>
  <c r="F55" i="1"/>
  <c r="F56" i="1"/>
  <c r="F57" i="1"/>
  <c r="F37" i="1"/>
  <c r="F24" i="1"/>
  <c r="F25" i="1"/>
  <c r="F23" i="1"/>
  <c r="F9" i="1"/>
  <c r="F10" i="1"/>
  <c r="I4" i="5" l="1"/>
  <c r="G38" i="1" l="1"/>
  <c r="G39" i="1"/>
  <c r="G40" i="1"/>
  <c r="G41" i="1"/>
  <c r="G42" i="1"/>
  <c r="G49" i="1"/>
  <c r="G50" i="1"/>
  <c r="G51" i="1"/>
  <c r="G55" i="1"/>
  <c r="G56" i="1"/>
  <c r="G57" i="1"/>
  <c r="G37" i="1"/>
  <c r="G25" i="1"/>
  <c r="G24" i="1"/>
  <c r="G23" i="1"/>
  <c r="G27" i="1" s="1"/>
  <c r="G9" i="1"/>
  <c r="G10" i="1"/>
  <c r="G12" i="1" l="1"/>
</calcChain>
</file>

<file path=xl/sharedStrings.xml><?xml version="1.0" encoding="utf-8"?>
<sst xmlns="http://schemas.openxmlformats.org/spreadsheetml/2006/main" count="614" uniqueCount="231">
  <si>
    <t>Nádoba</t>
  </si>
  <si>
    <t>Počet nádob</t>
  </si>
  <si>
    <t>[litry]</t>
  </si>
  <si>
    <t>[počet/rok]</t>
  </si>
  <si>
    <t>[ks]</t>
  </si>
  <si>
    <t>[Kč/ks/rok]</t>
  </si>
  <si>
    <t>[Kč/rok]</t>
  </si>
  <si>
    <t>Plasty</t>
  </si>
  <si>
    <t>Papír</t>
  </si>
  <si>
    <t>Sklo</t>
  </si>
  <si>
    <t>Ktg.</t>
  </si>
  <si>
    <t>Název odpadu</t>
  </si>
  <si>
    <t>N</t>
  </si>
  <si>
    <t>O</t>
  </si>
  <si>
    <t>Objemný odpad</t>
  </si>
  <si>
    <t>[Kč/t]</t>
  </si>
  <si>
    <t>-</t>
  </si>
  <si>
    <t>Kód odpadu</t>
  </si>
  <si>
    <t>200201</t>
  </si>
  <si>
    <t>[Kč/kg]</t>
  </si>
  <si>
    <t>[ks/rok]</t>
  </si>
  <si>
    <t>Služba</t>
  </si>
  <si>
    <t>Mytí nádoby zvenku</t>
  </si>
  <si>
    <t>Mytí nádoby zevnitř</t>
  </si>
  <si>
    <t>Kompletní mytí nádoby zvenku i zevnitř</t>
  </si>
  <si>
    <t>Výkon</t>
  </si>
  <si>
    <t>BRKO</t>
  </si>
  <si>
    <t>[Kč/měsíc]</t>
  </si>
  <si>
    <t>Nakládka</t>
  </si>
  <si>
    <t>Doprava a přeprava</t>
  </si>
  <si>
    <t>(a)</t>
  </si>
  <si>
    <t>(b)</t>
  </si>
  <si>
    <t>(c)</t>
  </si>
  <si>
    <t>(e)</t>
  </si>
  <si>
    <t>(d)</t>
  </si>
  <si>
    <t>(f)</t>
  </si>
  <si>
    <t>Kovy</t>
  </si>
  <si>
    <t>Sběrné dvory</t>
  </si>
  <si>
    <t>Zeleň - vaky</t>
  </si>
  <si>
    <t>Doúklid</t>
  </si>
  <si>
    <t>Tříděný odpad</t>
  </si>
  <si>
    <t>(h)</t>
  </si>
  <si>
    <t>(f)=(c)*(e)</t>
  </si>
  <si>
    <t>(e)=(b)*(d)</t>
  </si>
  <si>
    <t>[Kč/výsyp 1 ks]</t>
  </si>
  <si>
    <t>Mytí nádob BRKO</t>
  </si>
  <si>
    <t>Předpokládané množství odpadu</t>
  </si>
  <si>
    <t>[t/rok]</t>
  </si>
  <si>
    <t>Nabídková cena celkem bez DPH</t>
  </si>
  <si>
    <t>(g)=(e)+(f)</t>
  </si>
  <si>
    <t>(h)=(d)*(g)</t>
  </si>
  <si>
    <t>[kg/rok]</t>
  </si>
  <si>
    <t>Černé skládky - stanovení nabídkové ceny</t>
  </si>
  <si>
    <t>Činnost</t>
  </si>
  <si>
    <t>Předpokládané množství jednotek</t>
  </si>
  <si>
    <t>[jednotka/rok]</t>
  </si>
  <si>
    <t>Jednotka</t>
  </si>
  <si>
    <t>měsíc</t>
  </si>
  <si>
    <t>Jednotková cena bez DPH</t>
  </si>
  <si>
    <t>Jednotek/rok</t>
  </si>
  <si>
    <t>Předpokládaná cena za svoz kovů za 1 rok bez DPH</t>
  </si>
  <si>
    <t>Objem nádoby</t>
  </si>
  <si>
    <t>Předpokládaný počet svozů</t>
  </si>
  <si>
    <t>[Kč/ks/1 x svoz]</t>
  </si>
  <si>
    <t>(j)</t>
  </si>
  <si>
    <t>(k)=(i)*(j)</t>
  </si>
  <si>
    <t>Předpokládaná cena za mimořádné vývozy papíru za 1 rok bez DPH</t>
  </si>
  <si>
    <t>Předpokládaná cena za mimořádné vývozy plastů za 1 rok bez DPH</t>
  </si>
  <si>
    <t>Předpokládaná cena za mimořádné vývozy tříděného odpadu za 1 rok bez DPH</t>
  </si>
  <si>
    <t>Mytí odpadových nádob</t>
  </si>
  <si>
    <t>Jednotková cena bez DPH [Kč/ks]</t>
  </si>
  <si>
    <t>Předpokládaný počet/rok</t>
  </si>
  <si>
    <t>Předpokládaná celková cena [Kč/rok]</t>
  </si>
  <si>
    <t>Mytí nádoby zvenku - 1100 l - horní výsyp</t>
  </si>
  <si>
    <t>Mytí nádoby zevnitř - 1100 l horní výsyp</t>
  </si>
  <si>
    <t>Mytí nádoby zvenku - 1100 - 3350 l spodní výsyp</t>
  </si>
  <si>
    <t>Mytí nádoby zevnitř - 1100 - 3350 l spodní výsyp</t>
  </si>
  <si>
    <t>Celková předpokládaná cena za poskytování Služeb dle Katalogového listu KL 1 - Tříděný odpad po dobu 1 roku v Kč bez DPH</t>
  </si>
  <si>
    <t>Celková předpokládaná cena za poskytování Služeb dle Katalogového listu KL 1 - Tříděný odpad za dobu trvání Smlouvy v Kč bez DPH</t>
  </si>
  <si>
    <t>Jednotková cena za sběr, svoz a přepravu do zařízení bez DPH</t>
  </si>
  <si>
    <t>Jednotková cena za využití odpadu bez DPH</t>
  </si>
  <si>
    <t>Modelový počet svozů</t>
  </si>
  <si>
    <t>Modelový počet nádob</t>
  </si>
  <si>
    <t xml:space="preserve">Jednotková cena za sběr, svoz a přepravu BRKO do zařízení bez DPH </t>
  </si>
  <si>
    <t xml:space="preserve">Jednotková cena za pronájem nádob bez DPH </t>
  </si>
  <si>
    <t>Jednotková cena [Kč/ks]</t>
  </si>
  <si>
    <t>Předpokládaná cena za mytí nádob BRKO za 1 rok v Kč bez DPH</t>
  </si>
  <si>
    <t xml:space="preserve">Jednotková cena za sběr, svoz a přepravu NO do zařízení bez DPH </t>
  </si>
  <si>
    <t>Rekapitulace:</t>
  </si>
  <si>
    <t>Předpokládaná cena plnění za dobu trvání smlouvy v Kč bez DPH</t>
  </si>
  <si>
    <t>Kompletní mytí nádoby zvenku i zevnitř - 1100 l - horní výsyp</t>
  </si>
  <si>
    <t>Kompletní mytí nádoby zvenku i zevnitř - 1100 - 3350 l spodní výsyp</t>
  </si>
  <si>
    <t xml:space="preserve">Předpokládaná cena za mytí odpadových nádob za 1 rok celkem bez DPH </t>
  </si>
  <si>
    <t xml:space="preserve">Celková předpokládaná cena za poskytování Služeb dle Katalogových listu KL 2 a KL 3 - Sběrný dvůr 1 a Sběrný dvůr 2 za dobu trvání Smlouvy v Kč bez DPH </t>
  </si>
  <si>
    <t>Celková předpokládaná cena za poskytování Služeb dle Katalogového listu KL 4 - Odpad ze zeleně za dobu trvání Smlouvy v Kč bez DPH</t>
  </si>
  <si>
    <t>Celková předpokládaná cena za poskytování Služeb dle Katalogového listu KL 5 - Nebezpečný odpad za dobu trvání Smlouvy v Kč bez DPH</t>
  </si>
  <si>
    <t>Celková předpokládaná cena za poskytování Služeb dle Katalogového listu KL 6 - Objemný odpad za dobu trvání Smlouvy v Kč bez DPH</t>
  </si>
  <si>
    <t>Celková předpokládaná cena za poskytování Služeb dle Katalogového listu KL 7 - Úklid odpadu odloženého mimo nádoby za dobu trvání Smlouvy v Kč bez DPH</t>
  </si>
  <si>
    <t>Celková předpokládaná cena za poskytování Služeb dle Katalogového listu KL 8 - Černé skládky za dobu trvání Smlouvy v Kč bez DPH</t>
  </si>
  <si>
    <t>Jednotková cena celkem za sběr, svoz, přepravu do zařízení a využití odpadu bez DPH</t>
  </si>
  <si>
    <t>Celková předpokládaná cena za poskytování Služeb dle Katalogového listu KL 4 - Odpad ze zeleně za 1 rok v Kč bez DPH</t>
  </si>
  <si>
    <t>Celková předpokládaná cena za poskytování Služeb dle Katalogového listu KL 5 - Nebezpečný odpad za 1 rok v Kč bez DPH</t>
  </si>
  <si>
    <t>Biologicky rozložitelný odpad - odpad ze zeleně</t>
  </si>
  <si>
    <t>Provozní náklady (např. zaměstnanci+energie)</t>
  </si>
  <si>
    <t>Náklady na přepravu a dopravu odpadu</t>
  </si>
  <si>
    <t>Počet svozů</t>
  </si>
  <si>
    <t>1x 14 dní</t>
  </si>
  <si>
    <t>1x týdně</t>
  </si>
  <si>
    <t>1x 2 měsíce</t>
  </si>
  <si>
    <t>1x měsíc</t>
  </si>
  <si>
    <t>(i)=(d) pro nádobu s četností svozů (b)=53 v dané objemové kategorii (a)</t>
  </si>
  <si>
    <t>Počet svozů pro účely výpočtu</t>
  </si>
  <si>
    <t>(i)=(d) pro nádobu s  četností svozů (b)=53 v dané objemové kategorii (a)</t>
  </si>
  <si>
    <t>(i)=(d) pro nádobu s  četností svozů (b)=12 v dané objemové kategorii (a)</t>
  </si>
  <si>
    <t>dle textu</t>
  </si>
  <si>
    <t>Jednotková cena za sběr, nakládku, svoz a přepravu do zařízení bez DPH</t>
  </si>
  <si>
    <t>Odstranění odpadu bez nakládky a dopravy a přepravy</t>
  </si>
  <si>
    <t>[svoz/měsíc]</t>
  </si>
  <si>
    <t>Celková předpokládaná cena za poskytování Služeb dle Katalogového listu KL 9 - Re-Use centrum za dobu trvání Smlouvy v Kč bez DPH</t>
  </si>
  <si>
    <t>Předpokládaná cena za mimořádné vývozy skla za 1 rok bez DPH</t>
  </si>
  <si>
    <t>Tabulka pro výpočet nabídkové ceny - část 3</t>
  </si>
  <si>
    <t>nádoby 240 l</t>
  </si>
  <si>
    <t>Odpad odložený mimo nádoby vč. odpadů, které nelze považovat za objemný odpad (např. nebezpečný odpad, SKO, atd.)</t>
  </si>
  <si>
    <t>Výrobky s ukončenou životností – zpětný odběr (pneumatiky, elektrospotřebiče a elektrozařízení, akumulátory a baterie)</t>
  </si>
  <si>
    <t>[litry/typ]</t>
  </si>
  <si>
    <t>Ruční práce (hod.)</t>
  </si>
  <si>
    <t>Nakladač malý - čelní smykový (hod.)</t>
  </si>
  <si>
    <t>Nakladač velký - kolový (hod.)</t>
  </si>
  <si>
    <t xml:space="preserve">Provoz Re-Use centra (v maximálním rozsahu dle KL 9) </t>
  </si>
  <si>
    <t>DOPLNÍ DODAVATEL</t>
  </si>
  <si>
    <t>tuna</t>
  </si>
  <si>
    <t>Předpokládaná cena za sběr, svoz, přepravu BRKO do zařízení a pronájem nádob bez nákladů na využití odpadu za 1 rok bez DPH</t>
  </si>
  <si>
    <t>Mimořádné úklidy</t>
  </si>
  <si>
    <t>Nákladní automobil do 3,5 t (N1) (t)</t>
  </si>
  <si>
    <t>Nákladní automobil do 12 t (N2) (t)</t>
  </si>
  <si>
    <t>Nákladní automobil nad 12 t (N3) (t)</t>
  </si>
  <si>
    <t>Ramenový nosič kontejnerů (t)</t>
  </si>
  <si>
    <t>Hákový nosič kontejnerů do 12 t (N2) (t)</t>
  </si>
  <si>
    <t>Hákový nosič kontejnerů nad 12 t (N3) (t)</t>
  </si>
  <si>
    <t>[Kč/měsíc/nádoba]</t>
  </si>
  <si>
    <t>3x týdně</t>
  </si>
  <si>
    <t>2x týdně</t>
  </si>
  <si>
    <t>Pozn.: Kovy se sbírají do společného kontejneru s plasty a nápojovými kartony.</t>
  </si>
  <si>
    <t>Sběrný dvůr 2</t>
  </si>
  <si>
    <t>Sběrný dvůr 1</t>
  </si>
  <si>
    <t xml:space="preserve">Náklady na využití stavebního odpadu </t>
  </si>
  <si>
    <t>Náklady na využití odpadu (papír, plasty, sklo, dřevo, oleje, kovy, textil)</t>
  </si>
  <si>
    <t>Náklady na využití odpadu (papír, plasty, sklo, dřevo, oleje, kovy, textil, BRKO)</t>
  </si>
  <si>
    <t>Předpokládaná cena za sběr, svoz, přepravu odpadu ze zeleně do zařízení, využití odpadu za 1 rok bez DPH</t>
  </si>
  <si>
    <t>Přepokládaná cena za sběr, svoz, přepravu BRKO do zařízení, pronájem nádob a využití odpadu  za 1 rok bez DPH</t>
  </si>
  <si>
    <t>PE pytel - papír, plast</t>
  </si>
  <si>
    <t xml:space="preserve">PE pytel - papír </t>
  </si>
  <si>
    <t xml:space="preserve">PE pytel - plast </t>
  </si>
  <si>
    <t>Předpokládaná cena za mimořádné vývozy PE pytlů za 1 rok bez DPH</t>
  </si>
  <si>
    <t>Mobilní svoz nebezpečného odpadu</t>
  </si>
  <si>
    <t>1x 7 dní</t>
  </si>
  <si>
    <t>Předpokládaná cena za vývoz polopodzemních kontejnerů za 1 rok bez DPH</t>
  </si>
  <si>
    <t xml:space="preserve">[Kč/rok] </t>
  </si>
  <si>
    <t xml:space="preserve">[Kč/jednotka] </t>
  </si>
  <si>
    <t xml:space="preserve">Celková předpokládaná cena za poskytování Služeb dle Katalogového listu KL 9 - Re-Use centrum za 1 rok v Kč bez DPH </t>
  </si>
  <si>
    <t xml:space="preserve">Celková předpokládaná cena za poskytování Služeb dle Katalogového listu KL 9 - Re-Use centrum za dobu trvání Smlouvy v Kč bez DPH </t>
  </si>
  <si>
    <t>*předpokládaný maximální objem mimořádného úklidu 240 l</t>
  </si>
  <si>
    <t>Celková předpokládaná cena za poskytování Služeb dle Katalogového listu KL 7 - Doúklid za dobu trvání Smlouvy v Kč bez DPH</t>
  </si>
  <si>
    <t>Polopodzemní kontejnery - papír, plasty, sklo</t>
  </si>
  <si>
    <t>Úklid stálého stanoviště sběrných nádob*</t>
  </si>
  <si>
    <t>Předpokládaná cena za mimořádné vývozy kovů za 1 rok bez DPH</t>
  </si>
  <si>
    <t xml:space="preserve">Jednotková cena bez DPH </t>
  </si>
  <si>
    <t>Předpokládaná cena za svoz PE pytlů za 1 rok bez DPH</t>
  </si>
  <si>
    <t>Předpokládaná cena za svoz polopodzemních kontejnerů za 1 rok bez DPH</t>
  </si>
  <si>
    <t>Název služby</t>
  </si>
  <si>
    <t>Jednotková cena za využití nebo odstranění odpadu bez poplatku za uložení odpadu na skládku a bez nákladů na tvorbu rekultivační rezervy za kilo bez DPH</t>
  </si>
  <si>
    <t xml:space="preserve">Jednotková cena za sběr, svoz, přepravu do zařízení, využití nebo odstranění odpadu bez DPH </t>
  </si>
  <si>
    <t>Výrobky s ukončenou životností – zpětný odběr (pneumatiky, elektrospotřebiče a elektrozařízení, akumulátory a baterie)</t>
  </si>
  <si>
    <t>Jednotková cena za odstranění nebo využití odpadu bez poplatku za ukládání odpadu na skládku, bez nákladů na tvorbu rekultivační rezervy bez DPH</t>
  </si>
  <si>
    <t>Jednotková cena za jednotku výkonu bez poplatku a za ukládání odpadů na skládku a bez nákladů na tvorbu rekultivační rezervy bez DPH</t>
  </si>
  <si>
    <r>
      <t>Objemný odpad vč. odpadů, které za objemný odpad nelze považovat (např. nebezpečný odpad, SKO, atd.)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</si>
  <si>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(i)=(d) pro nádobu s  četností svozů (b)=26 v dané objemové kategorii (a)</t>
  </si>
  <si>
    <t>1.12. až 31.3.</t>
  </si>
  <si>
    <t>1.4. až 30.11.</t>
  </si>
  <si>
    <t>Polopodzemní kontejner - papír - 5000 l</t>
  </si>
  <si>
    <t>Polopodzemní kontejner - plasty - 5000 l</t>
  </si>
  <si>
    <t>Polopodzemní kontejner - sklo - 5000 l</t>
  </si>
  <si>
    <t>Jednotková cena (sběr, svoz, přeprava do zařízení, třídění a zajištění materiálového, příp. energetického využití) bez DPH</t>
  </si>
  <si>
    <t>Nabídková cena (sběr, svoz, přeprava do zařízení, třídění a zajištění materiálového, příp. energetického využití) za svoz 1 nádoby během 1 roku bez DPH</t>
  </si>
  <si>
    <t xml:space="preserve">Jednotková cena za vytřídění složek z odpadu odloženého mimo nádoby (nebezpečný odpad, papír, plasty, kovy, dřevo, textil) a vytřídění výrobků s ukončenou životností z odpadu odloženého mimo nádoby bez DPH  </t>
  </si>
  <si>
    <t>Vytřídění složek z odpadu odloženého mimo nádoby (nebezpečný odpad, papír, plasty, kovy, dřevo, textil) a vytřídění výrobků s ukončenou životností z odpadu odloženého mimo nádoby</t>
  </si>
  <si>
    <t>Název odpadu/položky</t>
  </si>
  <si>
    <t>O/N</t>
  </si>
  <si>
    <t>Odpad odložený mimo nádoby – Jednotková cena za využití vytříděných složek z tohoto odpadu (papír, plasty, kovy, dřevo, textil)</t>
  </si>
  <si>
    <t>Výrobky s ukončenou životností – Jednotková cena za zpětný odběr (pneumatiky, elektrospotřebiče a elektrozařízení, akumulátory a baterie)</t>
  </si>
  <si>
    <t xml:space="preserve">Jednotková cena za vytřídění složek z objemného odpadu (nebezpečný odpad, papír, plasty, kovy, dřevo, textil) a vytřídění výrobků s ukončenou životností z objemného odpadu bez DPH  </t>
  </si>
  <si>
    <t>Vytřídění složek z objemného odpadu (nebezpečný odpad, papír, plasty, kovy, dřevo, textil) a vytřídění výrobků s ukončenou životností z objemného odpadu</t>
  </si>
  <si>
    <t>Objemný odpad – Jednotková cena za využití vytříděných složek z objemného odpadu (papír, plasty, kovy, dřevo, textil)</t>
  </si>
  <si>
    <t>Náklady na odstranění nebezpečného odpadu uložením na skládce bez poplatku za ukládání odpadů na skládku a bez nákladů na tvorbu rekultivační rezervy</t>
  </si>
  <si>
    <t>Náklady na jiné odstranění či využití nebezpečného odpadu, který není možné uložit na skládku</t>
  </si>
  <si>
    <t>Náklady na odstranění ostatního odpadu bez poplatku za ukládání odpadů na skládku a bez nákladů na tvorbu rekultivační rezervy</t>
  </si>
  <si>
    <t>Náklady na odstranění odpadu bez poplatku za ukládání odpadů na skládku a bez nákladů na tvorbu rekultivační rezervy</t>
  </si>
  <si>
    <t>Celková předpokládaná cena za poskytování Služeb dle Katalogových listu KL 2 a KL 3 - Sběrný dvůr 1 a Sběrný dvůr 2 za 1 rok v Kč bez DPH</t>
  </si>
  <si>
    <t>Nebezpečný odpad – Jednotková cena za odstranění nebezpečného odpadu uložením na skládce bez poplatku za ukládání odpadů na skládku a bez nákladů na tvorbu rekultivační rezervy</t>
  </si>
  <si>
    <t>Celková předpokládaná cena za poskytování Služeb dle Katalogového listu KL 6 - Objemný odpad za 1 rok v Kč bez DPH</t>
  </si>
  <si>
    <t>Ostatní objemný odpad vč. odpadů, které nelze považovat za objemný odpad (např. SKO atd.) – Jednotková cena za odstranění netříděných složek z objemného odpadu bez poplatku za ukládání odpadů na skládku a bez nákladů na tvorbu rekultivační rezervy za tunu</t>
  </si>
  <si>
    <t xml:space="preserve">Nebezpečný odpad odložený mimo nádoby – Jednotková cena za jiné odstranění či využití nebezpečného odpadu, který není možné uložit na skládku </t>
  </si>
  <si>
    <t>Nebezpečný odpad odložený mimo nádoby – Jednotková cena za odstranění nebezpečného odpadu uložením na skládce bez poplatku za ukládání odpadů na skládku a bez nákladů na tvorbu rekultivační rezervy</t>
  </si>
  <si>
    <t>Ostatní odpad odložený mimo nádoby vč. odpadů, které nelze považovat za objemný odpad (např. SKO atd.) – Jednotková cena za odstranění netříděných složek z tohoto odpadu bez poplatku za ukládání odpadů na skládku a bez nákladů na tvorbu rekultivační rezervy za tunu</t>
  </si>
  <si>
    <t>Celková předpokládaná cena za poskytování Služeb dle Katalogového listu KL 7 - Doúklid za 1 rok v Kč bez DPH</t>
  </si>
  <si>
    <t>Celková předpokládaná cena za poskytování Služeb dle Katalogového listu KL 8 - Černé skládky za 1 rok v Kč bez DPH</t>
  </si>
  <si>
    <t>Směsný komunální odpad – Jednotková cena za odstranění ostatního odpadu bez poplatku za ukládání odpadů na skládku a bez nákladů na tvorbu rekultivační rezervy za tunu (t)</t>
  </si>
  <si>
    <t>Objemný odpad – Jednotková cena za odstranění odpadu bez poplatku za ukládání odpadů na skládku a bez nákladů na tvorbu rekultivační rezervy za tunu (t)</t>
  </si>
  <si>
    <t>Výrobky s ukončenou životností – Jednotková cena za zpětný odběr (pneumatiky, elektrospotřebiče a elektrozařízení, akumulátory a baterie) (t)</t>
  </si>
  <si>
    <t>Dřevo neuvedené pod číslem 200137 - Jednotková cena za využití tohoto odpadu (t)</t>
  </si>
  <si>
    <t>Nebezpečný odpad – Jednotková cena za odstranění nebezpečného odpadu uložením na skládce bez poplatku za ukládání odpadů na skládku a bez nákladů na tvorbu rekultivační rezervy (t)</t>
  </si>
  <si>
    <t>Stavební odpad – Jednotková cena za využití nebo odstranění tohoto odpadu odpadu bez poplatku za ukládání odpadů na skládku a bez nákladů na tvorbu rekultivační rezervy za tunu (t)</t>
  </si>
  <si>
    <t>Nebezpečný odpad, který není možné uložit na skládku  – Jednotková cena za jiné odstranění či využití nebezpečného odpadu, který není možné uložit na skládku (t)</t>
  </si>
  <si>
    <t xml:space="preserve">Nebezpečný odpad odložený mimo nádoby, který není možné uložit na skládku  – Jednotková cena za jiné odstranění či využití nebezpečného odpadu, který není možné uložit na skládku </t>
  </si>
  <si>
    <t>Nebezpečný odpad, který není možné uložit na skládku – Jednotková cena za jiné odstranění či využití nebezpečného odpadu, který není možné uložit na skládku</t>
  </si>
  <si>
    <t>Předpokládaná cena za svoz papíru za 1 rok bez DPH</t>
  </si>
  <si>
    <t>Přepokládaná cena za roční svoz dané kategorie nádoby celkem bez DPH</t>
  </si>
  <si>
    <t>Předpokládaná cena za 1 rok celkem bez DPH</t>
  </si>
  <si>
    <t>Předpokládaná cena za roční svoz dané kategorie nádoby celkem bez DPH</t>
  </si>
  <si>
    <t>Předpokládaná cena za svoz plastů za 1 rok bez DPH</t>
  </si>
  <si>
    <t>Předpokládaná cena za svoz skla za 1 rok bez DPH</t>
  </si>
  <si>
    <t>Celková předpokládaná cena za sběr, svoz, přeprava do zařízení, třídění a zajištění materiálového, příp. energetického využití tříděného odpadu za 1 rok bez DPH</t>
  </si>
  <si>
    <t xml:space="preserve">Celková předpokládaná cena bez DPH </t>
  </si>
  <si>
    <t>Celková předpokládaná cena za zajištění provozování sběrného dvora 1 bez nákladů na využití či odstranění odpadu, bez poplatku za ukládání odpadů na skládku a bez nákladů na tvorbu rekultivační rezervy dle zákona o odpadech</t>
  </si>
  <si>
    <t>Celková předpokládaná cena za zajištění provozování sběrného dvora 2 bez nákladů na využití či odstranění odpadu, bez poplatku za ukládání odpadů na skládku a bez nákladů na tvorbu rekultivační rezervy dle zákona o odpadech</t>
  </si>
  <si>
    <t>Předpokládaná cena celkem za roční svoz příslušné kategorie nádob bez DPH a bez nákladů na využití odpadu</t>
  </si>
  <si>
    <t>Předpokládaná cena celkem (sběr, svoz, přepravu do zařízen a, pronájem) bez DPH</t>
  </si>
  <si>
    <t>Předpokládaná cena celkem bez DPH</t>
  </si>
  <si>
    <t xml:space="preserve">Předpokládaná cena celkem bez DPH </t>
  </si>
  <si>
    <t>Biologicky rozložitelný komunální odpad – Jednotková cena za využití tohoto odpadu (t)</t>
  </si>
  <si>
    <t>Předpokládaná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</si>
</sst>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/>
    <xf numFmtId="0" fontId="0" fillId="0" borderId="0" xfId="0" applyFill="1" applyBorder="1" applyAlignme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4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1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2" fontId="0" fillId="6" borderId="1" xfId="0" applyNumberForma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4" fontId="1" fillId="5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8" fillId="2" borderId="26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5" borderId="0" xfId="0" applyFill="1" applyBorder="1" applyAlignment="1"/>
    <xf numFmtId="49" fontId="5" fillId="0" borderId="9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1" fillId="2" borderId="11" xfId="0" applyNumberFormat="1" applyFont="1" applyFill="1" applyBorder="1"/>
    <xf numFmtId="2" fontId="1" fillId="2" borderId="11" xfId="0" applyNumberFormat="1" applyFont="1" applyFill="1" applyBorder="1"/>
    <xf numFmtId="4" fontId="0" fillId="5" borderId="4" xfId="0" applyNumberFormat="1" applyFill="1" applyBorder="1" applyAlignment="1">
      <alignment horizontal="center" vertical="center"/>
    </xf>
    <xf numFmtId="3" fontId="0" fillId="5" borderId="19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2" borderId="17" xfId="0" applyNumberFormat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4" fontId="1" fillId="3" borderId="7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4" fontId="1" fillId="3" borderId="36" xfId="0" applyNumberFormat="1" applyFont="1" applyFill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 wrapText="1"/>
    </xf>
    <xf numFmtId="4" fontId="0" fillId="5" borderId="32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4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0" fillId="3" borderId="2" xfId="0" applyNumberFormat="1" applyFont="1" applyFill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4" fontId="0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0" fillId="5" borderId="2" xfId="0" applyNumberFormat="1" applyFont="1" applyFill="1" applyBorder="1" applyAlignment="1">
      <alignment horizontal="center" vertical="center"/>
    </xf>
    <xf numFmtId="4" fontId="0" fillId="5" borderId="3" xfId="0" applyNumberFormat="1" applyFont="1" applyFill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="70" zoomScaleNormal="70" workbookViewId="0">
      <selection activeCell="H12" sqref="H12"/>
    </sheetView>
  </sheetViews>
  <sheetFormatPr defaultRowHeight="15" x14ac:dyDescent="0.25"/>
  <cols>
    <col min="8" max="8" width="14" bestFit="1" customWidth="1"/>
  </cols>
  <sheetData>
    <row r="1" spans="1:8" ht="21" x14ac:dyDescent="0.35">
      <c r="A1" s="170" t="s">
        <v>120</v>
      </c>
      <c r="B1" s="170"/>
      <c r="C1" s="170"/>
      <c r="D1" s="170"/>
      <c r="E1" s="170"/>
      <c r="F1" s="170"/>
    </row>
    <row r="3" spans="1:8" x14ac:dyDescent="0.25">
      <c r="A3" s="171" t="s">
        <v>88</v>
      </c>
      <c r="B3" s="171"/>
    </row>
    <row r="4" spans="1:8" ht="15.75" thickBot="1" x14ac:dyDescent="0.3"/>
    <row r="5" spans="1:8" ht="29.25" customHeight="1" thickBot="1" x14ac:dyDescent="0.3">
      <c r="A5" s="172" t="s">
        <v>78</v>
      </c>
      <c r="B5" s="172"/>
      <c r="C5" s="172"/>
      <c r="D5" s="172"/>
      <c r="E5" s="172"/>
      <c r="F5" s="172"/>
      <c r="G5" s="172"/>
      <c r="H5" s="57">
        <f>'Tříděný odpad'!I133</f>
        <v>0</v>
      </c>
    </row>
    <row r="6" spans="1:8" ht="47.25" customHeight="1" thickBot="1" x14ac:dyDescent="0.3">
      <c r="A6" s="172" t="s">
        <v>93</v>
      </c>
      <c r="B6" s="172"/>
      <c r="C6" s="172"/>
      <c r="D6" s="172"/>
      <c r="E6" s="172"/>
      <c r="F6" s="172"/>
      <c r="G6" s="172"/>
      <c r="H6" s="57">
        <f>SD!E32</f>
        <v>0</v>
      </c>
    </row>
    <row r="7" spans="1:8" ht="36" customHeight="1" thickBot="1" x14ac:dyDescent="0.3">
      <c r="A7" s="172" t="s">
        <v>94</v>
      </c>
      <c r="B7" s="172"/>
      <c r="C7" s="172"/>
      <c r="D7" s="172"/>
      <c r="E7" s="172"/>
      <c r="F7" s="172"/>
      <c r="G7" s="172"/>
      <c r="H7" s="57">
        <f>'Odpady ze zeleně'!G36</f>
        <v>0</v>
      </c>
    </row>
    <row r="8" spans="1:8" ht="39" customHeight="1" thickBot="1" x14ac:dyDescent="0.3">
      <c r="A8" s="177" t="s">
        <v>95</v>
      </c>
      <c r="B8" s="177"/>
      <c r="C8" s="177"/>
      <c r="D8" s="177"/>
      <c r="E8" s="177"/>
      <c r="F8" s="177"/>
      <c r="G8" s="177"/>
      <c r="H8" s="57">
        <f>NO!H9</f>
        <v>0</v>
      </c>
    </row>
    <row r="9" spans="1:8" ht="48.75" customHeight="1" thickBot="1" x14ac:dyDescent="0.3">
      <c r="A9" s="177" t="s">
        <v>96</v>
      </c>
      <c r="B9" s="177"/>
      <c r="C9" s="177"/>
      <c r="D9" s="177"/>
      <c r="E9" s="177"/>
      <c r="F9" s="177"/>
      <c r="G9" s="177"/>
      <c r="H9" s="58">
        <f>Objem!H17</f>
        <v>0</v>
      </c>
    </row>
    <row r="10" spans="1:8" ht="54.75" customHeight="1" thickBot="1" x14ac:dyDescent="0.3">
      <c r="A10" s="177" t="s">
        <v>97</v>
      </c>
      <c r="B10" s="177"/>
      <c r="C10" s="177"/>
      <c r="D10" s="177"/>
      <c r="E10" s="177"/>
      <c r="F10" s="177"/>
      <c r="G10" s="177"/>
      <c r="H10" s="58">
        <f>Doúklid!H18</f>
        <v>0</v>
      </c>
    </row>
    <row r="11" spans="1:8" ht="36" customHeight="1" thickBot="1" x14ac:dyDescent="0.3">
      <c r="A11" s="173" t="s">
        <v>98</v>
      </c>
      <c r="B11" s="174"/>
      <c r="C11" s="174"/>
      <c r="D11" s="174"/>
      <c r="E11" s="174"/>
      <c r="F11" s="174"/>
      <c r="G11" s="175"/>
      <c r="H11" s="57">
        <f>'Černé skládky'!E22</f>
        <v>0</v>
      </c>
    </row>
    <row r="12" spans="1:8" ht="38.25" customHeight="1" thickBot="1" x14ac:dyDescent="0.3">
      <c r="A12" s="173" t="s">
        <v>118</v>
      </c>
      <c r="B12" s="174"/>
      <c r="C12" s="174"/>
      <c r="D12" s="174"/>
      <c r="E12" s="174"/>
      <c r="F12" s="174"/>
      <c r="G12" s="175"/>
      <c r="H12" s="57">
        <f>'Re-Use centrum'!E6</f>
        <v>0</v>
      </c>
    </row>
    <row r="13" spans="1:8" ht="19.5" customHeight="1" thickBot="1" x14ac:dyDescent="0.3">
      <c r="A13" s="84"/>
      <c r="B13" s="85"/>
      <c r="C13" s="85"/>
      <c r="D13" s="85"/>
      <c r="E13" s="85"/>
      <c r="F13" s="85"/>
      <c r="G13" s="86"/>
      <c r="H13" s="87"/>
    </row>
    <row r="14" spans="1:8" ht="36" customHeight="1" thickBot="1" x14ac:dyDescent="0.3">
      <c r="A14" s="176" t="s">
        <v>89</v>
      </c>
      <c r="B14" s="176"/>
      <c r="C14" s="176"/>
      <c r="D14" s="176"/>
      <c r="E14" s="176"/>
      <c r="F14" s="176"/>
      <c r="G14" s="176"/>
      <c r="H14" s="59">
        <f>SUM(H5:H12)</f>
        <v>0</v>
      </c>
    </row>
  </sheetData>
  <mergeCells count="11">
    <mergeCell ref="A14:G14"/>
    <mergeCell ref="A7:G7"/>
    <mergeCell ref="A8:G8"/>
    <mergeCell ref="A9:G9"/>
    <mergeCell ref="A10:G10"/>
    <mergeCell ref="A12:G12"/>
    <mergeCell ref="A1:F1"/>
    <mergeCell ref="A3:B3"/>
    <mergeCell ref="A5:G5"/>
    <mergeCell ref="A6:G6"/>
    <mergeCell ref="A11:G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8"/>
  <sheetViews>
    <sheetView topLeftCell="A104" zoomScale="90" zoomScaleNormal="90" workbookViewId="0">
      <selection activeCell="E91" sqref="E91"/>
    </sheetView>
  </sheetViews>
  <sheetFormatPr defaultRowHeight="15" x14ac:dyDescent="0.25"/>
  <cols>
    <col min="1" max="4" width="15.7109375" customWidth="1"/>
    <col min="5" max="7" width="22.7109375" customWidth="1"/>
    <col min="8" max="8" width="11.7109375" customWidth="1"/>
    <col min="9" max="9" width="18.85546875" bestFit="1" customWidth="1"/>
    <col min="10" max="10" width="17.5703125" customWidth="1"/>
    <col min="11" max="11" width="23.85546875" bestFit="1" customWidth="1"/>
    <col min="12" max="12" width="14.140625" customWidth="1"/>
  </cols>
  <sheetData>
    <row r="1" spans="1:12" x14ac:dyDescent="0.25">
      <c r="A1" s="1" t="s">
        <v>40</v>
      </c>
    </row>
    <row r="2" spans="1:12" s="1" customFormat="1" x14ac:dyDescent="0.25"/>
    <row r="3" spans="1:12" x14ac:dyDescent="0.25">
      <c r="A3" s="1" t="s">
        <v>8</v>
      </c>
      <c r="B3" s="1"/>
    </row>
    <row r="4" spans="1:12" ht="112.5" customHeight="1" x14ac:dyDescent="0.25">
      <c r="A4" s="16" t="s">
        <v>0</v>
      </c>
      <c r="B4" s="75" t="s">
        <v>105</v>
      </c>
      <c r="C4" s="76" t="s">
        <v>111</v>
      </c>
      <c r="D4" s="16" t="s">
        <v>1</v>
      </c>
      <c r="E4" s="11" t="s">
        <v>182</v>
      </c>
      <c r="F4" s="11" t="s">
        <v>183</v>
      </c>
      <c r="G4" s="11" t="s">
        <v>216</v>
      </c>
      <c r="I4" s="11" t="s">
        <v>61</v>
      </c>
      <c r="J4" s="11" t="s">
        <v>58</v>
      </c>
      <c r="K4" s="11" t="s">
        <v>62</v>
      </c>
      <c r="L4" s="11" t="s">
        <v>217</v>
      </c>
    </row>
    <row r="5" spans="1:12" x14ac:dyDescent="0.25">
      <c r="A5" s="12" t="s">
        <v>124</v>
      </c>
      <c r="B5" s="46" t="s">
        <v>114</v>
      </c>
      <c r="C5" s="12" t="s">
        <v>3</v>
      </c>
      <c r="D5" s="12" t="s">
        <v>4</v>
      </c>
      <c r="E5" s="31" t="s">
        <v>44</v>
      </c>
      <c r="F5" s="12" t="s">
        <v>5</v>
      </c>
      <c r="G5" s="12" t="s">
        <v>6</v>
      </c>
      <c r="I5" s="45" t="s">
        <v>2</v>
      </c>
      <c r="J5" s="45" t="s">
        <v>63</v>
      </c>
      <c r="K5" s="45" t="s">
        <v>20</v>
      </c>
      <c r="L5" s="45" t="s">
        <v>6</v>
      </c>
    </row>
    <row r="6" spans="1:12" ht="76.5" customHeight="1" x14ac:dyDescent="0.25">
      <c r="A6" s="23" t="s">
        <v>30</v>
      </c>
      <c r="B6" s="23"/>
      <c r="C6" s="23" t="s">
        <v>31</v>
      </c>
      <c r="D6" s="24" t="s">
        <v>32</v>
      </c>
      <c r="E6" s="23" t="s">
        <v>34</v>
      </c>
      <c r="F6" s="23" t="s">
        <v>43</v>
      </c>
      <c r="G6" s="23" t="s">
        <v>42</v>
      </c>
      <c r="I6" s="48" t="s">
        <v>41</v>
      </c>
      <c r="J6" s="49" t="s">
        <v>110</v>
      </c>
      <c r="K6" s="50" t="s">
        <v>64</v>
      </c>
      <c r="L6" s="50" t="s">
        <v>65</v>
      </c>
    </row>
    <row r="7" spans="1:12" x14ac:dyDescent="0.25">
      <c r="A7" s="181">
        <v>1100</v>
      </c>
      <c r="B7" s="79" t="s">
        <v>109</v>
      </c>
      <c r="C7" s="2">
        <v>12</v>
      </c>
      <c r="D7" s="2">
        <v>9</v>
      </c>
      <c r="E7" s="42"/>
      <c r="F7" s="33">
        <f>C7*E7</f>
        <v>0</v>
      </c>
      <c r="G7" s="3">
        <f>D7*F7</f>
        <v>0</v>
      </c>
      <c r="I7" s="181">
        <v>1100</v>
      </c>
      <c r="J7" s="178">
        <f>E9</f>
        <v>0</v>
      </c>
      <c r="K7" s="181">
        <v>200</v>
      </c>
      <c r="L7" s="178">
        <f>K7*J7</f>
        <v>0</v>
      </c>
    </row>
    <row r="8" spans="1:12" x14ac:dyDescent="0.25">
      <c r="A8" s="182"/>
      <c r="B8" s="79" t="s">
        <v>106</v>
      </c>
      <c r="C8" s="78">
        <v>26</v>
      </c>
      <c r="D8" s="19">
        <v>1</v>
      </c>
      <c r="E8" s="42"/>
      <c r="F8" s="33">
        <f t="shared" ref="F8:F11" si="0">C8*E8</f>
        <v>0</v>
      </c>
      <c r="G8" s="3">
        <f t="shared" ref="G8:G11" si="1">D8*F8</f>
        <v>0</v>
      </c>
      <c r="I8" s="182"/>
      <c r="J8" s="179"/>
      <c r="K8" s="182"/>
      <c r="L8" s="179"/>
    </row>
    <row r="9" spans="1:12" x14ac:dyDescent="0.25">
      <c r="A9" s="182"/>
      <c r="B9" s="79" t="s">
        <v>107</v>
      </c>
      <c r="C9" s="78">
        <v>53</v>
      </c>
      <c r="D9" s="2">
        <v>0</v>
      </c>
      <c r="E9" s="42"/>
      <c r="F9" s="33">
        <f t="shared" si="0"/>
        <v>0</v>
      </c>
      <c r="G9" s="3">
        <f t="shared" si="1"/>
        <v>0</v>
      </c>
      <c r="I9" s="182"/>
      <c r="J9" s="179"/>
      <c r="K9" s="182"/>
      <c r="L9" s="179"/>
    </row>
    <row r="10" spans="1:12" x14ac:dyDescent="0.25">
      <c r="A10" s="182"/>
      <c r="B10" s="79" t="s">
        <v>141</v>
      </c>
      <c r="C10" s="78">
        <v>106</v>
      </c>
      <c r="D10" s="2">
        <v>442</v>
      </c>
      <c r="E10" s="42"/>
      <c r="F10" s="33">
        <f t="shared" si="0"/>
        <v>0</v>
      </c>
      <c r="G10" s="3">
        <f t="shared" si="1"/>
        <v>0</v>
      </c>
      <c r="I10" s="182"/>
      <c r="J10" s="179"/>
      <c r="K10" s="182"/>
      <c r="L10" s="179"/>
    </row>
    <row r="11" spans="1:12" x14ac:dyDescent="0.25">
      <c r="A11" s="183"/>
      <c r="B11" s="79" t="s">
        <v>140</v>
      </c>
      <c r="C11" s="78">
        <v>159</v>
      </c>
      <c r="D11" s="19">
        <v>0</v>
      </c>
      <c r="E11" s="42"/>
      <c r="F11" s="33">
        <f t="shared" si="0"/>
        <v>0</v>
      </c>
      <c r="G11" s="3">
        <f t="shared" si="1"/>
        <v>0</v>
      </c>
      <c r="I11" s="183"/>
      <c r="J11" s="180"/>
      <c r="K11" s="183"/>
      <c r="L11" s="180"/>
    </row>
    <row r="12" spans="1:12" ht="30" customHeight="1" x14ac:dyDescent="0.25">
      <c r="A12" s="184" t="s">
        <v>215</v>
      </c>
      <c r="B12" s="185"/>
      <c r="C12" s="185"/>
      <c r="D12" s="185"/>
      <c r="E12" s="185"/>
      <c r="F12" s="186"/>
      <c r="G12" s="43">
        <f>SUM(G7:G11)</f>
        <v>0</v>
      </c>
      <c r="I12" s="193" t="s">
        <v>66</v>
      </c>
      <c r="J12" s="194"/>
      <c r="K12" s="195"/>
      <c r="L12" s="60">
        <f>SUM(L7:L11)</f>
        <v>0</v>
      </c>
    </row>
    <row r="14" spans="1:12" x14ac:dyDescent="0.25">
      <c r="A14" s="80"/>
      <c r="B14" s="80"/>
      <c r="C14" s="81"/>
      <c r="D14" s="81"/>
    </row>
    <row r="15" spans="1:12" x14ac:dyDescent="0.25">
      <c r="A15" s="51"/>
      <c r="B15" s="51"/>
      <c r="C15" s="77"/>
      <c r="D15" s="77"/>
    </row>
    <row r="16" spans="1:12" x14ac:dyDescent="0.25">
      <c r="A16" s="51"/>
      <c r="B16" s="51"/>
      <c r="C16" s="77"/>
      <c r="D16" s="77"/>
    </row>
    <row r="17" spans="1:12" x14ac:dyDescent="0.25">
      <c r="A17" s="51"/>
      <c r="B17" s="51"/>
      <c r="C17" s="77"/>
      <c r="D17" s="77"/>
    </row>
    <row r="18" spans="1:12" x14ac:dyDescent="0.25">
      <c r="A18" s="1" t="s">
        <v>7</v>
      </c>
      <c r="B18" s="1"/>
    </row>
    <row r="19" spans="1:12" ht="110.25" customHeight="1" x14ac:dyDescent="0.25">
      <c r="A19" s="16" t="s">
        <v>0</v>
      </c>
      <c r="B19" s="75" t="s">
        <v>105</v>
      </c>
      <c r="C19" s="76" t="s">
        <v>111</v>
      </c>
      <c r="D19" s="16" t="s">
        <v>1</v>
      </c>
      <c r="E19" s="11" t="s">
        <v>182</v>
      </c>
      <c r="F19" s="11" t="s">
        <v>183</v>
      </c>
      <c r="G19" s="11" t="s">
        <v>218</v>
      </c>
      <c r="I19" s="11" t="s">
        <v>61</v>
      </c>
      <c r="J19" s="11" t="s">
        <v>58</v>
      </c>
      <c r="K19" s="11" t="s">
        <v>62</v>
      </c>
      <c r="L19" s="11" t="s">
        <v>217</v>
      </c>
    </row>
    <row r="20" spans="1:12" x14ac:dyDescent="0.25">
      <c r="A20" s="12" t="s">
        <v>124</v>
      </c>
      <c r="B20" s="46" t="s">
        <v>114</v>
      </c>
      <c r="C20" s="12" t="s">
        <v>3</v>
      </c>
      <c r="D20" s="12" t="s">
        <v>4</v>
      </c>
      <c r="E20" s="31" t="s">
        <v>44</v>
      </c>
      <c r="F20" s="12" t="s">
        <v>5</v>
      </c>
      <c r="G20" s="12" t="s">
        <v>6</v>
      </c>
      <c r="I20" s="45" t="s">
        <v>2</v>
      </c>
      <c r="J20" s="45" t="s">
        <v>63</v>
      </c>
      <c r="K20" s="45" t="s">
        <v>20</v>
      </c>
      <c r="L20" s="45" t="s">
        <v>6</v>
      </c>
    </row>
    <row r="21" spans="1:12" ht="63.75" customHeight="1" x14ac:dyDescent="0.25">
      <c r="A21" s="23" t="s">
        <v>30</v>
      </c>
      <c r="B21" s="23"/>
      <c r="C21" s="23" t="s">
        <v>31</v>
      </c>
      <c r="D21" s="24" t="s">
        <v>32</v>
      </c>
      <c r="E21" s="23" t="s">
        <v>34</v>
      </c>
      <c r="F21" s="23" t="s">
        <v>43</v>
      </c>
      <c r="G21" s="23" t="s">
        <v>42</v>
      </c>
      <c r="I21" s="189" t="s">
        <v>41</v>
      </c>
      <c r="J21" s="191" t="s">
        <v>112</v>
      </c>
      <c r="K21" s="187" t="s">
        <v>64</v>
      </c>
      <c r="L21" s="187" t="s">
        <v>65</v>
      </c>
    </row>
    <row r="22" spans="1:12" x14ac:dyDescent="0.25">
      <c r="A22" s="181">
        <v>1100</v>
      </c>
      <c r="B22" s="105" t="s">
        <v>109</v>
      </c>
      <c r="C22" s="103">
        <v>12</v>
      </c>
      <c r="D22" s="104">
        <v>9</v>
      </c>
      <c r="E22" s="116"/>
      <c r="F22" s="33">
        <f>C22*E22</f>
        <v>0</v>
      </c>
      <c r="G22" s="3">
        <f>D22*F22</f>
        <v>0</v>
      </c>
      <c r="I22" s="190"/>
      <c r="J22" s="192"/>
      <c r="K22" s="188"/>
      <c r="L22" s="188"/>
    </row>
    <row r="23" spans="1:12" x14ac:dyDescent="0.25">
      <c r="A23" s="182"/>
      <c r="B23" s="79" t="s">
        <v>106</v>
      </c>
      <c r="C23" s="19">
        <v>26</v>
      </c>
      <c r="D23" s="2">
        <v>1</v>
      </c>
      <c r="E23" s="42"/>
      <c r="F23" s="33">
        <f>C23*E23</f>
        <v>0</v>
      </c>
      <c r="G23" s="3">
        <f>D23*F23</f>
        <v>0</v>
      </c>
      <c r="I23" s="196">
        <v>1100</v>
      </c>
      <c r="J23" s="197">
        <f>E24</f>
        <v>0</v>
      </c>
      <c r="K23" s="196">
        <v>200</v>
      </c>
      <c r="L23" s="197">
        <f>K23*J23</f>
        <v>0</v>
      </c>
    </row>
    <row r="24" spans="1:12" x14ac:dyDescent="0.25">
      <c r="A24" s="182"/>
      <c r="B24" s="79" t="s">
        <v>107</v>
      </c>
      <c r="C24" s="19">
        <v>53</v>
      </c>
      <c r="D24" s="2">
        <v>0</v>
      </c>
      <c r="E24" s="42"/>
      <c r="F24" s="33">
        <f t="shared" ref="F24:F26" si="2">C24*E24</f>
        <v>0</v>
      </c>
      <c r="G24" s="3">
        <f t="shared" ref="G24:G26" si="3">D24*F24</f>
        <v>0</v>
      </c>
      <c r="I24" s="196"/>
      <c r="J24" s="197"/>
      <c r="K24" s="196"/>
      <c r="L24" s="197"/>
    </row>
    <row r="25" spans="1:12" x14ac:dyDescent="0.25">
      <c r="A25" s="182"/>
      <c r="B25" s="79" t="s">
        <v>141</v>
      </c>
      <c r="C25" s="19">
        <v>106</v>
      </c>
      <c r="D25" s="2">
        <v>429</v>
      </c>
      <c r="E25" s="42"/>
      <c r="F25" s="33">
        <f t="shared" si="2"/>
        <v>0</v>
      </c>
      <c r="G25" s="3">
        <f t="shared" si="3"/>
        <v>0</v>
      </c>
      <c r="I25" s="196"/>
      <c r="J25" s="197"/>
      <c r="K25" s="196"/>
      <c r="L25" s="197"/>
    </row>
    <row r="26" spans="1:12" x14ac:dyDescent="0.25">
      <c r="A26" s="183"/>
      <c r="B26" s="79" t="s">
        <v>140</v>
      </c>
      <c r="C26" s="19">
        <v>159</v>
      </c>
      <c r="D26" s="19">
        <v>30</v>
      </c>
      <c r="E26" s="42"/>
      <c r="F26" s="33">
        <f t="shared" si="2"/>
        <v>0</v>
      </c>
      <c r="G26" s="3">
        <f t="shared" si="3"/>
        <v>0</v>
      </c>
      <c r="I26" s="196"/>
      <c r="J26" s="197"/>
      <c r="K26" s="196"/>
      <c r="L26" s="197"/>
    </row>
    <row r="27" spans="1:12" ht="36" customHeight="1" x14ac:dyDescent="0.25">
      <c r="A27" s="184" t="s">
        <v>219</v>
      </c>
      <c r="B27" s="185"/>
      <c r="C27" s="185"/>
      <c r="D27" s="185"/>
      <c r="E27" s="185"/>
      <c r="F27" s="186"/>
      <c r="G27" s="43">
        <f>SUM(G22:G26)</f>
        <v>0</v>
      </c>
      <c r="I27" s="193" t="s">
        <v>67</v>
      </c>
      <c r="J27" s="194"/>
      <c r="K27" s="195"/>
      <c r="L27" s="60">
        <f>SUM(L23:L26)</f>
        <v>0</v>
      </c>
    </row>
    <row r="29" spans="1:12" x14ac:dyDescent="0.25">
      <c r="A29" s="80"/>
      <c r="B29" s="80"/>
      <c r="C29" s="81"/>
      <c r="D29" s="81"/>
    </row>
    <row r="30" spans="1:12" x14ac:dyDescent="0.25">
      <c r="A30" s="51"/>
      <c r="B30" s="51"/>
      <c r="C30" s="77"/>
      <c r="D30" s="77"/>
    </row>
    <row r="31" spans="1:12" x14ac:dyDescent="0.25">
      <c r="A31" s="51"/>
      <c r="B31" s="51"/>
      <c r="C31" s="77"/>
      <c r="D31" s="77"/>
    </row>
    <row r="32" spans="1:12" x14ac:dyDescent="0.25">
      <c r="A32" s="51"/>
      <c r="B32" s="51"/>
      <c r="C32" s="77"/>
      <c r="D32" s="77"/>
    </row>
    <row r="33" spans="1:12" x14ac:dyDescent="0.25">
      <c r="A33" s="1" t="s">
        <v>9</v>
      </c>
      <c r="B33" s="1"/>
    </row>
    <row r="34" spans="1:12" ht="120" x14ac:dyDescent="0.25">
      <c r="A34" s="16" t="s">
        <v>0</v>
      </c>
      <c r="B34" s="75" t="s">
        <v>105</v>
      </c>
      <c r="C34" s="76" t="s">
        <v>111</v>
      </c>
      <c r="D34" s="16" t="s">
        <v>1</v>
      </c>
      <c r="E34" s="11" t="s">
        <v>182</v>
      </c>
      <c r="F34" s="11" t="s">
        <v>183</v>
      </c>
      <c r="G34" s="11" t="s">
        <v>218</v>
      </c>
      <c r="I34" s="11" t="s">
        <v>61</v>
      </c>
      <c r="J34" s="11" t="s">
        <v>58</v>
      </c>
      <c r="K34" s="11" t="s">
        <v>62</v>
      </c>
      <c r="L34" s="11" t="s">
        <v>217</v>
      </c>
    </row>
    <row r="35" spans="1:12" x14ac:dyDescent="0.25">
      <c r="A35" s="12" t="s">
        <v>2</v>
      </c>
      <c r="B35" s="46" t="s">
        <v>114</v>
      </c>
      <c r="C35" s="12" t="s">
        <v>3</v>
      </c>
      <c r="D35" s="12" t="s">
        <v>4</v>
      </c>
      <c r="E35" s="31" t="s">
        <v>44</v>
      </c>
      <c r="F35" s="12" t="s">
        <v>5</v>
      </c>
      <c r="G35" s="12" t="s">
        <v>6</v>
      </c>
      <c r="I35" s="45" t="s">
        <v>2</v>
      </c>
      <c r="J35" s="45" t="s">
        <v>63</v>
      </c>
      <c r="K35" s="45" t="s">
        <v>20</v>
      </c>
      <c r="L35" s="45" t="s">
        <v>6</v>
      </c>
    </row>
    <row r="36" spans="1:12" ht="63.75" x14ac:dyDescent="0.25">
      <c r="A36" s="23" t="s">
        <v>30</v>
      </c>
      <c r="B36" s="82"/>
      <c r="C36" s="23" t="s">
        <v>31</v>
      </c>
      <c r="D36" s="24" t="s">
        <v>32</v>
      </c>
      <c r="E36" s="23" t="s">
        <v>34</v>
      </c>
      <c r="F36" s="23" t="s">
        <v>43</v>
      </c>
      <c r="G36" s="23" t="s">
        <v>42</v>
      </c>
      <c r="I36" s="48" t="s">
        <v>41</v>
      </c>
      <c r="J36" s="49" t="s">
        <v>113</v>
      </c>
      <c r="K36" s="50" t="s">
        <v>64</v>
      </c>
      <c r="L36" s="50" t="s">
        <v>65</v>
      </c>
    </row>
    <row r="37" spans="1:12" x14ac:dyDescent="0.25">
      <c r="A37" s="226">
        <v>1100</v>
      </c>
      <c r="B37" s="79" t="s">
        <v>108</v>
      </c>
      <c r="C37" s="78">
        <v>6</v>
      </c>
      <c r="D37" s="2">
        <v>5</v>
      </c>
      <c r="E37" s="42"/>
      <c r="F37" s="33">
        <f t="shared" ref="F37:F57" si="4">C37*E37</f>
        <v>0</v>
      </c>
      <c r="G37" s="3">
        <f>D37*F37</f>
        <v>0</v>
      </c>
      <c r="I37" s="181">
        <v>1100</v>
      </c>
      <c r="J37" s="178">
        <f>E38</f>
        <v>0</v>
      </c>
      <c r="K37" s="181">
        <v>10</v>
      </c>
      <c r="L37" s="178">
        <f>K37*J37</f>
        <v>0</v>
      </c>
    </row>
    <row r="38" spans="1:12" x14ac:dyDescent="0.25">
      <c r="A38" s="226"/>
      <c r="B38" s="79" t="s">
        <v>109</v>
      </c>
      <c r="C38" s="78">
        <v>12</v>
      </c>
      <c r="D38" s="2">
        <v>2</v>
      </c>
      <c r="E38" s="42"/>
      <c r="F38" s="33">
        <f t="shared" si="4"/>
        <v>0</v>
      </c>
      <c r="G38" s="3">
        <f t="shared" ref="G38:G57" si="5">D38*F38</f>
        <v>0</v>
      </c>
      <c r="I38" s="182"/>
      <c r="J38" s="182"/>
      <c r="K38" s="182"/>
      <c r="L38" s="179"/>
    </row>
    <row r="39" spans="1:12" x14ac:dyDescent="0.25">
      <c r="A39" s="226"/>
      <c r="B39" s="79" t="s">
        <v>106</v>
      </c>
      <c r="C39" s="78">
        <v>26</v>
      </c>
      <c r="D39" s="2">
        <v>0</v>
      </c>
      <c r="E39" s="42"/>
      <c r="F39" s="33">
        <f t="shared" si="4"/>
        <v>0</v>
      </c>
      <c r="G39" s="3">
        <f t="shared" si="5"/>
        <v>0</v>
      </c>
      <c r="I39" s="183"/>
      <c r="J39" s="183"/>
      <c r="K39" s="183"/>
      <c r="L39" s="180"/>
    </row>
    <row r="40" spans="1:12" x14ac:dyDescent="0.25">
      <c r="A40" s="228">
        <v>1300</v>
      </c>
      <c r="B40" s="79" t="s">
        <v>108</v>
      </c>
      <c r="C40" s="78">
        <v>6</v>
      </c>
      <c r="D40" s="2">
        <v>1</v>
      </c>
      <c r="E40" s="42"/>
      <c r="F40" s="33">
        <f t="shared" si="4"/>
        <v>0</v>
      </c>
      <c r="G40" s="3">
        <f t="shared" si="5"/>
        <v>0</v>
      </c>
      <c r="I40" s="181">
        <v>1300</v>
      </c>
      <c r="J40" s="178">
        <f>E41</f>
        <v>0</v>
      </c>
      <c r="K40" s="181">
        <v>10</v>
      </c>
      <c r="L40" s="178">
        <f t="shared" ref="L40" si="6">K40*J40</f>
        <v>0</v>
      </c>
    </row>
    <row r="41" spans="1:12" x14ac:dyDescent="0.25">
      <c r="A41" s="229"/>
      <c r="B41" s="79" t="s">
        <v>109</v>
      </c>
      <c r="C41" s="78">
        <v>12</v>
      </c>
      <c r="D41" s="2">
        <v>1</v>
      </c>
      <c r="E41" s="42"/>
      <c r="F41" s="33">
        <f t="shared" si="4"/>
        <v>0</v>
      </c>
      <c r="G41" s="3">
        <f t="shared" si="5"/>
        <v>0</v>
      </c>
      <c r="I41" s="182"/>
      <c r="J41" s="182"/>
      <c r="K41" s="182"/>
      <c r="L41" s="179"/>
    </row>
    <row r="42" spans="1:12" x14ac:dyDescent="0.25">
      <c r="A42" s="230"/>
      <c r="B42" s="79" t="s">
        <v>106</v>
      </c>
      <c r="C42" s="78">
        <v>26</v>
      </c>
      <c r="D42" s="2">
        <v>0</v>
      </c>
      <c r="E42" s="42"/>
      <c r="F42" s="33">
        <f t="shared" si="4"/>
        <v>0</v>
      </c>
      <c r="G42" s="3">
        <f t="shared" si="5"/>
        <v>0</v>
      </c>
      <c r="I42" s="183"/>
      <c r="J42" s="183"/>
      <c r="K42" s="183"/>
      <c r="L42" s="180"/>
    </row>
    <row r="43" spans="1:12" x14ac:dyDescent="0.25">
      <c r="A43" s="228">
        <v>1500</v>
      </c>
      <c r="B43" s="79" t="s">
        <v>108</v>
      </c>
      <c r="C43" s="106">
        <v>6</v>
      </c>
      <c r="D43" s="53">
        <v>1</v>
      </c>
      <c r="E43" s="42"/>
      <c r="F43" s="33">
        <f t="shared" si="4"/>
        <v>0</v>
      </c>
      <c r="G43" s="3">
        <f t="shared" si="5"/>
        <v>0</v>
      </c>
      <c r="I43" s="181">
        <v>1500</v>
      </c>
      <c r="J43" s="178">
        <f>E44</f>
        <v>0</v>
      </c>
      <c r="K43" s="181">
        <v>10</v>
      </c>
      <c r="L43" s="178">
        <f t="shared" ref="L43" si="7">K43*J43</f>
        <v>0</v>
      </c>
    </row>
    <row r="44" spans="1:12" x14ac:dyDescent="0.25">
      <c r="A44" s="229"/>
      <c r="B44" s="79" t="s">
        <v>109</v>
      </c>
      <c r="C44" s="106">
        <v>12</v>
      </c>
      <c r="D44" s="53">
        <v>1</v>
      </c>
      <c r="E44" s="42"/>
      <c r="F44" s="33">
        <f t="shared" si="4"/>
        <v>0</v>
      </c>
      <c r="G44" s="3">
        <f t="shared" si="5"/>
        <v>0</v>
      </c>
      <c r="I44" s="182"/>
      <c r="J44" s="182"/>
      <c r="K44" s="182"/>
      <c r="L44" s="179"/>
    </row>
    <row r="45" spans="1:12" x14ac:dyDescent="0.25">
      <c r="A45" s="230"/>
      <c r="B45" s="79" t="s">
        <v>106</v>
      </c>
      <c r="C45" s="106">
        <v>26</v>
      </c>
      <c r="D45" s="53">
        <v>0</v>
      </c>
      <c r="E45" s="42"/>
      <c r="F45" s="33">
        <f t="shared" si="4"/>
        <v>0</v>
      </c>
      <c r="G45" s="3">
        <f t="shared" si="5"/>
        <v>0</v>
      </c>
      <c r="I45" s="183"/>
      <c r="J45" s="183"/>
      <c r="K45" s="183"/>
      <c r="L45" s="180"/>
    </row>
    <row r="46" spans="1:12" x14ac:dyDescent="0.25">
      <c r="A46" s="228">
        <v>1550</v>
      </c>
      <c r="B46" s="79" t="s">
        <v>108</v>
      </c>
      <c r="C46" s="106">
        <v>6</v>
      </c>
      <c r="D46" s="53">
        <v>94</v>
      </c>
      <c r="E46" s="42"/>
      <c r="F46" s="33">
        <f t="shared" ref="F46:F48" si="8">C46*E46</f>
        <v>0</v>
      </c>
      <c r="G46" s="3">
        <f t="shared" ref="G46:G48" si="9">D46*F46</f>
        <v>0</v>
      </c>
      <c r="I46" s="181">
        <v>1550</v>
      </c>
      <c r="J46" s="178">
        <f>E47</f>
        <v>0</v>
      </c>
      <c r="K46" s="181">
        <v>10</v>
      </c>
      <c r="L46" s="178">
        <f t="shared" ref="L46" si="10">K46*J46</f>
        <v>0</v>
      </c>
    </row>
    <row r="47" spans="1:12" x14ac:dyDescent="0.25">
      <c r="A47" s="229"/>
      <c r="B47" s="79" t="s">
        <v>109</v>
      </c>
      <c r="C47" s="106">
        <v>12</v>
      </c>
      <c r="D47" s="53">
        <v>5</v>
      </c>
      <c r="E47" s="42"/>
      <c r="F47" s="33">
        <f t="shared" si="8"/>
        <v>0</v>
      </c>
      <c r="G47" s="3">
        <f t="shared" si="9"/>
        <v>0</v>
      </c>
      <c r="I47" s="182"/>
      <c r="J47" s="182"/>
      <c r="K47" s="182"/>
      <c r="L47" s="179"/>
    </row>
    <row r="48" spans="1:12" x14ac:dyDescent="0.25">
      <c r="A48" s="230"/>
      <c r="B48" s="79" t="s">
        <v>106</v>
      </c>
      <c r="C48" s="106">
        <v>26</v>
      </c>
      <c r="D48" s="53">
        <v>0</v>
      </c>
      <c r="E48" s="42"/>
      <c r="F48" s="33">
        <f t="shared" si="8"/>
        <v>0</v>
      </c>
      <c r="G48" s="3">
        <f t="shared" si="9"/>
        <v>0</v>
      </c>
      <c r="I48" s="183"/>
      <c r="J48" s="183"/>
      <c r="K48" s="183"/>
      <c r="L48" s="180"/>
    </row>
    <row r="49" spans="1:12" x14ac:dyDescent="0.25">
      <c r="A49" s="228">
        <v>1800</v>
      </c>
      <c r="B49" s="79" t="s">
        <v>108</v>
      </c>
      <c r="C49" s="106">
        <v>6</v>
      </c>
      <c r="D49" s="53">
        <v>30</v>
      </c>
      <c r="E49" s="42"/>
      <c r="F49" s="33">
        <f t="shared" si="4"/>
        <v>0</v>
      </c>
      <c r="G49" s="3">
        <f t="shared" si="5"/>
        <v>0</v>
      </c>
      <c r="I49" s="181">
        <v>1800</v>
      </c>
      <c r="J49" s="178">
        <f>E50</f>
        <v>0</v>
      </c>
      <c r="K49" s="181">
        <v>10</v>
      </c>
      <c r="L49" s="178">
        <f t="shared" ref="L49" si="11">K49*J49</f>
        <v>0</v>
      </c>
    </row>
    <row r="50" spans="1:12" x14ac:dyDescent="0.25">
      <c r="A50" s="229"/>
      <c r="B50" s="79" t="s">
        <v>109</v>
      </c>
      <c r="C50" s="106">
        <v>12</v>
      </c>
      <c r="D50" s="53">
        <v>0</v>
      </c>
      <c r="E50" s="42"/>
      <c r="F50" s="33">
        <f t="shared" si="4"/>
        <v>0</v>
      </c>
      <c r="G50" s="3">
        <f t="shared" si="5"/>
        <v>0</v>
      </c>
      <c r="I50" s="182"/>
      <c r="J50" s="182"/>
      <c r="K50" s="182"/>
      <c r="L50" s="179"/>
    </row>
    <row r="51" spans="1:12" x14ac:dyDescent="0.25">
      <c r="A51" s="230"/>
      <c r="B51" s="79" t="s">
        <v>106</v>
      </c>
      <c r="C51" s="106">
        <v>26</v>
      </c>
      <c r="D51" s="53">
        <v>0</v>
      </c>
      <c r="E51" s="42"/>
      <c r="F51" s="33">
        <f t="shared" si="4"/>
        <v>0</v>
      </c>
      <c r="G51" s="3">
        <f t="shared" si="5"/>
        <v>0</v>
      </c>
      <c r="I51" s="183"/>
      <c r="J51" s="183"/>
      <c r="K51" s="183"/>
      <c r="L51" s="180"/>
    </row>
    <row r="52" spans="1:12" x14ac:dyDescent="0.25">
      <c r="A52" s="228">
        <v>2150</v>
      </c>
      <c r="B52" s="79" t="s">
        <v>108</v>
      </c>
      <c r="C52" s="106">
        <v>6</v>
      </c>
      <c r="D52" s="53">
        <v>2</v>
      </c>
      <c r="E52" s="42"/>
      <c r="F52" s="33">
        <f t="shared" si="4"/>
        <v>0</v>
      </c>
      <c r="G52" s="3">
        <f t="shared" si="5"/>
        <v>0</v>
      </c>
      <c r="I52" s="181">
        <v>2150</v>
      </c>
      <c r="J52" s="178">
        <f>E53</f>
        <v>0</v>
      </c>
      <c r="K52" s="181">
        <v>10</v>
      </c>
      <c r="L52" s="178">
        <f t="shared" ref="L52" si="12">K52*J52</f>
        <v>0</v>
      </c>
    </row>
    <row r="53" spans="1:12" x14ac:dyDescent="0.25">
      <c r="A53" s="229"/>
      <c r="B53" s="79" t="s">
        <v>109</v>
      </c>
      <c r="C53" s="106">
        <v>12</v>
      </c>
      <c r="D53" s="53">
        <v>1</v>
      </c>
      <c r="E53" s="42"/>
      <c r="F53" s="33">
        <f t="shared" si="4"/>
        <v>0</v>
      </c>
      <c r="G53" s="3">
        <f t="shared" si="5"/>
        <v>0</v>
      </c>
      <c r="I53" s="182"/>
      <c r="J53" s="182"/>
      <c r="K53" s="182"/>
      <c r="L53" s="179"/>
    </row>
    <row r="54" spans="1:12" x14ac:dyDescent="0.25">
      <c r="A54" s="230"/>
      <c r="B54" s="79" t="s">
        <v>106</v>
      </c>
      <c r="C54" s="106">
        <v>26</v>
      </c>
      <c r="D54" s="53">
        <v>0</v>
      </c>
      <c r="E54" s="42"/>
      <c r="F54" s="33">
        <f t="shared" si="4"/>
        <v>0</v>
      </c>
      <c r="G54" s="3">
        <f t="shared" si="5"/>
        <v>0</v>
      </c>
      <c r="I54" s="183"/>
      <c r="J54" s="183"/>
      <c r="K54" s="183"/>
      <c r="L54" s="180"/>
    </row>
    <row r="55" spans="1:12" x14ac:dyDescent="0.25">
      <c r="A55" s="228">
        <v>3350</v>
      </c>
      <c r="B55" s="79" t="s">
        <v>108</v>
      </c>
      <c r="C55" s="78">
        <v>6</v>
      </c>
      <c r="D55" s="2">
        <v>256</v>
      </c>
      <c r="E55" s="42"/>
      <c r="F55" s="33">
        <f t="shared" si="4"/>
        <v>0</v>
      </c>
      <c r="G55" s="3">
        <f t="shared" si="5"/>
        <v>0</v>
      </c>
      <c r="I55" s="181">
        <v>3350</v>
      </c>
      <c r="J55" s="178">
        <f>E56</f>
        <v>0</v>
      </c>
      <c r="K55" s="181">
        <v>10</v>
      </c>
      <c r="L55" s="178">
        <f t="shared" ref="L55" si="13">K55*J55</f>
        <v>0</v>
      </c>
    </row>
    <row r="56" spans="1:12" x14ac:dyDescent="0.25">
      <c r="A56" s="229"/>
      <c r="B56" s="79" t="s">
        <v>109</v>
      </c>
      <c r="C56" s="78">
        <v>12</v>
      </c>
      <c r="D56" s="2">
        <v>9</v>
      </c>
      <c r="E56" s="42"/>
      <c r="F56" s="33">
        <f t="shared" si="4"/>
        <v>0</v>
      </c>
      <c r="G56" s="3">
        <f t="shared" si="5"/>
        <v>0</v>
      </c>
      <c r="I56" s="182"/>
      <c r="J56" s="182"/>
      <c r="K56" s="182"/>
      <c r="L56" s="179"/>
    </row>
    <row r="57" spans="1:12" x14ac:dyDescent="0.25">
      <c r="A57" s="230"/>
      <c r="B57" s="79" t="s">
        <v>106</v>
      </c>
      <c r="C57" s="78">
        <v>26</v>
      </c>
      <c r="D57" s="2">
        <v>0</v>
      </c>
      <c r="E57" s="42"/>
      <c r="F57" s="33">
        <f t="shared" si="4"/>
        <v>0</v>
      </c>
      <c r="G57" s="3">
        <f t="shared" si="5"/>
        <v>0</v>
      </c>
      <c r="I57" s="183"/>
      <c r="J57" s="183"/>
      <c r="K57" s="183"/>
      <c r="L57" s="180"/>
    </row>
    <row r="58" spans="1:12" ht="30" customHeight="1" x14ac:dyDescent="0.25">
      <c r="A58" s="184" t="s">
        <v>220</v>
      </c>
      <c r="B58" s="227"/>
      <c r="C58" s="185"/>
      <c r="D58" s="185"/>
      <c r="E58" s="185"/>
      <c r="F58" s="186"/>
      <c r="G58" s="43">
        <f>SUM(G37:G57)</f>
        <v>0</v>
      </c>
      <c r="I58" s="193" t="s">
        <v>119</v>
      </c>
      <c r="J58" s="194"/>
      <c r="K58" s="195"/>
      <c r="L58" s="60">
        <f>SUM(L37:L57)</f>
        <v>0</v>
      </c>
    </row>
    <row r="59" spans="1:12" ht="15.75" x14ac:dyDescent="0.25">
      <c r="A59" s="13"/>
      <c r="B59" s="13"/>
      <c r="C59" s="13"/>
      <c r="D59" s="13"/>
      <c r="E59" s="13"/>
      <c r="F59" s="13"/>
      <c r="G59" s="14"/>
      <c r="L59" s="56"/>
    </row>
    <row r="60" spans="1:12" ht="30" customHeight="1" x14ac:dyDescent="0.25">
      <c r="A60" s="198" t="s">
        <v>221</v>
      </c>
      <c r="B60" s="199"/>
      <c r="C60" s="199"/>
      <c r="D60" s="199"/>
      <c r="E60" s="199"/>
      <c r="F60" s="200"/>
      <c r="G60" s="34">
        <f>G12+G27+G58</f>
        <v>0</v>
      </c>
      <c r="H60" s="17"/>
      <c r="I60" s="193" t="s">
        <v>68</v>
      </c>
      <c r="J60" s="194"/>
      <c r="K60" s="195"/>
      <c r="L60" s="62">
        <f>L58+L27+L12</f>
        <v>0</v>
      </c>
    </row>
    <row r="61" spans="1:12" ht="15" customHeight="1" x14ac:dyDescent="0.3">
      <c r="A61" s="26"/>
      <c r="B61" s="26"/>
      <c r="C61" s="26"/>
      <c r="D61" s="26"/>
      <c r="E61" s="26"/>
      <c r="F61" s="26"/>
      <c r="G61" s="27"/>
      <c r="H61" s="25"/>
    </row>
    <row r="62" spans="1:12" ht="15" customHeight="1" x14ac:dyDescent="0.25">
      <c r="A62" s="13" t="s">
        <v>36</v>
      </c>
      <c r="B62" s="13"/>
      <c r="C62" s="13"/>
      <c r="D62" s="13"/>
      <c r="E62" s="13"/>
      <c r="F62" s="13"/>
      <c r="G62" s="14"/>
    </row>
    <row r="63" spans="1:12" ht="120" x14ac:dyDescent="0.25">
      <c r="A63" s="21" t="s">
        <v>0</v>
      </c>
      <c r="B63" s="75" t="s">
        <v>105</v>
      </c>
      <c r="C63" s="76" t="s">
        <v>111</v>
      </c>
      <c r="D63" s="21" t="s">
        <v>1</v>
      </c>
      <c r="E63" s="11" t="s">
        <v>182</v>
      </c>
      <c r="F63" s="11" t="s">
        <v>183</v>
      </c>
      <c r="G63" s="11" t="s">
        <v>218</v>
      </c>
      <c r="I63" s="129" t="s">
        <v>61</v>
      </c>
      <c r="J63" s="129" t="s">
        <v>58</v>
      </c>
      <c r="K63" s="129" t="s">
        <v>62</v>
      </c>
      <c r="L63" s="129" t="s">
        <v>217</v>
      </c>
    </row>
    <row r="64" spans="1:12" x14ac:dyDescent="0.25">
      <c r="A64" s="22" t="s">
        <v>2</v>
      </c>
      <c r="B64" s="46" t="s">
        <v>114</v>
      </c>
      <c r="C64" s="22" t="s">
        <v>3</v>
      </c>
      <c r="D64" s="22" t="s">
        <v>4</v>
      </c>
      <c r="E64" s="31" t="s">
        <v>44</v>
      </c>
      <c r="F64" s="22" t="s">
        <v>5</v>
      </c>
      <c r="G64" s="22" t="s">
        <v>6</v>
      </c>
      <c r="I64" s="131" t="s">
        <v>2</v>
      </c>
      <c r="J64" s="131" t="s">
        <v>63</v>
      </c>
      <c r="K64" s="131" t="s">
        <v>20</v>
      </c>
      <c r="L64" s="131" t="s">
        <v>6</v>
      </c>
    </row>
    <row r="65" spans="1:18" ht="15" customHeight="1" x14ac:dyDescent="0.25">
      <c r="A65" s="23" t="s">
        <v>30</v>
      </c>
      <c r="B65" s="23"/>
      <c r="C65" s="23" t="s">
        <v>31</v>
      </c>
      <c r="D65" s="24" t="s">
        <v>32</v>
      </c>
      <c r="E65" s="23" t="s">
        <v>34</v>
      </c>
      <c r="F65" s="23" t="s">
        <v>43</v>
      </c>
      <c r="G65" s="23" t="s">
        <v>42</v>
      </c>
      <c r="I65" s="189" t="s">
        <v>41</v>
      </c>
      <c r="J65" s="191" t="s">
        <v>112</v>
      </c>
      <c r="K65" s="187" t="s">
        <v>64</v>
      </c>
      <c r="L65" s="187" t="s">
        <v>65</v>
      </c>
    </row>
    <row r="66" spans="1:18" x14ac:dyDescent="0.25">
      <c r="A66" s="196">
        <v>1100</v>
      </c>
      <c r="B66" s="83" t="s">
        <v>108</v>
      </c>
      <c r="C66" s="19">
        <v>6</v>
      </c>
      <c r="D66" s="19">
        <v>0</v>
      </c>
      <c r="E66" s="42"/>
      <c r="F66" s="33">
        <f t="shared" ref="F66:F68" si="14">C66*E66</f>
        <v>0</v>
      </c>
      <c r="G66" s="3">
        <f>D66*F66</f>
        <v>0</v>
      </c>
      <c r="I66" s="241"/>
      <c r="J66" s="242"/>
      <c r="K66" s="232"/>
      <c r="L66" s="232"/>
    </row>
    <row r="67" spans="1:18" x14ac:dyDescent="0.25">
      <c r="A67" s="196"/>
      <c r="B67" s="83" t="s">
        <v>109</v>
      </c>
      <c r="C67" s="19">
        <v>12</v>
      </c>
      <c r="D67" s="19">
        <v>20</v>
      </c>
      <c r="E67" s="42"/>
      <c r="F67" s="33">
        <f t="shared" si="14"/>
        <v>0</v>
      </c>
      <c r="G67" s="3">
        <f t="shared" ref="G67:G68" si="15">D67*F67</f>
        <v>0</v>
      </c>
      <c r="I67" s="241"/>
      <c r="J67" s="242"/>
      <c r="K67" s="232"/>
      <c r="L67" s="232"/>
    </row>
    <row r="68" spans="1:18" x14ac:dyDescent="0.25">
      <c r="A68" s="196"/>
      <c r="B68" s="83" t="s">
        <v>106</v>
      </c>
      <c r="C68" s="19">
        <v>26</v>
      </c>
      <c r="D68" s="19">
        <v>0</v>
      </c>
      <c r="E68" s="42"/>
      <c r="F68" s="33">
        <f t="shared" si="14"/>
        <v>0</v>
      </c>
      <c r="G68" s="3">
        <f t="shared" si="15"/>
        <v>0</v>
      </c>
      <c r="I68" s="241"/>
      <c r="J68" s="242"/>
      <c r="K68" s="232"/>
      <c r="L68" s="232"/>
    </row>
    <row r="69" spans="1:18" ht="30" customHeight="1" x14ac:dyDescent="0.25">
      <c r="A69" s="184" t="s">
        <v>60</v>
      </c>
      <c r="B69" s="185"/>
      <c r="C69" s="185"/>
      <c r="D69" s="185"/>
      <c r="E69" s="185"/>
      <c r="F69" s="186"/>
      <c r="G69" s="43">
        <f>SUM(G66:G68)</f>
        <v>0</v>
      </c>
      <c r="I69" s="213">
        <v>1100</v>
      </c>
      <c r="J69" s="215">
        <f>E67</f>
        <v>0</v>
      </c>
      <c r="K69" s="213">
        <v>5</v>
      </c>
      <c r="L69" s="224">
        <f>K69*J69</f>
        <v>0</v>
      </c>
    </row>
    <row r="70" spans="1:18" x14ac:dyDescent="0.25">
      <c r="A70" s="211" t="s">
        <v>129</v>
      </c>
      <c r="B70" s="211"/>
      <c r="C70" s="211"/>
      <c r="I70" s="214"/>
      <c r="J70" s="216"/>
      <c r="K70" s="214"/>
      <c r="L70" s="225"/>
    </row>
    <row r="71" spans="1:18" s="139" customFormat="1" ht="42.75" customHeight="1" x14ac:dyDescent="0.25">
      <c r="A71" s="144" t="s">
        <v>142</v>
      </c>
      <c r="B71" s="132"/>
      <c r="C71" s="132"/>
      <c r="D71" s="132"/>
      <c r="E71" s="132"/>
      <c r="I71" s="221" t="s">
        <v>165</v>
      </c>
      <c r="J71" s="222"/>
      <c r="K71" s="223"/>
      <c r="L71" s="60">
        <f>SUM(L69:L70)</f>
        <v>0</v>
      </c>
    </row>
    <row r="72" spans="1:18" s="130" customFormat="1" x14ac:dyDescent="0.25">
      <c r="A72" s="132"/>
      <c r="B72" s="132"/>
      <c r="C72" s="132"/>
      <c r="D72" s="132"/>
      <c r="E72" s="132"/>
    </row>
    <row r="73" spans="1:18" s="130" customFormat="1" x14ac:dyDescent="0.25">
      <c r="A73" s="132"/>
      <c r="B73" s="132"/>
      <c r="C73" s="132"/>
      <c r="D73" s="132"/>
      <c r="E73" s="132"/>
    </row>
    <row r="74" spans="1:18" s="130" customFormat="1" x14ac:dyDescent="0.25">
      <c r="A74" s="132"/>
      <c r="B74" s="132"/>
      <c r="C74" s="132"/>
      <c r="D74" s="132"/>
      <c r="E74" s="132"/>
    </row>
    <row r="75" spans="1:18" s="130" customFormat="1" x14ac:dyDescent="0.25">
      <c r="A75" s="132"/>
      <c r="B75" s="132"/>
      <c r="C75" s="132"/>
      <c r="D75" s="132"/>
      <c r="E75" s="132"/>
    </row>
    <row r="76" spans="1:18" x14ac:dyDescent="0.25">
      <c r="A76" s="114"/>
      <c r="B76" s="114"/>
      <c r="C76" s="114"/>
      <c r="D76" s="114"/>
      <c r="E76" s="114"/>
    </row>
    <row r="77" spans="1:18" x14ac:dyDescent="0.25">
      <c r="A77" s="1" t="s">
        <v>150</v>
      </c>
      <c r="B77" s="1"/>
    </row>
    <row r="78" spans="1:18" ht="120" x14ac:dyDescent="0.25">
      <c r="A78" s="113" t="s">
        <v>0</v>
      </c>
      <c r="B78" s="113" t="s">
        <v>105</v>
      </c>
      <c r="C78" s="112" t="s">
        <v>111</v>
      </c>
      <c r="D78" s="113" t="s">
        <v>1</v>
      </c>
      <c r="E78" s="112" t="s">
        <v>182</v>
      </c>
      <c r="F78" s="112" t="s">
        <v>183</v>
      </c>
      <c r="G78" s="112" t="s">
        <v>218</v>
      </c>
      <c r="I78" s="112" t="s">
        <v>61</v>
      </c>
      <c r="J78" s="112" t="s">
        <v>58</v>
      </c>
      <c r="K78" s="112" t="s">
        <v>62</v>
      </c>
      <c r="L78" s="112" t="s">
        <v>217</v>
      </c>
      <c r="N78" s="130"/>
      <c r="O78" s="130"/>
      <c r="P78" s="130"/>
      <c r="Q78" s="130"/>
      <c r="R78" s="130"/>
    </row>
    <row r="79" spans="1:18" x14ac:dyDescent="0.25">
      <c r="A79" s="46" t="s">
        <v>124</v>
      </c>
      <c r="B79" s="46" t="s">
        <v>114</v>
      </c>
      <c r="C79" s="46" t="s">
        <v>3</v>
      </c>
      <c r="D79" s="46" t="s">
        <v>4</v>
      </c>
      <c r="E79" s="46" t="s">
        <v>44</v>
      </c>
      <c r="F79" s="46" t="s">
        <v>5</v>
      </c>
      <c r="G79" s="46" t="s">
        <v>6</v>
      </c>
      <c r="I79" s="113" t="s">
        <v>2</v>
      </c>
      <c r="J79" s="113" t="s">
        <v>63</v>
      </c>
      <c r="K79" s="113" t="s">
        <v>20</v>
      </c>
      <c r="L79" s="113" t="s">
        <v>6</v>
      </c>
      <c r="N79" s="130"/>
      <c r="O79" s="130"/>
      <c r="P79" s="130"/>
      <c r="Q79" s="130"/>
      <c r="R79" s="130"/>
    </row>
    <row r="80" spans="1:18" ht="15" customHeight="1" x14ac:dyDescent="0.25">
      <c r="A80" s="23" t="s">
        <v>30</v>
      </c>
      <c r="B80" s="23"/>
      <c r="C80" s="23" t="s">
        <v>31</v>
      </c>
      <c r="D80" s="24" t="s">
        <v>32</v>
      </c>
      <c r="E80" s="23" t="s">
        <v>34</v>
      </c>
      <c r="F80" s="23" t="s">
        <v>43</v>
      </c>
      <c r="G80" s="23" t="s">
        <v>42</v>
      </c>
      <c r="I80" s="189" t="s">
        <v>41</v>
      </c>
      <c r="J80" s="191" t="s">
        <v>176</v>
      </c>
      <c r="K80" s="187" t="s">
        <v>64</v>
      </c>
      <c r="L80" s="187" t="s">
        <v>65</v>
      </c>
      <c r="N80" s="130"/>
      <c r="O80" s="130"/>
      <c r="P80" s="130"/>
      <c r="Q80" s="130"/>
      <c r="R80" s="130"/>
    </row>
    <row r="81" spans="1:18" x14ac:dyDescent="0.25">
      <c r="A81" s="181" t="s">
        <v>152</v>
      </c>
      <c r="B81" s="150" t="s">
        <v>109</v>
      </c>
      <c r="C81" s="151">
        <v>12</v>
      </c>
      <c r="D81" s="151">
        <v>0</v>
      </c>
      <c r="E81" s="42"/>
      <c r="F81" s="33">
        <f>C81*E81</f>
        <v>0</v>
      </c>
      <c r="G81" s="3">
        <f>D81*F81</f>
        <v>0</v>
      </c>
      <c r="I81" s="241"/>
      <c r="J81" s="242"/>
      <c r="K81" s="232"/>
      <c r="L81" s="232"/>
      <c r="N81" s="130"/>
      <c r="O81" s="130"/>
      <c r="P81" s="130"/>
      <c r="Q81" s="130"/>
      <c r="R81" s="130"/>
    </row>
    <row r="82" spans="1:18" x14ac:dyDescent="0.25">
      <c r="A82" s="182"/>
      <c r="B82" s="152" t="s">
        <v>106</v>
      </c>
      <c r="C82" s="151">
        <v>26</v>
      </c>
      <c r="D82" s="151">
        <v>400</v>
      </c>
      <c r="E82" s="42"/>
      <c r="F82" s="33">
        <f t="shared" ref="F82:F85" si="16">C82*E82</f>
        <v>0</v>
      </c>
      <c r="G82" s="3">
        <f t="shared" ref="G82:G85" si="17">D82*F82</f>
        <v>0</v>
      </c>
      <c r="I82" s="241"/>
      <c r="J82" s="242"/>
      <c r="K82" s="232"/>
      <c r="L82" s="232"/>
      <c r="N82" s="130"/>
      <c r="O82" s="130"/>
      <c r="P82" s="130"/>
      <c r="Q82" s="130"/>
      <c r="R82" s="130"/>
    </row>
    <row r="83" spans="1:18" x14ac:dyDescent="0.25">
      <c r="A83" s="183"/>
      <c r="B83" s="152" t="s">
        <v>155</v>
      </c>
      <c r="C83" s="151">
        <v>53</v>
      </c>
      <c r="D83" s="151">
        <v>100</v>
      </c>
      <c r="E83" s="42"/>
      <c r="F83" s="33">
        <f t="shared" si="16"/>
        <v>0</v>
      </c>
      <c r="G83" s="3">
        <f>D83*F83</f>
        <v>0</v>
      </c>
      <c r="I83" s="241"/>
      <c r="J83" s="242"/>
      <c r="K83" s="232"/>
      <c r="L83" s="232"/>
      <c r="N83" s="130"/>
      <c r="O83" s="130"/>
      <c r="P83" s="130"/>
      <c r="Q83" s="130"/>
      <c r="R83" s="130"/>
    </row>
    <row r="84" spans="1:18" x14ac:dyDescent="0.25">
      <c r="A84" s="181" t="s">
        <v>151</v>
      </c>
      <c r="B84" s="150" t="s">
        <v>109</v>
      </c>
      <c r="C84" s="151">
        <v>12</v>
      </c>
      <c r="D84" s="151">
        <v>0</v>
      </c>
      <c r="E84" s="42"/>
      <c r="F84" s="33">
        <f t="shared" si="16"/>
        <v>0</v>
      </c>
      <c r="G84" s="3">
        <f>D84*F84</f>
        <v>0</v>
      </c>
      <c r="I84" s="213">
        <v>100</v>
      </c>
      <c r="J84" s="253">
        <f>E82</f>
        <v>0</v>
      </c>
      <c r="K84" s="213">
        <v>400</v>
      </c>
      <c r="L84" s="231">
        <f>J84*K84</f>
        <v>0</v>
      </c>
      <c r="N84" s="130"/>
      <c r="O84" s="130"/>
      <c r="P84" s="130"/>
      <c r="Q84" s="130"/>
      <c r="R84" s="130"/>
    </row>
    <row r="85" spans="1:18" x14ac:dyDescent="0.25">
      <c r="A85" s="182"/>
      <c r="B85" s="152" t="s">
        <v>106</v>
      </c>
      <c r="C85" s="151">
        <v>26</v>
      </c>
      <c r="D85" s="151">
        <v>400</v>
      </c>
      <c r="E85" s="42"/>
      <c r="F85" s="33">
        <f t="shared" si="16"/>
        <v>0</v>
      </c>
      <c r="G85" s="3">
        <f t="shared" si="17"/>
        <v>0</v>
      </c>
      <c r="I85" s="213"/>
      <c r="J85" s="254"/>
      <c r="K85" s="213"/>
      <c r="L85" s="224"/>
      <c r="N85" s="130"/>
      <c r="O85" s="130"/>
      <c r="P85" s="130"/>
      <c r="Q85" s="130"/>
      <c r="R85" s="130"/>
    </row>
    <row r="86" spans="1:18" x14ac:dyDescent="0.25">
      <c r="A86" s="183"/>
      <c r="B86" s="152" t="s">
        <v>155</v>
      </c>
      <c r="C86" s="151">
        <v>53</v>
      </c>
      <c r="D86" s="151">
        <v>100</v>
      </c>
      <c r="E86" s="42"/>
      <c r="F86" s="33">
        <f t="shared" ref="F86" si="18">C86*E86</f>
        <v>0</v>
      </c>
      <c r="G86" s="3">
        <f t="shared" ref="G86" si="19">D86*F86</f>
        <v>0</v>
      </c>
      <c r="I86" s="213"/>
      <c r="J86" s="254"/>
      <c r="K86" s="213"/>
      <c r="L86" s="224"/>
      <c r="N86" s="130"/>
      <c r="O86" s="130"/>
      <c r="P86" s="130"/>
      <c r="Q86" s="130"/>
      <c r="R86" s="130"/>
    </row>
    <row r="87" spans="1:18" ht="15.75" x14ac:dyDescent="0.25">
      <c r="A87" s="184" t="s">
        <v>167</v>
      </c>
      <c r="B87" s="185"/>
      <c r="C87" s="185"/>
      <c r="D87" s="185"/>
      <c r="E87" s="185"/>
      <c r="F87" s="186"/>
      <c r="G87" s="43">
        <f>SUM(G81:G86)</f>
        <v>0</v>
      </c>
      <c r="I87" s="213"/>
      <c r="J87" s="254"/>
      <c r="K87" s="213"/>
      <c r="L87" s="224"/>
      <c r="N87" s="130"/>
      <c r="O87" s="130"/>
      <c r="P87" s="130"/>
      <c r="Q87" s="130"/>
      <c r="R87" s="130"/>
    </row>
    <row r="88" spans="1:18" x14ac:dyDescent="0.25">
      <c r="A88" s="114"/>
      <c r="B88" s="114"/>
      <c r="C88" s="114"/>
      <c r="D88" s="114"/>
      <c r="E88" s="114"/>
      <c r="I88" s="214"/>
      <c r="J88" s="255"/>
      <c r="K88" s="214"/>
      <c r="L88" s="225"/>
      <c r="N88" s="130"/>
      <c r="O88" s="130"/>
      <c r="P88" s="130"/>
      <c r="Q88" s="130"/>
      <c r="R88" s="130"/>
    </row>
    <row r="89" spans="1:18" x14ac:dyDescent="0.25">
      <c r="A89" s="114"/>
      <c r="B89" s="114"/>
      <c r="C89" s="114"/>
      <c r="D89" s="114"/>
      <c r="E89" s="114"/>
      <c r="I89" s="212">
        <v>100</v>
      </c>
      <c r="J89" s="178">
        <f>E85</f>
        <v>0</v>
      </c>
      <c r="K89" s="212">
        <v>400</v>
      </c>
      <c r="L89" s="178">
        <f>J89*K89</f>
        <v>0</v>
      </c>
      <c r="N89" s="130"/>
      <c r="O89" s="130"/>
      <c r="P89" s="130"/>
      <c r="Q89" s="130"/>
      <c r="R89" s="130"/>
    </row>
    <row r="90" spans="1:18" x14ac:dyDescent="0.25">
      <c r="I90" s="213"/>
      <c r="J90" s="179"/>
      <c r="K90" s="213"/>
      <c r="L90" s="179"/>
      <c r="N90" s="130"/>
      <c r="O90" s="130"/>
      <c r="P90" s="130"/>
      <c r="Q90" s="130"/>
      <c r="R90" s="130"/>
    </row>
    <row r="91" spans="1:18" x14ac:dyDescent="0.25">
      <c r="I91" s="214"/>
      <c r="J91" s="180"/>
      <c r="K91" s="214"/>
      <c r="L91" s="180"/>
      <c r="N91" s="130"/>
      <c r="O91" s="130"/>
      <c r="P91" s="130"/>
      <c r="Q91" s="130"/>
      <c r="R91" s="130"/>
    </row>
    <row r="92" spans="1:18" x14ac:dyDescent="0.25">
      <c r="I92" s="193" t="s">
        <v>153</v>
      </c>
      <c r="J92" s="194"/>
      <c r="K92" s="195"/>
      <c r="L92" s="60">
        <f>SUM(L84:L91)</f>
        <v>0</v>
      </c>
      <c r="N92" s="130"/>
      <c r="O92" s="130"/>
      <c r="P92" s="130"/>
      <c r="Q92" s="130"/>
      <c r="R92" s="130"/>
    </row>
    <row r="93" spans="1:18" x14ac:dyDescent="0.25">
      <c r="A93" s="1" t="s">
        <v>163</v>
      </c>
      <c r="B93" s="1"/>
      <c r="N93" s="130"/>
      <c r="O93" s="130"/>
      <c r="P93" s="130"/>
      <c r="Q93" s="130"/>
      <c r="R93" s="130"/>
    </row>
    <row r="94" spans="1:18" ht="120" x14ac:dyDescent="0.25">
      <c r="A94" s="113" t="s">
        <v>0</v>
      </c>
      <c r="B94" s="113" t="s">
        <v>105</v>
      </c>
      <c r="C94" s="112" t="s">
        <v>111</v>
      </c>
      <c r="D94" s="113" t="s">
        <v>1</v>
      </c>
      <c r="E94" s="112" t="s">
        <v>182</v>
      </c>
      <c r="F94" s="112" t="s">
        <v>183</v>
      </c>
      <c r="G94" s="112" t="s">
        <v>218</v>
      </c>
      <c r="I94" s="129" t="s">
        <v>61</v>
      </c>
      <c r="J94" s="129" t="s">
        <v>58</v>
      </c>
      <c r="K94" s="129" t="s">
        <v>62</v>
      </c>
      <c r="L94" s="129" t="s">
        <v>217</v>
      </c>
      <c r="N94" s="130"/>
      <c r="O94" s="130"/>
      <c r="P94" s="130"/>
      <c r="Q94" s="130"/>
      <c r="R94" s="130"/>
    </row>
    <row r="95" spans="1:18" x14ac:dyDescent="0.25">
      <c r="A95" s="46" t="s">
        <v>124</v>
      </c>
      <c r="B95" s="46" t="s">
        <v>114</v>
      </c>
      <c r="C95" s="46" t="s">
        <v>3</v>
      </c>
      <c r="D95" s="46" t="s">
        <v>4</v>
      </c>
      <c r="E95" s="46" t="s">
        <v>44</v>
      </c>
      <c r="F95" s="46" t="s">
        <v>5</v>
      </c>
      <c r="G95" s="46" t="s">
        <v>6</v>
      </c>
      <c r="I95" s="131" t="s">
        <v>2</v>
      </c>
      <c r="J95" s="131" t="s">
        <v>63</v>
      </c>
      <c r="K95" s="131" t="s">
        <v>20</v>
      </c>
      <c r="L95" s="131" t="s">
        <v>6</v>
      </c>
    </row>
    <row r="96" spans="1:18" x14ac:dyDescent="0.25">
      <c r="A96" s="23" t="s">
        <v>30</v>
      </c>
      <c r="B96" s="23"/>
      <c r="C96" s="23" t="s">
        <v>31</v>
      </c>
      <c r="D96" s="24" t="s">
        <v>32</v>
      </c>
      <c r="E96" s="23" t="s">
        <v>34</v>
      </c>
      <c r="F96" s="23" t="s">
        <v>43</v>
      </c>
      <c r="G96" s="23" t="s">
        <v>42</v>
      </c>
      <c r="I96" s="189" t="s">
        <v>41</v>
      </c>
      <c r="J96" s="191" t="s">
        <v>176</v>
      </c>
      <c r="K96" s="187" t="s">
        <v>64</v>
      </c>
      <c r="L96" s="187" t="s">
        <v>65</v>
      </c>
    </row>
    <row r="97" spans="1:12" s="130" customFormat="1" ht="15" customHeight="1" x14ac:dyDescent="0.25">
      <c r="A97" s="218" t="s">
        <v>179</v>
      </c>
      <c r="B97" s="152" t="s">
        <v>108</v>
      </c>
      <c r="C97" s="151">
        <v>6</v>
      </c>
      <c r="D97" s="151">
        <v>0</v>
      </c>
      <c r="E97" s="42"/>
      <c r="F97" s="33">
        <f t="shared" ref="F97:F102" si="20">C97*E97</f>
        <v>0</v>
      </c>
      <c r="G97" s="3">
        <f t="shared" ref="G97:G104" si="21">D97*F97</f>
        <v>0</v>
      </c>
      <c r="I97" s="241"/>
      <c r="J97" s="242"/>
      <c r="K97" s="232"/>
      <c r="L97" s="232"/>
    </row>
    <row r="98" spans="1:12" s="130" customFormat="1" x14ac:dyDescent="0.25">
      <c r="A98" s="219"/>
      <c r="B98" s="152" t="s">
        <v>109</v>
      </c>
      <c r="C98" s="151">
        <v>12</v>
      </c>
      <c r="D98" s="151">
        <v>3</v>
      </c>
      <c r="E98" s="42"/>
      <c r="F98" s="33">
        <f t="shared" si="20"/>
        <v>0</v>
      </c>
      <c r="G98" s="3">
        <f t="shared" si="21"/>
        <v>0</v>
      </c>
      <c r="I98" s="241"/>
      <c r="J98" s="242"/>
      <c r="K98" s="232"/>
      <c r="L98" s="232"/>
    </row>
    <row r="99" spans="1:12" s="130" customFormat="1" ht="28.5" customHeight="1" x14ac:dyDescent="0.25">
      <c r="A99" s="219"/>
      <c r="B99" s="152" t="s">
        <v>106</v>
      </c>
      <c r="C99" s="151">
        <v>26</v>
      </c>
      <c r="D99" s="151">
        <v>37</v>
      </c>
      <c r="E99" s="42"/>
      <c r="F99" s="33">
        <f t="shared" si="20"/>
        <v>0</v>
      </c>
      <c r="G99" s="3">
        <f>D99*F99</f>
        <v>0</v>
      </c>
      <c r="I99" s="190"/>
      <c r="J99" s="192"/>
      <c r="K99" s="188"/>
      <c r="L99" s="188"/>
    </row>
    <row r="100" spans="1:12" s="130" customFormat="1" ht="15" customHeight="1" x14ac:dyDescent="0.25">
      <c r="A100" s="220"/>
      <c r="B100" s="152" t="s">
        <v>107</v>
      </c>
      <c r="C100" s="151">
        <v>52</v>
      </c>
      <c r="D100" s="151">
        <v>10</v>
      </c>
      <c r="E100" s="42"/>
      <c r="F100" s="33">
        <f>C100*E100</f>
        <v>0</v>
      </c>
      <c r="G100" s="3">
        <f>D100*F100</f>
        <v>0</v>
      </c>
      <c r="I100" s="212">
        <v>5000</v>
      </c>
      <c r="J100" s="217">
        <f>E99</f>
        <v>0</v>
      </c>
      <c r="K100" s="212">
        <v>5</v>
      </c>
      <c r="L100" s="178">
        <f>J100*K100</f>
        <v>0</v>
      </c>
    </row>
    <row r="101" spans="1:12" s="130" customFormat="1" ht="45" customHeight="1" x14ac:dyDescent="0.25">
      <c r="A101" s="218" t="s">
        <v>180</v>
      </c>
      <c r="B101" s="152" t="s">
        <v>108</v>
      </c>
      <c r="C101" s="151">
        <v>6</v>
      </c>
      <c r="D101" s="151">
        <v>0</v>
      </c>
      <c r="E101" s="42"/>
      <c r="F101" s="33">
        <f t="shared" si="20"/>
        <v>0</v>
      </c>
      <c r="G101" s="3">
        <f>D101*F101</f>
        <v>0</v>
      </c>
      <c r="I101" s="213"/>
      <c r="J101" s="213"/>
      <c r="K101" s="213"/>
      <c r="L101" s="179"/>
    </row>
    <row r="102" spans="1:12" s="130" customFormat="1" ht="28.5" customHeight="1" x14ac:dyDescent="0.25">
      <c r="A102" s="219"/>
      <c r="B102" s="152" t="s">
        <v>109</v>
      </c>
      <c r="C102" s="151">
        <v>12</v>
      </c>
      <c r="D102" s="151">
        <v>3</v>
      </c>
      <c r="E102" s="42"/>
      <c r="F102" s="33">
        <f t="shared" si="20"/>
        <v>0</v>
      </c>
      <c r="G102" s="3">
        <f t="shared" si="21"/>
        <v>0</v>
      </c>
      <c r="I102" s="214"/>
      <c r="J102" s="214"/>
      <c r="K102" s="214"/>
      <c r="L102" s="180"/>
    </row>
    <row r="103" spans="1:12" ht="15" customHeight="1" x14ac:dyDescent="0.25">
      <c r="A103" s="219"/>
      <c r="B103" s="152" t="s">
        <v>106</v>
      </c>
      <c r="C103" s="151">
        <v>26</v>
      </c>
      <c r="D103" s="151">
        <v>30</v>
      </c>
      <c r="E103" s="42"/>
      <c r="F103" s="33">
        <f t="shared" ref="F103:F104" si="22">C103*E103</f>
        <v>0</v>
      </c>
      <c r="G103" s="3">
        <f t="shared" si="21"/>
        <v>0</v>
      </c>
      <c r="I103" s="212">
        <v>5000</v>
      </c>
      <c r="J103" s="217">
        <f>E103</f>
        <v>0</v>
      </c>
      <c r="K103" s="212">
        <v>5</v>
      </c>
      <c r="L103" s="178">
        <f t="shared" ref="L103" si="23">J103*K103</f>
        <v>0</v>
      </c>
    </row>
    <row r="104" spans="1:12" x14ac:dyDescent="0.25">
      <c r="A104" s="220"/>
      <c r="B104" s="152" t="s">
        <v>107</v>
      </c>
      <c r="C104" s="151">
        <v>52</v>
      </c>
      <c r="D104" s="151">
        <v>17</v>
      </c>
      <c r="E104" s="42"/>
      <c r="F104" s="33">
        <f t="shared" si="22"/>
        <v>0</v>
      </c>
      <c r="G104" s="3">
        <f t="shared" si="21"/>
        <v>0</v>
      </c>
      <c r="I104" s="213"/>
      <c r="J104" s="213"/>
      <c r="K104" s="213"/>
      <c r="L104" s="179"/>
    </row>
    <row r="105" spans="1:12" ht="28.5" customHeight="1" x14ac:dyDescent="0.25">
      <c r="A105" s="218" t="s">
        <v>181</v>
      </c>
      <c r="B105" s="152" t="s">
        <v>108</v>
      </c>
      <c r="C105" s="151">
        <v>6</v>
      </c>
      <c r="D105" s="151">
        <v>37</v>
      </c>
      <c r="E105" s="42"/>
      <c r="F105" s="33">
        <f>C105*E105</f>
        <v>0</v>
      </c>
      <c r="G105" s="3">
        <f t="shared" ref="G105:G106" si="24">D105*F105</f>
        <v>0</v>
      </c>
      <c r="I105" s="214"/>
      <c r="J105" s="214"/>
      <c r="K105" s="214"/>
      <c r="L105" s="180"/>
    </row>
    <row r="106" spans="1:12" x14ac:dyDescent="0.25">
      <c r="A106" s="219"/>
      <c r="B106" s="152" t="s">
        <v>109</v>
      </c>
      <c r="C106" s="151">
        <v>12</v>
      </c>
      <c r="D106" s="151">
        <v>10</v>
      </c>
      <c r="E106" s="42"/>
      <c r="F106" s="33">
        <f>C106*E106</f>
        <v>0</v>
      </c>
      <c r="G106" s="3">
        <f t="shared" si="24"/>
        <v>0</v>
      </c>
      <c r="I106" s="212">
        <v>5000</v>
      </c>
      <c r="J106" s="217">
        <f>E107</f>
        <v>0</v>
      </c>
      <c r="K106" s="212">
        <v>5</v>
      </c>
      <c r="L106" s="178">
        <f>J106*K106</f>
        <v>0</v>
      </c>
    </row>
    <row r="107" spans="1:12" x14ac:dyDescent="0.25">
      <c r="A107" s="220"/>
      <c r="B107" s="152" t="s">
        <v>106</v>
      </c>
      <c r="C107" s="151">
        <v>26</v>
      </c>
      <c r="D107" s="151">
        <v>3</v>
      </c>
      <c r="E107" s="42"/>
      <c r="F107" s="33">
        <f t="shared" ref="F107" si="25">C107*E107</f>
        <v>0</v>
      </c>
      <c r="G107" s="3">
        <f t="shared" ref="G107" si="26">D107*F107</f>
        <v>0</v>
      </c>
      <c r="I107" s="213"/>
      <c r="J107" s="213"/>
      <c r="K107" s="213"/>
      <c r="L107" s="179"/>
    </row>
    <row r="108" spans="1:12" ht="15.75" x14ac:dyDescent="0.25">
      <c r="A108" s="184" t="s">
        <v>168</v>
      </c>
      <c r="B108" s="185"/>
      <c r="C108" s="185"/>
      <c r="D108" s="185"/>
      <c r="E108" s="185"/>
      <c r="F108" s="186"/>
      <c r="G108" s="43">
        <f>SUM(G97:G107)</f>
        <v>0</v>
      </c>
      <c r="I108" s="214"/>
      <c r="J108" s="214"/>
      <c r="K108" s="214"/>
      <c r="L108" s="180"/>
    </row>
    <row r="109" spans="1:12" ht="42.75" customHeight="1" x14ac:dyDescent="0.25">
      <c r="A109" s="51"/>
      <c r="B109" s="51"/>
      <c r="C109" s="77"/>
      <c r="D109" s="77"/>
      <c r="I109" s="193" t="s">
        <v>156</v>
      </c>
      <c r="J109" s="194"/>
      <c r="K109" s="195"/>
      <c r="L109" s="60">
        <f>SUM(L100:L108)</f>
        <v>0</v>
      </c>
    </row>
    <row r="110" spans="1:12" x14ac:dyDescent="0.25">
      <c r="A110" s="51"/>
      <c r="B110" s="51"/>
      <c r="C110" s="77"/>
      <c r="D110" s="77"/>
    </row>
    <row r="111" spans="1:12" x14ac:dyDescent="0.25">
      <c r="A111" s="51"/>
      <c r="B111" s="51"/>
      <c r="C111" s="77"/>
      <c r="D111" s="77"/>
    </row>
    <row r="112" spans="1:12" x14ac:dyDescent="0.25">
      <c r="A112" s="51"/>
      <c r="B112" s="51"/>
      <c r="C112" s="77"/>
      <c r="D112" s="77"/>
    </row>
    <row r="113" spans="1:12" x14ac:dyDescent="0.25">
      <c r="A113" s="51"/>
      <c r="B113" s="51"/>
      <c r="C113" s="77"/>
      <c r="D113" s="77"/>
    </row>
    <row r="114" spans="1:12" x14ac:dyDescent="0.25">
      <c r="A114" s="51"/>
      <c r="B114" s="51"/>
      <c r="C114" s="77"/>
      <c r="D114" s="77"/>
    </row>
    <row r="115" spans="1:12" x14ac:dyDescent="0.25">
      <c r="A115" s="51"/>
      <c r="B115" s="51"/>
      <c r="C115" s="77"/>
      <c r="D115" s="77"/>
    </row>
    <row r="116" spans="1:12" x14ac:dyDescent="0.25">
      <c r="A116" s="51"/>
      <c r="B116" s="51"/>
      <c r="C116" s="77"/>
      <c r="D116" s="77"/>
    </row>
    <row r="117" spans="1:12" ht="15.75" thickBot="1" x14ac:dyDescent="0.3">
      <c r="C117" s="77"/>
      <c r="D117" s="77"/>
      <c r="I117" s="1" t="s">
        <v>132</v>
      </c>
      <c r="J117" s="1"/>
      <c r="K117" s="1"/>
      <c r="L117" s="1"/>
    </row>
    <row r="118" spans="1:12" x14ac:dyDescent="0.25">
      <c r="A118" s="201" t="s">
        <v>69</v>
      </c>
      <c r="B118" s="201"/>
      <c r="C118" s="201"/>
      <c r="D118" s="201"/>
      <c r="E118" s="51"/>
      <c r="F118" s="51"/>
      <c r="G118" s="51"/>
      <c r="I118" s="235" t="s">
        <v>21</v>
      </c>
      <c r="J118" s="237" t="s">
        <v>70</v>
      </c>
      <c r="K118" s="239" t="s">
        <v>71</v>
      </c>
      <c r="L118" s="233" t="s">
        <v>72</v>
      </c>
    </row>
    <row r="119" spans="1:12" ht="30" customHeight="1" thickBot="1" x14ac:dyDescent="0.3">
      <c r="A119" s="202" t="s">
        <v>21</v>
      </c>
      <c r="B119" s="203"/>
      <c r="C119" s="203"/>
      <c r="D119" s="204"/>
      <c r="E119" s="208" t="s">
        <v>70</v>
      </c>
      <c r="F119" s="208" t="s">
        <v>71</v>
      </c>
      <c r="G119" s="209" t="s">
        <v>72</v>
      </c>
      <c r="I119" s="236"/>
      <c r="J119" s="238"/>
      <c r="K119" s="240"/>
      <c r="L119" s="234"/>
    </row>
    <row r="120" spans="1:12" ht="45" x14ac:dyDescent="0.25">
      <c r="A120" s="205"/>
      <c r="B120" s="206"/>
      <c r="C120" s="206"/>
      <c r="D120" s="207"/>
      <c r="E120" s="208"/>
      <c r="F120" s="208"/>
      <c r="G120" s="210"/>
      <c r="I120" s="100" t="s">
        <v>164</v>
      </c>
      <c r="J120" s="101"/>
      <c r="K120" s="128">
        <v>20</v>
      </c>
      <c r="L120" s="102">
        <f>J120*K120</f>
        <v>0</v>
      </c>
    </row>
    <row r="121" spans="1:12" ht="30" customHeight="1" x14ac:dyDescent="0.25">
      <c r="A121" s="243" t="s">
        <v>73</v>
      </c>
      <c r="B121" s="244"/>
      <c r="C121" s="244"/>
      <c r="D121" s="245"/>
      <c r="E121" s="65"/>
      <c r="F121" s="63">
        <v>100</v>
      </c>
      <c r="G121" s="67">
        <f>E121*F121</f>
        <v>0</v>
      </c>
    </row>
    <row r="122" spans="1:12" ht="30" customHeight="1" x14ac:dyDescent="0.25">
      <c r="A122" s="243" t="s">
        <v>74</v>
      </c>
      <c r="B122" s="244"/>
      <c r="C122" s="244"/>
      <c r="D122" s="245"/>
      <c r="E122" s="65"/>
      <c r="F122" s="63">
        <v>100</v>
      </c>
      <c r="G122" s="67">
        <f>E122*F122</f>
        <v>0</v>
      </c>
      <c r="I122" s="252" t="s">
        <v>161</v>
      </c>
      <c r="J122" s="252"/>
      <c r="K122" s="252"/>
    </row>
    <row r="123" spans="1:12" ht="30" customHeight="1" x14ac:dyDescent="0.25">
      <c r="A123" s="246" t="s">
        <v>75</v>
      </c>
      <c r="B123" s="247"/>
      <c r="C123" s="247"/>
      <c r="D123" s="248"/>
      <c r="E123" s="66"/>
      <c r="F123" s="64">
        <v>100</v>
      </c>
      <c r="G123" s="67">
        <f t="shared" ref="G123:G125" si="27">E123*F123</f>
        <v>0</v>
      </c>
    </row>
    <row r="124" spans="1:12" ht="30" customHeight="1" x14ac:dyDescent="0.25">
      <c r="A124" s="246" t="s">
        <v>76</v>
      </c>
      <c r="B124" s="247"/>
      <c r="C124" s="247"/>
      <c r="D124" s="248"/>
      <c r="E124" s="66"/>
      <c r="F124" s="64">
        <v>100</v>
      </c>
      <c r="G124" s="67">
        <f t="shared" si="27"/>
        <v>0</v>
      </c>
    </row>
    <row r="125" spans="1:12" ht="30" customHeight="1" x14ac:dyDescent="0.25">
      <c r="A125" s="246" t="s">
        <v>90</v>
      </c>
      <c r="B125" s="247"/>
      <c r="C125" s="247"/>
      <c r="D125" s="248"/>
      <c r="E125" s="66"/>
      <c r="F125" s="64">
        <v>100</v>
      </c>
      <c r="G125" s="67">
        <f t="shared" si="27"/>
        <v>0</v>
      </c>
    </row>
    <row r="126" spans="1:12" x14ac:dyDescent="0.25">
      <c r="A126" s="246" t="s">
        <v>91</v>
      </c>
      <c r="B126" s="247"/>
      <c r="C126" s="247"/>
      <c r="D126" s="248"/>
      <c r="E126" s="66"/>
      <c r="F126" s="64">
        <v>100</v>
      </c>
      <c r="G126" s="67">
        <f>E126*F126</f>
        <v>0</v>
      </c>
    </row>
    <row r="127" spans="1:12" x14ac:dyDescent="0.25">
      <c r="A127" s="249" t="s">
        <v>92</v>
      </c>
      <c r="B127" s="250"/>
      <c r="C127" s="250"/>
      <c r="D127" s="250"/>
      <c r="E127" s="250"/>
      <c r="F127" s="251"/>
      <c r="G127" s="62">
        <f>SUM(G121:G126)</f>
        <v>0</v>
      </c>
    </row>
    <row r="129" spans="1:9" x14ac:dyDescent="0.25">
      <c r="H129" s="149"/>
      <c r="I129" s="149"/>
    </row>
    <row r="130" spans="1:9" ht="30" customHeight="1" x14ac:dyDescent="0.25">
      <c r="H130" s="149"/>
      <c r="I130" s="149"/>
    </row>
    <row r="131" spans="1:9" ht="30" customHeight="1" thickBot="1" x14ac:dyDescent="0.3"/>
    <row r="132" spans="1:9" ht="27.75" customHeight="1" thickBot="1" x14ac:dyDescent="0.3">
      <c r="A132" s="256" t="s">
        <v>77</v>
      </c>
      <c r="B132" s="257"/>
      <c r="C132" s="257"/>
      <c r="D132" s="257"/>
      <c r="E132" s="257"/>
      <c r="F132" s="257"/>
      <c r="G132" s="257"/>
      <c r="H132" s="258"/>
      <c r="I132" s="68">
        <f>G127+G60+G69+L60+L71+L92+L109+L120+G87+G108</f>
        <v>0</v>
      </c>
    </row>
    <row r="133" spans="1:9" ht="25.5" customHeight="1" thickBot="1" x14ac:dyDescent="0.3">
      <c r="A133" s="256" t="s">
        <v>78</v>
      </c>
      <c r="B133" s="257"/>
      <c r="C133" s="257"/>
      <c r="D133" s="257"/>
      <c r="E133" s="257"/>
      <c r="F133" s="257"/>
      <c r="G133" s="257"/>
      <c r="H133" s="258"/>
      <c r="I133" s="69">
        <f>I132*6</f>
        <v>0</v>
      </c>
    </row>
    <row r="134" spans="1:9" ht="31.5" customHeight="1" x14ac:dyDescent="0.25"/>
    <row r="145" spans="1:11" x14ac:dyDescent="0.25">
      <c r="J145" s="137"/>
      <c r="K145" s="137"/>
    </row>
    <row r="146" spans="1:11" x14ac:dyDescent="0.25">
      <c r="J146" s="137"/>
      <c r="K146" s="137"/>
    </row>
    <row r="147" spans="1:11" x14ac:dyDescent="0.25">
      <c r="G147" s="137"/>
      <c r="H147" s="137"/>
      <c r="I147" s="137"/>
      <c r="J147" s="137"/>
      <c r="K147" s="137"/>
    </row>
    <row r="148" spans="1:11" x14ac:dyDescent="0.25">
      <c r="G148" s="137"/>
      <c r="H148" s="137"/>
      <c r="I148" s="137"/>
      <c r="J148" s="137"/>
      <c r="K148" s="137"/>
    </row>
    <row r="149" spans="1:11" x14ac:dyDescent="0.25">
      <c r="G149" s="137"/>
      <c r="H149" s="137"/>
      <c r="I149" s="137"/>
      <c r="J149" s="137"/>
      <c r="K149" s="137"/>
    </row>
    <row r="150" spans="1:11" x14ac:dyDescent="0.25">
      <c r="G150" s="137"/>
      <c r="H150" s="137"/>
      <c r="I150" s="137"/>
      <c r="J150" s="137"/>
      <c r="K150" s="137"/>
    </row>
    <row r="151" spans="1:11" x14ac:dyDescent="0.25">
      <c r="G151" s="137"/>
      <c r="H151" s="137"/>
      <c r="I151" s="137"/>
      <c r="J151" s="137"/>
      <c r="K151" s="137"/>
    </row>
    <row r="152" spans="1:11" x14ac:dyDescent="0.25">
      <c r="G152" s="137"/>
      <c r="H152" s="137"/>
      <c r="I152" s="137"/>
      <c r="J152" s="137"/>
      <c r="K152" s="137"/>
    </row>
    <row r="153" spans="1:11" s="130" customFormat="1" x14ac:dyDescent="0.25">
      <c r="A153"/>
      <c r="B153"/>
      <c r="C153"/>
      <c r="D153"/>
      <c r="E153"/>
      <c r="F153"/>
      <c r="G153" s="137"/>
      <c r="H153" s="137"/>
      <c r="I153" s="137"/>
      <c r="J153" s="137"/>
      <c r="K153" s="137"/>
    </row>
    <row r="154" spans="1:11" s="130" customFormat="1" x14ac:dyDescent="0.25">
      <c r="A154"/>
      <c r="B154"/>
      <c r="C154"/>
      <c r="D154"/>
      <c r="E154"/>
      <c r="F154"/>
      <c r="G154" s="137"/>
      <c r="H154" s="137"/>
      <c r="I154" s="137"/>
      <c r="J154" s="137"/>
      <c r="K154" s="137"/>
    </row>
    <row r="155" spans="1:11" s="130" customFormat="1" x14ac:dyDescent="0.25">
      <c r="G155" s="137"/>
      <c r="H155" s="137"/>
      <c r="I155" s="137"/>
      <c r="J155" s="137"/>
      <c r="K155" s="137"/>
    </row>
    <row r="156" spans="1:11" s="130" customFormat="1" x14ac:dyDescent="0.25">
      <c r="G156" s="137"/>
      <c r="H156" s="137"/>
      <c r="I156" s="137"/>
      <c r="J156" s="137"/>
      <c r="K156" s="137"/>
    </row>
    <row r="157" spans="1:11" s="130" customFormat="1" x14ac:dyDescent="0.25">
      <c r="G157" s="137"/>
      <c r="H157" s="137"/>
      <c r="I157" s="137"/>
      <c r="J157" s="137"/>
      <c r="K157" s="137"/>
    </row>
    <row r="158" spans="1:11" s="130" customFormat="1" x14ac:dyDescent="0.25">
      <c r="G158" s="137"/>
      <c r="H158" s="137"/>
      <c r="I158" s="137"/>
      <c r="J158" s="137"/>
      <c r="K158" s="137"/>
    </row>
    <row r="159" spans="1:11" x14ac:dyDescent="0.25">
      <c r="A159" s="130"/>
      <c r="B159" s="130"/>
      <c r="C159" s="130"/>
      <c r="D159" s="130"/>
      <c r="E159" s="130"/>
      <c r="F159" s="130"/>
      <c r="G159" s="137"/>
      <c r="H159" s="137"/>
      <c r="I159" s="137"/>
      <c r="J159" s="137"/>
      <c r="K159" s="137"/>
    </row>
    <row r="160" spans="1:11" x14ac:dyDescent="0.25">
      <c r="A160" s="130"/>
      <c r="B160" s="130"/>
      <c r="C160" s="130"/>
      <c r="D160" s="130"/>
      <c r="E160" s="130"/>
      <c r="F160" s="130"/>
      <c r="G160" s="137"/>
      <c r="H160" s="137"/>
      <c r="I160" s="137"/>
      <c r="J160" s="137"/>
      <c r="K160" s="137"/>
    </row>
    <row r="161" spans="7:11" x14ac:dyDescent="0.25">
      <c r="G161" s="137"/>
      <c r="H161" s="137"/>
      <c r="I161" s="137"/>
      <c r="J161" s="137"/>
      <c r="K161" s="137"/>
    </row>
    <row r="162" spans="7:11" x14ac:dyDescent="0.25">
      <c r="G162" s="137"/>
      <c r="H162" s="137"/>
      <c r="I162" s="137"/>
      <c r="J162" s="137"/>
      <c r="K162" s="137"/>
    </row>
    <row r="163" spans="7:11" x14ac:dyDescent="0.25">
      <c r="G163" s="137"/>
      <c r="H163" s="137"/>
      <c r="I163" s="137"/>
      <c r="J163" s="137"/>
      <c r="K163" s="137"/>
    </row>
    <row r="164" spans="7:11" x14ac:dyDescent="0.25">
      <c r="G164" s="137"/>
      <c r="H164" s="137"/>
      <c r="I164" s="137"/>
      <c r="J164" s="137"/>
      <c r="K164" s="137"/>
    </row>
    <row r="165" spans="7:11" x14ac:dyDescent="0.25">
      <c r="G165" s="137"/>
      <c r="H165" s="137"/>
      <c r="I165" s="137"/>
      <c r="J165" s="137"/>
      <c r="K165" s="137"/>
    </row>
    <row r="166" spans="7:11" x14ac:dyDescent="0.25">
      <c r="G166" s="137"/>
      <c r="H166" s="137"/>
      <c r="I166" s="137"/>
      <c r="J166" s="137"/>
      <c r="K166" s="137"/>
    </row>
    <row r="167" spans="7:11" x14ac:dyDescent="0.25">
      <c r="G167" s="137"/>
      <c r="H167" s="137"/>
      <c r="I167" s="137"/>
    </row>
    <row r="168" spans="7:11" x14ac:dyDescent="0.25">
      <c r="G168" s="137"/>
      <c r="H168" s="137"/>
      <c r="I168" s="137"/>
    </row>
  </sheetData>
  <mergeCells count="125">
    <mergeCell ref="A133:H133"/>
    <mergeCell ref="A105:A107"/>
    <mergeCell ref="A132:H132"/>
    <mergeCell ref="L37:L39"/>
    <mergeCell ref="I52:I54"/>
    <mergeCell ref="J52:J54"/>
    <mergeCell ref="K52:K54"/>
    <mergeCell ref="I37:I39"/>
    <mergeCell ref="I49:I51"/>
    <mergeCell ref="I46:I48"/>
    <mergeCell ref="I43:I45"/>
    <mergeCell ref="J37:J39"/>
    <mergeCell ref="L49:L51"/>
    <mergeCell ref="L46:L48"/>
    <mergeCell ref="L43:L45"/>
    <mergeCell ref="J46:J48"/>
    <mergeCell ref="J43:J45"/>
    <mergeCell ref="I40:I42"/>
    <mergeCell ref="L52:L54"/>
    <mergeCell ref="L40:L42"/>
    <mergeCell ref="J49:J51"/>
    <mergeCell ref="L55:L57"/>
    <mergeCell ref="L65:L68"/>
    <mergeCell ref="I100:I102"/>
    <mergeCell ref="I58:K58"/>
    <mergeCell ref="I55:I57"/>
    <mergeCell ref="J55:J57"/>
    <mergeCell ref="I84:I88"/>
    <mergeCell ref="J84:J88"/>
    <mergeCell ref="K84:K88"/>
    <mergeCell ref="I80:I83"/>
    <mergeCell ref="J80:J83"/>
    <mergeCell ref="K80:K83"/>
    <mergeCell ref="K55:K57"/>
    <mergeCell ref="I65:I68"/>
    <mergeCell ref="J65:J68"/>
    <mergeCell ref="K65:K68"/>
    <mergeCell ref="K69:K70"/>
    <mergeCell ref="I69:I70"/>
    <mergeCell ref="A121:D121"/>
    <mergeCell ref="A122:D122"/>
    <mergeCell ref="A123:D123"/>
    <mergeCell ref="A124:D124"/>
    <mergeCell ref="A126:D126"/>
    <mergeCell ref="A127:F127"/>
    <mergeCell ref="A125:D125"/>
    <mergeCell ref="J103:J105"/>
    <mergeCell ref="I122:K122"/>
    <mergeCell ref="A101:A104"/>
    <mergeCell ref="L118:L119"/>
    <mergeCell ref="J89:J91"/>
    <mergeCell ref="K89:K91"/>
    <mergeCell ref="I106:I108"/>
    <mergeCell ref="J106:J108"/>
    <mergeCell ref="K106:K108"/>
    <mergeCell ref="I118:I119"/>
    <mergeCell ref="J118:J119"/>
    <mergeCell ref="K118:K119"/>
    <mergeCell ref="I109:K109"/>
    <mergeCell ref="K96:K99"/>
    <mergeCell ref="L96:L99"/>
    <mergeCell ref="K100:K102"/>
    <mergeCell ref="L100:L102"/>
    <mergeCell ref="K103:K105"/>
    <mergeCell ref="L103:L105"/>
    <mergeCell ref="L106:L108"/>
    <mergeCell ref="I103:I105"/>
    <mergeCell ref="I92:K92"/>
    <mergeCell ref="I96:I99"/>
    <mergeCell ref="J96:J99"/>
    <mergeCell ref="L69:L70"/>
    <mergeCell ref="L89:L91"/>
    <mergeCell ref="A27:F27"/>
    <mergeCell ref="A37:A39"/>
    <mergeCell ref="A58:F58"/>
    <mergeCell ref="A40:A42"/>
    <mergeCell ref="A49:A51"/>
    <mergeCell ref="A46:A48"/>
    <mergeCell ref="A43:A45"/>
    <mergeCell ref="A52:A54"/>
    <mergeCell ref="A87:F87"/>
    <mergeCell ref="A66:A68"/>
    <mergeCell ref="A55:A57"/>
    <mergeCell ref="A84:A86"/>
    <mergeCell ref="A81:A83"/>
    <mergeCell ref="I27:K27"/>
    <mergeCell ref="K40:K42"/>
    <mergeCell ref="K49:K51"/>
    <mergeCell ref="K37:K39"/>
    <mergeCell ref="K46:K48"/>
    <mergeCell ref="K43:K45"/>
    <mergeCell ref="J40:J42"/>
    <mergeCell ref="L84:L88"/>
    <mergeCell ref="L80:L83"/>
    <mergeCell ref="A60:F60"/>
    <mergeCell ref="A118:D118"/>
    <mergeCell ref="A119:D120"/>
    <mergeCell ref="E119:E120"/>
    <mergeCell ref="F119:F120"/>
    <mergeCell ref="G119:G120"/>
    <mergeCell ref="A69:F69"/>
    <mergeCell ref="A70:C70"/>
    <mergeCell ref="I60:K60"/>
    <mergeCell ref="A108:F108"/>
    <mergeCell ref="I89:I91"/>
    <mergeCell ref="J69:J70"/>
    <mergeCell ref="J100:J102"/>
    <mergeCell ref="A97:A100"/>
    <mergeCell ref="I71:K71"/>
    <mergeCell ref="L7:L11"/>
    <mergeCell ref="K7:K11"/>
    <mergeCell ref="J7:J11"/>
    <mergeCell ref="I7:I11"/>
    <mergeCell ref="A22:A26"/>
    <mergeCell ref="A12:F12"/>
    <mergeCell ref="L21:L22"/>
    <mergeCell ref="I21:I22"/>
    <mergeCell ref="J21:J22"/>
    <mergeCell ref="K21:K22"/>
    <mergeCell ref="I12:K12"/>
    <mergeCell ref="I23:I26"/>
    <mergeCell ref="J23:J26"/>
    <mergeCell ref="K23:K26"/>
    <mergeCell ref="L23:L26"/>
    <mergeCell ref="A7:A11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2"/>
  <sheetViews>
    <sheetView topLeftCell="A17" zoomScale="90" zoomScaleNormal="90" workbookViewId="0">
      <selection activeCell="D25" sqref="D25"/>
    </sheetView>
  </sheetViews>
  <sheetFormatPr defaultRowHeight="15" x14ac:dyDescent="0.25"/>
  <cols>
    <col min="1" max="1" width="42.7109375" bestFit="1" customWidth="1"/>
    <col min="2" max="2" width="26.140625" customWidth="1"/>
    <col min="3" max="3" width="23.28515625" customWidth="1"/>
    <col min="4" max="4" width="13.7109375" bestFit="1" customWidth="1"/>
    <col min="5" max="5" width="19.28515625" customWidth="1"/>
  </cols>
  <sheetData>
    <row r="1" spans="1:25" x14ac:dyDescent="0.25">
      <c r="A1" s="1" t="s">
        <v>37</v>
      </c>
    </row>
    <row r="2" spans="1:25" x14ac:dyDescent="0.25">
      <c r="A2" s="1"/>
    </row>
    <row r="3" spans="1:25" x14ac:dyDescent="0.25">
      <c r="A3" s="1" t="s">
        <v>144</v>
      </c>
    </row>
    <row r="4" spans="1:25" ht="45" x14ac:dyDescent="0.25">
      <c r="A4" s="259" t="s">
        <v>21</v>
      </c>
      <c r="B4" s="259" t="s">
        <v>56</v>
      </c>
      <c r="C4" s="112" t="s">
        <v>166</v>
      </c>
      <c r="D4" s="260" t="s">
        <v>59</v>
      </c>
      <c r="E4" s="11" t="s">
        <v>222</v>
      </c>
    </row>
    <row r="5" spans="1:25" x14ac:dyDescent="0.25">
      <c r="A5" s="259"/>
      <c r="B5" s="259"/>
      <c r="C5" s="113" t="s">
        <v>27</v>
      </c>
      <c r="D5" s="261"/>
      <c r="E5" s="11" t="s">
        <v>6</v>
      </c>
    </row>
    <row r="6" spans="1:25" ht="30" customHeight="1" x14ac:dyDescent="0.25">
      <c r="A6" s="72" t="s">
        <v>103</v>
      </c>
      <c r="B6" s="55" t="s">
        <v>57</v>
      </c>
      <c r="C6" s="40"/>
      <c r="D6" s="55">
        <v>12</v>
      </c>
      <c r="E6" s="74">
        <f>C6*D6</f>
        <v>0</v>
      </c>
    </row>
    <row r="7" spans="1:25" ht="30" customHeight="1" x14ac:dyDescent="0.25">
      <c r="A7" s="73" t="s">
        <v>104</v>
      </c>
      <c r="B7" s="55" t="s">
        <v>57</v>
      </c>
      <c r="C7" s="40"/>
      <c r="D7" s="55">
        <v>12</v>
      </c>
      <c r="E7" s="74">
        <f>C7*D7</f>
        <v>0</v>
      </c>
    </row>
    <row r="8" spans="1:25" ht="69.75" customHeight="1" thickBot="1" x14ac:dyDescent="0.3">
      <c r="A8" s="198" t="s">
        <v>223</v>
      </c>
      <c r="B8" s="200"/>
      <c r="C8" s="62">
        <f>SUM(C6:C7)</f>
        <v>0</v>
      </c>
      <c r="D8" s="50">
        <v>12</v>
      </c>
      <c r="E8" s="62">
        <f>C8*D8</f>
        <v>0</v>
      </c>
    </row>
    <row r="9" spans="1:25" ht="51.95" customHeight="1" x14ac:dyDescent="0.25">
      <c r="A9" s="262" t="s">
        <v>21</v>
      </c>
      <c r="B9" s="264" t="s">
        <v>56</v>
      </c>
      <c r="C9" s="134" t="s">
        <v>58</v>
      </c>
      <c r="D9" s="266" t="s">
        <v>59</v>
      </c>
      <c r="E9" s="129" t="s">
        <v>222</v>
      </c>
    </row>
    <row r="10" spans="1:25" ht="30" customHeight="1" thickBot="1" x14ac:dyDescent="0.3">
      <c r="A10" s="263"/>
      <c r="B10" s="265"/>
      <c r="C10" s="135" t="s">
        <v>15</v>
      </c>
      <c r="D10" s="267"/>
      <c r="E10" s="129" t="s">
        <v>6</v>
      </c>
    </row>
    <row r="11" spans="1:25" s="155" customFormat="1" ht="74.25" customHeight="1" x14ac:dyDescent="0.25">
      <c r="A11" s="5" t="s">
        <v>193</v>
      </c>
      <c r="B11" s="162" t="s">
        <v>130</v>
      </c>
      <c r="C11" s="157"/>
      <c r="D11" s="328">
        <v>126</v>
      </c>
      <c r="E11" s="158">
        <f>C11*D11</f>
        <v>0</v>
      </c>
    </row>
    <row r="12" spans="1:25" s="155" customFormat="1" ht="91.5" customHeight="1" x14ac:dyDescent="0.25">
      <c r="A12" s="5" t="s">
        <v>194</v>
      </c>
      <c r="B12" s="162" t="s">
        <v>130</v>
      </c>
      <c r="C12" s="40"/>
      <c r="D12" s="160">
        <v>4</v>
      </c>
      <c r="E12" s="74">
        <f>C12*D12</f>
        <v>0</v>
      </c>
    </row>
    <row r="13" spans="1:25" ht="61.5" customHeight="1" x14ac:dyDescent="0.25">
      <c r="A13" s="5" t="s">
        <v>195</v>
      </c>
      <c r="B13" s="91" t="s">
        <v>130</v>
      </c>
      <c r="C13" s="40"/>
      <c r="D13" s="160">
        <v>2900</v>
      </c>
      <c r="E13" s="74">
        <f>C13*D13</f>
        <v>0</v>
      </c>
      <c r="L13" s="51"/>
      <c r="M13" s="107"/>
      <c r="N13" s="51"/>
    </row>
    <row r="14" spans="1:25" ht="30" customHeight="1" x14ac:dyDescent="0.25">
      <c r="A14" s="5" t="s">
        <v>147</v>
      </c>
      <c r="B14" s="91" t="s">
        <v>130</v>
      </c>
      <c r="C14" s="161">
        <v>0</v>
      </c>
      <c r="D14" s="160">
        <v>1800</v>
      </c>
      <c r="E14" s="74">
        <f>C14*D14</f>
        <v>0</v>
      </c>
      <c r="L14" s="51"/>
      <c r="M14" s="107"/>
      <c r="N14" s="51"/>
    </row>
    <row r="15" spans="1:25" ht="30" customHeight="1" x14ac:dyDescent="0.25">
      <c r="A15" s="91" t="s">
        <v>145</v>
      </c>
      <c r="B15" s="91" t="s">
        <v>130</v>
      </c>
      <c r="C15" s="140"/>
      <c r="D15" s="141">
        <v>5900</v>
      </c>
      <c r="E15" s="159">
        <f>C15*D15</f>
        <v>0</v>
      </c>
      <c r="L15" s="51"/>
      <c r="M15" s="107"/>
      <c r="N15" s="51"/>
      <c r="V15" s="130"/>
      <c r="W15" s="130"/>
      <c r="X15" s="130"/>
      <c r="Y15" s="130"/>
    </row>
    <row r="16" spans="1:25" ht="30" customHeight="1" x14ac:dyDescent="0.25">
      <c r="A16" s="108"/>
      <c r="B16" s="108"/>
      <c r="C16" s="109"/>
      <c r="D16" s="26"/>
      <c r="E16" s="109"/>
      <c r="L16" s="51"/>
      <c r="M16" s="51"/>
      <c r="N16" s="51"/>
      <c r="V16" s="130"/>
      <c r="W16" s="130"/>
      <c r="X16" s="130"/>
      <c r="Y16" s="130"/>
    </row>
    <row r="17" spans="1:25" ht="15" customHeight="1" x14ac:dyDescent="0.25">
      <c r="A17" s="110" t="s">
        <v>143</v>
      </c>
      <c r="B17" s="47"/>
      <c r="C17" s="7"/>
      <c r="D17" s="47"/>
      <c r="E17" s="47"/>
      <c r="V17" s="130"/>
      <c r="W17" s="130"/>
      <c r="X17" s="130"/>
      <c r="Y17" s="130"/>
    </row>
    <row r="18" spans="1:25" ht="39.75" customHeight="1" x14ac:dyDescent="0.25">
      <c r="A18" s="259" t="s">
        <v>21</v>
      </c>
      <c r="B18" s="259" t="s">
        <v>56</v>
      </c>
      <c r="C18" s="112" t="s">
        <v>166</v>
      </c>
      <c r="D18" s="260" t="s">
        <v>59</v>
      </c>
      <c r="E18" s="61" t="s">
        <v>222</v>
      </c>
      <c r="V18" s="130"/>
      <c r="W18" s="130"/>
      <c r="X18" s="130"/>
      <c r="Y18" s="130"/>
    </row>
    <row r="19" spans="1:25" ht="15" customHeight="1" x14ac:dyDescent="0.25">
      <c r="A19" s="259"/>
      <c r="B19" s="259"/>
      <c r="C19" s="113" t="s">
        <v>27</v>
      </c>
      <c r="D19" s="261"/>
      <c r="E19" s="61" t="s">
        <v>6</v>
      </c>
      <c r="V19" s="130"/>
      <c r="W19" s="130"/>
      <c r="X19" s="130"/>
      <c r="Y19" s="130"/>
    </row>
    <row r="20" spans="1:25" ht="30" customHeight="1" x14ac:dyDescent="0.25">
      <c r="A20" s="72" t="s">
        <v>103</v>
      </c>
      <c r="B20" s="55" t="s">
        <v>57</v>
      </c>
      <c r="C20" s="40"/>
      <c r="D20" s="55">
        <v>12</v>
      </c>
      <c r="E20" s="74">
        <f>C20*D20</f>
        <v>0</v>
      </c>
      <c r="V20" s="130"/>
      <c r="W20" s="130"/>
      <c r="X20" s="130"/>
      <c r="Y20" s="130"/>
    </row>
    <row r="21" spans="1:25" ht="30" customHeight="1" x14ac:dyDescent="0.25">
      <c r="A21" s="73" t="s">
        <v>104</v>
      </c>
      <c r="B21" s="55" t="s">
        <v>57</v>
      </c>
      <c r="C21" s="40"/>
      <c r="D21" s="55">
        <v>12</v>
      </c>
      <c r="E21" s="74">
        <f>C21*D21</f>
        <v>0</v>
      </c>
      <c r="V21" s="130"/>
      <c r="W21" s="130"/>
      <c r="X21" s="130"/>
      <c r="Y21" s="130"/>
    </row>
    <row r="22" spans="1:25" ht="48" customHeight="1" thickBot="1" x14ac:dyDescent="0.3">
      <c r="A22" s="198" t="s">
        <v>224</v>
      </c>
      <c r="B22" s="200"/>
      <c r="C22" s="62">
        <f>SUM(C20:C21)</f>
        <v>0</v>
      </c>
      <c r="D22" s="50">
        <v>12</v>
      </c>
      <c r="E22" s="62">
        <f>SUM(E20:E21)</f>
        <v>0</v>
      </c>
      <c r="V22" s="130"/>
      <c r="W22" s="130"/>
      <c r="X22" s="130"/>
      <c r="Y22" s="130"/>
    </row>
    <row r="23" spans="1:25" ht="45" x14ac:dyDescent="0.25">
      <c r="A23" s="262" t="s">
        <v>21</v>
      </c>
      <c r="B23" s="264" t="s">
        <v>56</v>
      </c>
      <c r="C23" s="134" t="s">
        <v>58</v>
      </c>
      <c r="D23" s="266" t="s">
        <v>59</v>
      </c>
      <c r="E23" s="136" t="s">
        <v>222</v>
      </c>
    </row>
    <row r="24" spans="1:25" ht="15.75" thickBot="1" x14ac:dyDescent="0.3">
      <c r="A24" s="263"/>
      <c r="B24" s="265"/>
      <c r="C24" s="135" t="s">
        <v>15</v>
      </c>
      <c r="D24" s="267"/>
      <c r="E24" s="129" t="s">
        <v>6</v>
      </c>
    </row>
    <row r="25" spans="1:25" s="155" customFormat="1" ht="60" x14ac:dyDescent="0.25">
      <c r="A25" s="5" t="s">
        <v>193</v>
      </c>
      <c r="B25" s="162" t="s">
        <v>130</v>
      </c>
      <c r="C25" s="157"/>
      <c r="D25" s="328">
        <v>25</v>
      </c>
      <c r="E25" s="158">
        <f>C25*D25</f>
        <v>0</v>
      </c>
    </row>
    <row r="26" spans="1:25" s="155" customFormat="1" ht="45" x14ac:dyDescent="0.25">
      <c r="A26" s="5" t="s">
        <v>194</v>
      </c>
      <c r="B26" s="163" t="s">
        <v>130</v>
      </c>
      <c r="C26" s="40"/>
      <c r="D26" s="160">
        <v>3</v>
      </c>
      <c r="E26" s="74">
        <f>C26*D26</f>
        <v>0</v>
      </c>
    </row>
    <row r="27" spans="1:25" ht="57" customHeight="1" x14ac:dyDescent="0.25">
      <c r="A27" s="5" t="s">
        <v>196</v>
      </c>
      <c r="B27" s="5" t="s">
        <v>130</v>
      </c>
      <c r="C27" s="40"/>
      <c r="D27" s="160">
        <v>1600</v>
      </c>
      <c r="E27" s="74">
        <f>C27*D27</f>
        <v>0</v>
      </c>
    </row>
    <row r="28" spans="1:25" ht="30" x14ac:dyDescent="0.25">
      <c r="A28" s="5" t="s">
        <v>146</v>
      </c>
      <c r="B28" s="5" t="s">
        <v>130</v>
      </c>
      <c r="C28" s="161">
        <v>0</v>
      </c>
      <c r="D28" s="160">
        <v>200</v>
      </c>
      <c r="E28" s="74">
        <f>C28*D28</f>
        <v>0</v>
      </c>
    </row>
    <row r="29" spans="1:25" ht="30" customHeight="1" x14ac:dyDescent="0.25"/>
    <row r="30" spans="1:25" ht="30.75" customHeight="1" thickBot="1" x14ac:dyDescent="0.3">
      <c r="A30" s="28" t="s">
        <v>129</v>
      </c>
      <c r="C30" s="29"/>
    </row>
    <row r="31" spans="1:25" s="115" customFormat="1" ht="31.5" customHeight="1" thickBot="1" x14ac:dyDescent="0.3">
      <c r="A31" s="268" t="s">
        <v>197</v>
      </c>
      <c r="B31" s="269"/>
      <c r="C31" s="269"/>
      <c r="D31" s="270"/>
      <c r="E31" s="57">
        <f>E8+E13+E14+E15+E12+E11+E22+E27+E28+E26+E25</f>
        <v>0</v>
      </c>
    </row>
    <row r="32" spans="1:25" ht="30" customHeight="1" thickBot="1" x14ac:dyDescent="0.3">
      <c r="A32" s="268" t="s">
        <v>93</v>
      </c>
      <c r="B32" s="269"/>
      <c r="C32" s="269"/>
      <c r="D32" s="270"/>
      <c r="E32" s="133">
        <f>(E31*6)</f>
        <v>0</v>
      </c>
    </row>
  </sheetData>
  <mergeCells count="16">
    <mergeCell ref="A32:D32"/>
    <mergeCell ref="A22:B22"/>
    <mergeCell ref="A23:A24"/>
    <mergeCell ref="B23:B24"/>
    <mergeCell ref="D23:D24"/>
    <mergeCell ref="A31:D31"/>
    <mergeCell ref="A4:A5"/>
    <mergeCell ref="A18:A19"/>
    <mergeCell ref="B4:B5"/>
    <mergeCell ref="B18:B19"/>
    <mergeCell ref="D4:D5"/>
    <mergeCell ref="D18:D19"/>
    <mergeCell ref="A9:A10"/>
    <mergeCell ref="B9:B10"/>
    <mergeCell ref="D9:D10"/>
    <mergeCell ref="A8:B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opLeftCell="A12" zoomScale="90" zoomScaleNormal="90" workbookViewId="0">
      <selection activeCell="D25" sqref="D25:D26"/>
    </sheetView>
  </sheetViews>
  <sheetFormatPr defaultRowHeight="15" x14ac:dyDescent="0.25"/>
  <cols>
    <col min="1" max="1" width="7.7109375" customWidth="1"/>
    <col min="2" max="2" width="16.42578125" style="147" customWidth="1"/>
    <col min="3" max="3" width="6.42578125" customWidth="1"/>
    <col min="4" max="4" width="51.42578125" customWidth="1"/>
    <col min="5" max="9" width="22.7109375" customWidth="1"/>
    <col min="10" max="10" width="16.140625" customWidth="1"/>
  </cols>
  <sheetData>
    <row r="1" spans="1:9" x14ac:dyDescent="0.25">
      <c r="A1" s="1" t="s">
        <v>38</v>
      </c>
      <c r="B1" s="1"/>
    </row>
    <row r="2" spans="1:9" ht="65.25" customHeight="1" x14ac:dyDescent="0.25">
      <c r="A2" s="273" t="s">
        <v>17</v>
      </c>
      <c r="B2" s="283" t="s">
        <v>10</v>
      </c>
      <c r="C2" s="284"/>
      <c r="D2" s="273" t="s">
        <v>11</v>
      </c>
      <c r="E2" s="32" t="s">
        <v>46</v>
      </c>
      <c r="F2" s="11" t="s">
        <v>79</v>
      </c>
      <c r="G2" s="11" t="s">
        <v>80</v>
      </c>
      <c r="H2" s="20" t="s">
        <v>99</v>
      </c>
      <c r="I2" s="11" t="s">
        <v>48</v>
      </c>
    </row>
    <row r="3" spans="1:9" x14ac:dyDescent="0.25">
      <c r="A3" s="273"/>
      <c r="B3" s="285"/>
      <c r="C3" s="286"/>
      <c r="D3" s="273"/>
      <c r="E3" s="32" t="s">
        <v>47</v>
      </c>
      <c r="F3" s="20" t="s">
        <v>15</v>
      </c>
      <c r="G3" s="20" t="s">
        <v>15</v>
      </c>
      <c r="H3" s="20" t="s">
        <v>15</v>
      </c>
      <c r="I3" s="32" t="s">
        <v>6</v>
      </c>
    </row>
    <row r="4" spans="1:9" ht="30" customHeight="1" x14ac:dyDescent="0.25">
      <c r="A4" s="6" t="s">
        <v>18</v>
      </c>
      <c r="B4" s="287" t="s">
        <v>13</v>
      </c>
      <c r="C4" s="288"/>
      <c r="D4" s="5" t="s">
        <v>102</v>
      </c>
      <c r="E4" s="111">
        <v>500</v>
      </c>
      <c r="F4" s="40"/>
      <c r="G4" s="40"/>
      <c r="H4" s="41">
        <f>F4+G4</f>
        <v>0</v>
      </c>
      <c r="I4" s="41">
        <f>E4*H4</f>
        <v>0</v>
      </c>
    </row>
    <row r="5" spans="1:9" ht="30" customHeight="1" x14ac:dyDescent="0.25">
      <c r="A5" s="274" t="s">
        <v>148</v>
      </c>
      <c r="B5" s="275"/>
      <c r="C5" s="275"/>
      <c r="D5" s="275"/>
      <c r="E5" s="275"/>
      <c r="F5" s="275"/>
      <c r="G5" s="275"/>
      <c r="H5" s="276"/>
      <c r="I5" s="39">
        <f>I4</f>
        <v>0</v>
      </c>
    </row>
    <row r="6" spans="1:9" ht="15" customHeight="1" x14ac:dyDescent="0.25">
      <c r="F6" s="28" t="s">
        <v>129</v>
      </c>
    </row>
    <row r="12" spans="1:9" x14ac:dyDescent="0.25">
      <c r="A12" s="1" t="s">
        <v>26</v>
      </c>
      <c r="B12" s="1"/>
    </row>
    <row r="13" spans="1:9" ht="108.75" customHeight="1" x14ac:dyDescent="0.25">
      <c r="A13" s="11" t="s">
        <v>0</v>
      </c>
      <c r="B13" s="249" t="s">
        <v>81</v>
      </c>
      <c r="C13" s="251"/>
      <c r="D13" s="11" t="s">
        <v>82</v>
      </c>
      <c r="E13" s="11" t="s">
        <v>83</v>
      </c>
      <c r="F13" s="11" t="s">
        <v>84</v>
      </c>
      <c r="G13" s="11" t="s">
        <v>226</v>
      </c>
      <c r="H13" s="11" t="s">
        <v>225</v>
      </c>
    </row>
    <row r="14" spans="1:9" x14ac:dyDescent="0.25">
      <c r="A14" s="46" t="s">
        <v>2</v>
      </c>
      <c r="B14" s="289" t="s">
        <v>117</v>
      </c>
      <c r="C14" s="290"/>
      <c r="D14" s="46" t="s">
        <v>4</v>
      </c>
      <c r="E14" s="46" t="s">
        <v>44</v>
      </c>
      <c r="F14" s="46" t="s">
        <v>139</v>
      </c>
      <c r="G14" s="46" t="s">
        <v>27</v>
      </c>
      <c r="H14" s="46" t="s">
        <v>6</v>
      </c>
    </row>
    <row r="15" spans="1:9" x14ac:dyDescent="0.25">
      <c r="A15" s="196">
        <v>240</v>
      </c>
      <c r="B15" s="146" t="s">
        <v>177</v>
      </c>
      <c r="C15" s="10">
        <v>1</v>
      </c>
      <c r="D15" s="9">
        <v>3000</v>
      </c>
      <c r="E15" s="40"/>
      <c r="F15" s="40"/>
      <c r="G15" s="3">
        <f>E15*D15*C15+F15*D15</f>
        <v>0</v>
      </c>
      <c r="H15" s="8">
        <f>G15*4</f>
        <v>0</v>
      </c>
    </row>
    <row r="16" spans="1:9" x14ac:dyDescent="0.25">
      <c r="A16" s="196"/>
      <c r="B16" s="146" t="s">
        <v>178</v>
      </c>
      <c r="C16" s="10">
        <v>2</v>
      </c>
      <c r="D16" s="9">
        <v>3000</v>
      </c>
      <c r="E16" s="40"/>
      <c r="F16" s="65"/>
      <c r="G16" s="3">
        <f>E16*D16*C16+F16*D16</f>
        <v>0</v>
      </c>
      <c r="H16" s="8">
        <f>G16*8</f>
        <v>0</v>
      </c>
    </row>
    <row r="17" spans="1:8" ht="15.75" x14ac:dyDescent="0.25">
      <c r="A17" s="277" t="s">
        <v>131</v>
      </c>
      <c r="B17" s="278"/>
      <c r="C17" s="278"/>
      <c r="D17" s="278"/>
      <c r="E17" s="278"/>
      <c r="F17" s="278"/>
      <c r="G17" s="279"/>
      <c r="H17" s="43">
        <f>SUM(H15:H16)</f>
        <v>0</v>
      </c>
    </row>
    <row r="18" spans="1:8" ht="30" x14ac:dyDescent="0.25">
      <c r="A18" s="273" t="s">
        <v>17</v>
      </c>
      <c r="B18" s="283" t="s">
        <v>10</v>
      </c>
      <c r="C18" s="284"/>
      <c r="D18" s="273" t="s">
        <v>11</v>
      </c>
      <c r="E18" s="93" t="s">
        <v>46</v>
      </c>
      <c r="F18" s="92" t="s">
        <v>80</v>
      </c>
      <c r="G18" s="92" t="s">
        <v>227</v>
      </c>
      <c r="H18" s="96"/>
    </row>
    <row r="19" spans="1:8" ht="15" customHeight="1" x14ac:dyDescent="0.25">
      <c r="A19" s="273"/>
      <c r="B19" s="285"/>
      <c r="C19" s="286"/>
      <c r="D19" s="273"/>
      <c r="E19" s="93" t="s">
        <v>47</v>
      </c>
      <c r="F19" s="93" t="s">
        <v>15</v>
      </c>
      <c r="G19" s="93" t="s">
        <v>6</v>
      </c>
    </row>
    <row r="20" spans="1:8" ht="15" customHeight="1" thickBot="1" x14ac:dyDescent="0.3">
      <c r="A20" s="97" t="s">
        <v>18</v>
      </c>
      <c r="B20" s="291" t="s">
        <v>13</v>
      </c>
      <c r="C20" s="292"/>
      <c r="D20" s="94" t="s">
        <v>102</v>
      </c>
      <c r="E20" s="168">
        <v>1200</v>
      </c>
      <c r="F20" s="95"/>
      <c r="G20" s="98">
        <f>E20*F20</f>
        <v>0</v>
      </c>
    </row>
    <row r="21" spans="1:8" ht="31.5" customHeight="1" thickBot="1" x14ac:dyDescent="0.3">
      <c r="A21" s="280" t="s">
        <v>149</v>
      </c>
      <c r="B21" s="281"/>
      <c r="C21" s="281"/>
      <c r="D21" s="281"/>
      <c r="E21" s="281"/>
      <c r="F21" s="282"/>
      <c r="G21" s="99">
        <f>G20+H17</f>
        <v>0</v>
      </c>
    </row>
    <row r="22" spans="1:8" ht="15" customHeight="1" x14ac:dyDescent="0.25">
      <c r="E22" s="28" t="s">
        <v>129</v>
      </c>
    </row>
    <row r="24" spans="1:8" x14ac:dyDescent="0.25">
      <c r="D24" s="35" t="s">
        <v>45</v>
      </c>
    </row>
    <row r="25" spans="1:8" ht="15" customHeight="1" x14ac:dyDescent="0.25">
      <c r="D25" s="271" t="s">
        <v>21</v>
      </c>
      <c r="E25" s="44" t="s">
        <v>85</v>
      </c>
      <c r="F25" s="260" t="s">
        <v>71</v>
      </c>
      <c r="G25" s="295" t="s">
        <v>72</v>
      </c>
    </row>
    <row r="26" spans="1:8" ht="15.75" customHeight="1" x14ac:dyDescent="0.25">
      <c r="D26" s="272"/>
      <c r="E26" s="15" t="s">
        <v>121</v>
      </c>
      <c r="F26" s="261"/>
      <c r="G26" s="296"/>
    </row>
    <row r="27" spans="1:8" x14ac:dyDescent="0.25">
      <c r="D27" s="19" t="s">
        <v>22</v>
      </c>
      <c r="E27" s="54"/>
      <c r="F27" s="53">
        <v>100</v>
      </c>
      <c r="G27" s="70">
        <f>F27*E27</f>
        <v>0</v>
      </c>
    </row>
    <row r="28" spans="1:8" x14ac:dyDescent="0.25">
      <c r="D28" s="19" t="s">
        <v>23</v>
      </c>
      <c r="E28" s="54"/>
      <c r="F28" s="53">
        <v>100</v>
      </c>
      <c r="G28" s="70">
        <f t="shared" ref="G28:G29" si="0">F28*E28</f>
        <v>0</v>
      </c>
    </row>
    <row r="29" spans="1:8" x14ac:dyDescent="0.25">
      <c r="D29" s="19" t="s">
        <v>24</v>
      </c>
      <c r="E29" s="54"/>
      <c r="F29" s="53">
        <v>100</v>
      </c>
      <c r="G29" s="70">
        <f t="shared" si="0"/>
        <v>0</v>
      </c>
    </row>
    <row r="30" spans="1:8" x14ac:dyDescent="0.25">
      <c r="D30" s="297" t="s">
        <v>86</v>
      </c>
      <c r="E30" s="297"/>
      <c r="F30" s="297"/>
      <c r="G30" s="71">
        <f>SUM(G27:G29)</f>
        <v>0</v>
      </c>
    </row>
    <row r="34" spans="4:7" ht="15.75" thickBot="1" x14ac:dyDescent="0.3"/>
    <row r="35" spans="4:7" ht="34.5" customHeight="1" thickBot="1" x14ac:dyDescent="0.3">
      <c r="D35" s="293" t="s">
        <v>100</v>
      </c>
      <c r="E35" s="294"/>
      <c r="F35" s="294"/>
      <c r="G35" s="125">
        <f>I5+G21+G30</f>
        <v>0</v>
      </c>
    </row>
    <row r="36" spans="4:7" ht="38.25" customHeight="1" thickBot="1" x14ac:dyDescent="0.3">
      <c r="D36" s="293" t="s">
        <v>94</v>
      </c>
      <c r="E36" s="294"/>
      <c r="F36" s="294"/>
      <c r="G36" s="126">
        <f>G35*6</f>
        <v>0</v>
      </c>
    </row>
  </sheetData>
  <mergeCells count="20">
    <mergeCell ref="D35:F35"/>
    <mergeCell ref="D36:F36"/>
    <mergeCell ref="F25:F26"/>
    <mergeCell ref="G25:G26"/>
    <mergeCell ref="D30:F30"/>
    <mergeCell ref="A15:A16"/>
    <mergeCell ref="D25:D26"/>
    <mergeCell ref="A2:A3"/>
    <mergeCell ref="D2:D3"/>
    <mergeCell ref="A5:H5"/>
    <mergeCell ref="A18:A19"/>
    <mergeCell ref="D18:D19"/>
    <mergeCell ref="A17:G17"/>
    <mergeCell ref="A21:F21"/>
    <mergeCell ref="B2:C3"/>
    <mergeCell ref="B4:C4"/>
    <mergeCell ref="B13:C13"/>
    <mergeCell ref="B14:C14"/>
    <mergeCell ref="B18:C19"/>
    <mergeCell ref="B20:C2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D7" sqref="D7"/>
    </sheetView>
  </sheetViews>
  <sheetFormatPr defaultRowHeight="15" x14ac:dyDescent="0.25"/>
  <cols>
    <col min="1" max="1" width="7.7109375" customWidth="1"/>
    <col min="2" max="2" width="5" customWidth="1"/>
    <col min="3" max="3" width="51.42578125" customWidth="1"/>
    <col min="4" max="6" width="22.7109375" customWidth="1"/>
    <col min="7" max="8" width="20.7109375" customWidth="1"/>
  </cols>
  <sheetData>
    <row r="1" spans="1:8" x14ac:dyDescent="0.25">
      <c r="A1" s="1" t="s">
        <v>154</v>
      </c>
    </row>
    <row r="3" spans="1:8" ht="105" x14ac:dyDescent="0.25">
      <c r="A3" s="273" t="s">
        <v>17</v>
      </c>
      <c r="B3" s="273" t="s">
        <v>10</v>
      </c>
      <c r="C3" s="273" t="s">
        <v>11</v>
      </c>
      <c r="D3" s="32" t="s">
        <v>46</v>
      </c>
      <c r="E3" s="11" t="s">
        <v>87</v>
      </c>
      <c r="F3" s="11" t="s">
        <v>170</v>
      </c>
      <c r="G3" s="11" t="s">
        <v>171</v>
      </c>
      <c r="H3" s="11" t="s">
        <v>227</v>
      </c>
    </row>
    <row r="4" spans="1:8" x14ac:dyDescent="0.25">
      <c r="A4" s="273"/>
      <c r="B4" s="273"/>
      <c r="C4" s="273"/>
      <c r="D4" s="32" t="s">
        <v>51</v>
      </c>
      <c r="E4" s="32" t="s">
        <v>19</v>
      </c>
      <c r="F4" s="32" t="s">
        <v>19</v>
      </c>
      <c r="G4" s="32" t="s">
        <v>19</v>
      </c>
      <c r="H4" s="32" t="s">
        <v>6</v>
      </c>
    </row>
    <row r="5" spans="1:8" x14ac:dyDescent="0.25">
      <c r="A5" s="23" t="s">
        <v>30</v>
      </c>
      <c r="B5" s="23" t="s">
        <v>31</v>
      </c>
      <c r="C5" s="23" t="s">
        <v>32</v>
      </c>
      <c r="D5" s="23" t="s">
        <v>34</v>
      </c>
      <c r="E5" s="23" t="s">
        <v>33</v>
      </c>
      <c r="F5" s="23" t="s">
        <v>35</v>
      </c>
      <c r="G5" s="23" t="s">
        <v>49</v>
      </c>
      <c r="H5" s="23" t="s">
        <v>50</v>
      </c>
    </row>
    <row r="6" spans="1:8" s="155" customFormat="1" ht="60" x14ac:dyDescent="0.25">
      <c r="A6" s="23" t="s">
        <v>16</v>
      </c>
      <c r="B6" s="4" t="s">
        <v>12</v>
      </c>
      <c r="C6" s="5" t="s">
        <v>198</v>
      </c>
      <c r="D6" s="329">
        <v>500</v>
      </c>
      <c r="E6" s="116"/>
      <c r="F6" s="116"/>
      <c r="G6" s="41">
        <f>E6+F6</f>
        <v>0</v>
      </c>
      <c r="H6" s="41">
        <f>D6*G6</f>
        <v>0</v>
      </c>
    </row>
    <row r="7" spans="1:8" ht="64.5" customHeight="1" x14ac:dyDescent="0.25">
      <c r="A7" s="6" t="s">
        <v>16</v>
      </c>
      <c r="B7" s="4" t="s">
        <v>12</v>
      </c>
      <c r="C7" s="5" t="s">
        <v>214</v>
      </c>
      <c r="D7" s="37">
        <v>1500</v>
      </c>
      <c r="E7" s="40"/>
      <c r="F7" s="40"/>
      <c r="G7" s="41">
        <f>E7+F7</f>
        <v>0</v>
      </c>
      <c r="H7" s="41">
        <f>D7*G7</f>
        <v>0</v>
      </c>
    </row>
    <row r="8" spans="1:8" ht="30" customHeight="1" x14ac:dyDescent="0.25">
      <c r="A8" s="298" t="s">
        <v>101</v>
      </c>
      <c r="B8" s="299"/>
      <c r="C8" s="299"/>
      <c r="D8" s="299"/>
      <c r="E8" s="275"/>
      <c r="F8" s="275"/>
      <c r="G8" s="276"/>
      <c r="H8" s="39">
        <f>H7+H6</f>
        <v>0</v>
      </c>
    </row>
    <row r="9" spans="1:8" ht="15.75" x14ac:dyDescent="0.25">
      <c r="A9" s="274" t="s">
        <v>95</v>
      </c>
      <c r="B9" s="275"/>
      <c r="C9" s="275"/>
      <c r="D9" s="275"/>
      <c r="E9" s="275"/>
      <c r="F9" s="275"/>
      <c r="G9" s="276"/>
      <c r="H9" s="39">
        <f>H8*6</f>
        <v>0</v>
      </c>
    </row>
    <row r="11" spans="1:8" x14ac:dyDescent="0.25">
      <c r="E11" s="28" t="s">
        <v>129</v>
      </c>
    </row>
  </sheetData>
  <mergeCells count="5">
    <mergeCell ref="A8:G8"/>
    <mergeCell ref="A3:A4"/>
    <mergeCell ref="B3:B4"/>
    <mergeCell ref="C3:C4"/>
    <mergeCell ref="A9:G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topLeftCell="A7" zoomScaleNormal="100" workbookViewId="0">
      <selection activeCell="D11" sqref="D11:D15"/>
    </sheetView>
  </sheetViews>
  <sheetFormatPr defaultRowHeight="15" x14ac:dyDescent="0.25"/>
  <cols>
    <col min="1" max="1" width="7.7109375" customWidth="1"/>
    <col min="2" max="2" width="5" customWidth="1"/>
    <col min="3" max="3" width="61.85546875" customWidth="1"/>
    <col min="4" max="4" width="15.7109375" customWidth="1"/>
    <col min="5" max="6" width="22.7109375" customWidth="1"/>
    <col min="7" max="7" width="24.5703125" customWidth="1"/>
    <col min="8" max="9" width="24.7109375" customWidth="1"/>
    <col min="10" max="13" width="9.140625" customWidth="1"/>
  </cols>
  <sheetData>
    <row r="1" spans="1:8" s="30" customFormat="1" x14ac:dyDescent="0.25">
      <c r="A1" s="1" t="s">
        <v>14</v>
      </c>
    </row>
    <row r="2" spans="1:8" ht="45" x14ac:dyDescent="0.25">
      <c r="A2" s="273" t="s">
        <v>17</v>
      </c>
      <c r="B2" s="273" t="s">
        <v>10</v>
      </c>
      <c r="C2" s="273" t="s">
        <v>11</v>
      </c>
      <c r="D2" s="32" t="s">
        <v>46</v>
      </c>
      <c r="E2" s="249" t="s">
        <v>115</v>
      </c>
      <c r="F2" s="251"/>
      <c r="G2" s="249" t="s">
        <v>227</v>
      </c>
      <c r="H2" s="251"/>
    </row>
    <row r="3" spans="1:8" ht="15" customHeight="1" x14ac:dyDescent="0.25">
      <c r="A3" s="273"/>
      <c r="B3" s="273"/>
      <c r="C3" s="273"/>
      <c r="D3" s="32" t="s">
        <v>47</v>
      </c>
      <c r="E3" s="303" t="s">
        <v>15</v>
      </c>
      <c r="F3" s="304"/>
      <c r="G3" s="303" t="s">
        <v>6</v>
      </c>
      <c r="H3" s="304"/>
    </row>
    <row r="4" spans="1:8" ht="63.6" customHeight="1" x14ac:dyDescent="0.25">
      <c r="A4" s="6" t="s">
        <v>16</v>
      </c>
      <c r="B4" s="4" t="s">
        <v>187</v>
      </c>
      <c r="C4" s="5" t="s">
        <v>175</v>
      </c>
      <c r="D4" s="37">
        <v>879</v>
      </c>
      <c r="E4" s="308"/>
      <c r="F4" s="309"/>
      <c r="G4" s="305">
        <f>D4*E4</f>
        <v>0</v>
      </c>
      <c r="H4" s="306"/>
    </row>
    <row r="5" spans="1:8" s="143" customFormat="1" ht="63.6" customHeight="1" x14ac:dyDescent="0.25">
      <c r="A5" s="6" t="s">
        <v>16</v>
      </c>
      <c r="B5" s="4" t="s">
        <v>16</v>
      </c>
      <c r="C5" s="5" t="s">
        <v>172</v>
      </c>
      <c r="D5" s="37">
        <v>15</v>
      </c>
      <c r="E5" s="308"/>
      <c r="F5" s="309"/>
      <c r="G5" s="305">
        <f>D5*E5</f>
        <v>0</v>
      </c>
      <c r="H5" s="306"/>
    </row>
    <row r="6" spans="1:8" s="118" customFormat="1" ht="75" customHeight="1" x14ac:dyDescent="0.25">
      <c r="A6" s="273" t="s">
        <v>17</v>
      </c>
      <c r="B6" s="273" t="s">
        <v>10</v>
      </c>
      <c r="C6" s="273" t="s">
        <v>169</v>
      </c>
      <c r="D6" s="120" t="s">
        <v>46</v>
      </c>
      <c r="E6" s="249" t="s">
        <v>190</v>
      </c>
      <c r="F6" s="250"/>
      <c r="G6" s="251"/>
      <c r="H6" s="119" t="s">
        <v>227</v>
      </c>
    </row>
    <row r="7" spans="1:8" s="118" customFormat="1" ht="15" customHeight="1" x14ac:dyDescent="0.25">
      <c r="A7" s="273"/>
      <c r="B7" s="273"/>
      <c r="C7" s="273"/>
      <c r="D7" s="120" t="s">
        <v>47</v>
      </c>
      <c r="E7" s="303" t="s">
        <v>15</v>
      </c>
      <c r="F7" s="307"/>
      <c r="G7" s="304"/>
      <c r="H7" s="120" t="s">
        <v>6</v>
      </c>
    </row>
    <row r="8" spans="1:8" s="118" customFormat="1" ht="52.5" customHeight="1" x14ac:dyDescent="0.25">
      <c r="A8" s="123" t="s">
        <v>16</v>
      </c>
      <c r="B8" s="4" t="s">
        <v>16</v>
      </c>
      <c r="C8" s="5" t="s">
        <v>191</v>
      </c>
      <c r="D8" s="111">
        <v>894</v>
      </c>
      <c r="E8" s="310"/>
      <c r="F8" s="311"/>
      <c r="G8" s="312"/>
      <c r="H8" s="41">
        <f>D8*E8</f>
        <v>0</v>
      </c>
    </row>
    <row r="9" spans="1:8" s="118" customFormat="1" ht="92.25" customHeight="1" x14ac:dyDescent="0.25">
      <c r="A9" s="273" t="s">
        <v>17</v>
      </c>
      <c r="B9" s="273" t="s">
        <v>10</v>
      </c>
      <c r="C9" s="273" t="s">
        <v>186</v>
      </c>
      <c r="D9" s="120" t="s">
        <v>46</v>
      </c>
      <c r="E9" s="249" t="s">
        <v>173</v>
      </c>
      <c r="F9" s="250"/>
      <c r="G9" s="251"/>
      <c r="H9" s="119" t="s">
        <v>227</v>
      </c>
    </row>
    <row r="10" spans="1:8" s="118" customFormat="1" ht="19.5" customHeight="1" x14ac:dyDescent="0.25">
      <c r="A10" s="273"/>
      <c r="B10" s="273"/>
      <c r="C10" s="273"/>
      <c r="D10" s="120" t="s">
        <v>47</v>
      </c>
      <c r="E10" s="303" t="s">
        <v>15</v>
      </c>
      <c r="F10" s="307"/>
      <c r="G10" s="304"/>
      <c r="H10" s="120" t="s">
        <v>6</v>
      </c>
    </row>
    <row r="11" spans="1:8" s="155" customFormat="1" ht="60" customHeight="1" x14ac:dyDescent="0.25">
      <c r="A11" s="6" t="s">
        <v>16</v>
      </c>
      <c r="B11" s="4" t="s">
        <v>12</v>
      </c>
      <c r="C11" s="5" t="s">
        <v>202</v>
      </c>
      <c r="D11" s="330">
        <v>1</v>
      </c>
      <c r="E11" s="308"/>
      <c r="F11" s="315"/>
      <c r="G11" s="309"/>
      <c r="H11" s="41">
        <f>D11*E11</f>
        <v>0</v>
      </c>
    </row>
    <row r="12" spans="1:8" s="155" customFormat="1" ht="69" customHeight="1" x14ac:dyDescent="0.25">
      <c r="A12" s="6" t="s">
        <v>16</v>
      </c>
      <c r="B12" s="4" t="s">
        <v>12</v>
      </c>
      <c r="C12" s="5" t="s">
        <v>213</v>
      </c>
      <c r="D12" s="330">
        <v>1</v>
      </c>
      <c r="E12" s="308"/>
      <c r="F12" s="315"/>
      <c r="G12" s="309"/>
      <c r="H12" s="41">
        <f>D12*E12</f>
        <v>0</v>
      </c>
    </row>
    <row r="13" spans="1:8" ht="99.75" customHeight="1" x14ac:dyDescent="0.25">
      <c r="A13" s="6" t="s">
        <v>16</v>
      </c>
      <c r="B13" s="6" t="s">
        <v>13</v>
      </c>
      <c r="C13" s="5" t="s">
        <v>200</v>
      </c>
      <c r="D13" s="153">
        <v>797</v>
      </c>
      <c r="E13" s="308"/>
      <c r="F13" s="315"/>
      <c r="G13" s="309"/>
      <c r="H13" s="41">
        <f>D13*E13</f>
        <v>0</v>
      </c>
    </row>
    <row r="14" spans="1:8" s="118" customFormat="1" ht="43.5" customHeight="1" x14ac:dyDescent="0.25">
      <c r="A14" s="6" t="s">
        <v>16</v>
      </c>
      <c r="B14" s="6" t="s">
        <v>16</v>
      </c>
      <c r="C14" s="5" t="s">
        <v>192</v>
      </c>
      <c r="D14" s="153">
        <v>80</v>
      </c>
      <c r="E14" s="316">
        <v>0</v>
      </c>
      <c r="F14" s="317"/>
      <c r="G14" s="318"/>
      <c r="H14" s="124">
        <f>D14*E14</f>
        <v>0</v>
      </c>
    </row>
    <row r="15" spans="1:8" s="118" customFormat="1" ht="54.75" customHeight="1" x14ac:dyDescent="0.25">
      <c r="A15" s="156" t="s">
        <v>16</v>
      </c>
      <c r="B15" s="6" t="s">
        <v>16</v>
      </c>
      <c r="C15" s="5" t="s">
        <v>189</v>
      </c>
      <c r="D15" s="153">
        <v>15</v>
      </c>
      <c r="E15" s="316">
        <v>0</v>
      </c>
      <c r="F15" s="317"/>
      <c r="G15" s="318"/>
      <c r="H15" s="124">
        <f>D15*E15</f>
        <v>0</v>
      </c>
    </row>
    <row r="16" spans="1:8" ht="30" customHeight="1" x14ac:dyDescent="0.25">
      <c r="A16" s="313" t="s">
        <v>199</v>
      </c>
      <c r="B16" s="314"/>
      <c r="C16" s="314"/>
      <c r="D16" s="314"/>
      <c r="E16" s="301"/>
      <c r="F16" s="301"/>
      <c r="G16" s="302"/>
      <c r="H16" s="39">
        <f>G4+H8+H13+H14+H15+G5+H12+H11</f>
        <v>0</v>
      </c>
    </row>
    <row r="17" spans="1:8" ht="30" customHeight="1" x14ac:dyDescent="0.25">
      <c r="A17" s="300" t="s">
        <v>96</v>
      </c>
      <c r="B17" s="301"/>
      <c r="C17" s="301"/>
      <c r="D17" s="301"/>
      <c r="E17" s="301"/>
      <c r="F17" s="301"/>
      <c r="G17" s="302"/>
      <c r="H17" s="39">
        <f>(H16*6)</f>
        <v>0</v>
      </c>
    </row>
    <row r="18" spans="1:8" x14ac:dyDescent="0.25">
      <c r="E18" s="28" t="s">
        <v>129</v>
      </c>
    </row>
    <row r="20" spans="1:8" x14ac:dyDescent="0.25">
      <c r="A20" s="1"/>
    </row>
    <row r="21" spans="1:8" x14ac:dyDescent="0.25">
      <c r="A21" s="1"/>
    </row>
  </sheetData>
  <mergeCells count="29">
    <mergeCell ref="E3:F3"/>
    <mergeCell ref="E4:F4"/>
    <mergeCell ref="E8:G8"/>
    <mergeCell ref="A16:G16"/>
    <mergeCell ref="E9:G9"/>
    <mergeCell ref="E10:G10"/>
    <mergeCell ref="E13:G13"/>
    <mergeCell ref="E14:G14"/>
    <mergeCell ref="E15:G15"/>
    <mergeCell ref="E12:G12"/>
    <mergeCell ref="G5:H5"/>
    <mergeCell ref="E5:F5"/>
    <mergeCell ref="E11:G11"/>
    <mergeCell ref="A17:G17"/>
    <mergeCell ref="A2:A3"/>
    <mergeCell ref="B2:B3"/>
    <mergeCell ref="C2:C3"/>
    <mergeCell ref="A9:A10"/>
    <mergeCell ref="B9:B10"/>
    <mergeCell ref="C9:C10"/>
    <mergeCell ref="G2:H2"/>
    <mergeCell ref="G3:H3"/>
    <mergeCell ref="G4:H4"/>
    <mergeCell ref="E6:G6"/>
    <mergeCell ref="E7:G7"/>
    <mergeCell ref="A6:A7"/>
    <mergeCell ref="B6:B7"/>
    <mergeCell ref="C6:C7"/>
    <mergeCell ref="E2:F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zoomScale="90" zoomScaleNormal="90" workbookViewId="0">
      <selection activeCell="D12" sqref="D12:D16"/>
    </sheetView>
  </sheetViews>
  <sheetFormatPr defaultRowHeight="15" x14ac:dyDescent="0.25"/>
  <cols>
    <col min="1" max="1" width="7.7109375" customWidth="1"/>
    <col min="2" max="2" width="5" customWidth="1"/>
    <col min="3" max="3" width="65" customWidth="1"/>
    <col min="4" max="6" width="22.7109375" customWidth="1"/>
    <col min="7" max="7" width="26.85546875" customWidth="1"/>
    <col min="8" max="8" width="25.7109375" customWidth="1"/>
    <col min="9" max="9" width="24.7109375" customWidth="1"/>
  </cols>
  <sheetData>
    <row r="1" spans="1:8" s="30" customFormat="1" x14ac:dyDescent="0.25">
      <c r="A1" s="1" t="s">
        <v>39</v>
      </c>
    </row>
    <row r="2" spans="1:8" x14ac:dyDescent="0.25">
      <c r="A2" s="1"/>
      <c r="B2" s="30"/>
      <c r="C2" s="30"/>
      <c r="D2" s="30"/>
      <c r="E2" s="30"/>
      <c r="F2" s="30"/>
      <c r="G2" s="30"/>
      <c r="H2" s="30"/>
    </row>
    <row r="3" spans="1:8" ht="30" x14ac:dyDescent="0.25">
      <c r="A3" s="273" t="s">
        <v>17</v>
      </c>
      <c r="B3" s="273" t="s">
        <v>10</v>
      </c>
      <c r="C3" s="273" t="s">
        <v>11</v>
      </c>
      <c r="D3" s="120" t="s">
        <v>46</v>
      </c>
      <c r="E3" s="249" t="s">
        <v>115</v>
      </c>
      <c r="F3" s="251"/>
      <c r="G3" s="249" t="s">
        <v>227</v>
      </c>
      <c r="H3" s="251"/>
    </row>
    <row r="4" spans="1:8" x14ac:dyDescent="0.25">
      <c r="A4" s="273"/>
      <c r="B4" s="273"/>
      <c r="C4" s="273"/>
      <c r="D4" s="120" t="s">
        <v>47</v>
      </c>
      <c r="E4" s="303" t="s">
        <v>15</v>
      </c>
      <c r="F4" s="304"/>
      <c r="G4" s="303" t="s">
        <v>6</v>
      </c>
      <c r="H4" s="304"/>
    </row>
    <row r="5" spans="1:8" ht="30" x14ac:dyDescent="0.25">
      <c r="A5" s="6" t="s">
        <v>16</v>
      </c>
      <c r="B5" s="4" t="s">
        <v>187</v>
      </c>
      <c r="C5" s="5" t="s">
        <v>122</v>
      </c>
      <c r="D5" s="37">
        <v>761</v>
      </c>
      <c r="E5" s="308"/>
      <c r="F5" s="309"/>
      <c r="G5" s="305">
        <f>D5*E5</f>
        <v>0</v>
      </c>
      <c r="H5" s="306"/>
    </row>
    <row r="6" spans="1:8" s="143" customFormat="1" ht="30" x14ac:dyDescent="0.25">
      <c r="A6" s="6" t="s">
        <v>16</v>
      </c>
      <c r="B6" s="4" t="s">
        <v>16</v>
      </c>
      <c r="C6" s="148" t="s">
        <v>123</v>
      </c>
      <c r="D6" s="37">
        <v>10</v>
      </c>
      <c r="E6" s="308"/>
      <c r="F6" s="309"/>
      <c r="G6" s="305">
        <f>D6*E6</f>
        <v>0</v>
      </c>
      <c r="H6" s="306"/>
    </row>
    <row r="7" spans="1:8" ht="44.25" customHeight="1" x14ac:dyDescent="0.25">
      <c r="A7" s="273" t="s">
        <v>17</v>
      </c>
      <c r="B7" s="273" t="s">
        <v>10</v>
      </c>
      <c r="C7" s="273" t="s">
        <v>169</v>
      </c>
      <c r="D7" s="120" t="s">
        <v>46</v>
      </c>
      <c r="E7" s="249" t="s">
        <v>184</v>
      </c>
      <c r="F7" s="250"/>
      <c r="G7" s="251"/>
      <c r="H7" s="119" t="s">
        <v>227</v>
      </c>
    </row>
    <row r="8" spans="1:8" x14ac:dyDescent="0.25">
      <c r="A8" s="273"/>
      <c r="B8" s="273"/>
      <c r="C8" s="273"/>
      <c r="D8" s="142" t="s">
        <v>47</v>
      </c>
      <c r="E8" s="303" t="s">
        <v>15</v>
      </c>
      <c r="F8" s="307"/>
      <c r="G8" s="304"/>
      <c r="H8" s="120" t="s">
        <v>6</v>
      </c>
    </row>
    <row r="9" spans="1:8" ht="55.5" customHeight="1" x14ac:dyDescent="0.25">
      <c r="A9" s="123" t="s">
        <v>16</v>
      </c>
      <c r="B9" s="4" t="s">
        <v>16</v>
      </c>
      <c r="C9" s="5" t="s">
        <v>185</v>
      </c>
      <c r="D9" s="111">
        <v>771</v>
      </c>
      <c r="E9" s="310"/>
      <c r="F9" s="311"/>
      <c r="G9" s="312"/>
      <c r="H9" s="41">
        <f>D9*E9</f>
        <v>0</v>
      </c>
    </row>
    <row r="10" spans="1:8" ht="75" customHeight="1" x14ac:dyDescent="0.25">
      <c r="A10" s="273" t="s">
        <v>17</v>
      </c>
      <c r="B10" s="273" t="s">
        <v>10</v>
      </c>
      <c r="C10" s="273" t="s">
        <v>186</v>
      </c>
      <c r="D10" s="120" t="s">
        <v>46</v>
      </c>
      <c r="E10" s="249" t="s">
        <v>173</v>
      </c>
      <c r="F10" s="250"/>
      <c r="G10" s="251"/>
      <c r="H10" s="119" t="s">
        <v>227</v>
      </c>
    </row>
    <row r="11" spans="1:8" x14ac:dyDescent="0.25">
      <c r="A11" s="273"/>
      <c r="B11" s="273"/>
      <c r="C11" s="273"/>
      <c r="D11" s="120" t="s">
        <v>47</v>
      </c>
      <c r="E11" s="303" t="s">
        <v>15</v>
      </c>
      <c r="F11" s="307"/>
      <c r="G11" s="304"/>
      <c r="H11" s="120" t="s">
        <v>6</v>
      </c>
    </row>
    <row r="12" spans="1:8" s="155" customFormat="1" ht="66" customHeight="1" x14ac:dyDescent="0.25">
      <c r="A12" s="6" t="s">
        <v>16</v>
      </c>
      <c r="B12" s="4" t="s">
        <v>12</v>
      </c>
      <c r="C12" s="5" t="s">
        <v>202</v>
      </c>
      <c r="D12" s="153">
        <v>0.5</v>
      </c>
      <c r="E12" s="319"/>
      <c r="F12" s="319"/>
      <c r="G12" s="319"/>
      <c r="H12" s="41">
        <f>D12*E12</f>
        <v>0</v>
      </c>
    </row>
    <row r="13" spans="1:8" s="155" customFormat="1" ht="54.75" customHeight="1" x14ac:dyDescent="0.25">
      <c r="A13" s="6" t="s">
        <v>16</v>
      </c>
      <c r="B13" s="4" t="s">
        <v>12</v>
      </c>
      <c r="C13" s="5" t="s">
        <v>201</v>
      </c>
      <c r="D13" s="153">
        <v>0.5</v>
      </c>
      <c r="E13" s="319"/>
      <c r="F13" s="319"/>
      <c r="G13" s="319"/>
      <c r="H13" s="41">
        <f>D13*E13</f>
        <v>0</v>
      </c>
    </row>
    <row r="14" spans="1:8" ht="90" customHeight="1" x14ac:dyDescent="0.25">
      <c r="A14" s="6" t="s">
        <v>16</v>
      </c>
      <c r="B14" s="6" t="s">
        <v>13</v>
      </c>
      <c r="C14" s="5" t="s">
        <v>203</v>
      </c>
      <c r="D14" s="164">
        <v>680</v>
      </c>
      <c r="E14" s="319"/>
      <c r="F14" s="319"/>
      <c r="G14" s="319"/>
      <c r="H14" s="41">
        <f>D14*E14</f>
        <v>0</v>
      </c>
    </row>
    <row r="15" spans="1:8" ht="49.5" customHeight="1" x14ac:dyDescent="0.25">
      <c r="A15" s="123" t="s">
        <v>16</v>
      </c>
      <c r="B15" s="123" t="s">
        <v>16</v>
      </c>
      <c r="C15" s="5" t="s">
        <v>188</v>
      </c>
      <c r="D15" s="164">
        <v>80</v>
      </c>
      <c r="E15" s="320">
        <v>0</v>
      </c>
      <c r="F15" s="321"/>
      <c r="G15" s="322"/>
      <c r="H15" s="124">
        <f>D15*G15</f>
        <v>0</v>
      </c>
    </row>
    <row r="16" spans="1:8" ht="54.6" customHeight="1" x14ac:dyDescent="0.25">
      <c r="A16" s="117" t="s">
        <v>16</v>
      </c>
      <c r="B16" s="123" t="s">
        <v>16</v>
      </c>
      <c r="C16" s="5" t="s">
        <v>189</v>
      </c>
      <c r="D16" s="165">
        <v>10</v>
      </c>
      <c r="E16" s="323">
        <v>0</v>
      </c>
      <c r="F16" s="324"/>
      <c r="G16" s="325"/>
      <c r="H16" s="124">
        <f>D16*G16</f>
        <v>0</v>
      </c>
    </row>
    <row r="17" spans="1:8" ht="15.75" customHeight="1" x14ac:dyDescent="0.25">
      <c r="A17" s="300" t="s">
        <v>204</v>
      </c>
      <c r="B17" s="301"/>
      <c r="C17" s="314"/>
      <c r="D17" s="301"/>
      <c r="E17" s="301"/>
      <c r="F17" s="301"/>
      <c r="G17" s="301"/>
      <c r="H17" s="39">
        <f>G5+H9+H14+H15+H16+G6+H13+H12</f>
        <v>0</v>
      </c>
    </row>
    <row r="18" spans="1:8" ht="15.75" x14ac:dyDescent="0.25">
      <c r="A18" s="300" t="s">
        <v>162</v>
      </c>
      <c r="B18" s="301"/>
      <c r="C18" s="301"/>
      <c r="D18" s="301"/>
      <c r="E18" s="301"/>
      <c r="F18" s="301"/>
      <c r="G18" s="302"/>
      <c r="H18" s="39">
        <f>(H17*6)</f>
        <v>0</v>
      </c>
    </row>
    <row r="19" spans="1:8" x14ac:dyDescent="0.25">
      <c r="A19" s="118"/>
      <c r="B19" s="118"/>
      <c r="C19" s="118"/>
      <c r="D19" s="118"/>
      <c r="E19" s="28" t="s">
        <v>129</v>
      </c>
      <c r="F19" s="118"/>
      <c r="G19" s="118"/>
      <c r="H19" s="118"/>
    </row>
  </sheetData>
  <mergeCells count="29">
    <mergeCell ref="E13:G13"/>
    <mergeCell ref="E12:G12"/>
    <mergeCell ref="A18:G18"/>
    <mergeCell ref="A17:G17"/>
    <mergeCell ref="E14:G14"/>
    <mergeCell ref="E15:G15"/>
    <mergeCell ref="E16:G16"/>
    <mergeCell ref="E9:G9"/>
    <mergeCell ref="A10:A11"/>
    <mergeCell ref="B10:B11"/>
    <mergeCell ref="C10:C11"/>
    <mergeCell ref="E10:G10"/>
    <mergeCell ref="E11:G11"/>
    <mergeCell ref="E5:F5"/>
    <mergeCell ref="G5:H5"/>
    <mergeCell ref="A7:A8"/>
    <mergeCell ref="B7:B8"/>
    <mergeCell ref="C7:C8"/>
    <mergeCell ref="E7:G7"/>
    <mergeCell ref="E8:G8"/>
    <mergeCell ref="E6:F6"/>
    <mergeCell ref="G6:H6"/>
    <mergeCell ref="A3:A4"/>
    <mergeCell ref="B3:B4"/>
    <mergeCell ref="C3:C4"/>
    <mergeCell ref="E3:F3"/>
    <mergeCell ref="G3:H3"/>
    <mergeCell ref="E4:F4"/>
    <mergeCell ref="G4:H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tabSelected="1" topLeftCell="A16" zoomScale="90" zoomScaleNormal="90" workbookViewId="0">
      <selection activeCell="C18" sqref="C18:C19"/>
    </sheetView>
  </sheetViews>
  <sheetFormatPr defaultRowHeight="15" x14ac:dyDescent="0.25"/>
  <cols>
    <col min="1" max="1" width="11.85546875" customWidth="1"/>
    <col min="2" max="2" width="56.140625" customWidth="1"/>
    <col min="3" max="3" width="14.7109375" customWidth="1"/>
    <col min="4" max="4" width="22.7109375" customWidth="1"/>
    <col min="5" max="5" width="24.7109375" customWidth="1"/>
  </cols>
  <sheetData>
    <row r="1" spans="1:5" s="30" customFormat="1" x14ac:dyDescent="0.25">
      <c r="A1" s="1" t="s">
        <v>52</v>
      </c>
    </row>
    <row r="2" spans="1:5" ht="113.25" customHeight="1" x14ac:dyDescent="0.25">
      <c r="A2" s="259" t="s">
        <v>53</v>
      </c>
      <c r="B2" s="273" t="s">
        <v>25</v>
      </c>
      <c r="C2" s="36" t="s">
        <v>54</v>
      </c>
      <c r="D2" s="11" t="s">
        <v>174</v>
      </c>
      <c r="E2" s="11" t="s">
        <v>228</v>
      </c>
    </row>
    <row r="3" spans="1:5" x14ac:dyDescent="0.25">
      <c r="A3" s="259"/>
      <c r="B3" s="273"/>
      <c r="C3" s="36" t="s">
        <v>55</v>
      </c>
      <c r="D3" s="36" t="s">
        <v>158</v>
      </c>
      <c r="E3" s="36" t="s">
        <v>157</v>
      </c>
    </row>
    <row r="4" spans="1:5" ht="15" customHeight="1" x14ac:dyDescent="0.25">
      <c r="A4" s="196" t="s">
        <v>28</v>
      </c>
      <c r="B4" s="138" t="s">
        <v>125</v>
      </c>
      <c r="C4" s="37">
        <v>100</v>
      </c>
      <c r="D4" s="40"/>
      <c r="E4" s="41">
        <f t="shared" ref="E4:E20" si="0">C4*D4</f>
        <v>0</v>
      </c>
    </row>
    <row r="5" spans="1:5" ht="15" customHeight="1" x14ac:dyDescent="0.25">
      <c r="A5" s="196"/>
      <c r="B5" s="18" t="s">
        <v>126</v>
      </c>
      <c r="C5" s="38">
        <v>16</v>
      </c>
      <c r="D5" s="40"/>
      <c r="E5" s="41">
        <f t="shared" si="0"/>
        <v>0</v>
      </c>
    </row>
    <row r="6" spans="1:5" ht="15" customHeight="1" x14ac:dyDescent="0.25">
      <c r="A6" s="196"/>
      <c r="B6" s="19" t="s">
        <v>127</v>
      </c>
      <c r="C6" s="8">
        <v>20</v>
      </c>
      <c r="D6" s="40"/>
      <c r="E6" s="41">
        <f t="shared" si="0"/>
        <v>0</v>
      </c>
    </row>
    <row r="7" spans="1:5" x14ac:dyDescent="0.25">
      <c r="A7" s="326" t="s">
        <v>29</v>
      </c>
      <c r="B7" s="19" t="s">
        <v>133</v>
      </c>
      <c r="C7" s="8">
        <v>0.5</v>
      </c>
      <c r="D7" s="40"/>
      <c r="E7" s="41">
        <f t="shared" si="0"/>
        <v>0</v>
      </c>
    </row>
    <row r="8" spans="1:5" x14ac:dyDescent="0.25">
      <c r="A8" s="326"/>
      <c r="B8" s="19" t="s">
        <v>134</v>
      </c>
      <c r="C8" s="8">
        <v>1</v>
      </c>
      <c r="D8" s="40"/>
      <c r="E8" s="41">
        <f t="shared" si="0"/>
        <v>0</v>
      </c>
    </row>
    <row r="9" spans="1:5" x14ac:dyDescent="0.25">
      <c r="A9" s="326"/>
      <c r="B9" s="19" t="s">
        <v>135</v>
      </c>
      <c r="C9" s="8">
        <v>10</v>
      </c>
      <c r="D9" s="40"/>
      <c r="E9" s="41">
        <f t="shared" si="0"/>
        <v>0</v>
      </c>
    </row>
    <row r="10" spans="1:5" x14ac:dyDescent="0.25">
      <c r="A10" s="326"/>
      <c r="B10" s="19" t="s">
        <v>136</v>
      </c>
      <c r="C10" s="8">
        <v>7</v>
      </c>
      <c r="D10" s="40"/>
      <c r="E10" s="41">
        <f t="shared" si="0"/>
        <v>0</v>
      </c>
    </row>
    <row r="11" spans="1:5" x14ac:dyDescent="0.25">
      <c r="A11" s="326"/>
      <c r="B11" s="19" t="s">
        <v>137</v>
      </c>
      <c r="C11" s="8">
        <v>3</v>
      </c>
      <c r="D11" s="40"/>
      <c r="E11" s="41">
        <f t="shared" si="0"/>
        <v>0</v>
      </c>
    </row>
    <row r="12" spans="1:5" x14ac:dyDescent="0.25">
      <c r="A12" s="326"/>
      <c r="B12" s="19" t="s">
        <v>138</v>
      </c>
      <c r="C12" s="8">
        <v>1</v>
      </c>
      <c r="D12" s="40"/>
      <c r="E12" s="41">
        <f t="shared" si="0"/>
        <v>0</v>
      </c>
    </row>
    <row r="13" spans="1:5" s="130" customFormat="1" ht="61.5" customHeight="1" x14ac:dyDescent="0.25">
      <c r="A13" s="218" t="s">
        <v>116</v>
      </c>
      <c r="B13" s="145" t="s">
        <v>206</v>
      </c>
      <c r="C13" s="41">
        <v>10</v>
      </c>
      <c r="D13" s="40"/>
      <c r="E13" s="41">
        <f t="shared" si="0"/>
        <v>0</v>
      </c>
    </row>
    <row r="14" spans="1:5" s="1" customFormat="1" ht="61.5" customHeight="1" x14ac:dyDescent="0.25">
      <c r="A14" s="219"/>
      <c r="B14" s="148" t="s">
        <v>207</v>
      </c>
      <c r="C14" s="8">
        <v>5</v>
      </c>
      <c r="D14" s="40"/>
      <c r="E14" s="41">
        <f>C14*D14</f>
        <v>0</v>
      </c>
    </row>
    <row r="15" spans="1:5" ht="30" x14ac:dyDescent="0.25">
      <c r="A15" s="219"/>
      <c r="B15" s="138" t="s">
        <v>229</v>
      </c>
      <c r="C15" s="52">
        <v>1</v>
      </c>
      <c r="D15" s="40"/>
      <c r="E15" s="41">
        <f t="shared" si="0"/>
        <v>0</v>
      </c>
    </row>
    <row r="16" spans="1:5" ht="45" x14ac:dyDescent="0.25">
      <c r="A16" s="219"/>
      <c r="B16" s="5" t="s">
        <v>208</v>
      </c>
      <c r="C16" s="127">
        <v>1</v>
      </c>
      <c r="D16" s="8">
        <v>0</v>
      </c>
      <c r="E16" s="41">
        <f t="shared" si="0"/>
        <v>0</v>
      </c>
    </row>
    <row r="17" spans="1:5" ht="30" x14ac:dyDescent="0.25">
      <c r="A17" s="219"/>
      <c r="B17" s="138" t="s">
        <v>209</v>
      </c>
      <c r="C17" s="169">
        <v>0.5</v>
      </c>
      <c r="D17" s="95"/>
      <c r="E17" s="41">
        <f t="shared" si="0"/>
        <v>0</v>
      </c>
    </row>
    <row r="18" spans="1:5" s="155" customFormat="1" ht="60" x14ac:dyDescent="0.25">
      <c r="A18" s="219"/>
      <c r="B18" s="5" t="s">
        <v>210</v>
      </c>
      <c r="C18" s="331">
        <v>0.4</v>
      </c>
      <c r="D18" s="40"/>
      <c r="E18" s="41">
        <f>C18*D18</f>
        <v>0</v>
      </c>
    </row>
    <row r="19" spans="1:5" ht="57" customHeight="1" x14ac:dyDescent="0.25">
      <c r="A19" s="219"/>
      <c r="B19" s="5" t="s">
        <v>212</v>
      </c>
      <c r="C19" s="331">
        <v>0.1</v>
      </c>
      <c r="D19" s="40"/>
      <c r="E19" s="41">
        <f>C19*D19</f>
        <v>0</v>
      </c>
    </row>
    <row r="20" spans="1:5" s="130" customFormat="1" ht="72.75" customHeight="1" x14ac:dyDescent="0.25">
      <c r="A20" s="219"/>
      <c r="B20" s="167" t="s">
        <v>211</v>
      </c>
      <c r="C20" s="154">
        <v>10</v>
      </c>
      <c r="D20" s="166"/>
      <c r="E20" s="41">
        <f t="shared" si="0"/>
        <v>0</v>
      </c>
    </row>
    <row r="21" spans="1:5" s="118" customFormat="1" ht="30.75" customHeight="1" x14ac:dyDescent="0.25">
      <c r="A21" s="274" t="s">
        <v>205</v>
      </c>
      <c r="B21" s="275"/>
      <c r="C21" s="275"/>
      <c r="D21" s="275"/>
      <c r="E21" s="39">
        <f>SUM(E4:E13,E14,E15:E20)</f>
        <v>0</v>
      </c>
    </row>
    <row r="22" spans="1:5" ht="30" customHeight="1" x14ac:dyDescent="0.25">
      <c r="A22" s="274" t="s">
        <v>98</v>
      </c>
      <c r="B22" s="275"/>
      <c r="C22" s="275"/>
      <c r="D22" s="275"/>
      <c r="E22" s="39">
        <f>(E21*6)</f>
        <v>0</v>
      </c>
    </row>
    <row r="23" spans="1:5" x14ac:dyDescent="0.25">
      <c r="A23" s="28" t="s">
        <v>129</v>
      </c>
      <c r="B23" s="28"/>
    </row>
    <row r="24" spans="1:5" x14ac:dyDescent="0.25">
      <c r="A24" s="121"/>
      <c r="B24" s="121"/>
      <c r="C24" s="30"/>
      <c r="D24" s="30"/>
    </row>
    <row r="25" spans="1:5" x14ac:dyDescent="0.25">
      <c r="D25" s="122"/>
    </row>
  </sheetData>
  <mergeCells count="7">
    <mergeCell ref="A21:D21"/>
    <mergeCell ref="A22:D22"/>
    <mergeCell ref="A13:A20"/>
    <mergeCell ref="A2:A3"/>
    <mergeCell ref="B2:B3"/>
    <mergeCell ref="A4:A6"/>
    <mergeCell ref="A7:A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zoomScaleNormal="100" workbookViewId="0">
      <selection activeCell="C22" sqref="C22"/>
    </sheetView>
  </sheetViews>
  <sheetFormatPr defaultRowHeight="15" x14ac:dyDescent="0.25"/>
  <cols>
    <col min="1" max="1" width="43.7109375" customWidth="1"/>
    <col min="2" max="2" width="27" customWidth="1"/>
    <col min="3" max="3" width="15.7109375" customWidth="1"/>
    <col min="4" max="4" width="13.140625" customWidth="1"/>
    <col min="5" max="5" width="28.7109375" customWidth="1"/>
  </cols>
  <sheetData>
    <row r="1" spans="1:5" x14ac:dyDescent="0.25">
      <c r="A1" s="1" t="s">
        <v>128</v>
      </c>
    </row>
    <row r="2" spans="1:5" ht="30" x14ac:dyDescent="0.25">
      <c r="A2" s="259" t="s">
        <v>21</v>
      </c>
      <c r="B2" s="259" t="s">
        <v>56</v>
      </c>
      <c r="C2" s="89" t="s">
        <v>58</v>
      </c>
      <c r="D2" s="260" t="s">
        <v>59</v>
      </c>
      <c r="E2" s="89" t="s">
        <v>230</v>
      </c>
    </row>
    <row r="3" spans="1:5" x14ac:dyDescent="0.25">
      <c r="A3" s="259"/>
      <c r="B3" s="259"/>
      <c r="C3" s="90" t="s">
        <v>27</v>
      </c>
      <c r="D3" s="261"/>
      <c r="E3" s="89" t="s">
        <v>6</v>
      </c>
    </row>
    <row r="4" spans="1:5" ht="33" customHeight="1" x14ac:dyDescent="0.25">
      <c r="A4" s="72" t="s">
        <v>103</v>
      </c>
      <c r="B4" s="88" t="s">
        <v>57</v>
      </c>
      <c r="C4" s="40">
        <v>0</v>
      </c>
      <c r="D4" s="88">
        <v>12</v>
      </c>
      <c r="E4" s="74">
        <f>D4*C4</f>
        <v>0</v>
      </c>
    </row>
    <row r="5" spans="1:5" ht="110.25" customHeight="1" x14ac:dyDescent="0.25">
      <c r="A5" s="327" t="s">
        <v>159</v>
      </c>
      <c r="B5" s="327"/>
      <c r="C5" s="62">
        <f>SUM(C4:C4)</f>
        <v>0</v>
      </c>
      <c r="D5" s="50">
        <v>12</v>
      </c>
      <c r="E5" s="43">
        <f>D5*C5</f>
        <v>0</v>
      </c>
    </row>
    <row r="6" spans="1:5" ht="41.25" customHeight="1" x14ac:dyDescent="0.25">
      <c r="A6" s="327" t="s">
        <v>160</v>
      </c>
      <c r="B6" s="327"/>
      <c r="C6" s="327"/>
      <c r="D6" s="327"/>
      <c r="E6" s="62">
        <f>E5*6</f>
        <v>0</v>
      </c>
    </row>
    <row r="8" spans="1:5" x14ac:dyDescent="0.25">
      <c r="A8" s="28" t="s">
        <v>129</v>
      </c>
    </row>
  </sheetData>
  <mergeCells count="5">
    <mergeCell ref="A6:D6"/>
    <mergeCell ref="A2:A3"/>
    <mergeCell ref="B2:B3"/>
    <mergeCell ref="D2:D3"/>
    <mergeCell ref="A5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2DEDD359B05418EBA44D638AC4033" ma:contentTypeVersion="23" ma:contentTypeDescription="Create a new document." ma:contentTypeScope="" ma:versionID="3442b45de2d1e21b64f3164b9cdc747e">
  <xsd:schema xmlns:xsd="http://www.w3.org/2001/XMLSchema" xmlns:xs="http://www.w3.org/2001/XMLSchema" xmlns:p="http://schemas.microsoft.com/office/2006/metadata/properties" xmlns:ns2="5e6c6c5c-474c-4ef7-b7d6-59a0e77cc256" xmlns:ns3="4085a4f5-5f40-4143-b221-75ee5dde648a" xmlns:ns4="8662c659-72ab-411b-b755-fbef5cbbde18" targetNamespace="http://schemas.microsoft.com/office/2006/metadata/properties" ma:root="true" ma:fieldsID="fc9cfd0106ed1efd52014b57c779d0e0" ns2:_="" ns3:_="" ns4:_="">
    <xsd:import namespace="5e6c6c5c-474c-4ef7-b7d6-59a0e77cc256"/>
    <xsd:import namespace="4085a4f5-5f40-4143-b221-75ee5dde648a"/>
    <xsd:import namespace="8662c659-72ab-411b-b755-fbef5cbbde18"/>
    <xsd:element name="properties">
      <xsd:complexType>
        <xsd:sequence>
          <xsd:element name="documentManagement">
            <xsd:complexType>
              <xsd:all>
                <xsd:element ref="ns2:English_x0020_Title" minOccurs="0"/>
                <xsd:element ref="ns2:Document_x0020_State" minOccurs="0"/>
                <xsd:element ref="ns2:Category1" minOccurs="0"/>
                <xsd:element ref="ns3:_Source" minOccurs="0"/>
                <xsd:element ref="ns2:Procedural_x0020_State" minOccurs="0"/>
                <xsd:element ref="ns2:Real_x0020_Author" minOccurs="0"/>
                <xsd:element ref="ns4:Acquired_x0020_on" minOccurs="0"/>
                <xsd:element ref="ns4:In_x0020_fact_x0020_created_x0020_on" minOccurs="0"/>
                <xsd:element ref="ns4:Date_x0020_of_x0020_Delivery" minOccurs="0"/>
                <xsd:element ref="ns2:Related_x0020_Documents" minOccurs="0"/>
                <xsd:element ref="ns2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c6c5c-474c-4ef7-b7d6-59a0e77cc256" elementFormDefault="qualified">
    <xsd:import namespace="http://schemas.microsoft.com/office/2006/documentManagement/types"/>
    <xsd:import namespace="http://schemas.microsoft.com/office/infopath/2007/PartnerControls"/>
    <xsd:element name="English_x0020_Title" ma:index="8" nillable="true" ma:displayName="English Title" ma:internalName="English_x0020_Title" ma:readOnly="false">
      <xsd:simpleType>
        <xsd:restriction base="dms:Text">
          <xsd:maxLength value="255"/>
        </xsd:restriction>
      </xsd:simpleType>
    </xsd:element>
    <xsd:element name="Document_x0020_State" ma:index="9" nillable="true" ma:displayName="Document State" ma:format="Dropdown" ma:internalName="Document_x0020_State" ma:readOnly="fals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Category1" ma:index="10" nillable="true" ma:displayName="Category" ma:format="Dropdown" ma:internalName="Category1" ma:readOnly="false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Procedural_x0020_State" ma:index="12" nillable="true" ma:displayName="Procedural State" ma:format="Dropdown" ma:internalName="Procedural_x0020_State" ma:readOnly="fals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Real_x0020_Author" ma:index="13" nillable="true" ma:displayName="Real Author" ma:internalName="Real_x0020_Author">
      <xsd:simpleType>
        <xsd:restriction base="dms:Text">
          <xsd:maxLength value="255"/>
        </xsd:restriction>
      </xsd:simpleType>
    </xsd:element>
    <xsd:element name="Related_x0020_Documents" ma:index="17" nillable="true" ma:displayName="Related Documents" ma:description="Related documents" ma:internalName="Related_x0020_Documents">
      <xsd:simpleType>
        <xsd:restriction base="dms:Note">
          <xsd:maxLength value="255"/>
        </xsd:restriction>
      </xsd:simpleType>
    </xsd:element>
    <xsd:element name="Notes1" ma:index="18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5a4f5-5f40-4143-b221-75ee5dde648a" elementFormDefault="qualified">
    <xsd:import namespace="http://schemas.microsoft.com/office/2006/documentManagement/types"/>
    <xsd:import namespace="http://schemas.microsoft.com/office/infopath/2007/PartnerControls"/>
    <xsd:element name="_Source" ma:index="11" nillable="true" ma:displayName="Source" ma:format="Dropdown" ma:internalName="_Source" ma:readOnly="fals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2c659-72ab-411b-b755-fbef5cbbde18" elementFormDefault="qualified">
    <xsd:import namespace="http://schemas.microsoft.com/office/2006/documentManagement/types"/>
    <xsd:import namespace="http://schemas.microsoft.com/office/infopath/2007/PartnerControls"/>
    <xsd:element name="Acquired_x0020_on" ma:index="14" nillable="true" ma:displayName="Acquired on" ma:format="DateOnly" ma:internalName="Acquired_x0020_on">
      <xsd:simpleType>
        <xsd:restriction base="dms:DateTime"/>
      </xsd:simpleType>
    </xsd:element>
    <xsd:element name="In_x0020_fact_x0020_created_x0020_on" ma:index="15" nillable="true" ma:displayName="In fact created on" ma:format="DateOnly" ma:internalName="In_x0020_fact_x0020_created_x0020_on">
      <xsd:simpleType>
        <xsd:restriction base="dms:DateTime"/>
      </xsd:simpleType>
    </xsd:element>
    <xsd:element name="Date_x0020_of_x0020_Delivery" ma:index="16" nillable="true" ma:displayName="Date of Delivery" ma:format="DateOnly" ma:internalName="Date_x0020_of_x0020_Delivery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4085a4f5-5f40-4143-b221-75ee5dde648a" xsi:nil="true"/>
    <Acquired_x0020_on xmlns="8662c659-72ab-411b-b755-fbef5cbbde18" xsi:nil="true"/>
    <Notes1 xmlns="5e6c6c5c-474c-4ef7-b7d6-59a0e77cc256" xsi:nil="true"/>
    <Real_x0020_Author xmlns="5e6c6c5c-474c-4ef7-b7d6-59a0e77cc256" xsi:nil="true"/>
    <In_x0020_fact_x0020_created_x0020_on xmlns="8662c659-72ab-411b-b755-fbef5cbbde18" xsi:nil="true"/>
    <Procedural_x0020_State xmlns="5e6c6c5c-474c-4ef7-b7d6-59a0e77cc256" xsi:nil="true"/>
    <Date_x0020_of_x0020_Delivery xmlns="8662c659-72ab-411b-b755-fbef5cbbde18" xsi:nil="true"/>
    <Related_x0020_Documents xmlns="5e6c6c5c-474c-4ef7-b7d6-59a0e77cc256" xsi:nil="true"/>
    <English_x0020_Title xmlns="5e6c6c5c-474c-4ef7-b7d6-59a0e77cc256" xsi:nil="true"/>
    <Document_x0020_State xmlns="5e6c6c5c-474c-4ef7-b7d6-59a0e77cc256" xsi:nil="true"/>
    <Category1 xmlns="5e6c6c5c-474c-4ef7-b7d6-59a0e77cc256" xsi:nil="true"/>
  </documentManagement>
</p:properties>
</file>

<file path=customXml/itemProps1.xml><?xml version="1.0" encoding="utf-8"?>
<ds:datastoreItem xmlns:ds="http://schemas.openxmlformats.org/officeDocument/2006/customXml" ds:itemID="{47A68699-130D-4DF7-843E-963375CFE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c6c5c-474c-4ef7-b7d6-59a0e77cc256"/>
    <ds:schemaRef ds:uri="4085a4f5-5f40-4143-b221-75ee5dde648a"/>
    <ds:schemaRef ds:uri="8662c659-72ab-411b-b755-fbef5cbbd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DF8040-96FD-48E6-A1FF-D7A0F0D3E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4C9FD-E809-4508-BFC9-252574379CCF}">
  <ds:schemaRefs>
    <ds:schemaRef ds:uri="http://www.w3.org/XML/1998/namespace"/>
    <ds:schemaRef ds:uri="http://purl.org/dc/elements/1.1/"/>
    <ds:schemaRef ds:uri="5e6c6c5c-474c-4ef7-b7d6-59a0e77cc256"/>
    <ds:schemaRef ds:uri="http://schemas.microsoft.com/office/2006/metadata/properties"/>
    <ds:schemaRef ds:uri="http://purl.org/dc/terms/"/>
    <ds:schemaRef ds:uri="4085a4f5-5f40-4143-b221-75ee5dde648a"/>
    <ds:schemaRef ds:uri="http://schemas.microsoft.com/office/2006/documentManagement/types"/>
    <ds:schemaRef ds:uri="8662c659-72ab-411b-b755-fbef5cbbde1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</vt:lpstr>
      <vt:lpstr>Tříděný odpad</vt:lpstr>
      <vt:lpstr>SD</vt:lpstr>
      <vt:lpstr>Odpady ze zeleně</vt:lpstr>
      <vt:lpstr>NO</vt:lpstr>
      <vt:lpstr>Objem</vt:lpstr>
      <vt:lpstr>Doúklid</vt:lpstr>
      <vt:lpstr>Černé skládky</vt:lpstr>
      <vt:lpstr>Re-Use centrum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Piherovi</dc:creator>
  <cp:lastModifiedBy>ROWAN LEGAL - Filip Novotný</cp:lastModifiedBy>
  <cp:lastPrinted>2015-05-20T13:11:50Z</cp:lastPrinted>
  <dcterms:created xsi:type="dcterms:W3CDTF">2014-11-23T20:03:19Z</dcterms:created>
  <dcterms:modified xsi:type="dcterms:W3CDTF">2023-03-09T18:28:00Z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0x010100EAB2DEDD359B05418EBA44D638AC4033</vt:lpwstr>
  </property>
</Properties>
</file>