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okry\Desktop\OMOSRI\VZ\2023\DS Dobětice - výměna balkonů\zadání\PD\rozpočet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Pol'!$A$1:$X$144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G9" i="12"/>
  <c r="G8" i="12" s="1"/>
  <c r="I49" i="1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G18" i="12"/>
  <c r="I18" i="12"/>
  <c r="I17" i="12" s="1"/>
  <c r="K18" i="12"/>
  <c r="M18" i="12"/>
  <c r="O18" i="12"/>
  <c r="Q18" i="12"/>
  <c r="Q17" i="12" s="1"/>
  <c r="V18" i="12"/>
  <c r="G21" i="12"/>
  <c r="I21" i="12"/>
  <c r="K21" i="12"/>
  <c r="K17" i="12" s="1"/>
  <c r="M21" i="12"/>
  <c r="O21" i="12"/>
  <c r="Q21" i="12"/>
  <c r="V21" i="12"/>
  <c r="G25" i="12"/>
  <c r="I25" i="12"/>
  <c r="K25" i="12"/>
  <c r="M25" i="12"/>
  <c r="O25" i="12"/>
  <c r="Q25" i="12"/>
  <c r="V25" i="12"/>
  <c r="V17" i="12" s="1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O17" i="12" s="1"/>
  <c r="Q29" i="12"/>
  <c r="V29" i="12"/>
  <c r="G32" i="12"/>
  <c r="M32" i="12" s="1"/>
  <c r="I32" i="12"/>
  <c r="K32" i="12"/>
  <c r="K31" i="12" s="1"/>
  <c r="O32" i="12"/>
  <c r="O31" i="12" s="1"/>
  <c r="Q32" i="12"/>
  <c r="Q31" i="12" s="1"/>
  <c r="V32" i="12"/>
  <c r="V31" i="12" s="1"/>
  <c r="G35" i="12"/>
  <c r="I35" i="12"/>
  <c r="I31" i="12" s="1"/>
  <c r="K35" i="12"/>
  <c r="M35" i="12"/>
  <c r="O35" i="12"/>
  <c r="Q35" i="12"/>
  <c r="V35" i="12"/>
  <c r="G38" i="12"/>
  <c r="G31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3" i="12"/>
  <c r="M53" i="12" s="1"/>
  <c r="I53" i="12"/>
  <c r="K53" i="12"/>
  <c r="O53" i="12"/>
  <c r="Q53" i="12"/>
  <c r="V53" i="12"/>
  <c r="G56" i="12"/>
  <c r="I56" i="12"/>
  <c r="K56" i="12"/>
  <c r="M56" i="12"/>
  <c r="O56" i="12"/>
  <c r="Q56" i="12"/>
  <c r="V56" i="12"/>
  <c r="G59" i="12"/>
  <c r="M59" i="12" s="1"/>
  <c r="I59" i="12"/>
  <c r="K59" i="12"/>
  <c r="O59" i="12"/>
  <c r="Q59" i="12"/>
  <c r="V59" i="12"/>
  <c r="G62" i="12"/>
  <c r="I62" i="12"/>
  <c r="K62" i="12"/>
  <c r="M62" i="12"/>
  <c r="O62" i="12"/>
  <c r="Q62" i="12"/>
  <c r="V62" i="12"/>
  <c r="G66" i="12"/>
  <c r="M66" i="12" s="1"/>
  <c r="I66" i="12"/>
  <c r="K66" i="12"/>
  <c r="O66" i="12"/>
  <c r="Q66" i="12"/>
  <c r="V66" i="12"/>
  <c r="G68" i="12"/>
  <c r="M68" i="12" s="1"/>
  <c r="I68" i="12"/>
  <c r="K68" i="12"/>
  <c r="K67" i="12" s="1"/>
  <c r="O68" i="12"/>
  <c r="O67" i="12" s="1"/>
  <c r="Q68" i="12"/>
  <c r="Q67" i="12" s="1"/>
  <c r="V68" i="12"/>
  <c r="V67" i="12" s="1"/>
  <c r="G70" i="12"/>
  <c r="M70" i="12" s="1"/>
  <c r="I70" i="12"/>
  <c r="K70" i="12"/>
  <c r="O70" i="12"/>
  <c r="Q70" i="12"/>
  <c r="V70" i="12"/>
  <c r="G72" i="12"/>
  <c r="G67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I76" i="12"/>
  <c r="I67" i="12" s="1"/>
  <c r="K76" i="12"/>
  <c r="M76" i="12"/>
  <c r="O76" i="12"/>
  <c r="Q76" i="12"/>
  <c r="V76" i="12"/>
  <c r="G78" i="12"/>
  <c r="I78" i="12"/>
  <c r="K78" i="12"/>
  <c r="M78" i="12"/>
  <c r="O78" i="12"/>
  <c r="Q78" i="12"/>
  <c r="V78" i="12"/>
  <c r="G82" i="12"/>
  <c r="V82" i="12"/>
  <c r="G83" i="12"/>
  <c r="I83" i="12"/>
  <c r="I82" i="12" s="1"/>
  <c r="K83" i="12"/>
  <c r="K82" i="12" s="1"/>
  <c r="M83" i="12"/>
  <c r="M82" i="12" s="1"/>
  <c r="O83" i="12"/>
  <c r="O82" i="12" s="1"/>
  <c r="Q83" i="12"/>
  <c r="Q82" i="12" s="1"/>
  <c r="V83" i="12"/>
  <c r="G85" i="12"/>
  <c r="G84" i="12" s="1"/>
  <c r="I85" i="12"/>
  <c r="I84" i="12" s="1"/>
  <c r="K85" i="12"/>
  <c r="K84" i="12" s="1"/>
  <c r="M85" i="12"/>
  <c r="O85" i="12"/>
  <c r="Q85" i="12"/>
  <c r="Q84" i="12" s="1"/>
  <c r="V85" i="12"/>
  <c r="G86" i="12"/>
  <c r="M86" i="12" s="1"/>
  <c r="I86" i="12"/>
  <c r="K86" i="12"/>
  <c r="O86" i="12"/>
  <c r="O84" i="12" s="1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V84" i="12" s="1"/>
  <c r="G89" i="12"/>
  <c r="M89" i="12" s="1"/>
  <c r="I89" i="12"/>
  <c r="K89" i="12"/>
  <c r="O89" i="12"/>
  <c r="Q89" i="12"/>
  <c r="V89" i="12"/>
  <c r="G90" i="12"/>
  <c r="I90" i="12"/>
  <c r="K90" i="12"/>
  <c r="M90" i="12"/>
  <c r="O90" i="12"/>
  <c r="Q90" i="12"/>
  <c r="V90" i="12"/>
  <c r="Q91" i="12"/>
  <c r="G92" i="12"/>
  <c r="M92" i="12" s="1"/>
  <c r="I92" i="12"/>
  <c r="I91" i="12" s="1"/>
  <c r="K92" i="12"/>
  <c r="K91" i="12" s="1"/>
  <c r="O92" i="12"/>
  <c r="O91" i="12" s="1"/>
  <c r="Q92" i="12"/>
  <c r="V92" i="12"/>
  <c r="G94" i="12"/>
  <c r="I94" i="12"/>
  <c r="K94" i="12"/>
  <c r="M94" i="12"/>
  <c r="O94" i="12"/>
  <c r="Q94" i="12"/>
  <c r="V94" i="12"/>
  <c r="V91" i="12" s="1"/>
  <c r="G96" i="12"/>
  <c r="G91" i="12" s="1"/>
  <c r="I96" i="12"/>
  <c r="K96" i="12"/>
  <c r="O96" i="12"/>
  <c r="Q96" i="12"/>
  <c r="V96" i="12"/>
  <c r="Q97" i="12"/>
  <c r="G98" i="12"/>
  <c r="M98" i="12" s="1"/>
  <c r="I98" i="12"/>
  <c r="K98" i="12"/>
  <c r="O98" i="12"/>
  <c r="Q98" i="12"/>
  <c r="V98" i="12"/>
  <c r="V97" i="12" s="1"/>
  <c r="G99" i="12"/>
  <c r="I99" i="12"/>
  <c r="K99" i="12"/>
  <c r="K97" i="12" s="1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I97" i="12" s="1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6" i="12"/>
  <c r="I106" i="12"/>
  <c r="K106" i="12"/>
  <c r="M106" i="12"/>
  <c r="O106" i="12"/>
  <c r="O97" i="12" s="1"/>
  <c r="Q106" i="12"/>
  <c r="V106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O113" i="12"/>
  <c r="Q113" i="12"/>
  <c r="G114" i="12"/>
  <c r="M114" i="12" s="1"/>
  <c r="M113" i="12" s="1"/>
  <c r="I114" i="12"/>
  <c r="K114" i="12"/>
  <c r="O114" i="12"/>
  <c r="Q114" i="12"/>
  <c r="V114" i="12"/>
  <c r="V113" i="12" s="1"/>
  <c r="G115" i="12"/>
  <c r="I115" i="12"/>
  <c r="K115" i="12"/>
  <c r="K113" i="12" s="1"/>
  <c r="M115" i="12"/>
  <c r="O115" i="12"/>
  <c r="Q115" i="12"/>
  <c r="V115" i="12"/>
  <c r="G117" i="12"/>
  <c r="M117" i="12" s="1"/>
  <c r="I117" i="12"/>
  <c r="I116" i="12" s="1"/>
  <c r="K117" i="12"/>
  <c r="O117" i="12"/>
  <c r="Q117" i="12"/>
  <c r="Q116" i="12" s="1"/>
  <c r="V117" i="12"/>
  <c r="G118" i="12"/>
  <c r="I118" i="12"/>
  <c r="K118" i="12"/>
  <c r="K116" i="12" s="1"/>
  <c r="M118" i="12"/>
  <c r="O118" i="12"/>
  <c r="Q118" i="12"/>
  <c r="V118" i="12"/>
  <c r="V116" i="12" s="1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O116" i="12" s="1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K123" i="12"/>
  <c r="M123" i="12"/>
  <c r="O123" i="12"/>
  <c r="Q123" i="12"/>
  <c r="V123" i="12"/>
  <c r="G124" i="12"/>
  <c r="M124" i="12" s="1"/>
  <c r="I124" i="12"/>
  <c r="K124" i="12"/>
  <c r="O124" i="12"/>
  <c r="Q124" i="12"/>
  <c r="V124" i="12"/>
  <c r="O125" i="12"/>
  <c r="Q125" i="12"/>
  <c r="G126" i="12"/>
  <c r="M126" i="12" s="1"/>
  <c r="I126" i="12"/>
  <c r="K126" i="12"/>
  <c r="K125" i="12" s="1"/>
  <c r="O126" i="12"/>
  <c r="Q126" i="12"/>
  <c r="V126" i="12"/>
  <c r="V125" i="12" s="1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I125" i="12" s="1"/>
  <c r="K129" i="12"/>
  <c r="O129" i="12"/>
  <c r="Q129" i="12"/>
  <c r="V129" i="12"/>
  <c r="K130" i="12"/>
  <c r="Q130" i="12"/>
  <c r="V130" i="12"/>
  <c r="G131" i="12"/>
  <c r="I131" i="12"/>
  <c r="K131" i="12"/>
  <c r="M131" i="12"/>
  <c r="M130" i="12" s="1"/>
  <c r="O131" i="12"/>
  <c r="Q131" i="12"/>
  <c r="V131" i="12"/>
  <c r="G132" i="12"/>
  <c r="G130" i="12" s="1"/>
  <c r="I132" i="12"/>
  <c r="I130" i="12" s="1"/>
  <c r="K132" i="12"/>
  <c r="M132" i="12"/>
  <c r="O132" i="12"/>
  <c r="O130" i="12" s="1"/>
  <c r="Q132" i="12"/>
  <c r="V132" i="12"/>
  <c r="AF134" i="12"/>
  <c r="G41" i="1" s="1"/>
  <c r="I20" i="1"/>
  <c r="I19" i="1"/>
  <c r="I18" i="1"/>
  <c r="I17" i="1"/>
  <c r="M9" i="12" l="1"/>
  <c r="G134" i="12"/>
  <c r="I16" i="1"/>
  <c r="I21" i="1" s="1"/>
  <c r="G40" i="1"/>
  <c r="G39" i="1"/>
  <c r="G42" i="1" s="1"/>
  <c r="G25" i="1" s="1"/>
  <c r="A25" i="1" s="1"/>
  <c r="G26" i="1" s="1"/>
  <c r="I61" i="1"/>
  <c r="M125" i="12"/>
  <c r="M84" i="12"/>
  <c r="M116" i="12"/>
  <c r="M8" i="12"/>
  <c r="M97" i="12"/>
  <c r="M17" i="12"/>
  <c r="AE134" i="12"/>
  <c r="M72" i="12"/>
  <c r="M67" i="12" s="1"/>
  <c r="M38" i="12"/>
  <c r="M31" i="12" s="1"/>
  <c r="G97" i="12"/>
  <c r="G125" i="12"/>
  <c r="G116" i="12"/>
  <c r="M96" i="12"/>
  <c r="M91" i="12" s="1"/>
  <c r="J28" i="1"/>
  <c r="J26" i="1"/>
  <c r="G38" i="1"/>
  <c r="F38" i="1"/>
  <c r="J23" i="1"/>
  <c r="J24" i="1"/>
  <c r="J25" i="1"/>
  <c r="J27" i="1"/>
  <c r="E24" i="1"/>
  <c r="E26" i="1"/>
  <c r="A26" i="1" l="1"/>
  <c r="F41" i="1"/>
  <c r="H41" i="1" s="1"/>
  <c r="I41" i="1" s="1"/>
  <c r="F39" i="1"/>
  <c r="F40" i="1"/>
  <c r="H40" i="1" s="1"/>
  <c r="I40" i="1" s="1"/>
  <c r="J60" i="1"/>
  <c r="J50" i="1"/>
  <c r="J56" i="1"/>
  <c r="J49" i="1"/>
  <c r="J55" i="1"/>
  <c r="J57" i="1"/>
  <c r="J54" i="1"/>
  <c r="J51" i="1"/>
  <c r="J59" i="1"/>
  <c r="J53" i="1"/>
  <c r="J58" i="1"/>
  <c r="J52" i="1"/>
  <c r="F42" i="1" l="1"/>
  <c r="H39" i="1"/>
  <c r="J61" i="1"/>
  <c r="I39" i="1" l="1"/>
  <c r="I42" i="1" s="1"/>
  <c r="H42" i="1"/>
  <c r="G28" i="1"/>
  <c r="G23" i="1"/>
  <c r="A23" i="1" s="1"/>
  <c r="J39" i="1" l="1"/>
  <c r="J42" i="1" s="1"/>
  <c r="J40" i="1"/>
  <c r="J41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Člověk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<sst xmlns="http://schemas.openxmlformats.org/spreadsheetml/2006/main" count="777" uniqueCount="299">
  <si>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</si>
  <si>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</si>
  <si>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</si>
  <si>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</si>
  <si>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</si>
  <si>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</si>
  <si>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</si>
  <si>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</si>
  <si>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</si>
  <si>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</si>
  <si>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</si>
  <si>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</si>
  <si>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</si>
  <si>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</si>
  <si>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</si>
  <si>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</si>
  <si>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</si>
  <si>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</si>
  <si>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</si>
  <si>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</si>
  <si>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</si>
  <si>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</si>
  <si>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</si>
  <si>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</si>
  <si>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</si>
  <si>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</si>
  <si>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</si>
  <si>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</si>
  <si>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</si>
  <si>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</si>
  <si>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</si>
  <si>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</si>
  <si>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</si>
  <si>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</si>
  <si>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</si>
  <si>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</si>
  <si>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</si>
  <si>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</si>
  <si>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</si>
  <si>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</si>
  <si>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</si>
  <si>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</si>
  <si>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</si>
  <si>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</si>
  <si>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rozpočet</t>
  </si>
  <si>
    <t>01</t>
  </si>
  <si>
    <t>Výměna výplní otvorů - balkónové sestavy</t>
  </si>
  <si>
    <t>Objekt:</t>
  </si>
  <si>
    <t>Rozpočet:</t>
  </si>
  <si>
    <t>0889_2</t>
  </si>
  <si>
    <t>Domov pro seniory Dobětice, p.o.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</si>
  <si>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</si>
  <si>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</si>
  <si>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</si>
  <si>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</si>
  <si>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</si>
  <si>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</si>
  <si>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</si>
  <si>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</si>
  <si>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</si>
  <si>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</si>
  <si>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</si>
  <si>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96</t>
  </si>
  <si>
    <t>Bourání konstrukcí</t>
  </si>
  <si>
    <t>99</t>
  </si>
  <si>
    <t>Staveništní přesun hmot</t>
  </si>
  <si>
    <t>735</t>
  </si>
  <si>
    <t>Otopná tělesa</t>
  </si>
  <si>
    <t>764</t>
  </si>
  <si>
    <t>Konstrukce klempířské</t>
  </si>
  <si>
    <t>769</t>
  </si>
  <si>
    <t>Otvorové prvky z plastu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</si>
  <si>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</si>
  <si>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</si>
  <si>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</si>
  <si>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</si>
  <si>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</si>
  <si>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</si>
  <si>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</si>
  <si>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</si>
  <si>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</si>
  <si>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</si>
  <si>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</si>
  <si>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</si>
  <si>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</si>
  <si>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</si>
  <si>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</si>
  <si>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</si>
  <si>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</si>
  <si>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</si>
  <si>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</si>
  <si>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</si>
  <si>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</si>
  <si>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</si>
  <si>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</si>
  <si>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</si>
  <si>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</si>
  <si>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</si>
  <si>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</si>
  <si>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</si>
  <si>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</si>
  <si>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</si>
  <si>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</si>
  <si>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</si>
  <si>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</si>
  <si>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</si>
  <si>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311271176</t>
  </si>
  <si>
    <t>Zdivo z tvárnic Ytong hladkých tl. 25 cm tvárnice Ytong Statik Plus, 499 x 249 x 250 mm</t>
  </si>
  <si>
    <t>m2</t>
  </si>
  <si>
    <t>RTS 21/ I</t>
  </si>
  <si>
    <t>Práce</t>
  </si>
  <si>
    <t>POL1_</t>
  </si>
  <si>
    <t>3,6*2,9*55+5,4*2,9*2</t>
  </si>
  <si>
    <t>VV</t>
  </si>
  <si>
    <t>odpočet otvorů : -1,5*1,6*57-1,0*2,4*57-1,2*1,6*2</t>
  </si>
  <si>
    <t>odpočet překladů : -3,0*0,25*57-1,75*0,25*2</t>
  </si>
  <si>
    <t>317121102</t>
  </si>
  <si>
    <t>Osazení překladu světlost otvoru do 180 cm</t>
  </si>
  <si>
    <t>kus</t>
  </si>
  <si>
    <t>59321885</t>
  </si>
  <si>
    <t>Překlad nosný  Ytong NOP 200-1750 P4,4-600</t>
  </si>
  <si>
    <t>SPCM</t>
  </si>
  <si>
    <t>Specifikace</t>
  </si>
  <si>
    <t>POL3_</t>
  </si>
  <si>
    <t>317121027</t>
  </si>
  <si>
    <t>Osazení překladu keram. vysokého, světl. do 375 cm</t>
  </si>
  <si>
    <t>593407958</t>
  </si>
  <si>
    <t>PTH KP 7 - 300 překlad Porotherm 7/23,8</t>
  </si>
  <si>
    <t>612409991</t>
  </si>
  <si>
    <t>Začištění omítek kolem oken,dveří apod.</t>
  </si>
  <si>
    <t>m</t>
  </si>
  <si>
    <t>(1,2+1,6)*2*2+(1,5+1,6)*2*57+(1,0+2,4)*2*57</t>
  </si>
  <si>
    <t>odpočet sdružených oken : -1,6*57</t>
  </si>
  <si>
    <t>602016193</t>
  </si>
  <si>
    <t xml:space="preserve">Penetrace hloubková stěn </t>
  </si>
  <si>
    <t>ostění : (2,4+2,5+1,6+0,85)*57*0,2+(1,6+1,2+1,6)*2*0,2</t>
  </si>
  <si>
    <t>612481211</t>
  </si>
  <si>
    <t xml:space="preserve">Montáž výztužné sítě(perlinky)do stěrky-vnit.stěny včetně výztužné sítě a stěrkového tmelu </t>
  </si>
  <si>
    <t>612471411</t>
  </si>
  <si>
    <t>Úprava vnitřních stěn aktivovaným štukem</t>
  </si>
  <si>
    <t>612473186</t>
  </si>
  <si>
    <t>Příplatek za zabudované rohovníky, stěny</t>
  </si>
  <si>
    <t>ostění : (2,4+2,5+1,6+0,85)*57+(1,6+1,2+1,6)*2</t>
  </si>
  <si>
    <t>629451112</t>
  </si>
  <si>
    <t>Vyrovnávací vrstva MC šířky do 30 cm</t>
  </si>
  <si>
    <t>1,2*2+1,5*57</t>
  </si>
  <si>
    <t>622323041</t>
  </si>
  <si>
    <t xml:space="preserve">Penetrace podkladu </t>
  </si>
  <si>
    <t>3,6*2,9*61+5,4*2,9*3</t>
  </si>
  <si>
    <t>odpočet otvorů : -1,5*1,6*64-1,0*2,4*64-1,2*1,6*3</t>
  </si>
  <si>
    <t>622390312</t>
  </si>
  <si>
    <t>Montáž KZS fasáda,polystyren,stěrka+výztuž.tkanina</t>
  </si>
  <si>
    <t>622390512</t>
  </si>
  <si>
    <t>Montáž KZS ostění, polystyren, stěrka + výztuž.tkanina</t>
  </si>
  <si>
    <t>ostění : (2,4+2,5+1,6+0,85)*64*0,1+(1,6+1,2+1,6)*3*0,1</t>
  </si>
  <si>
    <t>622390612</t>
  </si>
  <si>
    <t>Montáž KZS, parapet, polystyren, stěrka+výztuž.tkanina</t>
  </si>
  <si>
    <t>parapet : 1,5*64*0,1+1,2*3*0,1</t>
  </si>
  <si>
    <t>622481291</t>
  </si>
  <si>
    <t>Montáž výztužné lišty rohové</t>
  </si>
  <si>
    <t>ostění : (2,4+2,5+1,6+0,85)*64+(1,6+1,2+1,6)*3</t>
  </si>
  <si>
    <t>283759205</t>
  </si>
  <si>
    <t>Deska fasádní polystyrenová EPS 70 F  tl. 100 mm</t>
  </si>
  <si>
    <t>370,86</t>
  </si>
  <si>
    <t>Koeficient ztratné 5%: 0,05</t>
  </si>
  <si>
    <t>58556626</t>
  </si>
  <si>
    <t>Lepicí a stěrkový tmel</t>
  </si>
  <si>
    <t>kg</t>
  </si>
  <si>
    <t>plocha : 370,86*7,0</t>
  </si>
  <si>
    <t>ostění : 48,36*4,0</t>
  </si>
  <si>
    <t>parapet : 9,96*4,0</t>
  </si>
  <si>
    <t>58556712.A</t>
  </si>
  <si>
    <t>Síťovina armovací</t>
  </si>
  <si>
    <t>370,86+48,36+9,96</t>
  </si>
  <si>
    <t>Koeficient ztratné 5% + přesahy 10%: 0,15</t>
  </si>
  <si>
    <t>31173222</t>
  </si>
  <si>
    <t>Hmoždinka talířová FDD 50 x 175</t>
  </si>
  <si>
    <t>370,86*6</t>
  </si>
  <si>
    <t>zaokr. : 0,84</t>
  </si>
  <si>
    <t>55392750.A</t>
  </si>
  <si>
    <t>Lišta rohová AL s tkaninou 10/10 /2,5 m rohová AL lišta s tkaninou pro zateplení</t>
  </si>
  <si>
    <t>483,6</t>
  </si>
  <si>
    <t>602015191</t>
  </si>
  <si>
    <t>Podkladní nátěr stěn pod tenkovrstvé omítky</t>
  </si>
  <si>
    <t>602015187</t>
  </si>
  <si>
    <t>Stěrka na stěnách vnějších silikon zatíraná, zrnitost 2,0 mm</t>
  </si>
  <si>
    <t>968061113</t>
  </si>
  <si>
    <t>Vyvěšení dřevěných okenních křídel pl. nad 1,5 m2</t>
  </si>
  <si>
    <t>2+57</t>
  </si>
  <si>
    <t>968061126</t>
  </si>
  <si>
    <t>Vyvěšení dřevěných dveřních křídel pl. nad 2 m2</t>
  </si>
  <si>
    <t>29+28</t>
  </si>
  <si>
    <t>968062245</t>
  </si>
  <si>
    <t>Vybourání dřevěných rámů oken jednoduch. pl. 2 m2</t>
  </si>
  <si>
    <t>1,2*1,6*2</t>
  </si>
  <si>
    <t>968062246</t>
  </si>
  <si>
    <t>Vybourání dřevěných rámů oken jednoduch. pl. 4 m2</t>
  </si>
  <si>
    <t>1,5*1,6*57</t>
  </si>
  <si>
    <t>968062456</t>
  </si>
  <si>
    <t>Vybourání dřevěných dveřních zárubní pl. nad 2 m2</t>
  </si>
  <si>
    <t>1,0*2,4*57</t>
  </si>
  <si>
    <t>968062747</t>
  </si>
  <si>
    <t>Vybourání dřevěných stěn plochy nad 4 m2</t>
  </si>
  <si>
    <t>3,6*2,9*(29+26)</t>
  </si>
  <si>
    <t>5,4*2,9*2</t>
  </si>
  <si>
    <t>odpočet otvorů : -1,2*1,6*2-1,5*1,6*57-1,0*2,4*57</t>
  </si>
  <si>
    <t>999281111</t>
  </si>
  <si>
    <t>Přesun hmot pro opravy a údržbu do výšky 25 m</t>
  </si>
  <si>
    <t>t</t>
  </si>
  <si>
    <t>Přesun hmot</t>
  </si>
  <si>
    <t>POL7_</t>
  </si>
  <si>
    <t>735117110</t>
  </si>
  <si>
    <t xml:space="preserve">Odpojení a připojení těles </t>
  </si>
  <si>
    <t>735494811</t>
  </si>
  <si>
    <t>Vypuštění vody z otopných těles</t>
  </si>
  <si>
    <t>735111810</t>
  </si>
  <si>
    <t>Demontáž těles otopných litinových článkových</t>
  </si>
  <si>
    <t>735119140</t>
  </si>
  <si>
    <t>Montáž těles otopných litinových článkových</t>
  </si>
  <si>
    <t>735118110</t>
  </si>
  <si>
    <t>Tlaková zkouška otopných těles litinových - vodou</t>
  </si>
  <si>
    <t>998735103</t>
  </si>
  <si>
    <t>Přesun hmot pro otopná tělesa, výšky do 24 m</t>
  </si>
  <si>
    <t>764410850</t>
  </si>
  <si>
    <t>Demontáž oplechování parapetů,rš od 100 do 330 mm</t>
  </si>
  <si>
    <t>11,7</t>
  </si>
  <si>
    <t>764510440</t>
  </si>
  <si>
    <t>Oplechování parapetů včetně rohů Ti Zn, rš 250 mm</t>
  </si>
  <si>
    <t>998764103</t>
  </si>
  <si>
    <t>Přesun hmot pro klempířské konstr., výšky do 24 m</t>
  </si>
  <si>
    <t>766629302</t>
  </si>
  <si>
    <t>Montáž oken plastových plochy do 2,70 m2</t>
  </si>
  <si>
    <t>766629304</t>
  </si>
  <si>
    <t>Montáž balkónových dveří plastových</t>
  </si>
  <si>
    <t>61143068R</t>
  </si>
  <si>
    <t>Okno plastové jednodílné 120 x 160 cm OS - ozn. 12</t>
  </si>
  <si>
    <t>Vlastní</t>
  </si>
  <si>
    <t>Indiv</t>
  </si>
  <si>
    <t>61143088R</t>
  </si>
  <si>
    <t>Okno plastové jednodílné 150 x 160 cm OS - ozn. 13</t>
  </si>
  <si>
    <t>61143255</t>
  </si>
  <si>
    <t>Dveře balkonové plastové 1křídlové 100x240 cm O - ozn. 14</t>
  </si>
  <si>
    <t>766601211</t>
  </si>
  <si>
    <t>Těsnění okenní spáry, ostění, PT fólie+ PP páska</t>
  </si>
  <si>
    <t>786622211</t>
  </si>
  <si>
    <t xml:space="preserve">Montáž žaluzie horizontální vnitřní AL lamely </t>
  </si>
  <si>
    <t>1,2*1,6*2+1,5*1,6*57+1,0*2,4*57</t>
  </si>
  <si>
    <t>55346839</t>
  </si>
  <si>
    <t xml:space="preserve">Žaluzie vnitřní horizontální </t>
  </si>
  <si>
    <t>766694111</t>
  </si>
  <si>
    <t>Montáž parapetních desek š.do 30 cm</t>
  </si>
  <si>
    <t xml:space="preserve">m     </t>
  </si>
  <si>
    <t>60780012</t>
  </si>
  <si>
    <t>Parapet interiér Topset Standard š. 250 mm bílý s nosem výšky 40 mm vč. bočních krytek</t>
  </si>
  <si>
    <t>998766103</t>
  </si>
  <si>
    <t>Přesun hmot pro výplně otvorů z plastu, výšky do 24 m</t>
  </si>
  <si>
    <t>784161501</t>
  </si>
  <si>
    <t>Penetrace podkladu nátěrem HET, Brillant 100, 1 x</t>
  </si>
  <si>
    <t>784165612</t>
  </si>
  <si>
    <t>Malba HET Brillant 100, bílá, bez penetrace, 2x</t>
  </si>
  <si>
    <t>979082111</t>
  </si>
  <si>
    <t>Vnitrostaveništní doprava suti do 10 m</t>
  </si>
  <si>
    <t>Přesun suti</t>
  </si>
  <si>
    <t>POL8_</t>
  </si>
  <si>
    <t>979082121</t>
  </si>
  <si>
    <t>Příplatek k vnitrost. dopravě suti za dalších 5 m</t>
  </si>
  <si>
    <t>979011111</t>
  </si>
  <si>
    <t>Svislá doprava suti a vybour. hmot za 2.NP a 1.PP</t>
  </si>
  <si>
    <t>979086112</t>
  </si>
  <si>
    <t>Nakládání nebo překládání suti a vybouraných hmot</t>
  </si>
  <si>
    <t>979081111</t>
  </si>
  <si>
    <t>Odvoz suti a vybour. hmot na skládku do 1 km</t>
  </si>
  <si>
    <t>979081121</t>
  </si>
  <si>
    <t>Příplatek k odvozu za každý další 1 km</t>
  </si>
  <si>
    <t>979990162</t>
  </si>
  <si>
    <t>Poplatek za skládku suti - dřevo+sklo</t>
  </si>
  <si>
    <t>979951111</t>
  </si>
  <si>
    <t>Výkup kovů - železný šrot tl. do 4 mm</t>
  </si>
  <si>
    <t>VRN 1</t>
  </si>
  <si>
    <t>Zařízení staveniště</t>
  </si>
  <si>
    <t>Soubor</t>
  </si>
  <si>
    <t>VRN</t>
  </si>
  <si>
    <t>POL99_8</t>
  </si>
  <si>
    <t>VRN 2</t>
  </si>
  <si>
    <t>Provozní vlivy</t>
  </si>
  <si>
    <t>VRN 3</t>
  </si>
  <si>
    <t>Koordinační činnost</t>
  </si>
  <si>
    <t>VRN 4</t>
  </si>
  <si>
    <t>Podmínky dotačních programů</t>
  </si>
  <si>
    <t>HZS</t>
  </si>
  <si>
    <t>Hzs-nezmeritelne stavebni prace</t>
  </si>
  <si>
    <t>h</t>
  </si>
  <si>
    <t>FIN</t>
  </si>
  <si>
    <t>Finanční rezerva 5 %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</si>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</sst>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" fontId="8" fillId="3" borderId="18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0" fontId="16" fillId="0" borderId="44" xfId="0" applyFont="1" applyBorder="1" applyAlignment="1">
      <alignment vertical="top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4" fontId="8" fillId="3" borderId="18" xfId="0" applyNumberFormat="1" applyFont="1" applyFill="1" applyBorder="1" applyAlignment="1" applyProtection="1">
      <alignment vertical="top" shrinkToFit="1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4" fontId="16" fillId="0" borderId="42" xfId="0" applyNumberFormat="1" applyFont="1" applyBorder="1" applyAlignment="1" applyProtection="1">
      <alignment vertical="top" shrinkToFit="1"/>
    </xf>
    <xf numFmtId="49" fontId="16" fillId="0" borderId="0" xfId="0" applyNumberFormat="1" applyFont="1" applyBorder="1" applyAlignment="1" applyProtection="1">
      <alignment vertical="top"/>
    </xf>
    <xf numFmtId="164" fontId="17" fillId="0" borderId="0" xfId="0" quotePrefix="1" applyNumberFormat="1" applyFont="1" applyBorder="1" applyAlignment="1" applyProtection="1">
      <alignment horizontal="left" vertical="top" wrapText="1"/>
    </xf>
    <xf numFmtId="164" fontId="17" fillId="0" borderId="0" xfId="0" applyNumberFormat="1" applyFont="1" applyBorder="1" applyAlignment="1" applyProtection="1">
      <alignment horizontal="center" vertical="top" wrapText="1" shrinkToFit="1"/>
    </xf>
    <xf numFmtId="164" fontId="17" fillId="0" borderId="0" xfId="0" applyNumberFormat="1" applyFont="1" applyBorder="1" applyAlignment="1" applyProtection="1">
      <alignment vertical="top" wrapText="1" shrinkToFit="1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4" fontId="16" fillId="0" borderId="45" xfId="0" applyNumberFormat="1" applyFont="1" applyBorder="1" applyAlignment="1" applyProtection="1">
      <alignment vertical="top" shrinkToFit="1"/>
    </xf>
    <xf numFmtId="164" fontId="18" fillId="0" borderId="0" xfId="0" quotePrefix="1" applyNumberFormat="1" applyFont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center"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4" fontId="8" fillId="3" borderId="40" xfId="0" applyNumberFormat="1" applyFont="1" applyFill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" fontId="8" fillId="3" borderId="22" xfId="0" applyNumberFormat="1" applyFont="1" applyFill="1" applyBorder="1" applyAlignment="1" applyProtection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68" t="s">
        <v>41</v>
      </c>
      <c r="B2" s="168"/>
      <c r="C2" s="168"/>
      <c r="D2" s="168"/>
      <c r="E2" s="168"/>
      <c r="F2" s="168"/>
      <c r="G2" s="16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1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04" t="s">
        <v>4</v>
      </c>
      <c r="C1" s="205"/>
      <c r="D1" s="205"/>
      <c r="E1" s="205"/>
      <c r="F1" s="205"/>
      <c r="G1" s="205"/>
      <c r="H1" s="205"/>
      <c r="I1" s="205"/>
      <c r="J1" s="206"/>
    </row>
    <row r="2" spans="1:15" ht="36" customHeight="1" x14ac:dyDescent="0.2">
      <c r="A2" s="2"/>
      <c r="B2" s="77" t="s">
        <v>24</v>
      </c>
      <c r="C2" s="78"/>
      <c r="D2" s="79" t="s">
        <v>49</v>
      </c>
      <c r="E2" s="210" t="s">
        <v>50</v>
      </c>
      <c r="F2" s="211"/>
      <c r="G2" s="211"/>
      <c r="H2" s="211"/>
      <c r="I2" s="211"/>
      <c r="J2" s="212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13" t="s">
        <v>46</v>
      </c>
      <c r="F3" s="214"/>
      <c r="G3" s="214"/>
      <c r="H3" s="214"/>
      <c r="I3" s="214"/>
      <c r="J3" s="215"/>
    </row>
    <row r="4" spans="1:15" ht="23.25" customHeight="1" x14ac:dyDescent="0.2">
      <c r="A4" s="76">
        <v>4280</v>
      </c>
      <c r="B4" s="82" t="s">
        <v>48</v>
      </c>
      <c r="C4" s="83"/>
      <c r="D4" s="84" t="s">
        <v>43</v>
      </c>
      <c r="E4" s="193" t="s">
        <v>44</v>
      </c>
      <c r="F4" s="194"/>
      <c r="G4" s="194"/>
      <c r="H4" s="194"/>
      <c r="I4" s="194"/>
      <c r="J4" s="195"/>
    </row>
    <row r="5" spans="1:15" ht="24" customHeight="1" x14ac:dyDescent="0.2">
      <c r="A5" s="2"/>
      <c r="B5" s="31" t="s">
        <v>23</v>
      </c>
      <c r="D5" s="198"/>
      <c r="E5" s="199"/>
      <c r="F5" s="199"/>
      <c r="G5" s="19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00"/>
      <c r="E6" s="201"/>
      <c r="F6" s="201"/>
      <c r="G6" s="20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02"/>
      <c r="F7" s="203"/>
      <c r="G7" s="20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7"/>
      <c r="E11" s="217"/>
      <c r="F11" s="217"/>
      <c r="G11" s="217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192"/>
      <c r="E12" s="192"/>
      <c r="F12" s="192"/>
      <c r="G12" s="192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196"/>
      <c r="F13" s="197"/>
      <c r="G13" s="19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6"/>
      <c r="F15" s="216"/>
      <c r="G15" s="218"/>
      <c r="H15" s="218"/>
      <c r="I15" s="218" t="s">
        <v>31</v>
      </c>
      <c r="J15" s="21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81"/>
      <c r="F16" s="182"/>
      <c r="G16" s="181"/>
      <c r="H16" s="182"/>
      <c r="I16" s="181">
        <f>SUMIF(F49:F60,A16,I49:I60)+SUMIF(F49:F60,"PSU",I49:I60)</f>
        <v>0</v>
      </c>
      <c r="J16" s="18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81"/>
      <c r="F17" s="182"/>
      <c r="G17" s="181"/>
      <c r="H17" s="182"/>
      <c r="I17" s="181">
        <f>SUMIF(F49:F60,A17,I49:I60)</f>
        <v>0</v>
      </c>
      <c r="J17" s="18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81"/>
      <c r="F18" s="182"/>
      <c r="G18" s="181"/>
      <c r="H18" s="182"/>
      <c r="I18" s="181">
        <f>SUMIF(F49:F60,A18,I49:I60)</f>
        <v>0</v>
      </c>
      <c r="J18" s="183"/>
    </row>
    <row r="19" spans="1:10" ht="23.25" customHeight="1" x14ac:dyDescent="0.2">
      <c r="A19" s="139" t="s">
        <v>77</v>
      </c>
      <c r="B19" s="38" t="s">
        <v>29</v>
      </c>
      <c r="C19" s="62"/>
      <c r="D19" s="63"/>
      <c r="E19" s="181"/>
      <c r="F19" s="182"/>
      <c r="G19" s="181"/>
      <c r="H19" s="182"/>
      <c r="I19" s="181">
        <f>SUMIF(F49:F60,A19,I49:I60)</f>
        <v>0</v>
      </c>
      <c r="J19" s="183"/>
    </row>
    <row r="20" spans="1:10" ht="23.25" customHeight="1" x14ac:dyDescent="0.2">
      <c r="A20" s="139" t="s">
        <v>78</v>
      </c>
      <c r="B20" s="38" t="s">
        <v>30</v>
      </c>
      <c r="C20" s="62"/>
      <c r="D20" s="63"/>
      <c r="E20" s="181"/>
      <c r="F20" s="182"/>
      <c r="G20" s="181"/>
      <c r="H20" s="182"/>
      <c r="I20" s="181">
        <f>SUMIF(F49:F60,A20,I49:I60)</f>
        <v>0</v>
      </c>
      <c r="J20" s="183"/>
    </row>
    <row r="21" spans="1:10" ht="23.25" customHeight="1" x14ac:dyDescent="0.2">
      <c r="A21" s="2"/>
      <c r="B21" s="48" t="s">
        <v>31</v>
      </c>
      <c r="C21" s="64"/>
      <c r="D21" s="65"/>
      <c r="E21" s="184"/>
      <c r="F21" s="220"/>
      <c r="G21" s="184"/>
      <c r="H21" s="220"/>
      <c r="I21" s="184">
        <f>SUM(I16:J20)</f>
        <v>0</v>
      </c>
      <c r="J21" s="18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79">
        <f>ZakladDPHSniVypocet</f>
        <v>0</v>
      </c>
      <c r="H23" s="180"/>
      <c r="I23" s="18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77">
        <f>A23</f>
        <v>0</v>
      </c>
      <c r="H24" s="178"/>
      <c r="I24" s="17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79">
        <f>ZakladDPHZaklVypocet</f>
        <v>0</v>
      </c>
      <c r="H25" s="180"/>
      <c r="I25" s="18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7">
        <f>A25</f>
        <v>0</v>
      </c>
      <c r="H26" s="208"/>
      <c r="I26" s="20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9">
        <f>CenaCelkem-(ZakladDPHSni+DPHSni+ZakladDPHZakl+DPHZakl)</f>
        <v>0</v>
      </c>
      <c r="H27" s="209"/>
      <c r="I27" s="209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187">
        <f>ZakladDPHSniVypocet+ZakladDPHZaklVypocet</f>
        <v>0</v>
      </c>
      <c r="H28" s="187"/>
      <c r="I28" s="18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186">
        <f>A27</f>
        <v>0</v>
      </c>
      <c r="H29" s="186"/>
      <c r="I29" s="186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88"/>
      <c r="E34" s="189"/>
      <c r="G34" s="190"/>
      <c r="H34" s="191"/>
      <c r="I34" s="191"/>
      <c r="J34" s="25"/>
    </row>
    <row r="35" spans="1:10" ht="12.75" customHeight="1" x14ac:dyDescent="0.2">
      <c r="A35" s="2"/>
      <c r="B35" s="2"/>
      <c r="D35" s="176" t="s">
        <v>2</v>
      </c>
      <c r="E35" s="17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71"/>
      <c r="D39" s="171"/>
      <c r="E39" s="171"/>
      <c r="F39" s="100">
        <f>'01 1 Pol'!AE134</f>
        <v>0</v>
      </c>
      <c r="G39" s="101">
        <f>'01 1 Pol'!AF134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72" t="s">
        <v>46</v>
      </c>
      <c r="D40" s="172"/>
      <c r="E40" s="172"/>
      <c r="F40" s="105">
        <f>'01 1 Pol'!AE134</f>
        <v>0</v>
      </c>
      <c r="G40" s="106">
        <f>'01 1 Pol'!AF134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71" t="s">
        <v>44</v>
      </c>
      <c r="D41" s="171"/>
      <c r="E41" s="171"/>
      <c r="F41" s="109">
        <f>'01 1 Pol'!AE134</f>
        <v>0</v>
      </c>
      <c r="G41" s="102">
        <f>'01 1 Pol'!AF134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73" t="s">
        <v>52</v>
      </c>
      <c r="C42" s="174"/>
      <c r="D42" s="174"/>
      <c r="E42" s="17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169" t="s">
        <v>57</v>
      </c>
      <c r="D49" s="170"/>
      <c r="E49" s="170"/>
      <c r="F49" s="135" t="s">
        <v>26</v>
      </c>
      <c r="G49" s="136"/>
      <c r="H49" s="136"/>
      <c r="I49" s="136">
        <f>'01 1 Pol'!G8</f>
        <v>0</v>
      </c>
      <c r="J49" s="133" t="str">
        <f>IF(I61=0,"",I49/I61*100)</f>
        <v/>
      </c>
    </row>
    <row r="50" spans="1:10" ht="36.75" customHeight="1" x14ac:dyDescent="0.2">
      <c r="A50" s="124"/>
      <c r="B50" s="129" t="s">
        <v>58</v>
      </c>
      <c r="C50" s="169" t="s">
        <v>59</v>
      </c>
      <c r="D50" s="170"/>
      <c r="E50" s="170"/>
      <c r="F50" s="135" t="s">
        <v>26</v>
      </c>
      <c r="G50" s="136"/>
      <c r="H50" s="136"/>
      <c r="I50" s="136">
        <f>'01 1 Pol'!G17</f>
        <v>0</v>
      </c>
      <c r="J50" s="133" t="str">
        <f>IF(I61=0,"",I50/I61*100)</f>
        <v/>
      </c>
    </row>
    <row r="51" spans="1:10" ht="36.75" customHeight="1" x14ac:dyDescent="0.2">
      <c r="A51" s="124"/>
      <c r="B51" s="129" t="s">
        <v>60</v>
      </c>
      <c r="C51" s="169" t="s">
        <v>61</v>
      </c>
      <c r="D51" s="170"/>
      <c r="E51" s="170"/>
      <c r="F51" s="135" t="s">
        <v>26</v>
      </c>
      <c r="G51" s="136"/>
      <c r="H51" s="136"/>
      <c r="I51" s="136">
        <f>'01 1 Pol'!G31</f>
        <v>0</v>
      </c>
      <c r="J51" s="133" t="str">
        <f>IF(I61=0,"",I51/I61*100)</f>
        <v/>
      </c>
    </row>
    <row r="52" spans="1:10" ht="36.75" customHeight="1" x14ac:dyDescent="0.2">
      <c r="A52" s="124"/>
      <c r="B52" s="129" t="s">
        <v>62</v>
      </c>
      <c r="C52" s="169" t="s">
        <v>63</v>
      </c>
      <c r="D52" s="170"/>
      <c r="E52" s="170"/>
      <c r="F52" s="135" t="s">
        <v>26</v>
      </c>
      <c r="G52" s="136"/>
      <c r="H52" s="136"/>
      <c r="I52" s="136">
        <f>'01 1 Pol'!G67</f>
        <v>0</v>
      </c>
      <c r="J52" s="133" t="str">
        <f>IF(I61=0,"",I52/I61*100)</f>
        <v/>
      </c>
    </row>
    <row r="53" spans="1:10" ht="36.75" customHeight="1" x14ac:dyDescent="0.2">
      <c r="A53" s="124"/>
      <c r="B53" s="129" t="s">
        <v>64</v>
      </c>
      <c r="C53" s="169" t="s">
        <v>65</v>
      </c>
      <c r="D53" s="170"/>
      <c r="E53" s="170"/>
      <c r="F53" s="135" t="s">
        <v>26</v>
      </c>
      <c r="G53" s="136"/>
      <c r="H53" s="136"/>
      <c r="I53" s="136">
        <f>'01 1 Pol'!G82</f>
        <v>0</v>
      </c>
      <c r="J53" s="133" t="str">
        <f>IF(I61=0,"",I53/I61*100)</f>
        <v/>
      </c>
    </row>
    <row r="54" spans="1:10" ht="36.75" customHeight="1" x14ac:dyDescent="0.2">
      <c r="A54" s="124"/>
      <c r="B54" s="129" t="s">
        <v>66</v>
      </c>
      <c r="C54" s="169" t="s">
        <v>67</v>
      </c>
      <c r="D54" s="170"/>
      <c r="E54" s="170"/>
      <c r="F54" s="135" t="s">
        <v>27</v>
      </c>
      <c r="G54" s="136"/>
      <c r="H54" s="136"/>
      <c r="I54" s="136">
        <f>'01 1 Pol'!G84</f>
        <v>0</v>
      </c>
      <c r="J54" s="133" t="str">
        <f>IF(I61=0,"",I54/I61*100)</f>
        <v/>
      </c>
    </row>
    <row r="55" spans="1:10" ht="36.75" customHeight="1" x14ac:dyDescent="0.2">
      <c r="A55" s="124"/>
      <c r="B55" s="129" t="s">
        <v>68</v>
      </c>
      <c r="C55" s="169" t="s">
        <v>69</v>
      </c>
      <c r="D55" s="170"/>
      <c r="E55" s="170"/>
      <c r="F55" s="135" t="s">
        <v>27</v>
      </c>
      <c r="G55" s="136"/>
      <c r="H55" s="136"/>
      <c r="I55" s="136">
        <f>'01 1 Pol'!G91</f>
        <v>0</v>
      </c>
      <c r="J55" s="133" t="str">
        <f>IF(I61=0,"",I55/I61*100)</f>
        <v/>
      </c>
    </row>
    <row r="56" spans="1:10" ht="36.75" customHeight="1" x14ac:dyDescent="0.2">
      <c r="A56" s="124"/>
      <c r="B56" s="129" t="s">
        <v>70</v>
      </c>
      <c r="C56" s="169" t="s">
        <v>71</v>
      </c>
      <c r="D56" s="170"/>
      <c r="E56" s="170"/>
      <c r="F56" s="135" t="s">
        <v>27</v>
      </c>
      <c r="G56" s="136"/>
      <c r="H56" s="136"/>
      <c r="I56" s="136">
        <f>'01 1 Pol'!G97</f>
        <v>0</v>
      </c>
      <c r="J56" s="133" t="str">
        <f>IF(I61=0,"",I56/I61*100)</f>
        <v/>
      </c>
    </row>
    <row r="57" spans="1:10" ht="36.75" customHeight="1" x14ac:dyDescent="0.2">
      <c r="A57" s="124"/>
      <c r="B57" s="129" t="s">
        <v>72</v>
      </c>
      <c r="C57" s="169" t="s">
        <v>73</v>
      </c>
      <c r="D57" s="170"/>
      <c r="E57" s="170"/>
      <c r="F57" s="135" t="s">
        <v>27</v>
      </c>
      <c r="G57" s="136"/>
      <c r="H57" s="136"/>
      <c r="I57" s="136">
        <f>'01 1 Pol'!G113</f>
        <v>0</v>
      </c>
      <c r="J57" s="133" t="str">
        <f>IF(I61=0,"",I57/I61*100)</f>
        <v/>
      </c>
    </row>
    <row r="58" spans="1:10" ht="36.75" customHeight="1" x14ac:dyDescent="0.2">
      <c r="A58" s="124"/>
      <c r="B58" s="129" t="s">
        <v>74</v>
      </c>
      <c r="C58" s="169" t="s">
        <v>75</v>
      </c>
      <c r="D58" s="170"/>
      <c r="E58" s="170"/>
      <c r="F58" s="135" t="s">
        <v>76</v>
      </c>
      <c r="G58" s="136"/>
      <c r="H58" s="136"/>
      <c r="I58" s="136">
        <f>'01 1 Pol'!G116</f>
        <v>0</v>
      </c>
      <c r="J58" s="133" t="str">
        <f>IF(I61=0,"",I58/I61*100)</f>
        <v/>
      </c>
    </row>
    <row r="59" spans="1:10" ht="36.75" customHeight="1" x14ac:dyDescent="0.2">
      <c r="A59" s="124"/>
      <c r="B59" s="129" t="s">
        <v>77</v>
      </c>
      <c r="C59" s="169" t="s">
        <v>29</v>
      </c>
      <c r="D59" s="170"/>
      <c r="E59" s="170"/>
      <c r="F59" s="135" t="s">
        <v>77</v>
      </c>
      <c r="G59" s="136"/>
      <c r="H59" s="136"/>
      <c r="I59" s="136">
        <f>'01 1 Pol'!G125</f>
        <v>0</v>
      </c>
      <c r="J59" s="133" t="str">
        <f>IF(I61=0,"",I59/I61*100)</f>
        <v/>
      </c>
    </row>
    <row r="60" spans="1:10" ht="36.75" customHeight="1" x14ac:dyDescent="0.2">
      <c r="A60" s="124"/>
      <c r="B60" s="129" t="s">
        <v>78</v>
      </c>
      <c r="C60" s="169" t="s">
        <v>30</v>
      </c>
      <c r="D60" s="170"/>
      <c r="E60" s="170"/>
      <c r="F60" s="135" t="s">
        <v>78</v>
      </c>
      <c r="G60" s="136"/>
      <c r="H60" s="136"/>
      <c r="I60" s="136">
        <f>'01 1 Pol'!G130</f>
        <v>0</v>
      </c>
      <c r="J60" s="133" t="str">
        <f>IF(I61=0,"",I60/I61*100)</f>
        <v/>
      </c>
    </row>
    <row r="61" spans="1:10" ht="25.5" customHeight="1" x14ac:dyDescent="0.2">
      <c r="A61" s="125"/>
      <c r="B61" s="130" t="s">
        <v>1</v>
      </c>
      <c r="C61" s="131"/>
      <c r="D61" s="132"/>
      <c r="E61" s="132"/>
      <c r="F61" s="137"/>
      <c r="G61" s="138"/>
      <c r="H61" s="138"/>
      <c r="I61" s="138">
        <f>SUM(I49:I60)</f>
        <v>0</v>
      </c>
      <c r="J61" s="134">
        <f>SUM(J49:J60)</f>
        <v>0</v>
      </c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  <row r="64" spans="1:10" x14ac:dyDescent="0.2">
      <c r="F64" s="87"/>
      <c r="G64" s="87"/>
      <c r="H64" s="87"/>
      <c r="I64" s="87"/>
      <c r="J6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1" t="s">
        <v>7</v>
      </c>
      <c r="B1" s="221"/>
      <c r="C1" s="222"/>
      <c r="D1" s="221"/>
      <c r="E1" s="221"/>
      <c r="F1" s="221"/>
      <c r="G1" s="221"/>
    </row>
    <row r="2" spans="1:7" ht="24.95" customHeight="1" x14ac:dyDescent="0.2">
      <c r="A2" s="50" t="s">
        <v>8</v>
      </c>
      <c r="B2" s="49"/>
      <c r="C2" s="223"/>
      <c r="D2" s="223"/>
      <c r="E2" s="223"/>
      <c r="F2" s="223"/>
      <c r="G2" s="224"/>
    </row>
    <row r="3" spans="1:7" ht="24.95" customHeight="1" x14ac:dyDescent="0.2">
      <c r="A3" s="50" t="s">
        <v>9</v>
      </c>
      <c r="B3" s="49"/>
      <c r="C3" s="223"/>
      <c r="D3" s="223"/>
      <c r="E3" s="223"/>
      <c r="F3" s="223"/>
      <c r="G3" s="224"/>
    </row>
    <row r="4" spans="1:7" ht="24.95" customHeight="1" x14ac:dyDescent="0.2">
      <c r="A4" s="50" t="s">
        <v>10</v>
      </c>
      <c r="B4" s="49"/>
      <c r="C4" s="223"/>
      <c r="D4" s="223"/>
      <c r="E4" s="223"/>
      <c r="F4" s="223"/>
      <c r="G4" s="22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5" t="s">
        <v>7</v>
      </c>
      <c r="B1" s="245"/>
      <c r="C1" s="245"/>
      <c r="D1" s="245"/>
      <c r="E1" s="245"/>
      <c r="F1" s="245"/>
      <c r="G1" s="245"/>
      <c r="AG1" t="s">
        <v>79</v>
      </c>
    </row>
    <row r="2" spans="1:60" ht="24.95" customHeight="1" x14ac:dyDescent="0.2">
      <c r="A2" s="140" t="s">
        <v>8</v>
      </c>
      <c r="B2" s="49" t="s">
        <v>49</v>
      </c>
      <c r="C2" s="225" t="s">
        <v>50</v>
      </c>
      <c r="D2" s="226"/>
      <c r="E2" s="226"/>
      <c r="F2" s="226"/>
      <c r="G2" s="227"/>
      <c r="AG2" t="s">
        <v>80</v>
      </c>
    </row>
    <row r="3" spans="1:60" ht="24.95" customHeight="1" x14ac:dyDescent="0.2">
      <c r="A3" s="140" t="s">
        <v>9</v>
      </c>
      <c r="B3" s="49" t="s">
        <v>45</v>
      </c>
      <c r="C3" s="225" t="s">
        <v>46</v>
      </c>
      <c r="D3" s="226"/>
      <c r="E3" s="226"/>
      <c r="F3" s="226"/>
      <c r="G3" s="227"/>
      <c r="AC3" s="122" t="s">
        <v>80</v>
      </c>
      <c r="AG3" t="s">
        <v>81</v>
      </c>
    </row>
    <row r="4" spans="1:60" ht="24.95" customHeight="1" x14ac:dyDescent="0.2">
      <c r="A4" s="141" t="s">
        <v>10</v>
      </c>
      <c r="B4" s="142" t="s">
        <v>43</v>
      </c>
      <c r="C4" s="228" t="s">
        <v>44</v>
      </c>
      <c r="D4" s="229"/>
      <c r="E4" s="229"/>
      <c r="F4" s="229"/>
      <c r="G4" s="230"/>
      <c r="AG4" t="s">
        <v>82</v>
      </c>
    </row>
    <row r="5" spans="1:60" x14ac:dyDescent="0.2">
      <c r="D5" s="10"/>
    </row>
    <row r="6" spans="1:60" ht="38.25" x14ac:dyDescent="0.2">
      <c r="A6" s="144" t="s">
        <v>83</v>
      </c>
      <c r="B6" s="146" t="s">
        <v>84</v>
      </c>
      <c r="C6" s="146" t="s">
        <v>85</v>
      </c>
      <c r="D6" s="145" t="s">
        <v>86</v>
      </c>
      <c r="E6" s="144" t="s">
        <v>87</v>
      </c>
      <c r="F6" s="143" t="s">
        <v>88</v>
      </c>
      <c r="G6" s="144" t="s">
        <v>31</v>
      </c>
      <c r="H6" s="147" t="s">
        <v>32</v>
      </c>
      <c r="I6" s="147" t="s">
        <v>89</v>
      </c>
      <c r="J6" s="147" t="s">
        <v>33</v>
      </c>
      <c r="K6" s="147" t="s">
        <v>90</v>
      </c>
      <c r="L6" s="147" t="s">
        <v>91</v>
      </c>
      <c r="M6" s="147" t="s">
        <v>92</v>
      </c>
      <c r="N6" s="147" t="s">
        <v>93</v>
      </c>
      <c r="O6" s="147" t="s">
        <v>94</v>
      </c>
      <c r="P6" s="147" t="s">
        <v>95</v>
      </c>
      <c r="Q6" s="147" t="s">
        <v>96</v>
      </c>
      <c r="R6" s="147" t="s">
        <v>97</v>
      </c>
      <c r="S6" s="147" t="s">
        <v>98</v>
      </c>
      <c r="T6" s="147" t="s">
        <v>99</v>
      </c>
      <c r="U6" s="147" t="s">
        <v>100</v>
      </c>
      <c r="V6" s="147" t="s">
        <v>101</v>
      </c>
      <c r="W6" s="147" t="s">
        <v>102</v>
      </c>
      <c r="X6" s="147" t="s">
        <v>103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9" t="s">
        <v>104</v>
      </c>
      <c r="B8" s="246" t="s">
        <v>56</v>
      </c>
      <c r="C8" s="247" t="s">
        <v>57</v>
      </c>
      <c r="D8" s="248"/>
      <c r="E8" s="249"/>
      <c r="F8" s="160"/>
      <c r="G8" s="265">
        <f>SUMIF(AG9:AG16,"&lt;&gt;NOR",G9:G16)</f>
        <v>0</v>
      </c>
      <c r="H8" s="158"/>
      <c r="I8" s="158">
        <f>SUM(I9:I16)</f>
        <v>0</v>
      </c>
      <c r="J8" s="158"/>
      <c r="K8" s="158">
        <f>SUM(K9:K16)</f>
        <v>0</v>
      </c>
      <c r="L8" s="158"/>
      <c r="M8" s="158">
        <f>SUM(M9:M16)</f>
        <v>0</v>
      </c>
      <c r="N8" s="158"/>
      <c r="O8" s="158">
        <f>SUM(O9:O16)</f>
        <v>85</v>
      </c>
      <c r="P8" s="158"/>
      <c r="Q8" s="158">
        <f>SUM(Q9:Q16)</f>
        <v>0</v>
      </c>
      <c r="R8" s="158"/>
      <c r="S8" s="158"/>
      <c r="T8" s="158"/>
      <c r="U8" s="158"/>
      <c r="V8" s="158">
        <f>SUM(V9:V16)</f>
        <v>271.05</v>
      </c>
      <c r="W8" s="158"/>
      <c r="X8" s="158"/>
      <c r="AG8" t="s">
        <v>105</v>
      </c>
    </row>
    <row r="9" spans="1:60" ht="22.5" outlineLevel="1" x14ac:dyDescent="0.2">
      <c r="A9" s="161">
        <v>1</v>
      </c>
      <c r="B9" s="250" t="s">
        <v>106</v>
      </c>
      <c r="C9" s="251" t="s">
        <v>107</v>
      </c>
      <c r="D9" s="252" t="s">
        <v>108</v>
      </c>
      <c r="E9" s="253">
        <v>284.45499999999998</v>
      </c>
      <c r="F9" s="162"/>
      <c r="G9" s="26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15</v>
      </c>
      <c r="M9" s="156">
        <f>G9*(1+L9/100)</f>
        <v>0</v>
      </c>
      <c r="N9" s="156">
        <v>0.23224</v>
      </c>
      <c r="O9" s="156">
        <f>ROUND(E9*N9,2)</f>
        <v>66.06</v>
      </c>
      <c r="P9" s="156">
        <v>0</v>
      </c>
      <c r="Q9" s="156">
        <f>ROUND(E9*P9,2)</f>
        <v>0</v>
      </c>
      <c r="R9" s="156"/>
      <c r="S9" s="156" t="s">
        <v>109</v>
      </c>
      <c r="T9" s="156" t="s">
        <v>109</v>
      </c>
      <c r="U9" s="156">
        <v>0.66220000000000001</v>
      </c>
      <c r="V9" s="156">
        <f>ROUND(E9*U9,2)</f>
        <v>188.37</v>
      </c>
      <c r="W9" s="156"/>
      <c r="X9" s="156" t="s">
        <v>110</v>
      </c>
      <c r="Y9" s="148"/>
      <c r="Z9" s="148"/>
      <c r="AA9" s="148"/>
      <c r="AB9" s="148"/>
      <c r="AC9" s="148"/>
      <c r="AD9" s="148"/>
      <c r="AE9" s="148"/>
      <c r="AF9" s="148"/>
      <c r="AG9" s="148" t="s">
        <v>111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254"/>
      <c r="C10" s="255" t="s">
        <v>112</v>
      </c>
      <c r="D10" s="256"/>
      <c r="E10" s="257">
        <v>605.52</v>
      </c>
      <c r="F10" s="156"/>
      <c r="G10" s="267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8"/>
      <c r="Z10" s="148"/>
      <c r="AA10" s="148"/>
      <c r="AB10" s="148"/>
      <c r="AC10" s="148"/>
      <c r="AD10" s="148"/>
      <c r="AE10" s="148"/>
      <c r="AF10" s="148"/>
      <c r="AG10" s="148" t="s">
        <v>113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254"/>
      <c r="C11" s="255" t="s">
        <v>114</v>
      </c>
      <c r="D11" s="256"/>
      <c r="E11" s="257">
        <v>-277.44</v>
      </c>
      <c r="F11" s="156"/>
      <c r="G11" s="267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8"/>
      <c r="Z11" s="148"/>
      <c r="AA11" s="148"/>
      <c r="AB11" s="148"/>
      <c r="AC11" s="148"/>
      <c r="AD11" s="148"/>
      <c r="AE11" s="148"/>
      <c r="AF11" s="148"/>
      <c r="AG11" s="148" t="s">
        <v>113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254"/>
      <c r="C12" s="255" t="s">
        <v>115</v>
      </c>
      <c r="D12" s="256"/>
      <c r="E12" s="257">
        <v>-43.625</v>
      </c>
      <c r="F12" s="156"/>
      <c r="G12" s="26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8"/>
      <c r="Z12" s="148"/>
      <c r="AA12" s="148"/>
      <c r="AB12" s="148"/>
      <c r="AC12" s="148"/>
      <c r="AD12" s="148"/>
      <c r="AE12" s="148"/>
      <c r="AF12" s="148"/>
      <c r="AG12" s="148" t="s">
        <v>113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3">
        <v>2</v>
      </c>
      <c r="B13" s="258" t="s">
        <v>116</v>
      </c>
      <c r="C13" s="259" t="s">
        <v>117</v>
      </c>
      <c r="D13" s="260" t="s">
        <v>118</v>
      </c>
      <c r="E13" s="261">
        <v>2</v>
      </c>
      <c r="F13" s="164"/>
      <c r="G13" s="268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15</v>
      </c>
      <c r="M13" s="156">
        <f>G13*(1+L13/100)</f>
        <v>0</v>
      </c>
      <c r="N13" s="156">
        <v>9.4999999999999998E-3</v>
      </c>
      <c r="O13" s="156">
        <f>ROUND(E13*N13,2)</f>
        <v>0.02</v>
      </c>
      <c r="P13" s="156">
        <v>0</v>
      </c>
      <c r="Q13" s="156">
        <f>ROUND(E13*P13,2)</f>
        <v>0</v>
      </c>
      <c r="R13" s="156"/>
      <c r="S13" s="156" t="s">
        <v>109</v>
      </c>
      <c r="T13" s="156" t="s">
        <v>109</v>
      </c>
      <c r="U13" s="156">
        <v>0.30099999999999999</v>
      </c>
      <c r="V13" s="156">
        <f>ROUND(E13*U13,2)</f>
        <v>0.6</v>
      </c>
      <c r="W13" s="156"/>
      <c r="X13" s="156" t="s">
        <v>110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3">
        <v>3</v>
      </c>
      <c r="B14" s="258" t="s">
        <v>119</v>
      </c>
      <c r="C14" s="259" t="s">
        <v>120</v>
      </c>
      <c r="D14" s="260" t="s">
        <v>118</v>
      </c>
      <c r="E14" s="261">
        <v>2</v>
      </c>
      <c r="F14" s="164"/>
      <c r="G14" s="268">
        <f>ROUND(E14*F14,2)</f>
        <v>0</v>
      </c>
      <c r="H14" s="157"/>
      <c r="I14" s="156">
        <f>ROUND(E14*H14,2)</f>
        <v>0</v>
      </c>
      <c r="J14" s="157"/>
      <c r="K14" s="156">
        <f>ROUND(E14*J14,2)</f>
        <v>0</v>
      </c>
      <c r="L14" s="156">
        <v>15</v>
      </c>
      <c r="M14" s="156">
        <f>G14*(1+L14/100)</f>
        <v>0</v>
      </c>
      <c r="N14" s="156">
        <v>7.2999999999999995E-2</v>
      </c>
      <c r="O14" s="156">
        <f>ROUND(E14*N14,2)</f>
        <v>0.15</v>
      </c>
      <c r="P14" s="156">
        <v>0</v>
      </c>
      <c r="Q14" s="156">
        <f>ROUND(E14*P14,2)</f>
        <v>0</v>
      </c>
      <c r="R14" s="156" t="s">
        <v>121</v>
      </c>
      <c r="S14" s="156" t="s">
        <v>109</v>
      </c>
      <c r="T14" s="156" t="s">
        <v>109</v>
      </c>
      <c r="U14" s="156">
        <v>0</v>
      </c>
      <c r="V14" s="156">
        <f>ROUND(E14*U14,2)</f>
        <v>0</v>
      </c>
      <c r="W14" s="156"/>
      <c r="X14" s="156" t="s">
        <v>122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123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3">
        <v>4</v>
      </c>
      <c r="B15" s="258" t="s">
        <v>124</v>
      </c>
      <c r="C15" s="259" t="s">
        <v>125</v>
      </c>
      <c r="D15" s="260" t="s">
        <v>118</v>
      </c>
      <c r="E15" s="261">
        <v>171</v>
      </c>
      <c r="F15" s="164"/>
      <c r="G15" s="268">
        <f>ROUND(E15*F15,2)</f>
        <v>0</v>
      </c>
      <c r="H15" s="157"/>
      <c r="I15" s="156">
        <f>ROUND(E15*H15,2)</f>
        <v>0</v>
      </c>
      <c r="J15" s="157"/>
      <c r="K15" s="156">
        <f>ROUND(E15*J15,2)</f>
        <v>0</v>
      </c>
      <c r="L15" s="156">
        <v>15</v>
      </c>
      <c r="M15" s="156">
        <f>G15*(1+L15/100)</f>
        <v>0</v>
      </c>
      <c r="N15" s="156">
        <v>4.7499999999999999E-3</v>
      </c>
      <c r="O15" s="156">
        <f>ROUND(E15*N15,2)</f>
        <v>0.81</v>
      </c>
      <c r="P15" s="156">
        <v>0</v>
      </c>
      <c r="Q15" s="156">
        <f>ROUND(E15*P15,2)</f>
        <v>0</v>
      </c>
      <c r="R15" s="156"/>
      <c r="S15" s="156" t="s">
        <v>109</v>
      </c>
      <c r="T15" s="156" t="s">
        <v>109</v>
      </c>
      <c r="U15" s="156">
        <v>0.48</v>
      </c>
      <c r="V15" s="156">
        <f>ROUND(E15*U15,2)</f>
        <v>82.08</v>
      </c>
      <c r="W15" s="156"/>
      <c r="X15" s="156" t="s">
        <v>110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111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3">
        <v>5</v>
      </c>
      <c r="B16" s="258" t="s">
        <v>126</v>
      </c>
      <c r="C16" s="259" t="s">
        <v>127</v>
      </c>
      <c r="D16" s="260" t="s">
        <v>118</v>
      </c>
      <c r="E16" s="261">
        <v>171</v>
      </c>
      <c r="F16" s="164"/>
      <c r="G16" s="268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15</v>
      </c>
      <c r="M16" s="156">
        <f>G16*(1+L16/100)</f>
        <v>0</v>
      </c>
      <c r="N16" s="156">
        <v>0.105</v>
      </c>
      <c r="O16" s="156">
        <f>ROUND(E16*N16,2)</f>
        <v>17.96</v>
      </c>
      <c r="P16" s="156">
        <v>0</v>
      </c>
      <c r="Q16" s="156">
        <f>ROUND(E16*P16,2)</f>
        <v>0</v>
      </c>
      <c r="R16" s="156" t="s">
        <v>121</v>
      </c>
      <c r="S16" s="156" t="s">
        <v>109</v>
      </c>
      <c r="T16" s="156" t="s">
        <v>109</v>
      </c>
      <c r="U16" s="156">
        <v>0</v>
      </c>
      <c r="V16" s="156">
        <f>ROUND(E16*U16,2)</f>
        <v>0</v>
      </c>
      <c r="W16" s="156"/>
      <c r="X16" s="156" t="s">
        <v>122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123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59" t="s">
        <v>104</v>
      </c>
      <c r="B17" s="246" t="s">
        <v>58</v>
      </c>
      <c r="C17" s="247" t="s">
        <v>59</v>
      </c>
      <c r="D17" s="248"/>
      <c r="E17" s="249"/>
      <c r="F17" s="160"/>
      <c r="G17" s="265">
        <f>SUMIF(AG18:AG30,"&lt;&gt;NOR",G18:G30)</f>
        <v>0</v>
      </c>
      <c r="H17" s="158"/>
      <c r="I17" s="158">
        <f>SUM(I18:I30)</f>
        <v>0</v>
      </c>
      <c r="J17" s="158"/>
      <c r="K17" s="158">
        <f>SUM(K18:K30)</f>
        <v>0</v>
      </c>
      <c r="L17" s="158"/>
      <c r="M17" s="158">
        <f>SUM(M18:M30)</f>
        <v>0</v>
      </c>
      <c r="N17" s="158"/>
      <c r="O17" s="158">
        <f>SUM(O18:O30)</f>
        <v>8.7899999999999991</v>
      </c>
      <c r="P17" s="158"/>
      <c r="Q17" s="158">
        <f>SUM(Q18:Q30)</f>
        <v>0</v>
      </c>
      <c r="R17" s="158"/>
      <c r="S17" s="158"/>
      <c r="T17" s="158"/>
      <c r="U17" s="158"/>
      <c r="V17" s="158">
        <f>SUM(V18:V30)</f>
        <v>446.78000000000003</v>
      </c>
      <c r="W17" s="158"/>
      <c r="X17" s="158"/>
      <c r="AG17" t="s">
        <v>105</v>
      </c>
    </row>
    <row r="18" spans="1:60" outlineLevel="1" x14ac:dyDescent="0.2">
      <c r="A18" s="161">
        <v>6</v>
      </c>
      <c r="B18" s="250" t="s">
        <v>128</v>
      </c>
      <c r="C18" s="251" t="s">
        <v>129</v>
      </c>
      <c r="D18" s="252" t="s">
        <v>130</v>
      </c>
      <c r="E18" s="253">
        <v>661</v>
      </c>
      <c r="F18" s="162"/>
      <c r="G18" s="266">
        <f>ROUND(E18*F18,2)</f>
        <v>0</v>
      </c>
      <c r="H18" s="157"/>
      <c r="I18" s="156">
        <f>ROUND(E18*H18,2)</f>
        <v>0</v>
      </c>
      <c r="J18" s="157"/>
      <c r="K18" s="156">
        <f>ROUND(E18*J18,2)</f>
        <v>0</v>
      </c>
      <c r="L18" s="156">
        <v>15</v>
      </c>
      <c r="M18" s="156">
        <f>G18*(1+L18/100)</f>
        <v>0</v>
      </c>
      <c r="N18" s="156">
        <v>3.7100000000000002E-3</v>
      </c>
      <c r="O18" s="156">
        <f>ROUND(E18*N18,2)</f>
        <v>2.4500000000000002</v>
      </c>
      <c r="P18" s="156">
        <v>0</v>
      </c>
      <c r="Q18" s="156">
        <f>ROUND(E18*P18,2)</f>
        <v>0</v>
      </c>
      <c r="R18" s="156"/>
      <c r="S18" s="156" t="s">
        <v>109</v>
      </c>
      <c r="T18" s="156" t="s">
        <v>109</v>
      </c>
      <c r="U18" s="156">
        <v>0.18179999999999999</v>
      </c>
      <c r="V18" s="156">
        <f>ROUND(E18*U18,2)</f>
        <v>120.17</v>
      </c>
      <c r="W18" s="156"/>
      <c r="X18" s="156" t="s">
        <v>110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254"/>
      <c r="C19" s="255" t="s">
        <v>131</v>
      </c>
      <c r="D19" s="256"/>
      <c r="E19" s="257">
        <v>752.2</v>
      </c>
      <c r="F19" s="156"/>
      <c r="G19" s="267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8"/>
      <c r="Z19" s="148"/>
      <c r="AA19" s="148"/>
      <c r="AB19" s="148"/>
      <c r="AC19" s="148"/>
      <c r="AD19" s="148"/>
      <c r="AE19" s="148"/>
      <c r="AF19" s="148"/>
      <c r="AG19" s="148" t="s">
        <v>113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254"/>
      <c r="C20" s="255" t="s">
        <v>132</v>
      </c>
      <c r="D20" s="256"/>
      <c r="E20" s="257">
        <v>-91.2</v>
      </c>
      <c r="F20" s="156"/>
      <c r="G20" s="26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8"/>
      <c r="Z20" s="148"/>
      <c r="AA20" s="148"/>
      <c r="AB20" s="148"/>
      <c r="AC20" s="148"/>
      <c r="AD20" s="148"/>
      <c r="AE20" s="148"/>
      <c r="AF20" s="148"/>
      <c r="AG20" s="148" t="s">
        <v>113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1">
        <v>7</v>
      </c>
      <c r="B21" s="250" t="s">
        <v>133</v>
      </c>
      <c r="C21" s="251" t="s">
        <v>134</v>
      </c>
      <c r="D21" s="252" t="s">
        <v>108</v>
      </c>
      <c r="E21" s="253">
        <v>413.63</v>
      </c>
      <c r="F21" s="162"/>
      <c r="G21" s="266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15</v>
      </c>
      <c r="M21" s="156">
        <f>G21*(1+L21/100)</f>
        <v>0</v>
      </c>
      <c r="N21" s="156">
        <v>3.2000000000000003E-4</v>
      </c>
      <c r="O21" s="156">
        <f>ROUND(E21*N21,2)</f>
        <v>0.13</v>
      </c>
      <c r="P21" s="156">
        <v>0</v>
      </c>
      <c r="Q21" s="156">
        <f>ROUND(E21*P21,2)</f>
        <v>0</v>
      </c>
      <c r="R21" s="156"/>
      <c r="S21" s="156" t="s">
        <v>109</v>
      </c>
      <c r="T21" s="156" t="s">
        <v>109</v>
      </c>
      <c r="U21" s="156">
        <v>7.0000000000000007E-2</v>
      </c>
      <c r="V21" s="156">
        <f>ROUND(E21*U21,2)</f>
        <v>28.95</v>
      </c>
      <c r="W21" s="156"/>
      <c r="X21" s="156" t="s">
        <v>110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254"/>
      <c r="C22" s="255" t="s">
        <v>112</v>
      </c>
      <c r="D22" s="256"/>
      <c r="E22" s="257">
        <v>605.52</v>
      </c>
      <c r="F22" s="156"/>
      <c r="G22" s="267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8"/>
      <c r="Z22" s="148"/>
      <c r="AA22" s="148"/>
      <c r="AB22" s="148"/>
      <c r="AC22" s="148"/>
      <c r="AD22" s="148"/>
      <c r="AE22" s="148"/>
      <c r="AF22" s="148"/>
      <c r="AG22" s="148" t="s">
        <v>113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254"/>
      <c r="C23" s="255" t="s">
        <v>114</v>
      </c>
      <c r="D23" s="256"/>
      <c r="E23" s="257">
        <v>-277.44</v>
      </c>
      <c r="F23" s="156"/>
      <c r="G23" s="267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8"/>
      <c r="Z23" s="148"/>
      <c r="AA23" s="148"/>
      <c r="AB23" s="148"/>
      <c r="AC23" s="148"/>
      <c r="AD23" s="148"/>
      <c r="AE23" s="148"/>
      <c r="AF23" s="148"/>
      <c r="AG23" s="148" t="s">
        <v>113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254"/>
      <c r="C24" s="255" t="s">
        <v>135</v>
      </c>
      <c r="D24" s="256"/>
      <c r="E24" s="257">
        <v>85.55</v>
      </c>
      <c r="F24" s="156"/>
      <c r="G24" s="26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8"/>
      <c r="Z24" s="148"/>
      <c r="AA24" s="148"/>
      <c r="AB24" s="148"/>
      <c r="AC24" s="148"/>
      <c r="AD24" s="148"/>
      <c r="AE24" s="148"/>
      <c r="AF24" s="148"/>
      <c r="AG24" s="148" t="s">
        <v>113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63">
        <v>8</v>
      </c>
      <c r="B25" s="258" t="s">
        <v>136</v>
      </c>
      <c r="C25" s="259" t="s">
        <v>137</v>
      </c>
      <c r="D25" s="260" t="s">
        <v>108</v>
      </c>
      <c r="E25" s="261">
        <v>413.63</v>
      </c>
      <c r="F25" s="164"/>
      <c r="G25" s="268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15</v>
      </c>
      <c r="M25" s="156">
        <f>G25*(1+L25/100)</f>
        <v>0</v>
      </c>
      <c r="N25" s="156">
        <v>3.6700000000000001E-3</v>
      </c>
      <c r="O25" s="156">
        <f>ROUND(E25*N25,2)</f>
        <v>1.52</v>
      </c>
      <c r="P25" s="156">
        <v>0</v>
      </c>
      <c r="Q25" s="156">
        <f>ROUND(E25*P25,2)</f>
        <v>0</v>
      </c>
      <c r="R25" s="156"/>
      <c r="S25" s="156" t="s">
        <v>109</v>
      </c>
      <c r="T25" s="156" t="s">
        <v>109</v>
      </c>
      <c r="U25" s="156">
        <v>0.36199999999999999</v>
      </c>
      <c r="V25" s="156">
        <f>ROUND(E25*U25,2)</f>
        <v>149.72999999999999</v>
      </c>
      <c r="W25" s="156"/>
      <c r="X25" s="156" t="s">
        <v>110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3">
        <v>9</v>
      </c>
      <c r="B26" s="258" t="s">
        <v>138</v>
      </c>
      <c r="C26" s="259" t="s">
        <v>139</v>
      </c>
      <c r="D26" s="260" t="s">
        <v>108</v>
      </c>
      <c r="E26" s="261">
        <v>413.63</v>
      </c>
      <c r="F26" s="164"/>
      <c r="G26" s="268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15</v>
      </c>
      <c r="M26" s="156">
        <f>G26*(1+L26/100)</f>
        <v>0</v>
      </c>
      <c r="N26" s="156">
        <v>6.3499999999999997E-3</v>
      </c>
      <c r="O26" s="156">
        <f>ROUND(E26*N26,2)</f>
        <v>2.63</v>
      </c>
      <c r="P26" s="156">
        <v>0</v>
      </c>
      <c r="Q26" s="156">
        <f>ROUND(E26*P26,2)</f>
        <v>0</v>
      </c>
      <c r="R26" s="156"/>
      <c r="S26" s="156" t="s">
        <v>109</v>
      </c>
      <c r="T26" s="156" t="s">
        <v>109</v>
      </c>
      <c r="U26" s="156">
        <v>0.31900000000000001</v>
      </c>
      <c r="V26" s="156">
        <f>ROUND(E26*U26,2)</f>
        <v>131.94999999999999</v>
      </c>
      <c r="W26" s="156"/>
      <c r="X26" s="156" t="s">
        <v>110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111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1">
        <v>10</v>
      </c>
      <c r="B27" s="250" t="s">
        <v>140</v>
      </c>
      <c r="C27" s="251" t="s">
        <v>141</v>
      </c>
      <c r="D27" s="252" t="s">
        <v>130</v>
      </c>
      <c r="E27" s="253">
        <v>427.75</v>
      </c>
      <c r="F27" s="162"/>
      <c r="G27" s="266">
        <f>ROUND(E27*F27,2)</f>
        <v>0</v>
      </c>
      <c r="H27" s="157"/>
      <c r="I27" s="156">
        <f>ROUND(E27*H27,2)</f>
        <v>0</v>
      </c>
      <c r="J27" s="157"/>
      <c r="K27" s="156">
        <f>ROUND(E27*J27,2)</f>
        <v>0</v>
      </c>
      <c r="L27" s="156">
        <v>15</v>
      </c>
      <c r="M27" s="156">
        <f>G27*(1+L27/100)</f>
        <v>0</v>
      </c>
      <c r="N27" s="156">
        <v>4.6000000000000001E-4</v>
      </c>
      <c r="O27" s="156">
        <f>ROUND(E27*N27,2)</f>
        <v>0.2</v>
      </c>
      <c r="P27" s="156">
        <v>0</v>
      </c>
      <c r="Q27" s="156">
        <f>ROUND(E27*P27,2)</f>
        <v>0</v>
      </c>
      <c r="R27" s="156"/>
      <c r="S27" s="156" t="s">
        <v>109</v>
      </c>
      <c r="T27" s="156" t="s">
        <v>109</v>
      </c>
      <c r="U27" s="156">
        <v>0</v>
      </c>
      <c r="V27" s="156">
        <f>ROUND(E27*U27,2)</f>
        <v>0</v>
      </c>
      <c r="W27" s="156"/>
      <c r="X27" s="156" t="s">
        <v>110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111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254"/>
      <c r="C28" s="255" t="s">
        <v>142</v>
      </c>
      <c r="D28" s="256"/>
      <c r="E28" s="257">
        <v>427.75</v>
      </c>
      <c r="F28" s="156"/>
      <c r="G28" s="26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8"/>
      <c r="Z28" s="148"/>
      <c r="AA28" s="148"/>
      <c r="AB28" s="148"/>
      <c r="AC28" s="148"/>
      <c r="AD28" s="148"/>
      <c r="AE28" s="148"/>
      <c r="AF28" s="148"/>
      <c r="AG28" s="148" t="s">
        <v>113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1">
        <v>11</v>
      </c>
      <c r="B29" s="250" t="s">
        <v>143</v>
      </c>
      <c r="C29" s="251" t="s">
        <v>144</v>
      </c>
      <c r="D29" s="252" t="s">
        <v>130</v>
      </c>
      <c r="E29" s="253">
        <v>87.9</v>
      </c>
      <c r="F29" s="162"/>
      <c r="G29" s="266">
        <f>ROUND(E29*F29,2)</f>
        <v>0</v>
      </c>
      <c r="H29" s="157"/>
      <c r="I29" s="156">
        <f>ROUND(E29*H29,2)</f>
        <v>0</v>
      </c>
      <c r="J29" s="157"/>
      <c r="K29" s="156">
        <f>ROUND(E29*J29,2)</f>
        <v>0</v>
      </c>
      <c r="L29" s="156">
        <v>15</v>
      </c>
      <c r="M29" s="156">
        <f>G29*(1+L29/100)</f>
        <v>0</v>
      </c>
      <c r="N29" s="156">
        <v>2.12E-2</v>
      </c>
      <c r="O29" s="156">
        <f>ROUND(E29*N29,2)</f>
        <v>1.86</v>
      </c>
      <c r="P29" s="156">
        <v>0</v>
      </c>
      <c r="Q29" s="156">
        <f>ROUND(E29*P29,2)</f>
        <v>0</v>
      </c>
      <c r="R29" s="156"/>
      <c r="S29" s="156" t="s">
        <v>109</v>
      </c>
      <c r="T29" s="156" t="s">
        <v>109</v>
      </c>
      <c r="U29" s="156">
        <v>0.18179999999999999</v>
      </c>
      <c r="V29" s="156">
        <f>ROUND(E29*U29,2)</f>
        <v>15.98</v>
      </c>
      <c r="W29" s="156"/>
      <c r="X29" s="156" t="s">
        <v>110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111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254"/>
      <c r="C30" s="255" t="s">
        <v>145</v>
      </c>
      <c r="D30" s="256"/>
      <c r="E30" s="257">
        <v>87.9</v>
      </c>
      <c r="F30" s="156"/>
      <c r="G30" s="267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8"/>
      <c r="Z30" s="148"/>
      <c r="AA30" s="148"/>
      <c r="AB30" s="148"/>
      <c r="AC30" s="148"/>
      <c r="AD30" s="148"/>
      <c r="AE30" s="148"/>
      <c r="AF30" s="148"/>
      <c r="AG30" s="148" t="s">
        <v>113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59" t="s">
        <v>104</v>
      </c>
      <c r="B31" s="246" t="s">
        <v>60</v>
      </c>
      <c r="C31" s="247" t="s">
        <v>61</v>
      </c>
      <c r="D31" s="248"/>
      <c r="E31" s="249"/>
      <c r="F31" s="160"/>
      <c r="G31" s="265">
        <f>SUMIF(AG32:AG66,"&lt;&gt;NOR",G32:G66)</f>
        <v>0</v>
      </c>
      <c r="H31" s="158"/>
      <c r="I31" s="158">
        <f>SUM(I32:I66)</f>
        <v>0</v>
      </c>
      <c r="J31" s="158"/>
      <c r="K31" s="158">
        <f>SUM(K32:K66)</f>
        <v>0</v>
      </c>
      <c r="L31" s="158"/>
      <c r="M31" s="158">
        <f>SUM(M32:M66)</f>
        <v>0</v>
      </c>
      <c r="N31" s="158"/>
      <c r="O31" s="158">
        <f>SUM(O32:O66)</f>
        <v>7.8000000000000007</v>
      </c>
      <c r="P31" s="158"/>
      <c r="Q31" s="158">
        <f>SUM(Q32:Q66)</f>
        <v>0</v>
      </c>
      <c r="R31" s="158"/>
      <c r="S31" s="158"/>
      <c r="T31" s="158"/>
      <c r="U31" s="158"/>
      <c r="V31" s="158">
        <f>SUM(V32:V66)</f>
        <v>756.36999999999989</v>
      </c>
      <c r="W31" s="158"/>
      <c r="X31" s="158"/>
      <c r="AG31" t="s">
        <v>105</v>
      </c>
    </row>
    <row r="32" spans="1:60" outlineLevel="1" x14ac:dyDescent="0.2">
      <c r="A32" s="161">
        <v>12</v>
      </c>
      <c r="B32" s="250" t="s">
        <v>128</v>
      </c>
      <c r="C32" s="251" t="s">
        <v>129</v>
      </c>
      <c r="D32" s="252" t="s">
        <v>130</v>
      </c>
      <c r="E32" s="253">
        <v>661</v>
      </c>
      <c r="F32" s="162"/>
      <c r="G32" s="266">
        <f>ROUND(E32*F32,2)</f>
        <v>0</v>
      </c>
      <c r="H32" s="157"/>
      <c r="I32" s="156">
        <f>ROUND(E32*H32,2)</f>
        <v>0</v>
      </c>
      <c r="J32" s="157"/>
      <c r="K32" s="156">
        <f>ROUND(E32*J32,2)</f>
        <v>0</v>
      </c>
      <c r="L32" s="156">
        <v>15</v>
      </c>
      <c r="M32" s="156">
        <f>G32*(1+L32/100)</f>
        <v>0</v>
      </c>
      <c r="N32" s="156">
        <v>3.7100000000000002E-3</v>
      </c>
      <c r="O32" s="156">
        <f>ROUND(E32*N32,2)</f>
        <v>2.4500000000000002</v>
      </c>
      <c r="P32" s="156">
        <v>0</v>
      </c>
      <c r="Q32" s="156">
        <f>ROUND(E32*P32,2)</f>
        <v>0</v>
      </c>
      <c r="R32" s="156"/>
      <c r="S32" s="156" t="s">
        <v>109</v>
      </c>
      <c r="T32" s="156" t="s">
        <v>109</v>
      </c>
      <c r="U32" s="156">
        <v>0.18179999999999999</v>
      </c>
      <c r="V32" s="156">
        <f>ROUND(E32*U32,2)</f>
        <v>120.17</v>
      </c>
      <c r="W32" s="156"/>
      <c r="X32" s="156" t="s">
        <v>110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111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254"/>
      <c r="C33" s="255" t="s">
        <v>131</v>
      </c>
      <c r="D33" s="256"/>
      <c r="E33" s="257">
        <v>752.2</v>
      </c>
      <c r="F33" s="156"/>
      <c r="G33" s="267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8"/>
      <c r="Z33" s="148"/>
      <c r="AA33" s="148"/>
      <c r="AB33" s="148"/>
      <c r="AC33" s="148"/>
      <c r="AD33" s="148"/>
      <c r="AE33" s="148"/>
      <c r="AF33" s="148"/>
      <c r="AG33" s="148" t="s">
        <v>113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254"/>
      <c r="C34" s="255" t="s">
        <v>132</v>
      </c>
      <c r="D34" s="256"/>
      <c r="E34" s="257">
        <v>-91.2</v>
      </c>
      <c r="F34" s="156"/>
      <c r="G34" s="267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8"/>
      <c r="Z34" s="148"/>
      <c r="AA34" s="148"/>
      <c r="AB34" s="148"/>
      <c r="AC34" s="148"/>
      <c r="AD34" s="148"/>
      <c r="AE34" s="148"/>
      <c r="AF34" s="148"/>
      <c r="AG34" s="148" t="s">
        <v>113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1">
        <v>13</v>
      </c>
      <c r="B35" s="250" t="s">
        <v>146</v>
      </c>
      <c r="C35" s="251" t="s">
        <v>147</v>
      </c>
      <c r="D35" s="252" t="s">
        <v>108</v>
      </c>
      <c r="E35" s="253">
        <v>370.86</v>
      </c>
      <c r="F35" s="162"/>
      <c r="G35" s="266">
        <f>ROUND(E35*F35,2)</f>
        <v>0</v>
      </c>
      <c r="H35" s="157"/>
      <c r="I35" s="156">
        <f>ROUND(E35*H35,2)</f>
        <v>0</v>
      </c>
      <c r="J35" s="157"/>
      <c r="K35" s="156">
        <f>ROUND(E35*J35,2)</f>
        <v>0</v>
      </c>
      <c r="L35" s="156">
        <v>15</v>
      </c>
      <c r="M35" s="156">
        <f>G35*(1+L35/100)</f>
        <v>0</v>
      </c>
      <c r="N35" s="156">
        <v>3.5E-4</v>
      </c>
      <c r="O35" s="156">
        <f>ROUND(E35*N35,2)</f>
        <v>0.13</v>
      </c>
      <c r="P35" s="156">
        <v>0</v>
      </c>
      <c r="Q35" s="156">
        <f>ROUND(E35*P35,2)</f>
        <v>0</v>
      </c>
      <c r="R35" s="156"/>
      <c r="S35" s="156" t="s">
        <v>109</v>
      </c>
      <c r="T35" s="156" t="s">
        <v>109</v>
      </c>
      <c r="U35" s="156">
        <v>7.0000000000000007E-2</v>
      </c>
      <c r="V35" s="156">
        <f>ROUND(E35*U35,2)</f>
        <v>25.96</v>
      </c>
      <c r="W35" s="156"/>
      <c r="X35" s="156" t="s">
        <v>110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111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254"/>
      <c r="C36" s="255" t="s">
        <v>148</v>
      </c>
      <c r="D36" s="256"/>
      <c r="E36" s="257">
        <v>683.82</v>
      </c>
      <c r="F36" s="156"/>
      <c r="G36" s="267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8"/>
      <c r="Z36" s="148"/>
      <c r="AA36" s="148"/>
      <c r="AB36" s="148"/>
      <c r="AC36" s="148"/>
      <c r="AD36" s="148"/>
      <c r="AE36" s="148"/>
      <c r="AF36" s="148"/>
      <c r="AG36" s="148" t="s">
        <v>113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254"/>
      <c r="C37" s="255" t="s">
        <v>149</v>
      </c>
      <c r="D37" s="256"/>
      <c r="E37" s="257">
        <v>-312.95999999999998</v>
      </c>
      <c r="F37" s="156"/>
      <c r="G37" s="267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8"/>
      <c r="Z37" s="148"/>
      <c r="AA37" s="148"/>
      <c r="AB37" s="148"/>
      <c r="AC37" s="148"/>
      <c r="AD37" s="148"/>
      <c r="AE37" s="148"/>
      <c r="AF37" s="148"/>
      <c r="AG37" s="148" t="s">
        <v>113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14.25" customHeight="1" outlineLevel="1" x14ac:dyDescent="0.2">
      <c r="A38" s="163">
        <v>14</v>
      </c>
      <c r="B38" s="258" t="s">
        <v>150</v>
      </c>
      <c r="C38" s="259" t="s">
        <v>151</v>
      </c>
      <c r="D38" s="260" t="s">
        <v>108</v>
      </c>
      <c r="E38" s="261">
        <v>370.86</v>
      </c>
      <c r="F38" s="164"/>
      <c r="G38" s="268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15</v>
      </c>
      <c r="M38" s="156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6"/>
      <c r="S38" s="156" t="s">
        <v>109</v>
      </c>
      <c r="T38" s="156" t="s">
        <v>109</v>
      </c>
      <c r="U38" s="156">
        <v>0.85699999999999998</v>
      </c>
      <c r="V38" s="156">
        <f>ROUND(E38*U38,2)</f>
        <v>317.83</v>
      </c>
      <c r="W38" s="156"/>
      <c r="X38" s="156" t="s">
        <v>110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111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1">
        <v>15</v>
      </c>
      <c r="B39" s="250" t="s">
        <v>152</v>
      </c>
      <c r="C39" s="251" t="s">
        <v>153</v>
      </c>
      <c r="D39" s="252" t="s">
        <v>108</v>
      </c>
      <c r="E39" s="253">
        <v>48.36</v>
      </c>
      <c r="F39" s="162"/>
      <c r="G39" s="266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15</v>
      </c>
      <c r="M39" s="156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6"/>
      <c r="S39" s="156" t="s">
        <v>109</v>
      </c>
      <c r="T39" s="156" t="s">
        <v>109</v>
      </c>
      <c r="U39" s="156">
        <v>2.3319999999999999</v>
      </c>
      <c r="V39" s="156">
        <f>ROUND(E39*U39,2)</f>
        <v>112.78</v>
      </c>
      <c r="W39" s="156"/>
      <c r="X39" s="156" t="s">
        <v>110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111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254"/>
      <c r="C40" s="255" t="s">
        <v>154</v>
      </c>
      <c r="D40" s="256"/>
      <c r="E40" s="257">
        <v>48.36</v>
      </c>
      <c r="F40" s="156"/>
      <c r="G40" s="267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8"/>
      <c r="Z40" s="148"/>
      <c r="AA40" s="148"/>
      <c r="AB40" s="148"/>
      <c r="AC40" s="148"/>
      <c r="AD40" s="148"/>
      <c r="AE40" s="148"/>
      <c r="AF40" s="148"/>
      <c r="AG40" s="148" t="s">
        <v>113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61">
        <v>16</v>
      </c>
      <c r="B41" s="250" t="s">
        <v>155</v>
      </c>
      <c r="C41" s="251" t="s">
        <v>156</v>
      </c>
      <c r="D41" s="252" t="s">
        <v>108</v>
      </c>
      <c r="E41" s="253">
        <v>9.9600000000000009</v>
      </c>
      <c r="F41" s="162"/>
      <c r="G41" s="266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15</v>
      </c>
      <c r="M41" s="156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6"/>
      <c r="S41" s="156" t="s">
        <v>109</v>
      </c>
      <c r="T41" s="156" t="s">
        <v>109</v>
      </c>
      <c r="U41" s="156">
        <v>1.5620000000000001</v>
      </c>
      <c r="V41" s="156">
        <f>ROUND(E41*U41,2)</f>
        <v>15.56</v>
      </c>
      <c r="W41" s="156"/>
      <c r="X41" s="156" t="s">
        <v>110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111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254"/>
      <c r="C42" s="255" t="s">
        <v>157</v>
      </c>
      <c r="D42" s="256"/>
      <c r="E42" s="257">
        <v>9.9600000000000009</v>
      </c>
      <c r="F42" s="156"/>
      <c r="G42" s="267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8"/>
      <c r="Z42" s="148"/>
      <c r="AA42" s="148"/>
      <c r="AB42" s="148"/>
      <c r="AC42" s="148"/>
      <c r="AD42" s="148"/>
      <c r="AE42" s="148"/>
      <c r="AF42" s="148"/>
      <c r="AG42" s="148" t="s">
        <v>113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1">
        <v>17</v>
      </c>
      <c r="B43" s="250" t="s">
        <v>158</v>
      </c>
      <c r="C43" s="251" t="s">
        <v>159</v>
      </c>
      <c r="D43" s="252" t="s">
        <v>130</v>
      </c>
      <c r="E43" s="253">
        <v>483.6</v>
      </c>
      <c r="F43" s="162"/>
      <c r="G43" s="266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15</v>
      </c>
      <c r="M43" s="156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6"/>
      <c r="S43" s="156" t="s">
        <v>109</v>
      </c>
      <c r="T43" s="156" t="s">
        <v>109</v>
      </c>
      <c r="U43" s="156">
        <v>0.1</v>
      </c>
      <c r="V43" s="156">
        <f>ROUND(E43*U43,2)</f>
        <v>48.36</v>
      </c>
      <c r="W43" s="156"/>
      <c r="X43" s="156" t="s">
        <v>110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111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254"/>
      <c r="C44" s="255" t="s">
        <v>160</v>
      </c>
      <c r="D44" s="256"/>
      <c r="E44" s="257">
        <v>483.6</v>
      </c>
      <c r="F44" s="156"/>
      <c r="G44" s="267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8"/>
      <c r="Z44" s="148"/>
      <c r="AA44" s="148"/>
      <c r="AB44" s="148"/>
      <c r="AC44" s="148"/>
      <c r="AD44" s="148"/>
      <c r="AE44" s="148"/>
      <c r="AF44" s="148"/>
      <c r="AG44" s="148" t="s">
        <v>113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1">
        <v>18</v>
      </c>
      <c r="B45" s="250" t="s">
        <v>161</v>
      </c>
      <c r="C45" s="251" t="s">
        <v>162</v>
      </c>
      <c r="D45" s="252" t="s">
        <v>108</v>
      </c>
      <c r="E45" s="253">
        <v>389.40300000000002</v>
      </c>
      <c r="F45" s="162"/>
      <c r="G45" s="266">
        <f>ROUND(E45*F45,2)</f>
        <v>0</v>
      </c>
      <c r="H45" s="157"/>
      <c r="I45" s="156">
        <f>ROUND(E45*H45,2)</f>
        <v>0</v>
      </c>
      <c r="J45" s="157"/>
      <c r="K45" s="156">
        <f>ROUND(E45*J45,2)</f>
        <v>0</v>
      </c>
      <c r="L45" s="156">
        <v>15</v>
      </c>
      <c r="M45" s="156">
        <f>G45*(1+L45/100)</f>
        <v>0</v>
      </c>
      <c r="N45" s="156">
        <v>1.6999999999999999E-3</v>
      </c>
      <c r="O45" s="156">
        <f>ROUND(E45*N45,2)</f>
        <v>0.66</v>
      </c>
      <c r="P45" s="156">
        <v>0</v>
      </c>
      <c r="Q45" s="156">
        <f>ROUND(E45*P45,2)</f>
        <v>0</v>
      </c>
      <c r="R45" s="156" t="s">
        <v>121</v>
      </c>
      <c r="S45" s="156" t="s">
        <v>109</v>
      </c>
      <c r="T45" s="156" t="s">
        <v>109</v>
      </c>
      <c r="U45" s="156">
        <v>0</v>
      </c>
      <c r="V45" s="156">
        <f>ROUND(E45*U45,2)</f>
        <v>0</v>
      </c>
      <c r="W45" s="156"/>
      <c r="X45" s="156" t="s">
        <v>122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123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254"/>
      <c r="C46" s="255" t="s">
        <v>163</v>
      </c>
      <c r="D46" s="256"/>
      <c r="E46" s="257">
        <v>370.86</v>
      </c>
      <c r="F46" s="156"/>
      <c r="G46" s="267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8"/>
      <c r="Z46" s="148"/>
      <c r="AA46" s="148"/>
      <c r="AB46" s="148"/>
      <c r="AC46" s="148"/>
      <c r="AD46" s="148"/>
      <c r="AE46" s="148"/>
      <c r="AF46" s="148"/>
      <c r="AG46" s="148" t="s">
        <v>113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254"/>
      <c r="C47" s="262" t="s">
        <v>164</v>
      </c>
      <c r="D47" s="263"/>
      <c r="E47" s="264">
        <v>18.542999999999999</v>
      </c>
      <c r="F47" s="156"/>
      <c r="G47" s="267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8"/>
      <c r="Z47" s="148"/>
      <c r="AA47" s="148"/>
      <c r="AB47" s="148"/>
      <c r="AC47" s="148"/>
      <c r="AD47" s="148"/>
      <c r="AE47" s="148"/>
      <c r="AF47" s="148"/>
      <c r="AG47" s="148" t="s">
        <v>113</v>
      </c>
      <c r="AH47" s="148">
        <v>4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1">
        <v>19</v>
      </c>
      <c r="B48" s="250" t="s">
        <v>165</v>
      </c>
      <c r="C48" s="251" t="s">
        <v>166</v>
      </c>
      <c r="D48" s="252" t="s">
        <v>167</v>
      </c>
      <c r="E48" s="253">
        <v>2970.7649999999999</v>
      </c>
      <c r="F48" s="162"/>
      <c r="G48" s="266">
        <f>ROUND(E48*F48,2)</f>
        <v>0</v>
      </c>
      <c r="H48" s="157"/>
      <c r="I48" s="156">
        <f>ROUND(E48*H48,2)</f>
        <v>0</v>
      </c>
      <c r="J48" s="157"/>
      <c r="K48" s="156">
        <f>ROUND(E48*J48,2)</f>
        <v>0</v>
      </c>
      <c r="L48" s="156">
        <v>15</v>
      </c>
      <c r="M48" s="156">
        <f>G48*(1+L48/100)</f>
        <v>0</v>
      </c>
      <c r="N48" s="156">
        <v>1E-3</v>
      </c>
      <c r="O48" s="156">
        <f>ROUND(E48*N48,2)</f>
        <v>2.97</v>
      </c>
      <c r="P48" s="156">
        <v>0</v>
      </c>
      <c r="Q48" s="156">
        <f>ROUND(E48*P48,2)</f>
        <v>0</v>
      </c>
      <c r="R48" s="156" t="s">
        <v>121</v>
      </c>
      <c r="S48" s="156" t="s">
        <v>109</v>
      </c>
      <c r="T48" s="156" t="s">
        <v>109</v>
      </c>
      <c r="U48" s="156">
        <v>0</v>
      </c>
      <c r="V48" s="156">
        <f>ROUND(E48*U48,2)</f>
        <v>0</v>
      </c>
      <c r="W48" s="156"/>
      <c r="X48" s="156" t="s">
        <v>122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123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254"/>
      <c r="C49" s="255" t="s">
        <v>168</v>
      </c>
      <c r="D49" s="256"/>
      <c r="E49" s="257">
        <v>2596.02</v>
      </c>
      <c r="F49" s="156"/>
      <c r="G49" s="267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48"/>
      <c r="Z49" s="148"/>
      <c r="AA49" s="148"/>
      <c r="AB49" s="148"/>
      <c r="AC49" s="148"/>
      <c r="AD49" s="148"/>
      <c r="AE49" s="148"/>
      <c r="AF49" s="148"/>
      <c r="AG49" s="148" t="s">
        <v>113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254"/>
      <c r="C50" s="255" t="s">
        <v>169</v>
      </c>
      <c r="D50" s="256"/>
      <c r="E50" s="257">
        <v>193.44</v>
      </c>
      <c r="F50" s="156"/>
      <c r="G50" s="267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8"/>
      <c r="Z50" s="148"/>
      <c r="AA50" s="148"/>
      <c r="AB50" s="148"/>
      <c r="AC50" s="148"/>
      <c r="AD50" s="148"/>
      <c r="AE50" s="148"/>
      <c r="AF50" s="148"/>
      <c r="AG50" s="148" t="s">
        <v>113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254"/>
      <c r="C51" s="255" t="s">
        <v>170</v>
      </c>
      <c r="D51" s="256"/>
      <c r="E51" s="257">
        <v>39.840000000000003</v>
      </c>
      <c r="F51" s="156"/>
      <c r="G51" s="267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8"/>
      <c r="Z51" s="148"/>
      <c r="AA51" s="148"/>
      <c r="AB51" s="148"/>
      <c r="AC51" s="148"/>
      <c r="AD51" s="148"/>
      <c r="AE51" s="148"/>
      <c r="AF51" s="148"/>
      <c r="AG51" s="148" t="s">
        <v>113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254"/>
      <c r="C52" s="262" t="s">
        <v>164</v>
      </c>
      <c r="D52" s="263"/>
      <c r="E52" s="264">
        <v>141.465</v>
      </c>
      <c r="F52" s="156"/>
      <c r="G52" s="267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8"/>
      <c r="Z52" s="148"/>
      <c r="AA52" s="148"/>
      <c r="AB52" s="148"/>
      <c r="AC52" s="148"/>
      <c r="AD52" s="148"/>
      <c r="AE52" s="148"/>
      <c r="AF52" s="148"/>
      <c r="AG52" s="148" t="s">
        <v>113</v>
      </c>
      <c r="AH52" s="148">
        <v>4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1">
        <v>20</v>
      </c>
      <c r="B53" s="250" t="s">
        <v>171</v>
      </c>
      <c r="C53" s="251" t="s">
        <v>172</v>
      </c>
      <c r="D53" s="252" t="s">
        <v>108</v>
      </c>
      <c r="E53" s="253">
        <v>493.55700000000002</v>
      </c>
      <c r="F53" s="162"/>
      <c r="G53" s="266">
        <f>ROUND(E53*F53,2)</f>
        <v>0</v>
      </c>
      <c r="H53" s="157"/>
      <c r="I53" s="156">
        <f>ROUND(E53*H53,2)</f>
        <v>0</v>
      </c>
      <c r="J53" s="157"/>
      <c r="K53" s="156">
        <f>ROUND(E53*J53,2)</f>
        <v>0</v>
      </c>
      <c r="L53" s="156">
        <v>15</v>
      </c>
      <c r="M53" s="156">
        <f>G53*(1+L53/100)</f>
        <v>0</v>
      </c>
      <c r="N53" s="156">
        <v>1E-4</v>
      </c>
      <c r="O53" s="156">
        <f>ROUND(E53*N53,2)</f>
        <v>0.05</v>
      </c>
      <c r="P53" s="156">
        <v>0</v>
      </c>
      <c r="Q53" s="156">
        <f>ROUND(E53*P53,2)</f>
        <v>0</v>
      </c>
      <c r="R53" s="156" t="s">
        <v>121</v>
      </c>
      <c r="S53" s="156" t="s">
        <v>109</v>
      </c>
      <c r="T53" s="156" t="s">
        <v>109</v>
      </c>
      <c r="U53" s="156">
        <v>0</v>
      </c>
      <c r="V53" s="156">
        <f>ROUND(E53*U53,2)</f>
        <v>0</v>
      </c>
      <c r="W53" s="156"/>
      <c r="X53" s="156" t="s">
        <v>122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123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254"/>
      <c r="C54" s="255" t="s">
        <v>173</v>
      </c>
      <c r="D54" s="256"/>
      <c r="E54" s="257">
        <v>429.18</v>
      </c>
      <c r="F54" s="156"/>
      <c r="G54" s="267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8"/>
      <c r="Z54" s="148"/>
      <c r="AA54" s="148"/>
      <c r="AB54" s="148"/>
      <c r="AC54" s="148"/>
      <c r="AD54" s="148"/>
      <c r="AE54" s="148"/>
      <c r="AF54" s="148"/>
      <c r="AG54" s="148" t="s">
        <v>113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254"/>
      <c r="C55" s="262" t="s">
        <v>174</v>
      </c>
      <c r="D55" s="263"/>
      <c r="E55" s="264">
        <v>64.376999999999995</v>
      </c>
      <c r="F55" s="156"/>
      <c r="G55" s="267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8"/>
      <c r="Z55" s="148"/>
      <c r="AA55" s="148"/>
      <c r="AB55" s="148"/>
      <c r="AC55" s="148"/>
      <c r="AD55" s="148"/>
      <c r="AE55" s="148"/>
      <c r="AF55" s="148"/>
      <c r="AG55" s="148" t="s">
        <v>113</v>
      </c>
      <c r="AH55" s="148">
        <v>4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1">
        <v>21</v>
      </c>
      <c r="B56" s="250" t="s">
        <v>175</v>
      </c>
      <c r="C56" s="251" t="s">
        <v>176</v>
      </c>
      <c r="D56" s="252" t="s">
        <v>118</v>
      </c>
      <c r="E56" s="253">
        <v>2226</v>
      </c>
      <c r="F56" s="162"/>
      <c r="G56" s="266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15</v>
      </c>
      <c r="M56" s="156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6" t="s">
        <v>121</v>
      </c>
      <c r="S56" s="156" t="s">
        <v>109</v>
      </c>
      <c r="T56" s="156" t="s">
        <v>109</v>
      </c>
      <c r="U56" s="156">
        <v>0</v>
      </c>
      <c r="V56" s="156">
        <f>ROUND(E56*U56,2)</f>
        <v>0</v>
      </c>
      <c r="W56" s="156"/>
      <c r="X56" s="156" t="s">
        <v>122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123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254"/>
      <c r="C57" s="255" t="s">
        <v>177</v>
      </c>
      <c r="D57" s="256"/>
      <c r="E57" s="257">
        <v>2225.16</v>
      </c>
      <c r="F57" s="156"/>
      <c r="G57" s="267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8"/>
      <c r="Z57" s="148"/>
      <c r="AA57" s="148"/>
      <c r="AB57" s="148"/>
      <c r="AC57" s="148"/>
      <c r="AD57" s="148"/>
      <c r="AE57" s="148"/>
      <c r="AF57" s="148"/>
      <c r="AG57" s="148" t="s">
        <v>113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254"/>
      <c r="C58" s="255" t="s">
        <v>178</v>
      </c>
      <c r="D58" s="256"/>
      <c r="E58" s="257">
        <v>0.84</v>
      </c>
      <c r="F58" s="156"/>
      <c r="G58" s="267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8"/>
      <c r="Z58" s="148"/>
      <c r="AA58" s="148"/>
      <c r="AB58" s="148"/>
      <c r="AC58" s="148"/>
      <c r="AD58" s="148"/>
      <c r="AE58" s="148"/>
      <c r="AF58" s="148"/>
      <c r="AG58" s="148" t="s">
        <v>113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61">
        <v>22</v>
      </c>
      <c r="B59" s="250" t="s">
        <v>179</v>
      </c>
      <c r="C59" s="251" t="s">
        <v>180</v>
      </c>
      <c r="D59" s="252" t="s">
        <v>130</v>
      </c>
      <c r="E59" s="253">
        <v>507.78</v>
      </c>
      <c r="F59" s="162"/>
      <c r="G59" s="266">
        <f>ROUND(E59*F59,2)</f>
        <v>0</v>
      </c>
      <c r="H59" s="157"/>
      <c r="I59" s="156">
        <f>ROUND(E59*H59,2)</f>
        <v>0</v>
      </c>
      <c r="J59" s="157"/>
      <c r="K59" s="156">
        <f>ROUND(E59*J59,2)</f>
        <v>0</v>
      </c>
      <c r="L59" s="156">
        <v>15</v>
      </c>
      <c r="M59" s="156">
        <f>G59*(1+L59/100)</f>
        <v>0</v>
      </c>
      <c r="N59" s="156">
        <v>1.0000000000000001E-5</v>
      </c>
      <c r="O59" s="156">
        <f>ROUND(E59*N59,2)</f>
        <v>0.01</v>
      </c>
      <c r="P59" s="156">
        <v>0</v>
      </c>
      <c r="Q59" s="156">
        <f>ROUND(E59*P59,2)</f>
        <v>0</v>
      </c>
      <c r="R59" s="156" t="s">
        <v>121</v>
      </c>
      <c r="S59" s="156" t="s">
        <v>109</v>
      </c>
      <c r="T59" s="156" t="s">
        <v>109</v>
      </c>
      <c r="U59" s="156">
        <v>0</v>
      </c>
      <c r="V59" s="156">
        <f>ROUND(E59*U59,2)</f>
        <v>0</v>
      </c>
      <c r="W59" s="156"/>
      <c r="X59" s="156" t="s">
        <v>122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123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254"/>
      <c r="C60" s="255" t="s">
        <v>181</v>
      </c>
      <c r="D60" s="256"/>
      <c r="E60" s="257">
        <v>483.6</v>
      </c>
      <c r="F60" s="156"/>
      <c r="G60" s="267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8"/>
      <c r="Z60" s="148"/>
      <c r="AA60" s="148"/>
      <c r="AB60" s="148"/>
      <c r="AC60" s="148"/>
      <c r="AD60" s="148"/>
      <c r="AE60" s="148"/>
      <c r="AF60" s="148"/>
      <c r="AG60" s="148" t="s">
        <v>113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254"/>
      <c r="C61" s="262" t="s">
        <v>164</v>
      </c>
      <c r="D61" s="263"/>
      <c r="E61" s="264">
        <v>24.18</v>
      </c>
      <c r="F61" s="156"/>
      <c r="G61" s="267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8"/>
      <c r="Z61" s="148"/>
      <c r="AA61" s="148"/>
      <c r="AB61" s="148"/>
      <c r="AC61" s="148"/>
      <c r="AD61" s="148"/>
      <c r="AE61" s="148"/>
      <c r="AF61" s="148"/>
      <c r="AG61" s="148" t="s">
        <v>113</v>
      </c>
      <c r="AH61" s="148">
        <v>4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1">
        <v>23</v>
      </c>
      <c r="B62" s="250" t="s">
        <v>182</v>
      </c>
      <c r="C62" s="251" t="s">
        <v>183</v>
      </c>
      <c r="D62" s="252" t="s">
        <v>108</v>
      </c>
      <c r="E62" s="253">
        <v>419.22</v>
      </c>
      <c r="F62" s="162"/>
      <c r="G62" s="266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15</v>
      </c>
      <c r="M62" s="156">
        <f>G62*(1+L62/100)</f>
        <v>0</v>
      </c>
      <c r="N62" s="156">
        <v>1.9000000000000001E-4</v>
      </c>
      <c r="O62" s="156">
        <f>ROUND(E62*N62,2)</f>
        <v>0.08</v>
      </c>
      <c r="P62" s="156">
        <v>0</v>
      </c>
      <c r="Q62" s="156">
        <f>ROUND(E62*P62,2)</f>
        <v>0</v>
      </c>
      <c r="R62" s="156"/>
      <c r="S62" s="156" t="s">
        <v>109</v>
      </c>
      <c r="T62" s="156" t="s">
        <v>109</v>
      </c>
      <c r="U62" s="156">
        <v>5.1999999999999998E-2</v>
      </c>
      <c r="V62" s="156">
        <f>ROUND(E62*U62,2)</f>
        <v>21.8</v>
      </c>
      <c r="W62" s="156"/>
      <c r="X62" s="156" t="s">
        <v>110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111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254"/>
      <c r="C63" s="255" t="s">
        <v>148</v>
      </c>
      <c r="D63" s="256"/>
      <c r="E63" s="257">
        <v>683.82</v>
      </c>
      <c r="F63" s="156"/>
      <c r="G63" s="267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8"/>
      <c r="Z63" s="148"/>
      <c r="AA63" s="148"/>
      <c r="AB63" s="148"/>
      <c r="AC63" s="148"/>
      <c r="AD63" s="148"/>
      <c r="AE63" s="148"/>
      <c r="AF63" s="148"/>
      <c r="AG63" s="148" t="s">
        <v>113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254"/>
      <c r="C64" s="255" t="s">
        <v>149</v>
      </c>
      <c r="D64" s="256"/>
      <c r="E64" s="257">
        <v>-312.95999999999998</v>
      </c>
      <c r="F64" s="156"/>
      <c r="G64" s="267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8"/>
      <c r="Z64" s="148"/>
      <c r="AA64" s="148"/>
      <c r="AB64" s="148"/>
      <c r="AC64" s="148"/>
      <c r="AD64" s="148"/>
      <c r="AE64" s="148"/>
      <c r="AF64" s="148"/>
      <c r="AG64" s="148" t="s">
        <v>113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254"/>
      <c r="C65" s="255" t="s">
        <v>154</v>
      </c>
      <c r="D65" s="256"/>
      <c r="E65" s="257">
        <v>48.36</v>
      </c>
      <c r="F65" s="156"/>
      <c r="G65" s="267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8"/>
      <c r="Z65" s="148"/>
      <c r="AA65" s="148"/>
      <c r="AB65" s="148"/>
      <c r="AC65" s="148"/>
      <c r="AD65" s="148"/>
      <c r="AE65" s="148"/>
      <c r="AF65" s="148"/>
      <c r="AG65" s="148" t="s">
        <v>113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3">
        <v>24</v>
      </c>
      <c r="B66" s="258" t="s">
        <v>184</v>
      </c>
      <c r="C66" s="259" t="s">
        <v>185</v>
      </c>
      <c r="D66" s="260" t="s">
        <v>108</v>
      </c>
      <c r="E66" s="261">
        <v>419.22</v>
      </c>
      <c r="F66" s="164"/>
      <c r="G66" s="268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15</v>
      </c>
      <c r="M66" s="156">
        <f>G66*(1+L66/100)</f>
        <v>0</v>
      </c>
      <c r="N66" s="156">
        <v>3.47E-3</v>
      </c>
      <c r="O66" s="156">
        <f>ROUND(E66*N66,2)</f>
        <v>1.45</v>
      </c>
      <c r="P66" s="156">
        <v>0</v>
      </c>
      <c r="Q66" s="156">
        <f>ROUND(E66*P66,2)</f>
        <v>0</v>
      </c>
      <c r="R66" s="156"/>
      <c r="S66" s="156" t="s">
        <v>109</v>
      </c>
      <c r="T66" s="156" t="s">
        <v>109</v>
      </c>
      <c r="U66" s="156">
        <v>0.22400999999999999</v>
      </c>
      <c r="V66" s="156">
        <f>ROUND(E66*U66,2)</f>
        <v>93.91</v>
      </c>
      <c r="W66" s="156"/>
      <c r="X66" s="156" t="s">
        <v>110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111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59" t="s">
        <v>104</v>
      </c>
      <c r="B67" s="246" t="s">
        <v>62</v>
      </c>
      <c r="C67" s="247" t="s">
        <v>63</v>
      </c>
      <c r="D67" s="248"/>
      <c r="E67" s="249"/>
      <c r="F67" s="160"/>
      <c r="G67" s="265">
        <f>SUMIF(AG68:AG81,"&lt;&gt;NOR",G68:G81)</f>
        <v>0</v>
      </c>
      <c r="H67" s="158"/>
      <c r="I67" s="158">
        <f>SUM(I68:I81)</f>
        <v>0</v>
      </c>
      <c r="J67" s="158"/>
      <c r="K67" s="158">
        <f>SUM(K68:K81)</f>
        <v>0</v>
      </c>
      <c r="L67" s="158"/>
      <c r="M67" s="158">
        <f>SUM(M68:M81)</f>
        <v>0</v>
      </c>
      <c r="N67" s="158"/>
      <c r="O67" s="158">
        <f>SUM(O68:O81)</f>
        <v>0.43000000000000005</v>
      </c>
      <c r="P67" s="158"/>
      <c r="Q67" s="158">
        <f>SUM(Q68:Q81)</f>
        <v>17.899999999999999</v>
      </c>
      <c r="R67" s="158"/>
      <c r="S67" s="158"/>
      <c r="T67" s="158"/>
      <c r="U67" s="158"/>
      <c r="V67" s="158">
        <f>SUM(V68:V81)</f>
        <v>177.55999999999997</v>
      </c>
      <c r="W67" s="158"/>
      <c r="X67" s="158"/>
      <c r="AG67" t="s">
        <v>105</v>
      </c>
    </row>
    <row r="68" spans="1:60" outlineLevel="1" x14ac:dyDescent="0.2">
      <c r="A68" s="161">
        <v>25</v>
      </c>
      <c r="B68" s="250" t="s">
        <v>186</v>
      </c>
      <c r="C68" s="251" t="s">
        <v>187</v>
      </c>
      <c r="D68" s="252" t="s">
        <v>118</v>
      </c>
      <c r="E68" s="253">
        <v>59</v>
      </c>
      <c r="F68" s="162"/>
      <c r="G68" s="266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15</v>
      </c>
      <c r="M68" s="156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6"/>
      <c r="S68" s="156" t="s">
        <v>109</v>
      </c>
      <c r="T68" s="156" t="s">
        <v>109</v>
      </c>
      <c r="U68" s="156">
        <v>0.06</v>
      </c>
      <c r="V68" s="156">
        <f>ROUND(E68*U68,2)</f>
        <v>3.54</v>
      </c>
      <c r="W68" s="156"/>
      <c r="X68" s="156" t="s">
        <v>110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111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254"/>
      <c r="C69" s="255" t="s">
        <v>188</v>
      </c>
      <c r="D69" s="256"/>
      <c r="E69" s="257">
        <v>59</v>
      </c>
      <c r="F69" s="156"/>
      <c r="G69" s="267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8"/>
      <c r="Z69" s="148"/>
      <c r="AA69" s="148"/>
      <c r="AB69" s="148"/>
      <c r="AC69" s="148"/>
      <c r="AD69" s="148"/>
      <c r="AE69" s="148"/>
      <c r="AF69" s="148"/>
      <c r="AG69" s="148" t="s">
        <v>113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1">
        <v>26</v>
      </c>
      <c r="B70" s="250" t="s">
        <v>189</v>
      </c>
      <c r="C70" s="251" t="s">
        <v>190</v>
      </c>
      <c r="D70" s="252" t="s">
        <v>118</v>
      </c>
      <c r="E70" s="253">
        <v>57</v>
      </c>
      <c r="F70" s="162"/>
      <c r="G70" s="266">
        <f>ROUND(E70*F70,2)</f>
        <v>0</v>
      </c>
      <c r="H70" s="157"/>
      <c r="I70" s="156">
        <f>ROUND(E70*H70,2)</f>
        <v>0</v>
      </c>
      <c r="J70" s="157"/>
      <c r="K70" s="156">
        <f>ROUND(E70*J70,2)</f>
        <v>0</v>
      </c>
      <c r="L70" s="156">
        <v>15</v>
      </c>
      <c r="M70" s="156">
        <f>G70*(1+L70/100)</f>
        <v>0</v>
      </c>
      <c r="N70" s="156">
        <v>0</v>
      </c>
      <c r="O70" s="156">
        <f>ROUND(E70*N70,2)</f>
        <v>0</v>
      </c>
      <c r="P70" s="156">
        <v>0</v>
      </c>
      <c r="Q70" s="156">
        <f>ROUND(E70*P70,2)</f>
        <v>0</v>
      </c>
      <c r="R70" s="156"/>
      <c r="S70" s="156" t="s">
        <v>109</v>
      </c>
      <c r="T70" s="156" t="s">
        <v>109</v>
      </c>
      <c r="U70" s="156">
        <v>0.09</v>
      </c>
      <c r="V70" s="156">
        <f>ROUND(E70*U70,2)</f>
        <v>5.13</v>
      </c>
      <c r="W70" s="156"/>
      <c r="X70" s="156" t="s">
        <v>110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111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254"/>
      <c r="C71" s="255" t="s">
        <v>191</v>
      </c>
      <c r="D71" s="256"/>
      <c r="E71" s="257">
        <v>57</v>
      </c>
      <c r="F71" s="156"/>
      <c r="G71" s="267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8"/>
      <c r="Z71" s="148"/>
      <c r="AA71" s="148"/>
      <c r="AB71" s="148"/>
      <c r="AC71" s="148"/>
      <c r="AD71" s="148"/>
      <c r="AE71" s="148"/>
      <c r="AF71" s="148"/>
      <c r="AG71" s="148" t="s">
        <v>113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1">
        <v>27</v>
      </c>
      <c r="B72" s="250" t="s">
        <v>192</v>
      </c>
      <c r="C72" s="251" t="s">
        <v>193</v>
      </c>
      <c r="D72" s="252" t="s">
        <v>108</v>
      </c>
      <c r="E72" s="253">
        <v>3.84</v>
      </c>
      <c r="F72" s="162"/>
      <c r="G72" s="266">
        <f>ROUND(E72*F72,2)</f>
        <v>0</v>
      </c>
      <c r="H72" s="157"/>
      <c r="I72" s="156">
        <f>ROUND(E72*H72,2)</f>
        <v>0</v>
      </c>
      <c r="J72" s="157"/>
      <c r="K72" s="156">
        <f>ROUND(E72*J72,2)</f>
        <v>0</v>
      </c>
      <c r="L72" s="156">
        <v>15</v>
      </c>
      <c r="M72" s="156">
        <f>G72*(1+L72/100)</f>
        <v>0</v>
      </c>
      <c r="N72" s="156">
        <v>1E-3</v>
      </c>
      <c r="O72" s="156">
        <f>ROUND(E72*N72,2)</f>
        <v>0</v>
      </c>
      <c r="P72" s="156">
        <v>3.1E-2</v>
      </c>
      <c r="Q72" s="156">
        <f>ROUND(E72*P72,2)</f>
        <v>0.12</v>
      </c>
      <c r="R72" s="156"/>
      <c r="S72" s="156" t="s">
        <v>109</v>
      </c>
      <c r="T72" s="156" t="s">
        <v>109</v>
      </c>
      <c r="U72" s="156">
        <v>0.33100000000000002</v>
      </c>
      <c r="V72" s="156">
        <f>ROUND(E72*U72,2)</f>
        <v>1.27</v>
      </c>
      <c r="W72" s="156"/>
      <c r="X72" s="156" t="s">
        <v>110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111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254"/>
      <c r="C73" s="255" t="s">
        <v>194</v>
      </c>
      <c r="D73" s="256"/>
      <c r="E73" s="257">
        <v>3.84</v>
      </c>
      <c r="F73" s="156"/>
      <c r="G73" s="267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8"/>
      <c r="Z73" s="148"/>
      <c r="AA73" s="148"/>
      <c r="AB73" s="148"/>
      <c r="AC73" s="148"/>
      <c r="AD73" s="148"/>
      <c r="AE73" s="148"/>
      <c r="AF73" s="148"/>
      <c r="AG73" s="148" t="s">
        <v>113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1">
        <v>28</v>
      </c>
      <c r="B74" s="250" t="s">
        <v>195</v>
      </c>
      <c r="C74" s="251" t="s">
        <v>196</v>
      </c>
      <c r="D74" s="252" t="s">
        <v>108</v>
      </c>
      <c r="E74" s="253">
        <v>136.80000000000001</v>
      </c>
      <c r="F74" s="162"/>
      <c r="G74" s="266">
        <f>ROUND(E74*F74,2)</f>
        <v>0</v>
      </c>
      <c r="H74" s="157"/>
      <c r="I74" s="156">
        <f>ROUND(E74*H74,2)</f>
        <v>0</v>
      </c>
      <c r="J74" s="157"/>
      <c r="K74" s="156">
        <f>ROUND(E74*J74,2)</f>
        <v>0</v>
      </c>
      <c r="L74" s="156">
        <v>15</v>
      </c>
      <c r="M74" s="156">
        <f>G74*(1+L74/100)</f>
        <v>0</v>
      </c>
      <c r="N74" s="156">
        <v>9.2000000000000003E-4</v>
      </c>
      <c r="O74" s="156">
        <f>ROUND(E74*N74,2)</f>
        <v>0.13</v>
      </c>
      <c r="P74" s="156">
        <v>2.7E-2</v>
      </c>
      <c r="Q74" s="156">
        <f>ROUND(E74*P74,2)</f>
        <v>3.69</v>
      </c>
      <c r="R74" s="156"/>
      <c r="S74" s="156" t="s">
        <v>109</v>
      </c>
      <c r="T74" s="156" t="s">
        <v>109</v>
      </c>
      <c r="U74" s="156">
        <v>0.26300000000000001</v>
      </c>
      <c r="V74" s="156">
        <f>ROUND(E74*U74,2)</f>
        <v>35.979999999999997</v>
      </c>
      <c r="W74" s="156"/>
      <c r="X74" s="156" t="s">
        <v>110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111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254"/>
      <c r="C75" s="255" t="s">
        <v>197</v>
      </c>
      <c r="D75" s="256"/>
      <c r="E75" s="257">
        <v>136.80000000000001</v>
      </c>
      <c r="F75" s="156"/>
      <c r="G75" s="267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8"/>
      <c r="Z75" s="148"/>
      <c r="AA75" s="148"/>
      <c r="AB75" s="148"/>
      <c r="AC75" s="148"/>
      <c r="AD75" s="148"/>
      <c r="AE75" s="148"/>
      <c r="AF75" s="148"/>
      <c r="AG75" s="148" t="s">
        <v>113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1">
        <v>29</v>
      </c>
      <c r="B76" s="250" t="s">
        <v>198</v>
      </c>
      <c r="C76" s="251" t="s">
        <v>199</v>
      </c>
      <c r="D76" s="252" t="s">
        <v>108</v>
      </c>
      <c r="E76" s="253">
        <v>136.80000000000001</v>
      </c>
      <c r="F76" s="162"/>
      <c r="G76" s="266">
        <f>ROUND(E76*F76,2)</f>
        <v>0</v>
      </c>
      <c r="H76" s="157"/>
      <c r="I76" s="156">
        <f>ROUND(E76*H76,2)</f>
        <v>0</v>
      </c>
      <c r="J76" s="157"/>
      <c r="K76" s="156">
        <f>ROUND(E76*J76,2)</f>
        <v>0</v>
      </c>
      <c r="L76" s="156">
        <v>15</v>
      </c>
      <c r="M76" s="156">
        <f>G76*(1+L76/100)</f>
        <v>0</v>
      </c>
      <c r="N76" s="156">
        <v>1E-3</v>
      </c>
      <c r="O76" s="156">
        <f>ROUND(E76*N76,2)</f>
        <v>0.14000000000000001</v>
      </c>
      <c r="P76" s="156">
        <v>6.7000000000000004E-2</v>
      </c>
      <c r="Q76" s="156">
        <f>ROUND(E76*P76,2)</f>
        <v>9.17</v>
      </c>
      <c r="R76" s="156"/>
      <c r="S76" s="156" t="s">
        <v>109</v>
      </c>
      <c r="T76" s="156" t="s">
        <v>109</v>
      </c>
      <c r="U76" s="156">
        <v>0.53300000000000003</v>
      </c>
      <c r="V76" s="156">
        <f>ROUND(E76*U76,2)</f>
        <v>72.91</v>
      </c>
      <c r="W76" s="156"/>
      <c r="X76" s="156" t="s">
        <v>110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111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254"/>
      <c r="C77" s="255" t="s">
        <v>200</v>
      </c>
      <c r="D77" s="256"/>
      <c r="E77" s="257">
        <v>136.80000000000001</v>
      </c>
      <c r="F77" s="156"/>
      <c r="G77" s="267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8"/>
      <c r="Z77" s="148"/>
      <c r="AA77" s="148"/>
      <c r="AB77" s="148"/>
      <c r="AC77" s="148"/>
      <c r="AD77" s="148"/>
      <c r="AE77" s="148"/>
      <c r="AF77" s="148"/>
      <c r="AG77" s="148" t="s">
        <v>113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1">
        <v>30</v>
      </c>
      <c r="B78" s="250" t="s">
        <v>201</v>
      </c>
      <c r="C78" s="251" t="s">
        <v>202</v>
      </c>
      <c r="D78" s="252" t="s">
        <v>108</v>
      </c>
      <c r="E78" s="253">
        <v>328.08</v>
      </c>
      <c r="F78" s="162"/>
      <c r="G78" s="266">
        <f>ROUND(E78*F78,2)</f>
        <v>0</v>
      </c>
      <c r="H78" s="157"/>
      <c r="I78" s="156">
        <f>ROUND(E78*H78,2)</f>
        <v>0</v>
      </c>
      <c r="J78" s="157"/>
      <c r="K78" s="156">
        <f>ROUND(E78*J78,2)</f>
        <v>0</v>
      </c>
      <c r="L78" s="156">
        <v>15</v>
      </c>
      <c r="M78" s="156">
        <f>G78*(1+L78/100)</f>
        <v>0</v>
      </c>
      <c r="N78" s="156">
        <v>4.8999999999999998E-4</v>
      </c>
      <c r="O78" s="156">
        <f>ROUND(E78*N78,2)</f>
        <v>0.16</v>
      </c>
      <c r="P78" s="156">
        <v>1.4999999999999999E-2</v>
      </c>
      <c r="Q78" s="156">
        <f>ROUND(E78*P78,2)</f>
        <v>4.92</v>
      </c>
      <c r="R78" s="156"/>
      <c r="S78" s="156" t="s">
        <v>109</v>
      </c>
      <c r="T78" s="156" t="s">
        <v>109</v>
      </c>
      <c r="U78" s="156">
        <v>0.17899999999999999</v>
      </c>
      <c r="V78" s="156">
        <f>ROUND(E78*U78,2)</f>
        <v>58.73</v>
      </c>
      <c r="W78" s="156"/>
      <c r="X78" s="156" t="s">
        <v>110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111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254"/>
      <c r="C79" s="255" t="s">
        <v>203</v>
      </c>
      <c r="D79" s="256"/>
      <c r="E79" s="257">
        <v>574.20000000000005</v>
      </c>
      <c r="F79" s="156"/>
      <c r="G79" s="267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8"/>
      <c r="Z79" s="148"/>
      <c r="AA79" s="148"/>
      <c r="AB79" s="148"/>
      <c r="AC79" s="148"/>
      <c r="AD79" s="148"/>
      <c r="AE79" s="148"/>
      <c r="AF79" s="148"/>
      <c r="AG79" s="148" t="s">
        <v>113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254"/>
      <c r="C80" s="255" t="s">
        <v>204</v>
      </c>
      <c r="D80" s="256"/>
      <c r="E80" s="257">
        <v>31.32</v>
      </c>
      <c r="F80" s="156"/>
      <c r="G80" s="267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8"/>
      <c r="Z80" s="148"/>
      <c r="AA80" s="148"/>
      <c r="AB80" s="148"/>
      <c r="AC80" s="148"/>
      <c r="AD80" s="148"/>
      <c r="AE80" s="148"/>
      <c r="AF80" s="148"/>
      <c r="AG80" s="148" t="s">
        <v>113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254"/>
      <c r="C81" s="255" t="s">
        <v>205</v>
      </c>
      <c r="D81" s="256"/>
      <c r="E81" s="257">
        <v>-277.44</v>
      </c>
      <c r="F81" s="156"/>
      <c r="G81" s="267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8"/>
      <c r="Z81" s="148"/>
      <c r="AA81" s="148"/>
      <c r="AB81" s="148"/>
      <c r="AC81" s="148"/>
      <c r="AD81" s="148"/>
      <c r="AE81" s="148"/>
      <c r="AF81" s="148"/>
      <c r="AG81" s="148" t="s">
        <v>113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59" t="s">
        <v>104</v>
      </c>
      <c r="B82" s="246" t="s">
        <v>64</v>
      </c>
      <c r="C82" s="247" t="s">
        <v>65</v>
      </c>
      <c r="D82" s="248"/>
      <c r="E82" s="249"/>
      <c r="F82" s="160"/>
      <c r="G82" s="265">
        <f>SUMIF(AG83:AG83,"&lt;&gt;NOR",G83:G83)</f>
        <v>0</v>
      </c>
      <c r="H82" s="158"/>
      <c r="I82" s="158">
        <f>SUM(I83:I83)</f>
        <v>0</v>
      </c>
      <c r="J82" s="158"/>
      <c r="K82" s="158">
        <f>SUM(K83:K83)</f>
        <v>0</v>
      </c>
      <c r="L82" s="158"/>
      <c r="M82" s="158">
        <f>SUM(M83:M83)</f>
        <v>0</v>
      </c>
      <c r="N82" s="158"/>
      <c r="O82" s="158">
        <f>SUM(O83:O83)</f>
        <v>0</v>
      </c>
      <c r="P82" s="158"/>
      <c r="Q82" s="158">
        <f>SUM(Q83:Q83)</f>
        <v>0</v>
      </c>
      <c r="R82" s="158"/>
      <c r="S82" s="158"/>
      <c r="T82" s="158"/>
      <c r="U82" s="158"/>
      <c r="V82" s="158">
        <f>SUM(V83:V83)</f>
        <v>262.89</v>
      </c>
      <c r="W82" s="158"/>
      <c r="X82" s="158"/>
      <c r="AG82" t="s">
        <v>105</v>
      </c>
    </row>
    <row r="83" spans="1:60" outlineLevel="1" x14ac:dyDescent="0.2">
      <c r="A83" s="163">
        <v>31</v>
      </c>
      <c r="B83" s="258" t="s">
        <v>206</v>
      </c>
      <c r="C83" s="259" t="s">
        <v>207</v>
      </c>
      <c r="D83" s="260" t="s">
        <v>208</v>
      </c>
      <c r="E83" s="261">
        <v>102.01446</v>
      </c>
      <c r="F83" s="164"/>
      <c r="G83" s="268">
        <f>ROUND(E83*F83,2)</f>
        <v>0</v>
      </c>
      <c r="H83" s="157"/>
      <c r="I83" s="156">
        <f>ROUND(E83*H83,2)</f>
        <v>0</v>
      </c>
      <c r="J83" s="157"/>
      <c r="K83" s="156">
        <f>ROUND(E83*J83,2)</f>
        <v>0</v>
      </c>
      <c r="L83" s="156">
        <v>15</v>
      </c>
      <c r="M83" s="156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6"/>
      <c r="S83" s="156" t="s">
        <v>109</v>
      </c>
      <c r="T83" s="156" t="s">
        <v>109</v>
      </c>
      <c r="U83" s="156">
        <v>2.577</v>
      </c>
      <c r="V83" s="156">
        <f>ROUND(E83*U83,2)</f>
        <v>262.89</v>
      </c>
      <c r="W83" s="156"/>
      <c r="X83" s="156" t="s">
        <v>209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210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59" t="s">
        <v>104</v>
      </c>
      <c r="B84" s="246" t="s">
        <v>66</v>
      </c>
      <c r="C84" s="247" t="s">
        <v>67</v>
      </c>
      <c r="D84" s="248"/>
      <c r="E84" s="249"/>
      <c r="F84" s="160"/>
      <c r="G84" s="265">
        <f>SUMIF(AG85:AG90,"&lt;&gt;NOR",G85:G90)</f>
        <v>0</v>
      </c>
      <c r="H84" s="158"/>
      <c r="I84" s="158">
        <f>SUM(I85:I90)</f>
        <v>0</v>
      </c>
      <c r="J84" s="158"/>
      <c r="K84" s="158">
        <f>SUM(K85:K90)</f>
        <v>0</v>
      </c>
      <c r="L84" s="158"/>
      <c r="M84" s="158">
        <f>SUM(M85:M90)</f>
        <v>0</v>
      </c>
      <c r="N84" s="158"/>
      <c r="O84" s="158">
        <f>SUM(O85:O90)</f>
        <v>0.93</v>
      </c>
      <c r="P84" s="158"/>
      <c r="Q84" s="158">
        <f>SUM(Q85:Q90)</f>
        <v>0</v>
      </c>
      <c r="R84" s="158"/>
      <c r="S84" s="158"/>
      <c r="T84" s="158"/>
      <c r="U84" s="158"/>
      <c r="V84" s="158">
        <f>SUM(V85:V90)</f>
        <v>50.46</v>
      </c>
      <c r="W84" s="158"/>
      <c r="X84" s="158"/>
      <c r="AG84" t="s">
        <v>105</v>
      </c>
    </row>
    <row r="85" spans="1:60" outlineLevel="1" x14ac:dyDescent="0.2">
      <c r="A85" s="163">
        <v>32</v>
      </c>
      <c r="B85" s="258" t="s">
        <v>211</v>
      </c>
      <c r="C85" s="259" t="s">
        <v>212</v>
      </c>
      <c r="D85" s="260" t="s">
        <v>108</v>
      </c>
      <c r="E85" s="261">
        <v>57</v>
      </c>
      <c r="F85" s="164"/>
      <c r="G85" s="268">
        <f t="shared" ref="G85:G90" si="0">ROUND(E85*F85,2)</f>
        <v>0</v>
      </c>
      <c r="H85" s="157"/>
      <c r="I85" s="156">
        <f t="shared" ref="I85:I90" si="1">ROUND(E85*H85,2)</f>
        <v>0</v>
      </c>
      <c r="J85" s="157"/>
      <c r="K85" s="156">
        <f t="shared" ref="K85:K90" si="2">ROUND(E85*J85,2)</f>
        <v>0</v>
      </c>
      <c r="L85" s="156">
        <v>15</v>
      </c>
      <c r="M85" s="156">
        <f t="shared" ref="M85:M90" si="3">G85*(1+L85/100)</f>
        <v>0</v>
      </c>
      <c r="N85" s="156">
        <v>0</v>
      </c>
      <c r="O85" s="156">
        <f t="shared" ref="O85:O90" si="4">ROUND(E85*N85,2)</f>
        <v>0</v>
      </c>
      <c r="P85" s="156">
        <v>0</v>
      </c>
      <c r="Q85" s="156">
        <f t="shared" ref="Q85:Q90" si="5">ROUND(E85*P85,2)</f>
        <v>0</v>
      </c>
      <c r="R85" s="156"/>
      <c r="S85" s="156" t="s">
        <v>109</v>
      </c>
      <c r="T85" s="156" t="s">
        <v>109</v>
      </c>
      <c r="U85" s="156">
        <v>0.14399999999999999</v>
      </c>
      <c r="V85" s="156">
        <f t="shared" ref="V85:V90" si="6">ROUND(E85*U85,2)</f>
        <v>8.2100000000000009</v>
      </c>
      <c r="W85" s="156"/>
      <c r="X85" s="156" t="s">
        <v>110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111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63">
        <v>33</v>
      </c>
      <c r="B86" s="258" t="s">
        <v>213</v>
      </c>
      <c r="C86" s="259" t="s">
        <v>214</v>
      </c>
      <c r="D86" s="260" t="s">
        <v>108</v>
      </c>
      <c r="E86" s="261">
        <v>57</v>
      </c>
      <c r="F86" s="164"/>
      <c r="G86" s="268">
        <f t="shared" si="0"/>
        <v>0</v>
      </c>
      <c r="H86" s="157"/>
      <c r="I86" s="156">
        <f t="shared" si="1"/>
        <v>0</v>
      </c>
      <c r="J86" s="157"/>
      <c r="K86" s="156">
        <f t="shared" si="2"/>
        <v>0</v>
      </c>
      <c r="L86" s="156">
        <v>15</v>
      </c>
      <c r="M86" s="156">
        <f t="shared" si="3"/>
        <v>0</v>
      </c>
      <c r="N86" s="156">
        <v>0</v>
      </c>
      <c r="O86" s="156">
        <f t="shared" si="4"/>
        <v>0</v>
      </c>
      <c r="P86" s="156">
        <v>0</v>
      </c>
      <c r="Q86" s="156">
        <f t="shared" si="5"/>
        <v>0</v>
      </c>
      <c r="R86" s="156"/>
      <c r="S86" s="156" t="s">
        <v>109</v>
      </c>
      <c r="T86" s="156" t="s">
        <v>109</v>
      </c>
      <c r="U86" s="156">
        <v>5.1999999999999998E-2</v>
      </c>
      <c r="V86" s="156">
        <f t="shared" si="6"/>
        <v>2.96</v>
      </c>
      <c r="W86" s="156"/>
      <c r="X86" s="156" t="s">
        <v>110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111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63">
        <v>34</v>
      </c>
      <c r="B87" s="258" t="s">
        <v>215</v>
      </c>
      <c r="C87" s="259" t="s">
        <v>216</v>
      </c>
      <c r="D87" s="260" t="s">
        <v>108</v>
      </c>
      <c r="E87" s="261">
        <v>57</v>
      </c>
      <c r="F87" s="164"/>
      <c r="G87" s="268">
        <f t="shared" si="0"/>
        <v>0</v>
      </c>
      <c r="H87" s="157"/>
      <c r="I87" s="156">
        <f t="shared" si="1"/>
        <v>0</v>
      </c>
      <c r="J87" s="157"/>
      <c r="K87" s="156">
        <f t="shared" si="2"/>
        <v>0</v>
      </c>
      <c r="L87" s="156">
        <v>15</v>
      </c>
      <c r="M87" s="156">
        <f t="shared" si="3"/>
        <v>0</v>
      </c>
      <c r="N87" s="156">
        <v>0</v>
      </c>
      <c r="O87" s="156">
        <f t="shared" si="4"/>
        <v>0</v>
      </c>
      <c r="P87" s="156">
        <v>0</v>
      </c>
      <c r="Q87" s="156">
        <f t="shared" si="5"/>
        <v>0</v>
      </c>
      <c r="R87" s="156"/>
      <c r="S87" s="156" t="s">
        <v>109</v>
      </c>
      <c r="T87" s="156" t="s">
        <v>109</v>
      </c>
      <c r="U87" s="156">
        <v>8.2000000000000003E-2</v>
      </c>
      <c r="V87" s="156">
        <f t="shared" si="6"/>
        <v>4.67</v>
      </c>
      <c r="W87" s="156"/>
      <c r="X87" s="156" t="s">
        <v>110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111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3">
        <v>35</v>
      </c>
      <c r="B88" s="258" t="s">
        <v>217</v>
      </c>
      <c r="C88" s="259" t="s">
        <v>218</v>
      </c>
      <c r="D88" s="260" t="s">
        <v>108</v>
      </c>
      <c r="E88" s="261">
        <v>57</v>
      </c>
      <c r="F88" s="164"/>
      <c r="G88" s="268">
        <f t="shared" si="0"/>
        <v>0</v>
      </c>
      <c r="H88" s="157"/>
      <c r="I88" s="156">
        <f t="shared" si="1"/>
        <v>0</v>
      </c>
      <c r="J88" s="157"/>
      <c r="K88" s="156">
        <f t="shared" si="2"/>
        <v>0</v>
      </c>
      <c r="L88" s="156">
        <v>15</v>
      </c>
      <c r="M88" s="156">
        <f t="shared" si="3"/>
        <v>0</v>
      </c>
      <c r="N88" s="156">
        <v>1.6320000000000001E-2</v>
      </c>
      <c r="O88" s="156">
        <f t="shared" si="4"/>
        <v>0.93</v>
      </c>
      <c r="P88" s="156">
        <v>0</v>
      </c>
      <c r="Q88" s="156">
        <f t="shared" si="5"/>
        <v>0</v>
      </c>
      <c r="R88" s="156"/>
      <c r="S88" s="156" t="s">
        <v>109</v>
      </c>
      <c r="T88" s="156" t="s">
        <v>109</v>
      </c>
      <c r="U88" s="156">
        <v>0.42899999999999999</v>
      </c>
      <c r="V88" s="156">
        <f t="shared" si="6"/>
        <v>24.45</v>
      </c>
      <c r="W88" s="156"/>
      <c r="X88" s="156" t="s">
        <v>110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111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3">
        <v>36</v>
      </c>
      <c r="B89" s="258" t="s">
        <v>219</v>
      </c>
      <c r="C89" s="259" t="s">
        <v>220</v>
      </c>
      <c r="D89" s="260" t="s">
        <v>108</v>
      </c>
      <c r="E89" s="261">
        <v>57</v>
      </c>
      <c r="F89" s="164"/>
      <c r="G89" s="268">
        <f t="shared" si="0"/>
        <v>0</v>
      </c>
      <c r="H89" s="157"/>
      <c r="I89" s="156">
        <f t="shared" si="1"/>
        <v>0</v>
      </c>
      <c r="J89" s="157"/>
      <c r="K89" s="156">
        <f t="shared" si="2"/>
        <v>0</v>
      </c>
      <c r="L89" s="156">
        <v>15</v>
      </c>
      <c r="M89" s="156">
        <f t="shared" si="3"/>
        <v>0</v>
      </c>
      <c r="N89" s="156">
        <v>0</v>
      </c>
      <c r="O89" s="156">
        <f t="shared" si="4"/>
        <v>0</v>
      </c>
      <c r="P89" s="156">
        <v>0</v>
      </c>
      <c r="Q89" s="156">
        <f t="shared" si="5"/>
        <v>0</v>
      </c>
      <c r="R89" s="156"/>
      <c r="S89" s="156" t="s">
        <v>109</v>
      </c>
      <c r="T89" s="156" t="s">
        <v>109</v>
      </c>
      <c r="U89" s="156">
        <v>0.13400000000000001</v>
      </c>
      <c r="V89" s="156">
        <f t="shared" si="6"/>
        <v>7.64</v>
      </c>
      <c r="W89" s="156"/>
      <c r="X89" s="156" t="s">
        <v>110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111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63">
        <v>37</v>
      </c>
      <c r="B90" s="258" t="s">
        <v>221</v>
      </c>
      <c r="C90" s="259" t="s">
        <v>222</v>
      </c>
      <c r="D90" s="260" t="s">
        <v>208</v>
      </c>
      <c r="E90" s="261">
        <v>0.93023999999999996</v>
      </c>
      <c r="F90" s="164"/>
      <c r="G90" s="268">
        <f t="shared" si="0"/>
        <v>0</v>
      </c>
      <c r="H90" s="157"/>
      <c r="I90" s="156">
        <f t="shared" si="1"/>
        <v>0</v>
      </c>
      <c r="J90" s="157"/>
      <c r="K90" s="156">
        <f t="shared" si="2"/>
        <v>0</v>
      </c>
      <c r="L90" s="156">
        <v>15</v>
      </c>
      <c r="M90" s="156">
        <f t="shared" si="3"/>
        <v>0</v>
      </c>
      <c r="N90" s="156">
        <v>0</v>
      </c>
      <c r="O90" s="156">
        <f t="shared" si="4"/>
        <v>0</v>
      </c>
      <c r="P90" s="156">
        <v>0</v>
      </c>
      <c r="Q90" s="156">
        <f t="shared" si="5"/>
        <v>0</v>
      </c>
      <c r="R90" s="156"/>
      <c r="S90" s="156" t="s">
        <v>109</v>
      </c>
      <c r="T90" s="156" t="s">
        <v>109</v>
      </c>
      <c r="U90" s="156">
        <v>2.72</v>
      </c>
      <c r="V90" s="156">
        <f t="shared" si="6"/>
        <v>2.5299999999999998</v>
      </c>
      <c r="W90" s="156"/>
      <c r="X90" s="156" t="s">
        <v>209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210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59" t="s">
        <v>104</v>
      </c>
      <c r="B91" s="246" t="s">
        <v>68</v>
      </c>
      <c r="C91" s="247" t="s">
        <v>69</v>
      </c>
      <c r="D91" s="248"/>
      <c r="E91" s="249"/>
      <c r="F91" s="160"/>
      <c r="G91" s="265">
        <f>SUMIF(AG92:AG96,"&lt;&gt;NOR",G92:G96)</f>
        <v>0</v>
      </c>
      <c r="H91" s="158"/>
      <c r="I91" s="158">
        <f>SUM(I92:I96)</f>
        <v>0</v>
      </c>
      <c r="J91" s="158"/>
      <c r="K91" s="158">
        <f>SUM(K92:K96)</f>
        <v>0</v>
      </c>
      <c r="L91" s="158"/>
      <c r="M91" s="158">
        <f>SUM(M92:M96)</f>
        <v>0</v>
      </c>
      <c r="N91" s="158"/>
      <c r="O91" s="158">
        <f>SUM(O92:O96)</f>
        <v>0.26</v>
      </c>
      <c r="P91" s="158"/>
      <c r="Q91" s="158">
        <f>SUM(Q92:Q96)</f>
        <v>0.02</v>
      </c>
      <c r="R91" s="158"/>
      <c r="S91" s="158"/>
      <c r="T91" s="158"/>
      <c r="U91" s="158"/>
      <c r="V91" s="158">
        <f>SUM(V92:V96)</f>
        <v>79.16</v>
      </c>
      <c r="W91" s="158"/>
      <c r="X91" s="158"/>
      <c r="AG91" t="s">
        <v>105</v>
      </c>
    </row>
    <row r="92" spans="1:60" ht="14.25" customHeight="1" outlineLevel="1" x14ac:dyDescent="0.2">
      <c r="A92" s="161">
        <v>38</v>
      </c>
      <c r="B92" s="250" t="s">
        <v>223</v>
      </c>
      <c r="C92" s="251" t="s">
        <v>224</v>
      </c>
      <c r="D92" s="252" t="s">
        <v>130</v>
      </c>
      <c r="E92" s="253">
        <v>11.7</v>
      </c>
      <c r="F92" s="162"/>
      <c r="G92" s="266">
        <f>ROUND(E92*F92,2)</f>
        <v>0</v>
      </c>
      <c r="H92" s="157"/>
      <c r="I92" s="156">
        <f>ROUND(E92*H92,2)</f>
        <v>0</v>
      </c>
      <c r="J92" s="157"/>
      <c r="K92" s="156">
        <f>ROUND(E92*J92,2)</f>
        <v>0</v>
      </c>
      <c r="L92" s="156">
        <v>15</v>
      </c>
      <c r="M92" s="156">
        <f>G92*(1+L92/100)</f>
        <v>0</v>
      </c>
      <c r="N92" s="156">
        <v>0</v>
      </c>
      <c r="O92" s="156">
        <f>ROUND(E92*N92,2)</f>
        <v>0</v>
      </c>
      <c r="P92" s="156">
        <v>1.3500000000000001E-3</v>
      </c>
      <c r="Q92" s="156">
        <f>ROUND(E92*P92,2)</f>
        <v>0.02</v>
      </c>
      <c r="R92" s="156"/>
      <c r="S92" s="156" t="s">
        <v>109</v>
      </c>
      <c r="T92" s="156" t="s">
        <v>109</v>
      </c>
      <c r="U92" s="156">
        <v>9.1999999999999998E-2</v>
      </c>
      <c r="V92" s="156">
        <f>ROUND(E92*U92,2)</f>
        <v>1.08</v>
      </c>
      <c r="W92" s="156"/>
      <c r="X92" s="156" t="s">
        <v>110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111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254"/>
      <c r="C93" s="255" t="s">
        <v>225</v>
      </c>
      <c r="D93" s="256"/>
      <c r="E93" s="257">
        <v>11.7</v>
      </c>
      <c r="F93" s="156"/>
      <c r="G93" s="267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8"/>
      <c r="Z93" s="148"/>
      <c r="AA93" s="148"/>
      <c r="AB93" s="148"/>
      <c r="AC93" s="148"/>
      <c r="AD93" s="148"/>
      <c r="AE93" s="148"/>
      <c r="AF93" s="148"/>
      <c r="AG93" s="148" t="s">
        <v>113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1">
        <v>39</v>
      </c>
      <c r="B94" s="250" t="s">
        <v>226</v>
      </c>
      <c r="C94" s="251" t="s">
        <v>227</v>
      </c>
      <c r="D94" s="252" t="s">
        <v>130</v>
      </c>
      <c r="E94" s="253">
        <v>87.9</v>
      </c>
      <c r="F94" s="162"/>
      <c r="G94" s="266">
        <f>ROUND(E94*F94,2)</f>
        <v>0</v>
      </c>
      <c r="H94" s="157"/>
      <c r="I94" s="156">
        <f>ROUND(E94*H94,2)</f>
        <v>0</v>
      </c>
      <c r="J94" s="157"/>
      <c r="K94" s="156">
        <f>ROUND(E94*J94,2)</f>
        <v>0</v>
      </c>
      <c r="L94" s="156">
        <v>15</v>
      </c>
      <c r="M94" s="156">
        <f>G94*(1+L94/100)</f>
        <v>0</v>
      </c>
      <c r="N94" s="156">
        <v>2.99E-3</v>
      </c>
      <c r="O94" s="156">
        <f>ROUND(E94*N94,2)</f>
        <v>0.26</v>
      </c>
      <c r="P94" s="156">
        <v>0</v>
      </c>
      <c r="Q94" s="156">
        <f>ROUND(E94*P94,2)</f>
        <v>0</v>
      </c>
      <c r="R94" s="156"/>
      <c r="S94" s="156" t="s">
        <v>109</v>
      </c>
      <c r="T94" s="156" t="s">
        <v>109</v>
      </c>
      <c r="U94" s="156">
        <v>0.87344999999999995</v>
      </c>
      <c r="V94" s="156">
        <f>ROUND(E94*U94,2)</f>
        <v>76.78</v>
      </c>
      <c r="W94" s="156"/>
      <c r="X94" s="156" t="s">
        <v>110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111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254"/>
      <c r="C95" s="255" t="s">
        <v>145</v>
      </c>
      <c r="D95" s="256"/>
      <c r="E95" s="257">
        <v>87.9</v>
      </c>
      <c r="F95" s="156"/>
      <c r="G95" s="26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8"/>
      <c r="Z95" s="148"/>
      <c r="AA95" s="148"/>
      <c r="AB95" s="148"/>
      <c r="AC95" s="148"/>
      <c r="AD95" s="148"/>
      <c r="AE95" s="148"/>
      <c r="AF95" s="148"/>
      <c r="AG95" s="148" t="s">
        <v>113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3">
        <v>40</v>
      </c>
      <c r="B96" s="258" t="s">
        <v>228</v>
      </c>
      <c r="C96" s="259" t="s">
        <v>229</v>
      </c>
      <c r="D96" s="260" t="s">
        <v>208</v>
      </c>
      <c r="E96" s="261">
        <v>0.26282</v>
      </c>
      <c r="F96" s="164"/>
      <c r="G96" s="268">
        <f>ROUND(E96*F96,2)</f>
        <v>0</v>
      </c>
      <c r="H96" s="157"/>
      <c r="I96" s="156">
        <f>ROUND(E96*H96,2)</f>
        <v>0</v>
      </c>
      <c r="J96" s="157"/>
      <c r="K96" s="156">
        <f>ROUND(E96*J96,2)</f>
        <v>0</v>
      </c>
      <c r="L96" s="156">
        <v>15</v>
      </c>
      <c r="M96" s="156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6"/>
      <c r="S96" s="156" t="s">
        <v>109</v>
      </c>
      <c r="T96" s="156" t="s">
        <v>109</v>
      </c>
      <c r="U96" s="156">
        <v>4.9470000000000001</v>
      </c>
      <c r="V96" s="156">
        <f>ROUND(E96*U96,2)</f>
        <v>1.3</v>
      </c>
      <c r="W96" s="156"/>
      <c r="X96" s="156" t="s">
        <v>209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210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59" t="s">
        <v>104</v>
      </c>
      <c r="B97" s="246" t="s">
        <v>70</v>
      </c>
      <c r="C97" s="247" t="s">
        <v>71</v>
      </c>
      <c r="D97" s="248"/>
      <c r="E97" s="249"/>
      <c r="F97" s="160"/>
      <c r="G97" s="265">
        <f>SUMIF(AG98:AG112,"&lt;&gt;NOR",G98:G112)</f>
        <v>0</v>
      </c>
      <c r="H97" s="158"/>
      <c r="I97" s="158">
        <f>SUM(I98:I112)</f>
        <v>0</v>
      </c>
      <c r="J97" s="158"/>
      <c r="K97" s="158">
        <f>SUM(K98:K112)</f>
        <v>0</v>
      </c>
      <c r="L97" s="158"/>
      <c r="M97" s="158">
        <f>SUM(M98:M112)</f>
        <v>0</v>
      </c>
      <c r="N97" s="158"/>
      <c r="O97" s="158">
        <f>SUM(O98:O112)</f>
        <v>5.74</v>
      </c>
      <c r="P97" s="158"/>
      <c r="Q97" s="158">
        <f>SUM(Q98:Q112)</f>
        <v>0</v>
      </c>
      <c r="R97" s="158"/>
      <c r="S97" s="158"/>
      <c r="T97" s="158"/>
      <c r="U97" s="158"/>
      <c r="V97" s="158">
        <f>SUM(V98:V112)</f>
        <v>641.89</v>
      </c>
      <c r="W97" s="158"/>
      <c r="X97" s="158"/>
      <c r="AG97" t="s">
        <v>105</v>
      </c>
    </row>
    <row r="98" spans="1:60" outlineLevel="1" x14ac:dyDescent="0.2">
      <c r="A98" s="163">
        <v>41</v>
      </c>
      <c r="B98" s="258" t="s">
        <v>230</v>
      </c>
      <c r="C98" s="259" t="s">
        <v>231</v>
      </c>
      <c r="D98" s="260" t="s">
        <v>118</v>
      </c>
      <c r="E98" s="261">
        <v>59</v>
      </c>
      <c r="F98" s="164"/>
      <c r="G98" s="268">
        <f t="shared" ref="G98:G103" si="7">ROUND(E98*F98,2)</f>
        <v>0</v>
      </c>
      <c r="H98" s="157"/>
      <c r="I98" s="156">
        <f t="shared" ref="I98:I103" si="8">ROUND(E98*H98,2)</f>
        <v>0</v>
      </c>
      <c r="J98" s="157"/>
      <c r="K98" s="156">
        <f t="shared" ref="K98:K103" si="9">ROUND(E98*J98,2)</f>
        <v>0</v>
      </c>
      <c r="L98" s="156">
        <v>15</v>
      </c>
      <c r="M98" s="156">
        <f t="shared" ref="M98:M103" si="10">G98*(1+L98/100)</f>
        <v>0</v>
      </c>
      <c r="N98" s="156">
        <v>1.1999999999999999E-3</v>
      </c>
      <c r="O98" s="156">
        <f t="shared" ref="O98:O103" si="11">ROUND(E98*N98,2)</f>
        <v>7.0000000000000007E-2</v>
      </c>
      <c r="P98" s="156">
        <v>0</v>
      </c>
      <c r="Q98" s="156">
        <f t="shared" ref="Q98:Q103" si="12">ROUND(E98*P98,2)</f>
        <v>0</v>
      </c>
      <c r="R98" s="156"/>
      <c r="S98" s="156" t="s">
        <v>109</v>
      </c>
      <c r="T98" s="156" t="s">
        <v>109</v>
      </c>
      <c r="U98" s="156">
        <v>2.72</v>
      </c>
      <c r="V98" s="156">
        <f t="shared" ref="V98:V103" si="13">ROUND(E98*U98,2)</f>
        <v>160.47999999999999</v>
      </c>
      <c r="W98" s="156"/>
      <c r="X98" s="156" t="s">
        <v>110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111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63">
        <v>42</v>
      </c>
      <c r="B99" s="258" t="s">
        <v>232</v>
      </c>
      <c r="C99" s="259" t="s">
        <v>233</v>
      </c>
      <c r="D99" s="260" t="s">
        <v>118</v>
      </c>
      <c r="E99" s="261">
        <v>57</v>
      </c>
      <c r="F99" s="164"/>
      <c r="G99" s="268">
        <f t="shared" si="7"/>
        <v>0</v>
      </c>
      <c r="H99" s="157"/>
      <c r="I99" s="156">
        <f t="shared" si="8"/>
        <v>0</v>
      </c>
      <c r="J99" s="157"/>
      <c r="K99" s="156">
        <f t="shared" si="9"/>
        <v>0</v>
      </c>
      <c r="L99" s="156">
        <v>15</v>
      </c>
      <c r="M99" s="156">
        <f t="shared" si="10"/>
        <v>0</v>
      </c>
      <c r="N99" s="156">
        <v>1.6800000000000001E-3</v>
      </c>
      <c r="O99" s="156">
        <f t="shared" si="11"/>
        <v>0.1</v>
      </c>
      <c r="P99" s="156">
        <v>0</v>
      </c>
      <c r="Q99" s="156">
        <f t="shared" si="12"/>
        <v>0</v>
      </c>
      <c r="R99" s="156"/>
      <c r="S99" s="156" t="s">
        <v>109</v>
      </c>
      <c r="T99" s="156" t="s">
        <v>109</v>
      </c>
      <c r="U99" s="156">
        <v>3.1</v>
      </c>
      <c r="V99" s="156">
        <f t="shared" si="13"/>
        <v>176.7</v>
      </c>
      <c r="W99" s="156"/>
      <c r="X99" s="156" t="s">
        <v>110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111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63">
        <v>43</v>
      </c>
      <c r="B100" s="258" t="s">
        <v>234</v>
      </c>
      <c r="C100" s="259" t="s">
        <v>235</v>
      </c>
      <c r="D100" s="260" t="s">
        <v>118</v>
      </c>
      <c r="E100" s="261">
        <v>2</v>
      </c>
      <c r="F100" s="164"/>
      <c r="G100" s="268">
        <f t="shared" si="7"/>
        <v>0</v>
      </c>
      <c r="H100" s="157"/>
      <c r="I100" s="156">
        <f t="shared" si="8"/>
        <v>0</v>
      </c>
      <c r="J100" s="157"/>
      <c r="K100" s="156">
        <f t="shared" si="9"/>
        <v>0</v>
      </c>
      <c r="L100" s="156">
        <v>15</v>
      </c>
      <c r="M100" s="156">
        <f t="shared" si="10"/>
        <v>0</v>
      </c>
      <c r="N100" s="156">
        <v>2.8400000000000002E-2</v>
      </c>
      <c r="O100" s="156">
        <f t="shared" si="11"/>
        <v>0.06</v>
      </c>
      <c r="P100" s="156">
        <v>0</v>
      </c>
      <c r="Q100" s="156">
        <f t="shared" si="12"/>
        <v>0</v>
      </c>
      <c r="R100" s="156"/>
      <c r="S100" s="156" t="s">
        <v>236</v>
      </c>
      <c r="T100" s="156" t="s">
        <v>237</v>
      </c>
      <c r="U100" s="156">
        <v>0</v>
      </c>
      <c r="V100" s="156">
        <f t="shared" si="13"/>
        <v>0</v>
      </c>
      <c r="W100" s="156"/>
      <c r="X100" s="156" t="s">
        <v>122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123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3">
        <v>44</v>
      </c>
      <c r="B101" s="258" t="s">
        <v>238</v>
      </c>
      <c r="C101" s="259" t="s">
        <v>239</v>
      </c>
      <c r="D101" s="260" t="s">
        <v>118</v>
      </c>
      <c r="E101" s="261">
        <v>57</v>
      </c>
      <c r="F101" s="164"/>
      <c r="G101" s="268">
        <f t="shared" si="7"/>
        <v>0</v>
      </c>
      <c r="H101" s="157"/>
      <c r="I101" s="156">
        <f t="shared" si="8"/>
        <v>0</v>
      </c>
      <c r="J101" s="157"/>
      <c r="K101" s="156">
        <f t="shared" si="9"/>
        <v>0</v>
      </c>
      <c r="L101" s="156">
        <v>15</v>
      </c>
      <c r="M101" s="156">
        <f t="shared" si="10"/>
        <v>0</v>
      </c>
      <c r="N101" s="156">
        <v>3.1399999999999997E-2</v>
      </c>
      <c r="O101" s="156">
        <f t="shared" si="11"/>
        <v>1.79</v>
      </c>
      <c r="P101" s="156">
        <v>0</v>
      </c>
      <c r="Q101" s="156">
        <f t="shared" si="12"/>
        <v>0</v>
      </c>
      <c r="R101" s="156"/>
      <c r="S101" s="156" t="s">
        <v>236</v>
      </c>
      <c r="T101" s="156" t="s">
        <v>237</v>
      </c>
      <c r="U101" s="156">
        <v>0</v>
      </c>
      <c r="V101" s="156">
        <f t="shared" si="13"/>
        <v>0</v>
      </c>
      <c r="W101" s="156"/>
      <c r="X101" s="156" t="s">
        <v>122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123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22.5" outlineLevel="1" x14ac:dyDescent="0.2">
      <c r="A102" s="163">
        <v>45</v>
      </c>
      <c r="B102" s="258" t="s">
        <v>240</v>
      </c>
      <c r="C102" s="259" t="s">
        <v>241</v>
      </c>
      <c r="D102" s="260" t="s">
        <v>118</v>
      </c>
      <c r="E102" s="261">
        <v>57</v>
      </c>
      <c r="F102" s="164"/>
      <c r="G102" s="268">
        <f t="shared" si="7"/>
        <v>0</v>
      </c>
      <c r="H102" s="157"/>
      <c r="I102" s="156">
        <f t="shared" si="8"/>
        <v>0</v>
      </c>
      <c r="J102" s="157"/>
      <c r="K102" s="156">
        <f t="shared" si="9"/>
        <v>0</v>
      </c>
      <c r="L102" s="156">
        <v>15</v>
      </c>
      <c r="M102" s="156">
        <f t="shared" si="10"/>
        <v>0</v>
      </c>
      <c r="N102" s="156">
        <v>4.2000000000000003E-2</v>
      </c>
      <c r="O102" s="156">
        <f t="shared" si="11"/>
        <v>2.39</v>
      </c>
      <c r="P102" s="156">
        <v>0</v>
      </c>
      <c r="Q102" s="156">
        <f t="shared" si="12"/>
        <v>0</v>
      </c>
      <c r="R102" s="156" t="s">
        <v>121</v>
      </c>
      <c r="S102" s="156" t="s">
        <v>109</v>
      </c>
      <c r="T102" s="156" t="s">
        <v>237</v>
      </c>
      <c r="U102" s="156">
        <v>0</v>
      </c>
      <c r="V102" s="156">
        <f t="shared" si="13"/>
        <v>0</v>
      </c>
      <c r="W102" s="156"/>
      <c r="X102" s="156" t="s">
        <v>122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123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61">
        <v>46</v>
      </c>
      <c r="B103" s="250" t="s">
        <v>242</v>
      </c>
      <c r="C103" s="251" t="s">
        <v>243</v>
      </c>
      <c r="D103" s="252" t="s">
        <v>130</v>
      </c>
      <c r="E103" s="253">
        <v>661</v>
      </c>
      <c r="F103" s="162"/>
      <c r="G103" s="266">
        <f t="shared" si="7"/>
        <v>0</v>
      </c>
      <c r="H103" s="157"/>
      <c r="I103" s="156">
        <f t="shared" si="8"/>
        <v>0</v>
      </c>
      <c r="J103" s="157"/>
      <c r="K103" s="156">
        <f t="shared" si="9"/>
        <v>0</v>
      </c>
      <c r="L103" s="156">
        <v>15</v>
      </c>
      <c r="M103" s="156">
        <f t="shared" si="10"/>
        <v>0</v>
      </c>
      <c r="N103" s="156">
        <v>0</v>
      </c>
      <c r="O103" s="156">
        <f t="shared" si="11"/>
        <v>0</v>
      </c>
      <c r="P103" s="156">
        <v>0</v>
      </c>
      <c r="Q103" s="156">
        <f t="shared" si="12"/>
        <v>0</v>
      </c>
      <c r="R103" s="156"/>
      <c r="S103" s="156" t="s">
        <v>109</v>
      </c>
      <c r="T103" s="156" t="s">
        <v>109</v>
      </c>
      <c r="U103" s="156">
        <v>0.26</v>
      </c>
      <c r="V103" s="156">
        <f t="shared" si="13"/>
        <v>171.86</v>
      </c>
      <c r="W103" s="156"/>
      <c r="X103" s="156" t="s">
        <v>110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111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254"/>
      <c r="C104" s="255" t="s">
        <v>131</v>
      </c>
      <c r="D104" s="256"/>
      <c r="E104" s="257">
        <v>752.2</v>
      </c>
      <c r="F104" s="156"/>
      <c r="G104" s="267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113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254"/>
      <c r="C105" s="255" t="s">
        <v>132</v>
      </c>
      <c r="D105" s="256"/>
      <c r="E105" s="257">
        <v>-91.2</v>
      </c>
      <c r="F105" s="156"/>
      <c r="G105" s="267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113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1">
        <v>47</v>
      </c>
      <c r="B106" s="250" t="s">
        <v>244</v>
      </c>
      <c r="C106" s="251" t="s">
        <v>245</v>
      </c>
      <c r="D106" s="252" t="s">
        <v>108</v>
      </c>
      <c r="E106" s="253">
        <v>277.44</v>
      </c>
      <c r="F106" s="162"/>
      <c r="G106" s="266">
        <f>ROUND(E106*F106,2)</f>
        <v>0</v>
      </c>
      <c r="H106" s="157"/>
      <c r="I106" s="156">
        <f>ROUND(E106*H106,2)</f>
        <v>0</v>
      </c>
      <c r="J106" s="157"/>
      <c r="K106" s="156">
        <f>ROUND(E106*J106,2)</f>
        <v>0</v>
      </c>
      <c r="L106" s="156">
        <v>15</v>
      </c>
      <c r="M106" s="156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6"/>
      <c r="S106" s="156" t="s">
        <v>109</v>
      </c>
      <c r="T106" s="156" t="s">
        <v>109</v>
      </c>
      <c r="U106" s="156">
        <v>0.3</v>
      </c>
      <c r="V106" s="156">
        <f>ROUND(E106*U106,2)</f>
        <v>83.23</v>
      </c>
      <c r="W106" s="156"/>
      <c r="X106" s="156" t="s">
        <v>110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111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254"/>
      <c r="C107" s="255" t="s">
        <v>246</v>
      </c>
      <c r="D107" s="256"/>
      <c r="E107" s="257">
        <v>277.44</v>
      </c>
      <c r="F107" s="156"/>
      <c r="G107" s="267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113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63">
        <v>48</v>
      </c>
      <c r="B108" s="258" t="s">
        <v>247</v>
      </c>
      <c r="C108" s="259" t="s">
        <v>248</v>
      </c>
      <c r="D108" s="260" t="s">
        <v>108</v>
      </c>
      <c r="E108" s="261">
        <v>277.44</v>
      </c>
      <c r="F108" s="164"/>
      <c r="G108" s="268">
        <f>ROUND(E108*F108,2)</f>
        <v>0</v>
      </c>
      <c r="H108" s="157"/>
      <c r="I108" s="156">
        <f>ROUND(E108*H108,2)</f>
        <v>0</v>
      </c>
      <c r="J108" s="157"/>
      <c r="K108" s="156">
        <f>ROUND(E108*J108,2)</f>
        <v>0</v>
      </c>
      <c r="L108" s="156">
        <v>15</v>
      </c>
      <c r="M108" s="156">
        <f>G108*(1+L108/100)</f>
        <v>0</v>
      </c>
      <c r="N108" s="156">
        <v>3.82E-3</v>
      </c>
      <c r="O108" s="156">
        <f>ROUND(E108*N108,2)</f>
        <v>1.06</v>
      </c>
      <c r="P108" s="156">
        <v>0</v>
      </c>
      <c r="Q108" s="156">
        <f>ROUND(E108*P108,2)</f>
        <v>0</v>
      </c>
      <c r="R108" s="156" t="s">
        <v>121</v>
      </c>
      <c r="S108" s="156" t="s">
        <v>109</v>
      </c>
      <c r="T108" s="156" t="s">
        <v>237</v>
      </c>
      <c r="U108" s="156">
        <v>0</v>
      </c>
      <c r="V108" s="156">
        <f>ROUND(E108*U108,2)</f>
        <v>0</v>
      </c>
      <c r="W108" s="156"/>
      <c r="X108" s="156" t="s">
        <v>122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123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1">
        <v>49</v>
      </c>
      <c r="B109" s="250" t="s">
        <v>249</v>
      </c>
      <c r="C109" s="251" t="s">
        <v>250</v>
      </c>
      <c r="D109" s="252" t="s">
        <v>251</v>
      </c>
      <c r="E109" s="253">
        <v>87.9</v>
      </c>
      <c r="F109" s="162"/>
      <c r="G109" s="266">
        <f>ROUND(E109*F109,2)</f>
        <v>0</v>
      </c>
      <c r="H109" s="157"/>
      <c r="I109" s="156">
        <f>ROUND(E109*H109,2)</f>
        <v>0</v>
      </c>
      <c r="J109" s="157"/>
      <c r="K109" s="156">
        <f>ROUND(E109*J109,2)</f>
        <v>0</v>
      </c>
      <c r="L109" s="156">
        <v>15</v>
      </c>
      <c r="M109" s="156">
        <f>G109*(1+L109/100)</f>
        <v>0</v>
      </c>
      <c r="N109" s="156">
        <v>1.0000000000000001E-5</v>
      </c>
      <c r="O109" s="156">
        <f>ROUND(E109*N109,2)</f>
        <v>0</v>
      </c>
      <c r="P109" s="156">
        <v>0</v>
      </c>
      <c r="Q109" s="156">
        <f>ROUND(E109*P109,2)</f>
        <v>0</v>
      </c>
      <c r="R109" s="156"/>
      <c r="S109" s="156" t="s">
        <v>109</v>
      </c>
      <c r="T109" s="156" t="s">
        <v>109</v>
      </c>
      <c r="U109" s="156">
        <v>0.40488000000000002</v>
      </c>
      <c r="V109" s="156">
        <f>ROUND(E109*U109,2)</f>
        <v>35.590000000000003</v>
      </c>
      <c r="W109" s="156"/>
      <c r="X109" s="156" t="s">
        <v>110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111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254"/>
      <c r="C110" s="255" t="s">
        <v>145</v>
      </c>
      <c r="D110" s="256"/>
      <c r="E110" s="257">
        <v>87.9</v>
      </c>
      <c r="F110" s="156"/>
      <c r="G110" s="267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113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63">
        <v>50</v>
      </c>
      <c r="B111" s="258" t="s">
        <v>252</v>
      </c>
      <c r="C111" s="259" t="s">
        <v>253</v>
      </c>
      <c r="D111" s="260" t="s">
        <v>130</v>
      </c>
      <c r="E111" s="261">
        <v>87.9</v>
      </c>
      <c r="F111" s="164"/>
      <c r="G111" s="268">
        <f>ROUND(E111*F111,2)</f>
        <v>0</v>
      </c>
      <c r="H111" s="157"/>
      <c r="I111" s="156">
        <f>ROUND(E111*H111,2)</f>
        <v>0</v>
      </c>
      <c r="J111" s="157"/>
      <c r="K111" s="156">
        <f>ROUND(E111*J111,2)</f>
        <v>0</v>
      </c>
      <c r="L111" s="156">
        <v>15</v>
      </c>
      <c r="M111" s="156">
        <f>G111*(1+L111/100)</f>
        <v>0</v>
      </c>
      <c r="N111" s="156">
        <v>3.0400000000000002E-3</v>
      </c>
      <c r="O111" s="156">
        <f>ROUND(E111*N111,2)</f>
        <v>0.27</v>
      </c>
      <c r="P111" s="156">
        <v>0</v>
      </c>
      <c r="Q111" s="156">
        <f>ROUND(E111*P111,2)</f>
        <v>0</v>
      </c>
      <c r="R111" s="156" t="s">
        <v>121</v>
      </c>
      <c r="S111" s="156" t="s">
        <v>109</v>
      </c>
      <c r="T111" s="156" t="s">
        <v>237</v>
      </c>
      <c r="U111" s="156">
        <v>0</v>
      </c>
      <c r="V111" s="156">
        <f>ROUND(E111*U111,2)</f>
        <v>0</v>
      </c>
      <c r="W111" s="156"/>
      <c r="X111" s="156" t="s">
        <v>122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123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3">
        <v>51</v>
      </c>
      <c r="B112" s="258" t="s">
        <v>254</v>
      </c>
      <c r="C112" s="259" t="s">
        <v>255</v>
      </c>
      <c r="D112" s="260" t="s">
        <v>208</v>
      </c>
      <c r="E112" s="261">
        <v>5.73508</v>
      </c>
      <c r="F112" s="164"/>
      <c r="G112" s="268">
        <f>ROUND(E112*F112,2)</f>
        <v>0</v>
      </c>
      <c r="H112" s="157"/>
      <c r="I112" s="156">
        <f>ROUND(E112*H112,2)</f>
        <v>0</v>
      </c>
      <c r="J112" s="157"/>
      <c r="K112" s="156">
        <f>ROUND(E112*J112,2)</f>
        <v>0</v>
      </c>
      <c r="L112" s="156">
        <v>15</v>
      </c>
      <c r="M112" s="156">
        <f>G112*(1+L112/100)</f>
        <v>0</v>
      </c>
      <c r="N112" s="156">
        <v>0</v>
      </c>
      <c r="O112" s="156">
        <f>ROUND(E112*N112,2)</f>
        <v>0</v>
      </c>
      <c r="P112" s="156">
        <v>0</v>
      </c>
      <c r="Q112" s="156">
        <f>ROUND(E112*P112,2)</f>
        <v>0</v>
      </c>
      <c r="R112" s="156"/>
      <c r="S112" s="156" t="s">
        <v>109</v>
      </c>
      <c r="T112" s="156" t="s">
        <v>109</v>
      </c>
      <c r="U112" s="156">
        <v>2.4470000000000001</v>
      </c>
      <c r="V112" s="156">
        <f>ROUND(E112*U112,2)</f>
        <v>14.03</v>
      </c>
      <c r="W112" s="156"/>
      <c r="X112" s="156" t="s">
        <v>209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210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x14ac:dyDescent="0.2">
      <c r="A113" s="159" t="s">
        <v>104</v>
      </c>
      <c r="B113" s="246" t="s">
        <v>72</v>
      </c>
      <c r="C113" s="247" t="s">
        <v>73</v>
      </c>
      <c r="D113" s="248"/>
      <c r="E113" s="249"/>
      <c r="F113" s="160"/>
      <c r="G113" s="265">
        <f>SUMIF(AG114:AG115,"&lt;&gt;NOR",G114:G115)</f>
        <v>0</v>
      </c>
      <c r="H113" s="158"/>
      <c r="I113" s="158">
        <f>SUM(I114:I115)</f>
        <v>0</v>
      </c>
      <c r="J113" s="158"/>
      <c r="K113" s="158">
        <f>SUM(K114:K115)</f>
        <v>0</v>
      </c>
      <c r="L113" s="158"/>
      <c r="M113" s="158">
        <f>SUM(M114:M115)</f>
        <v>0</v>
      </c>
      <c r="N113" s="158"/>
      <c r="O113" s="158">
        <f>SUM(O114:O115)</f>
        <v>0.26</v>
      </c>
      <c r="P113" s="158"/>
      <c r="Q113" s="158">
        <f>SUM(Q114:Q115)</f>
        <v>0</v>
      </c>
      <c r="R113" s="158"/>
      <c r="S113" s="158"/>
      <c r="T113" s="158"/>
      <c r="U113" s="158"/>
      <c r="V113" s="158">
        <f>SUM(V114:V115)</f>
        <v>55.58</v>
      </c>
      <c r="W113" s="158"/>
      <c r="X113" s="158"/>
      <c r="AG113" t="s">
        <v>105</v>
      </c>
    </row>
    <row r="114" spans="1:60" outlineLevel="1" x14ac:dyDescent="0.2">
      <c r="A114" s="163">
        <v>52</v>
      </c>
      <c r="B114" s="258" t="s">
        <v>256</v>
      </c>
      <c r="C114" s="259" t="s">
        <v>257</v>
      </c>
      <c r="D114" s="260" t="s">
        <v>108</v>
      </c>
      <c r="E114" s="261">
        <v>413.63</v>
      </c>
      <c r="F114" s="164"/>
      <c r="G114" s="268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15</v>
      </c>
      <c r="M114" s="156">
        <f>G114*(1+L114/100)</f>
        <v>0</v>
      </c>
      <c r="N114" s="156">
        <v>1.8000000000000001E-4</v>
      </c>
      <c r="O114" s="156">
        <f>ROUND(E114*N114,2)</f>
        <v>7.0000000000000007E-2</v>
      </c>
      <c r="P114" s="156">
        <v>0</v>
      </c>
      <c r="Q114" s="156">
        <f>ROUND(E114*P114,2)</f>
        <v>0</v>
      </c>
      <c r="R114" s="156"/>
      <c r="S114" s="156" t="s">
        <v>109</v>
      </c>
      <c r="T114" s="156" t="s">
        <v>109</v>
      </c>
      <c r="U114" s="156">
        <v>3.2480000000000002E-2</v>
      </c>
      <c r="V114" s="156">
        <f>ROUND(E114*U114,2)</f>
        <v>13.43</v>
      </c>
      <c r="W114" s="156"/>
      <c r="X114" s="156" t="s">
        <v>110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111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3">
        <v>53</v>
      </c>
      <c r="B115" s="258" t="s">
        <v>258</v>
      </c>
      <c r="C115" s="259" t="s">
        <v>259</v>
      </c>
      <c r="D115" s="260" t="s">
        <v>108</v>
      </c>
      <c r="E115" s="261">
        <v>413.63</v>
      </c>
      <c r="F115" s="164"/>
      <c r="G115" s="268">
        <f>ROUND(E115*F115,2)</f>
        <v>0</v>
      </c>
      <c r="H115" s="157"/>
      <c r="I115" s="156">
        <f>ROUND(E115*H115,2)</f>
        <v>0</v>
      </c>
      <c r="J115" s="157"/>
      <c r="K115" s="156">
        <f>ROUND(E115*J115,2)</f>
        <v>0</v>
      </c>
      <c r="L115" s="156">
        <v>15</v>
      </c>
      <c r="M115" s="156">
        <f>G115*(1+L115/100)</f>
        <v>0</v>
      </c>
      <c r="N115" s="156">
        <v>4.6000000000000001E-4</v>
      </c>
      <c r="O115" s="156">
        <f>ROUND(E115*N115,2)</f>
        <v>0.19</v>
      </c>
      <c r="P115" s="156">
        <v>0</v>
      </c>
      <c r="Q115" s="156">
        <f>ROUND(E115*P115,2)</f>
        <v>0</v>
      </c>
      <c r="R115" s="156"/>
      <c r="S115" s="156" t="s">
        <v>109</v>
      </c>
      <c r="T115" s="156" t="s">
        <v>109</v>
      </c>
      <c r="U115" s="156">
        <v>0.10191</v>
      </c>
      <c r="V115" s="156">
        <f>ROUND(E115*U115,2)</f>
        <v>42.15</v>
      </c>
      <c r="W115" s="156"/>
      <c r="X115" s="156" t="s">
        <v>110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111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A116" s="159" t="s">
        <v>104</v>
      </c>
      <c r="B116" s="246" t="s">
        <v>74</v>
      </c>
      <c r="C116" s="247" t="s">
        <v>75</v>
      </c>
      <c r="D116" s="248"/>
      <c r="E116" s="249"/>
      <c r="F116" s="160"/>
      <c r="G116" s="265">
        <f>SUMIF(AG117:AG124,"&lt;&gt;NOR",G117:G124)</f>
        <v>0</v>
      </c>
      <c r="H116" s="158"/>
      <c r="I116" s="158">
        <f>SUM(I117:I124)</f>
        <v>0</v>
      </c>
      <c r="J116" s="158"/>
      <c r="K116" s="158">
        <f>SUM(K117:K124)</f>
        <v>0</v>
      </c>
      <c r="L116" s="158"/>
      <c r="M116" s="158">
        <f>SUM(M117:M124)</f>
        <v>0</v>
      </c>
      <c r="N116" s="158"/>
      <c r="O116" s="158">
        <f>SUM(O117:O124)</f>
        <v>0</v>
      </c>
      <c r="P116" s="158"/>
      <c r="Q116" s="158">
        <f>SUM(Q117:Q124)</f>
        <v>0</v>
      </c>
      <c r="R116" s="158"/>
      <c r="S116" s="158"/>
      <c r="T116" s="158"/>
      <c r="U116" s="158"/>
      <c r="V116" s="158">
        <f>SUM(V117:V124)</f>
        <v>51.09</v>
      </c>
      <c r="W116" s="158"/>
      <c r="X116" s="158"/>
      <c r="AG116" t="s">
        <v>105</v>
      </c>
    </row>
    <row r="117" spans="1:60" outlineLevel="1" x14ac:dyDescent="0.2">
      <c r="A117" s="163">
        <v>54</v>
      </c>
      <c r="B117" s="258" t="s">
        <v>260</v>
      </c>
      <c r="C117" s="259" t="s">
        <v>261</v>
      </c>
      <c r="D117" s="260" t="s">
        <v>208</v>
      </c>
      <c r="E117" s="261">
        <v>17.915240000000001</v>
      </c>
      <c r="F117" s="164"/>
      <c r="G117" s="268">
        <f t="shared" ref="G117:G124" si="14">ROUND(E117*F117,2)</f>
        <v>0</v>
      </c>
      <c r="H117" s="157"/>
      <c r="I117" s="156">
        <f t="shared" ref="I117:I124" si="15">ROUND(E117*H117,2)</f>
        <v>0</v>
      </c>
      <c r="J117" s="157"/>
      <c r="K117" s="156">
        <f t="shared" ref="K117:K124" si="16">ROUND(E117*J117,2)</f>
        <v>0</v>
      </c>
      <c r="L117" s="156">
        <v>15</v>
      </c>
      <c r="M117" s="156">
        <f t="shared" ref="M117:M124" si="17">G117*(1+L117/100)</f>
        <v>0</v>
      </c>
      <c r="N117" s="156">
        <v>0</v>
      </c>
      <c r="O117" s="156">
        <f t="shared" ref="O117:O124" si="18">ROUND(E117*N117,2)</f>
        <v>0</v>
      </c>
      <c r="P117" s="156">
        <v>0</v>
      </c>
      <c r="Q117" s="156">
        <f t="shared" ref="Q117:Q124" si="19">ROUND(E117*P117,2)</f>
        <v>0</v>
      </c>
      <c r="R117" s="156"/>
      <c r="S117" s="156" t="s">
        <v>109</v>
      </c>
      <c r="T117" s="156" t="s">
        <v>109</v>
      </c>
      <c r="U117" s="156">
        <v>0.94199999999999995</v>
      </c>
      <c r="V117" s="156">
        <f t="shared" ref="V117:V124" si="20">ROUND(E117*U117,2)</f>
        <v>16.88</v>
      </c>
      <c r="W117" s="156"/>
      <c r="X117" s="156" t="s">
        <v>262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263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3">
        <v>55</v>
      </c>
      <c r="B118" s="258" t="s">
        <v>264</v>
      </c>
      <c r="C118" s="259" t="s">
        <v>265</v>
      </c>
      <c r="D118" s="260" t="s">
        <v>208</v>
      </c>
      <c r="E118" s="261">
        <v>35.830469999999998</v>
      </c>
      <c r="F118" s="164"/>
      <c r="G118" s="268">
        <f t="shared" si="14"/>
        <v>0</v>
      </c>
      <c r="H118" s="157"/>
      <c r="I118" s="156">
        <f t="shared" si="15"/>
        <v>0</v>
      </c>
      <c r="J118" s="157"/>
      <c r="K118" s="156">
        <f t="shared" si="16"/>
        <v>0</v>
      </c>
      <c r="L118" s="156">
        <v>15</v>
      </c>
      <c r="M118" s="156">
        <f t="shared" si="17"/>
        <v>0</v>
      </c>
      <c r="N118" s="156">
        <v>0</v>
      </c>
      <c r="O118" s="156">
        <f t="shared" si="18"/>
        <v>0</v>
      </c>
      <c r="P118" s="156">
        <v>0</v>
      </c>
      <c r="Q118" s="156">
        <f t="shared" si="19"/>
        <v>0</v>
      </c>
      <c r="R118" s="156"/>
      <c r="S118" s="156" t="s">
        <v>109</v>
      </c>
      <c r="T118" s="156" t="s">
        <v>109</v>
      </c>
      <c r="U118" s="156">
        <v>0.105</v>
      </c>
      <c r="V118" s="156">
        <f t="shared" si="20"/>
        <v>3.76</v>
      </c>
      <c r="W118" s="156"/>
      <c r="X118" s="156" t="s">
        <v>262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263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63">
        <v>56</v>
      </c>
      <c r="B119" s="258" t="s">
        <v>266</v>
      </c>
      <c r="C119" s="259" t="s">
        <v>267</v>
      </c>
      <c r="D119" s="260" t="s">
        <v>208</v>
      </c>
      <c r="E119" s="261">
        <v>17.915240000000001</v>
      </c>
      <c r="F119" s="164"/>
      <c r="G119" s="268">
        <f t="shared" si="14"/>
        <v>0</v>
      </c>
      <c r="H119" s="157"/>
      <c r="I119" s="156">
        <f t="shared" si="15"/>
        <v>0</v>
      </c>
      <c r="J119" s="157"/>
      <c r="K119" s="156">
        <f t="shared" si="16"/>
        <v>0</v>
      </c>
      <c r="L119" s="156">
        <v>15</v>
      </c>
      <c r="M119" s="156">
        <f t="shared" si="17"/>
        <v>0</v>
      </c>
      <c r="N119" s="156">
        <v>0</v>
      </c>
      <c r="O119" s="156">
        <f t="shared" si="18"/>
        <v>0</v>
      </c>
      <c r="P119" s="156">
        <v>0</v>
      </c>
      <c r="Q119" s="156">
        <f t="shared" si="19"/>
        <v>0</v>
      </c>
      <c r="R119" s="156"/>
      <c r="S119" s="156" t="s">
        <v>109</v>
      </c>
      <c r="T119" s="156" t="s">
        <v>109</v>
      </c>
      <c r="U119" s="156">
        <v>0.93300000000000005</v>
      </c>
      <c r="V119" s="156">
        <f t="shared" si="20"/>
        <v>16.71</v>
      </c>
      <c r="W119" s="156"/>
      <c r="X119" s="156" t="s">
        <v>262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263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63">
        <v>57</v>
      </c>
      <c r="B120" s="258" t="s">
        <v>268</v>
      </c>
      <c r="C120" s="259" t="s">
        <v>269</v>
      </c>
      <c r="D120" s="260" t="s">
        <v>208</v>
      </c>
      <c r="E120" s="261">
        <v>17.915240000000001</v>
      </c>
      <c r="F120" s="164"/>
      <c r="G120" s="268">
        <f t="shared" si="14"/>
        <v>0</v>
      </c>
      <c r="H120" s="157"/>
      <c r="I120" s="156">
        <f t="shared" si="15"/>
        <v>0</v>
      </c>
      <c r="J120" s="157"/>
      <c r="K120" s="156">
        <f t="shared" si="16"/>
        <v>0</v>
      </c>
      <c r="L120" s="156">
        <v>15</v>
      </c>
      <c r="M120" s="156">
        <f t="shared" si="17"/>
        <v>0</v>
      </c>
      <c r="N120" s="156">
        <v>0</v>
      </c>
      <c r="O120" s="156">
        <f t="shared" si="18"/>
        <v>0</v>
      </c>
      <c r="P120" s="156">
        <v>0</v>
      </c>
      <c r="Q120" s="156">
        <f t="shared" si="19"/>
        <v>0</v>
      </c>
      <c r="R120" s="156"/>
      <c r="S120" s="156" t="s">
        <v>109</v>
      </c>
      <c r="T120" s="156" t="s">
        <v>109</v>
      </c>
      <c r="U120" s="156">
        <v>0.27700000000000002</v>
      </c>
      <c r="V120" s="156">
        <f t="shared" si="20"/>
        <v>4.96</v>
      </c>
      <c r="W120" s="156"/>
      <c r="X120" s="156" t="s">
        <v>262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263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3">
        <v>58</v>
      </c>
      <c r="B121" s="258" t="s">
        <v>270</v>
      </c>
      <c r="C121" s="259" t="s">
        <v>271</v>
      </c>
      <c r="D121" s="260" t="s">
        <v>208</v>
      </c>
      <c r="E121" s="261">
        <v>17.915240000000001</v>
      </c>
      <c r="F121" s="164"/>
      <c r="G121" s="268">
        <f t="shared" si="14"/>
        <v>0</v>
      </c>
      <c r="H121" s="157"/>
      <c r="I121" s="156">
        <f t="shared" si="15"/>
        <v>0</v>
      </c>
      <c r="J121" s="157"/>
      <c r="K121" s="156">
        <f t="shared" si="16"/>
        <v>0</v>
      </c>
      <c r="L121" s="156">
        <v>15</v>
      </c>
      <c r="M121" s="156">
        <f t="shared" si="17"/>
        <v>0</v>
      </c>
      <c r="N121" s="156">
        <v>0</v>
      </c>
      <c r="O121" s="156">
        <f t="shared" si="18"/>
        <v>0</v>
      </c>
      <c r="P121" s="156">
        <v>0</v>
      </c>
      <c r="Q121" s="156">
        <f t="shared" si="19"/>
        <v>0</v>
      </c>
      <c r="R121" s="156"/>
      <c r="S121" s="156" t="s">
        <v>109</v>
      </c>
      <c r="T121" s="156" t="s">
        <v>109</v>
      </c>
      <c r="U121" s="156">
        <v>0.49</v>
      </c>
      <c r="V121" s="156">
        <f t="shared" si="20"/>
        <v>8.7799999999999994</v>
      </c>
      <c r="W121" s="156"/>
      <c r="X121" s="156" t="s">
        <v>262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263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63">
        <v>59</v>
      </c>
      <c r="B122" s="258" t="s">
        <v>272</v>
      </c>
      <c r="C122" s="259" t="s">
        <v>273</v>
      </c>
      <c r="D122" s="260" t="s">
        <v>208</v>
      </c>
      <c r="E122" s="261">
        <v>125.40665</v>
      </c>
      <c r="F122" s="164"/>
      <c r="G122" s="268">
        <f t="shared" si="14"/>
        <v>0</v>
      </c>
      <c r="H122" s="157"/>
      <c r="I122" s="156">
        <f t="shared" si="15"/>
        <v>0</v>
      </c>
      <c r="J122" s="157"/>
      <c r="K122" s="156">
        <f t="shared" si="16"/>
        <v>0</v>
      </c>
      <c r="L122" s="156">
        <v>15</v>
      </c>
      <c r="M122" s="156">
        <f t="shared" si="17"/>
        <v>0</v>
      </c>
      <c r="N122" s="156">
        <v>0</v>
      </c>
      <c r="O122" s="156">
        <f t="shared" si="18"/>
        <v>0</v>
      </c>
      <c r="P122" s="156">
        <v>0</v>
      </c>
      <c r="Q122" s="156">
        <f t="shared" si="19"/>
        <v>0</v>
      </c>
      <c r="R122" s="156"/>
      <c r="S122" s="156" t="s">
        <v>109</v>
      </c>
      <c r="T122" s="156" t="s">
        <v>109</v>
      </c>
      <c r="U122" s="156">
        <v>0</v>
      </c>
      <c r="V122" s="156">
        <f t="shared" si="20"/>
        <v>0</v>
      </c>
      <c r="W122" s="156"/>
      <c r="X122" s="156" t="s">
        <v>262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263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3">
        <v>60</v>
      </c>
      <c r="B123" s="258" t="s">
        <v>274</v>
      </c>
      <c r="C123" s="259" t="s">
        <v>275</v>
      </c>
      <c r="D123" s="260" t="s">
        <v>208</v>
      </c>
      <c r="E123" s="261">
        <v>17.899439999999998</v>
      </c>
      <c r="F123" s="164"/>
      <c r="G123" s="268">
        <f t="shared" si="14"/>
        <v>0</v>
      </c>
      <c r="H123" s="157"/>
      <c r="I123" s="156">
        <f t="shared" si="15"/>
        <v>0</v>
      </c>
      <c r="J123" s="157"/>
      <c r="K123" s="156">
        <f t="shared" si="16"/>
        <v>0</v>
      </c>
      <c r="L123" s="156">
        <v>15</v>
      </c>
      <c r="M123" s="156">
        <f t="shared" si="17"/>
        <v>0</v>
      </c>
      <c r="N123" s="156">
        <v>0</v>
      </c>
      <c r="O123" s="156">
        <f t="shared" si="18"/>
        <v>0</v>
      </c>
      <c r="P123" s="156">
        <v>0</v>
      </c>
      <c r="Q123" s="156">
        <f t="shared" si="19"/>
        <v>0</v>
      </c>
      <c r="R123" s="156"/>
      <c r="S123" s="156" t="s">
        <v>109</v>
      </c>
      <c r="T123" s="156" t="s">
        <v>109</v>
      </c>
      <c r="U123" s="156">
        <v>0</v>
      </c>
      <c r="V123" s="156">
        <f t="shared" si="20"/>
        <v>0</v>
      </c>
      <c r="W123" s="156"/>
      <c r="X123" s="156" t="s">
        <v>110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111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3">
        <v>61</v>
      </c>
      <c r="B124" s="258" t="s">
        <v>276</v>
      </c>
      <c r="C124" s="259" t="s">
        <v>277</v>
      </c>
      <c r="D124" s="260" t="s">
        <v>208</v>
      </c>
      <c r="E124" s="261">
        <v>1.5800000000000002E-2</v>
      </c>
      <c r="F124" s="164"/>
      <c r="G124" s="268">
        <f t="shared" si="14"/>
        <v>0</v>
      </c>
      <c r="H124" s="157"/>
      <c r="I124" s="156">
        <f t="shared" si="15"/>
        <v>0</v>
      </c>
      <c r="J124" s="157"/>
      <c r="K124" s="156">
        <f t="shared" si="16"/>
        <v>0</v>
      </c>
      <c r="L124" s="156">
        <v>15</v>
      </c>
      <c r="M124" s="156">
        <f t="shared" si="17"/>
        <v>0</v>
      </c>
      <c r="N124" s="156">
        <v>0</v>
      </c>
      <c r="O124" s="156">
        <f t="shared" si="18"/>
        <v>0</v>
      </c>
      <c r="P124" s="156">
        <v>0</v>
      </c>
      <c r="Q124" s="156">
        <f t="shared" si="19"/>
        <v>0</v>
      </c>
      <c r="R124" s="156"/>
      <c r="S124" s="156" t="s">
        <v>109</v>
      </c>
      <c r="T124" s="156" t="s">
        <v>237</v>
      </c>
      <c r="U124" s="156">
        <v>0</v>
      </c>
      <c r="V124" s="156">
        <f t="shared" si="20"/>
        <v>0</v>
      </c>
      <c r="W124" s="156"/>
      <c r="X124" s="156" t="s">
        <v>110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111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">
      <c r="A125" s="159" t="s">
        <v>104</v>
      </c>
      <c r="B125" s="246" t="s">
        <v>77</v>
      </c>
      <c r="C125" s="247" t="s">
        <v>29</v>
      </c>
      <c r="D125" s="248"/>
      <c r="E125" s="249"/>
      <c r="F125" s="160"/>
      <c r="G125" s="265">
        <f>SUMIF(AG126:AG129,"&lt;&gt;NOR",G126:G129)</f>
        <v>0</v>
      </c>
      <c r="H125" s="158"/>
      <c r="I125" s="158">
        <f>SUM(I126:I129)</f>
        <v>0</v>
      </c>
      <c r="J125" s="158"/>
      <c r="K125" s="158">
        <f>SUM(K126:K129)</f>
        <v>0</v>
      </c>
      <c r="L125" s="158"/>
      <c r="M125" s="158">
        <f>SUM(M126:M129)</f>
        <v>0</v>
      </c>
      <c r="N125" s="158"/>
      <c r="O125" s="158">
        <f>SUM(O126:O129)</f>
        <v>0</v>
      </c>
      <c r="P125" s="158"/>
      <c r="Q125" s="158">
        <f>SUM(Q126:Q129)</f>
        <v>0</v>
      </c>
      <c r="R125" s="158"/>
      <c r="S125" s="158"/>
      <c r="T125" s="158"/>
      <c r="U125" s="158"/>
      <c r="V125" s="158">
        <f>SUM(V126:V129)</f>
        <v>0</v>
      </c>
      <c r="W125" s="158"/>
      <c r="X125" s="158"/>
      <c r="AG125" t="s">
        <v>105</v>
      </c>
    </row>
    <row r="126" spans="1:60" outlineLevel="1" x14ac:dyDescent="0.2">
      <c r="A126" s="163">
        <v>62</v>
      </c>
      <c r="B126" s="258" t="s">
        <v>278</v>
      </c>
      <c r="C126" s="259" t="s">
        <v>279</v>
      </c>
      <c r="D126" s="260" t="s">
        <v>280</v>
      </c>
      <c r="E126" s="261">
        <v>1</v>
      </c>
      <c r="F126" s="164"/>
      <c r="G126" s="268">
        <f>ROUND(E126*F126,2)</f>
        <v>0</v>
      </c>
      <c r="H126" s="157"/>
      <c r="I126" s="156">
        <f>ROUND(E126*H126,2)</f>
        <v>0</v>
      </c>
      <c r="J126" s="157"/>
      <c r="K126" s="156">
        <f>ROUND(E126*J126,2)</f>
        <v>0</v>
      </c>
      <c r="L126" s="156">
        <v>15</v>
      </c>
      <c r="M126" s="156">
        <f>G126*(1+L126/100)</f>
        <v>0</v>
      </c>
      <c r="N126" s="156">
        <v>0</v>
      </c>
      <c r="O126" s="156">
        <f>ROUND(E126*N126,2)</f>
        <v>0</v>
      </c>
      <c r="P126" s="156">
        <v>0</v>
      </c>
      <c r="Q126" s="156">
        <f>ROUND(E126*P126,2)</f>
        <v>0</v>
      </c>
      <c r="R126" s="156"/>
      <c r="S126" s="156" t="s">
        <v>236</v>
      </c>
      <c r="T126" s="156" t="s">
        <v>237</v>
      </c>
      <c r="U126" s="156">
        <v>0</v>
      </c>
      <c r="V126" s="156">
        <f>ROUND(E126*U126,2)</f>
        <v>0</v>
      </c>
      <c r="W126" s="156"/>
      <c r="X126" s="156" t="s">
        <v>281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282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63">
        <v>63</v>
      </c>
      <c r="B127" s="258" t="s">
        <v>283</v>
      </c>
      <c r="C127" s="259" t="s">
        <v>284</v>
      </c>
      <c r="D127" s="260" t="s">
        <v>280</v>
      </c>
      <c r="E127" s="261">
        <v>1</v>
      </c>
      <c r="F127" s="164"/>
      <c r="G127" s="268">
        <f>ROUND(E127*F127,2)</f>
        <v>0</v>
      </c>
      <c r="H127" s="157"/>
      <c r="I127" s="156">
        <f>ROUND(E127*H127,2)</f>
        <v>0</v>
      </c>
      <c r="J127" s="157"/>
      <c r="K127" s="156">
        <f>ROUND(E127*J127,2)</f>
        <v>0</v>
      </c>
      <c r="L127" s="156">
        <v>15</v>
      </c>
      <c r="M127" s="156">
        <f>G127*(1+L127/100)</f>
        <v>0</v>
      </c>
      <c r="N127" s="156">
        <v>0</v>
      </c>
      <c r="O127" s="156">
        <f>ROUND(E127*N127,2)</f>
        <v>0</v>
      </c>
      <c r="P127" s="156">
        <v>0</v>
      </c>
      <c r="Q127" s="156">
        <f>ROUND(E127*P127,2)</f>
        <v>0</v>
      </c>
      <c r="R127" s="156"/>
      <c r="S127" s="156" t="s">
        <v>236</v>
      </c>
      <c r="T127" s="156" t="s">
        <v>237</v>
      </c>
      <c r="U127" s="156">
        <v>0</v>
      </c>
      <c r="V127" s="156">
        <f>ROUND(E127*U127,2)</f>
        <v>0</v>
      </c>
      <c r="W127" s="156"/>
      <c r="X127" s="156" t="s">
        <v>281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282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3">
        <v>64</v>
      </c>
      <c r="B128" s="258" t="s">
        <v>285</v>
      </c>
      <c r="C128" s="259" t="s">
        <v>286</v>
      </c>
      <c r="D128" s="260" t="s">
        <v>280</v>
      </c>
      <c r="E128" s="261">
        <v>1</v>
      </c>
      <c r="F128" s="164"/>
      <c r="G128" s="268">
        <f>ROUND(E128*F128,2)</f>
        <v>0</v>
      </c>
      <c r="H128" s="157"/>
      <c r="I128" s="156">
        <f>ROUND(E128*H128,2)</f>
        <v>0</v>
      </c>
      <c r="J128" s="157"/>
      <c r="K128" s="156">
        <f>ROUND(E128*J128,2)</f>
        <v>0</v>
      </c>
      <c r="L128" s="156">
        <v>15</v>
      </c>
      <c r="M128" s="156">
        <f>G128*(1+L128/100)</f>
        <v>0</v>
      </c>
      <c r="N128" s="156">
        <v>0</v>
      </c>
      <c r="O128" s="156">
        <f>ROUND(E128*N128,2)</f>
        <v>0</v>
      </c>
      <c r="P128" s="156">
        <v>0</v>
      </c>
      <c r="Q128" s="156">
        <f>ROUND(E128*P128,2)</f>
        <v>0</v>
      </c>
      <c r="R128" s="156"/>
      <c r="S128" s="156" t="s">
        <v>236</v>
      </c>
      <c r="T128" s="156" t="s">
        <v>237</v>
      </c>
      <c r="U128" s="156">
        <v>0</v>
      </c>
      <c r="V128" s="156">
        <f>ROUND(E128*U128,2)</f>
        <v>0</v>
      </c>
      <c r="W128" s="156"/>
      <c r="X128" s="156" t="s">
        <v>281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282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63">
        <v>65</v>
      </c>
      <c r="B129" s="258" t="s">
        <v>287</v>
      </c>
      <c r="C129" s="259" t="s">
        <v>288</v>
      </c>
      <c r="D129" s="260" t="s">
        <v>280</v>
      </c>
      <c r="E129" s="261">
        <v>1</v>
      </c>
      <c r="F129" s="164"/>
      <c r="G129" s="268">
        <f>ROUND(E129*F129,2)</f>
        <v>0</v>
      </c>
      <c r="H129" s="157"/>
      <c r="I129" s="156">
        <f>ROUND(E129*H129,2)</f>
        <v>0</v>
      </c>
      <c r="J129" s="157"/>
      <c r="K129" s="156">
        <f>ROUND(E129*J129,2)</f>
        <v>0</v>
      </c>
      <c r="L129" s="156">
        <v>15</v>
      </c>
      <c r="M129" s="156">
        <f>G129*(1+L129/100)</f>
        <v>0</v>
      </c>
      <c r="N129" s="156">
        <v>0</v>
      </c>
      <c r="O129" s="156">
        <f>ROUND(E129*N129,2)</f>
        <v>0</v>
      </c>
      <c r="P129" s="156">
        <v>0</v>
      </c>
      <c r="Q129" s="156">
        <f>ROUND(E129*P129,2)</f>
        <v>0</v>
      </c>
      <c r="R129" s="156"/>
      <c r="S129" s="156" t="s">
        <v>236</v>
      </c>
      <c r="T129" s="156" t="s">
        <v>237</v>
      </c>
      <c r="U129" s="156">
        <v>0</v>
      </c>
      <c r="V129" s="156">
        <f>ROUND(E129*U129,2)</f>
        <v>0</v>
      </c>
      <c r="W129" s="156"/>
      <c r="X129" s="156" t="s">
        <v>281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282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59" t="s">
        <v>104</v>
      </c>
      <c r="B130" s="246" t="s">
        <v>78</v>
      </c>
      <c r="C130" s="247" t="s">
        <v>30</v>
      </c>
      <c r="D130" s="248"/>
      <c r="E130" s="249"/>
      <c r="F130" s="160"/>
      <c r="G130" s="265">
        <f>SUMIF(AG131:AG132,"&lt;&gt;NOR",G131:G132)</f>
        <v>0</v>
      </c>
      <c r="H130" s="158"/>
      <c r="I130" s="158">
        <f>SUM(I131:I132)</f>
        <v>0</v>
      </c>
      <c r="J130" s="158"/>
      <c r="K130" s="158">
        <f>SUM(K131:K132)</f>
        <v>0</v>
      </c>
      <c r="L130" s="158"/>
      <c r="M130" s="158">
        <f>SUM(M131:M132)</f>
        <v>0</v>
      </c>
      <c r="N130" s="158"/>
      <c r="O130" s="158">
        <f>SUM(O131:O132)</f>
        <v>0</v>
      </c>
      <c r="P130" s="158"/>
      <c r="Q130" s="158">
        <f>SUM(Q131:Q132)</f>
        <v>0</v>
      </c>
      <c r="R130" s="158"/>
      <c r="S130" s="158"/>
      <c r="T130" s="158"/>
      <c r="U130" s="158"/>
      <c r="V130" s="158">
        <f>SUM(V131:V132)</f>
        <v>10</v>
      </c>
      <c r="W130" s="158"/>
      <c r="X130" s="158"/>
      <c r="AG130" t="s">
        <v>105</v>
      </c>
    </row>
    <row r="131" spans="1:60" outlineLevel="1" x14ac:dyDescent="0.2">
      <c r="A131" s="163">
        <v>66</v>
      </c>
      <c r="B131" s="258" t="s">
        <v>289</v>
      </c>
      <c r="C131" s="259" t="s">
        <v>290</v>
      </c>
      <c r="D131" s="260" t="s">
        <v>291</v>
      </c>
      <c r="E131" s="261">
        <v>10</v>
      </c>
      <c r="F131" s="164"/>
      <c r="G131" s="268">
        <f>ROUND(E131*F131,2)</f>
        <v>0</v>
      </c>
      <c r="H131" s="157"/>
      <c r="I131" s="156">
        <f>ROUND(E131*H131,2)</f>
        <v>0</v>
      </c>
      <c r="J131" s="157"/>
      <c r="K131" s="156">
        <f>ROUND(E131*J131,2)</f>
        <v>0</v>
      </c>
      <c r="L131" s="156">
        <v>15</v>
      </c>
      <c r="M131" s="156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6"/>
      <c r="S131" s="156" t="s">
        <v>236</v>
      </c>
      <c r="T131" s="156" t="s">
        <v>237</v>
      </c>
      <c r="U131" s="156">
        <v>1</v>
      </c>
      <c r="V131" s="156">
        <f>ROUND(E131*U131,2)</f>
        <v>10</v>
      </c>
      <c r="W131" s="156"/>
      <c r="X131" s="156" t="s">
        <v>281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282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61">
        <v>67</v>
      </c>
      <c r="B132" s="250" t="s">
        <v>292</v>
      </c>
      <c r="C132" s="251" t="s">
        <v>293</v>
      </c>
      <c r="D132" s="252" t="s">
        <v>280</v>
      </c>
      <c r="E132" s="253">
        <v>1</v>
      </c>
      <c r="F132" s="162"/>
      <c r="G132" s="266">
        <f>ROUND(E132*F132,2)</f>
        <v>0</v>
      </c>
      <c r="H132" s="157"/>
      <c r="I132" s="156">
        <f>ROUND(E132*H132,2)</f>
        <v>0</v>
      </c>
      <c r="J132" s="157"/>
      <c r="K132" s="156">
        <f>ROUND(E132*J132,2)</f>
        <v>0</v>
      </c>
      <c r="L132" s="156">
        <v>15</v>
      </c>
      <c r="M132" s="156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6"/>
      <c r="S132" s="156" t="s">
        <v>236</v>
      </c>
      <c r="T132" s="156" t="s">
        <v>237</v>
      </c>
      <c r="U132" s="156">
        <v>0</v>
      </c>
      <c r="V132" s="156">
        <f>ROUND(E132*U132,2)</f>
        <v>0</v>
      </c>
      <c r="W132" s="156"/>
      <c r="X132" s="156" t="s">
        <v>281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294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3"/>
      <c r="B133" s="4"/>
      <c r="C133" s="165"/>
      <c r="D133" s="6"/>
      <c r="E133" s="3"/>
      <c r="F133" s="3"/>
      <c r="G133" s="26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91</v>
      </c>
    </row>
    <row r="134" spans="1:60" x14ac:dyDescent="0.2">
      <c r="A134" s="151"/>
      <c r="B134" s="152" t="s">
        <v>31</v>
      </c>
      <c r="C134" s="166"/>
      <c r="D134" s="153"/>
      <c r="E134" s="154"/>
      <c r="F134" s="154"/>
      <c r="G134" s="270">
        <f>G8+G17+G31+G67+G82+G84+G91+G97+G113+G116+G125+G130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295</v>
      </c>
    </row>
    <row r="135" spans="1:60" x14ac:dyDescent="0.2">
      <c r="A135" s="3"/>
      <c r="B135" s="4"/>
      <c r="C135" s="165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60" x14ac:dyDescent="0.2">
      <c r="A136" s="3"/>
      <c r="B136" s="4"/>
      <c r="C136" s="165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60" x14ac:dyDescent="0.2">
      <c r="A137" s="231" t="s">
        <v>296</v>
      </c>
      <c r="B137" s="231"/>
      <c r="C137" s="232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233"/>
      <c r="B138" s="234"/>
      <c r="C138" s="235"/>
      <c r="D138" s="234"/>
      <c r="E138" s="234"/>
      <c r="F138" s="234"/>
      <c r="G138" s="23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AG138" t="s">
        <v>297</v>
      </c>
    </row>
    <row r="139" spans="1:60" x14ac:dyDescent="0.2">
      <c r="A139" s="237"/>
      <c r="B139" s="238"/>
      <c r="C139" s="239"/>
      <c r="D139" s="238"/>
      <c r="E139" s="238"/>
      <c r="F139" s="238"/>
      <c r="G139" s="24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37"/>
      <c r="B140" s="238"/>
      <c r="C140" s="239"/>
      <c r="D140" s="238"/>
      <c r="E140" s="238"/>
      <c r="F140" s="238"/>
      <c r="G140" s="24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 x14ac:dyDescent="0.2">
      <c r="A141" s="237"/>
      <c r="B141" s="238"/>
      <c r="C141" s="239"/>
      <c r="D141" s="238"/>
      <c r="E141" s="238"/>
      <c r="F141" s="238"/>
      <c r="G141" s="24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241"/>
      <c r="B142" s="242"/>
      <c r="C142" s="243"/>
      <c r="D142" s="242"/>
      <c r="E142" s="242"/>
      <c r="F142" s="242"/>
      <c r="G142" s="24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3"/>
      <c r="B143" s="4"/>
      <c r="C143" s="165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C144" s="167"/>
      <c r="D144" s="10"/>
      <c r="AG144" t="s">
        <v>298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iH2XM1q3cH2raIdwp0dCh4+eBDXI0Z+Ghl2Wx1goH1cDLwNeM02SxSiRiQCAWS3YN40en8pruIKfpJranH0CA==" saltValue="5r/zrzsojr7KSSYmh+J8Cg==" spinCount="100000" sheet="1" objects="1" scenarios="1"/>
  <mergeCells count="6">
    <mergeCell ref="A138:G142"/>
    <mergeCell ref="A1:G1"/>
    <mergeCell ref="C2:G2"/>
    <mergeCell ref="C3:G3"/>
    <mergeCell ref="C4:G4"/>
    <mergeCell ref="A137:C13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Člověk</dc:creator>
  <cp:lastModifiedBy>a</cp:lastModifiedBy>
  <cp:lastPrinted>2019-03-19T12:27:02Z</cp:lastPrinted>
  <dcterms:created xsi:type="dcterms:W3CDTF">2009-04-08T07:15:50Z</dcterms:created>
  <dcterms:modified xsi:type="dcterms:W3CDTF">2023-02-06T13:43:10Z</dcterms:modified>
</cp:coreProperties>
</file>