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</mc:Choice>
  </mc:AlternateContent>
  <xr:revisionPtr revIDLastSave="0" documentId="8_{6AAFEBB0-DBC7-4317-82E1-6D7B88074895}" xr6:coauthVersionLast="47" xr6:coauthVersionMax="47" xr10:uidLastSave="{00000000-0000-0000-0000-000000000000}"/>
  <bookViews>
    <workbookView xWindow="-120" yWindow="-120" windowWidth="29040" windowHeight="165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22A04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2022A045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2022A045 Pol'!$A$1:$X$151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1" i="12"/>
  <c r="BA137" i="12"/>
  <c r="BA116" i="12"/>
  <c r="BA110" i="12"/>
  <c r="BA100" i="12"/>
  <c r="BA68" i="12"/>
  <c r="BA64" i="12"/>
  <c r="BA60" i="12"/>
  <c r="BA52" i="12"/>
  <c r="BA33" i="12"/>
  <c r="BA14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3" i="12"/>
  <c r="I13" i="12"/>
  <c r="K13" i="12"/>
  <c r="M13" i="12"/>
  <c r="O13" i="12"/>
  <c r="Q13" i="12"/>
  <c r="V13" i="12"/>
  <c r="G32" i="12"/>
  <c r="I32" i="12"/>
  <c r="K32" i="12"/>
  <c r="M32" i="12"/>
  <c r="O32" i="12"/>
  <c r="Q32" i="12"/>
  <c r="V32" i="12"/>
  <c r="G51" i="12"/>
  <c r="I51" i="12"/>
  <c r="K51" i="12"/>
  <c r="M51" i="12"/>
  <c r="O51" i="12"/>
  <c r="Q51" i="12"/>
  <c r="V51" i="12"/>
  <c r="G57" i="12"/>
  <c r="I57" i="12"/>
  <c r="K57" i="12"/>
  <c r="M57" i="12"/>
  <c r="O57" i="12"/>
  <c r="Q57" i="12"/>
  <c r="V57" i="12"/>
  <c r="G63" i="12"/>
  <c r="G62" i="12" s="1"/>
  <c r="I63" i="12"/>
  <c r="I62" i="12" s="1"/>
  <c r="K63" i="12"/>
  <c r="K62" i="12" s="1"/>
  <c r="M63" i="12"/>
  <c r="M62" i="12" s="1"/>
  <c r="O63" i="12"/>
  <c r="O62" i="12" s="1"/>
  <c r="Q63" i="12"/>
  <c r="Q62" i="12" s="1"/>
  <c r="V63" i="12"/>
  <c r="V62" i="12" s="1"/>
  <c r="G67" i="12"/>
  <c r="I67" i="12"/>
  <c r="K67" i="12"/>
  <c r="M67" i="12"/>
  <c r="O67" i="12"/>
  <c r="Q67" i="12"/>
  <c r="V67" i="12"/>
  <c r="G70" i="12"/>
  <c r="I70" i="12"/>
  <c r="K70" i="12"/>
  <c r="M70" i="12"/>
  <c r="O70" i="12"/>
  <c r="Q70" i="12"/>
  <c r="V70" i="12"/>
  <c r="G74" i="12"/>
  <c r="I74" i="12"/>
  <c r="K74" i="12"/>
  <c r="M74" i="12"/>
  <c r="O74" i="12"/>
  <c r="Q74" i="12"/>
  <c r="V74" i="12"/>
  <c r="G77" i="12"/>
  <c r="I77" i="12"/>
  <c r="K77" i="12"/>
  <c r="M77" i="12"/>
  <c r="O77" i="12"/>
  <c r="Q77" i="12"/>
  <c r="V77" i="12"/>
  <c r="G80" i="12"/>
  <c r="I80" i="12"/>
  <c r="K80" i="12"/>
  <c r="M80" i="12"/>
  <c r="O80" i="12"/>
  <c r="Q80" i="12"/>
  <c r="V80" i="12"/>
  <c r="G84" i="12"/>
  <c r="I84" i="12"/>
  <c r="K84" i="12"/>
  <c r="M84" i="12"/>
  <c r="O84" i="12"/>
  <c r="Q84" i="12"/>
  <c r="V84" i="12"/>
  <c r="G88" i="12"/>
  <c r="I88" i="12"/>
  <c r="K88" i="12"/>
  <c r="M88" i="12"/>
  <c r="O88" i="12"/>
  <c r="Q88" i="12"/>
  <c r="V88" i="12"/>
  <c r="G92" i="12"/>
  <c r="I92" i="12"/>
  <c r="K92" i="12"/>
  <c r="M92" i="12"/>
  <c r="O92" i="12"/>
  <c r="Q92" i="12"/>
  <c r="V92" i="12"/>
  <c r="G95" i="12"/>
  <c r="I95" i="12"/>
  <c r="K95" i="12"/>
  <c r="M95" i="12"/>
  <c r="O95" i="12"/>
  <c r="Q95" i="12"/>
  <c r="V95" i="12"/>
  <c r="G99" i="12"/>
  <c r="I99" i="12"/>
  <c r="K99" i="12"/>
  <c r="M99" i="12"/>
  <c r="O99" i="12"/>
  <c r="Q99" i="12"/>
  <c r="V99" i="12"/>
  <c r="G102" i="12"/>
  <c r="I102" i="12"/>
  <c r="K102" i="12"/>
  <c r="M102" i="12"/>
  <c r="O102" i="12"/>
  <c r="Q102" i="12"/>
  <c r="V102" i="12"/>
  <c r="G106" i="12"/>
  <c r="I106" i="12"/>
  <c r="K106" i="12"/>
  <c r="M106" i="12"/>
  <c r="O106" i="12"/>
  <c r="Q106" i="12"/>
  <c r="V106" i="12"/>
  <c r="G109" i="12"/>
  <c r="I109" i="12"/>
  <c r="K109" i="12"/>
  <c r="M109" i="12"/>
  <c r="O109" i="12"/>
  <c r="Q109" i="12"/>
  <c r="V109" i="12"/>
  <c r="G115" i="12"/>
  <c r="I115" i="12"/>
  <c r="K115" i="12"/>
  <c r="M115" i="12"/>
  <c r="O115" i="12"/>
  <c r="Q115" i="12"/>
  <c r="V115" i="12"/>
  <c r="G118" i="12"/>
  <c r="I118" i="12"/>
  <c r="K118" i="12"/>
  <c r="M118" i="12"/>
  <c r="O118" i="12"/>
  <c r="Q118" i="12"/>
  <c r="V118" i="12"/>
  <c r="G121" i="12"/>
  <c r="I121" i="12"/>
  <c r="K121" i="12"/>
  <c r="M121" i="12"/>
  <c r="O121" i="12"/>
  <c r="Q121" i="12"/>
  <c r="V121" i="12"/>
  <c r="G125" i="12"/>
  <c r="I125" i="12"/>
  <c r="K125" i="12"/>
  <c r="M125" i="12"/>
  <c r="O125" i="12"/>
  <c r="Q125" i="12"/>
  <c r="V125" i="12"/>
  <c r="G128" i="12"/>
  <c r="I128" i="12"/>
  <c r="K128" i="12"/>
  <c r="M128" i="12"/>
  <c r="O128" i="12"/>
  <c r="Q128" i="12"/>
  <c r="V128" i="12"/>
  <c r="G132" i="12"/>
  <c r="G131" i="12" s="1"/>
  <c r="I132" i="12"/>
  <c r="I131" i="12" s="1"/>
  <c r="K132" i="12"/>
  <c r="K131" i="12" s="1"/>
  <c r="M132" i="12"/>
  <c r="M131" i="12" s="1"/>
  <c r="O132" i="12"/>
  <c r="O131" i="12" s="1"/>
  <c r="Q132" i="12"/>
  <c r="Q131" i="12" s="1"/>
  <c r="V132" i="12"/>
  <c r="V131" i="12" s="1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I138" i="12"/>
  <c r="K138" i="12"/>
  <c r="M138" i="12"/>
  <c r="O138" i="12"/>
  <c r="Q138" i="12"/>
  <c r="V138" i="12"/>
  <c r="AE141" i="12"/>
  <c r="AF141" i="12"/>
  <c r="I20" i="1"/>
  <c r="I19" i="1"/>
  <c r="I18" i="1"/>
  <c r="I17" i="1"/>
  <c r="I16" i="1"/>
  <c r="I58" i="1"/>
  <c r="J57" i="1"/>
  <c r="J56" i="1"/>
  <c r="J55" i="1"/>
  <c r="J54" i="1"/>
  <c r="J53" i="1"/>
  <c r="J52" i="1"/>
  <c r="J51" i="1"/>
  <c r="J50" i="1"/>
  <c r="J49" i="1"/>
  <c r="J58" i="1" s="1"/>
  <c r="F42" i="1"/>
  <c r="G42" i="1"/>
  <c r="G25" i="1" s="1"/>
  <c r="A25" i="1" s="1"/>
  <c r="H41" i="1"/>
  <c r="I41" i="1" s="1"/>
  <c r="H40" i="1"/>
  <c r="I40" i="1" s="1"/>
  <c r="H39" i="1"/>
  <c r="I21" i="1"/>
  <c r="J28" i="1"/>
  <c r="J26" i="1"/>
  <c r="G38" i="1"/>
  <c r="F38" i="1"/>
  <c r="J23" i="1"/>
  <c r="J24" i="1"/>
  <c r="J25" i="1"/>
  <c r="J27" i="1"/>
  <c r="E24" i="1"/>
  <c r="E26" i="1"/>
  <c r="G26" i="1" l="1"/>
  <c r="A26" i="1"/>
  <c r="G28" i="1"/>
  <c r="G23" i="1"/>
  <c r="V133" i="12"/>
  <c r="Q133" i="12"/>
  <c r="O133" i="12"/>
  <c r="M133" i="12"/>
  <c r="K133" i="12"/>
  <c r="I133" i="12"/>
  <c r="G133" i="12"/>
  <c r="V98" i="12"/>
  <c r="Q98" i="12"/>
  <c r="O98" i="12"/>
  <c r="M98" i="12"/>
  <c r="K98" i="12"/>
  <c r="I98" i="12"/>
  <c r="G98" i="12"/>
  <c r="V83" i="12"/>
  <c r="Q83" i="12"/>
  <c r="O83" i="12"/>
  <c r="M83" i="12"/>
  <c r="K83" i="12"/>
  <c r="I83" i="12"/>
  <c r="G83" i="12"/>
  <c r="V73" i="12"/>
  <c r="Q73" i="12"/>
  <c r="O73" i="12"/>
  <c r="M73" i="12"/>
  <c r="K73" i="12"/>
  <c r="I73" i="12"/>
  <c r="G73" i="12"/>
  <c r="V66" i="12"/>
  <c r="Q66" i="12"/>
  <c r="O66" i="12"/>
  <c r="M66" i="12"/>
  <c r="K66" i="12"/>
  <c r="I66" i="12"/>
  <c r="G66" i="12"/>
  <c r="V12" i="12"/>
  <c r="Q12" i="12"/>
  <c r="O12" i="12"/>
  <c r="M12" i="12"/>
  <c r="K12" i="12"/>
  <c r="I12" i="12"/>
  <c r="G12" i="12"/>
  <c r="H42" i="1"/>
  <c r="I39" i="1"/>
  <c r="I42" i="1" s="1"/>
  <c r="A23" i="1" l="1"/>
  <c r="J41" i="1"/>
  <c r="J40" i="1"/>
  <c r="J39" i="1"/>
  <c r="J42" i="1" s="1"/>
  <c r="G24" i="1" l="1"/>
  <c r="A27" i="1" s="1"/>
  <c r="A24" i="1"/>
  <c r="G29" i="1" l="1"/>
  <c r="G27" i="1" s="1"/>
  <c r="A29" i="1"/>
</calcChain>
</file>

<file path=xl/sharedStrings.xml><?xml version="1.0" encoding="utf-8"?>
<sst xmlns="http://schemas.openxmlformats.org/spreadsheetml/2006/main" count="578" uniqueCount="277">
  <si>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</si>
  <si>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</si>
  <si>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</si>
  <si>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</si>
  <si>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</si>
  <si>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</si>
  <si>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</si>
  <si>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</si>
  <si>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</si>
  <si>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</si>
  <si>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</si>
  <si>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</si>
  <si>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</si>
  <si>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</si>
  <si>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</si>
  <si>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</si>
  <si>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</si>
  <si>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</si>
  <si>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</si>
  <si>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</si>
  <si>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</si>
  <si>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</si>
  <si>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</si>
  <si>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</si>
  <si>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</si>
  <si>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</si>
  <si>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</si>
  <si>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</si>
  <si>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</si>
  <si>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</si>
  <si>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</si>
  <si>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</si>
  <si>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</si>
  <si>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</si>
  <si>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</si>
  <si>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</si>
  <si>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</si>
  <si>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</si>
  <si>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</si>
  <si>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</si>
  <si>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</si>
  <si>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</si>
  <si>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2022A045</t>
  </si>
  <si>
    <t>ETAPA A - Technické sektory</t>
  </si>
  <si>
    <t>01</t>
  </si>
  <si>
    <t>Městský stadion - rekonstrukce běžecké dráhy</t>
  </si>
  <si>
    <t>Objekt:</t>
  </si>
  <si>
    <t>Rozpočet:</t>
  </si>
  <si>
    <t>20220045</t>
  </si>
  <si>
    <t>ÚSTÍ NAD LABEM - Městský stadion - rekonstrukce běžecké dráhy</t>
  </si>
  <si>
    <t>Statutární město Ústí nad Labem</t>
  </si>
  <si>
    <t>Velká hradební 2336/8</t>
  </si>
  <si>
    <t>Ústí nad Labem-Ústí nad Labem-centrum</t>
  </si>
  <si>
    <t>40001</t>
  </si>
  <si>
    <t xml:space="preserve">00081531  </t>
  </si>
  <si>
    <t>CZ00081531</t>
  </si>
  <si>
    <t>Stavba</t>
  </si>
  <si>
    <t>Celkem za stavbu</t>
  </si>
  <si>
    <t>CZK</t>
  </si>
  <si>
    <t>Rekapitulace dílů</t>
  </si>
  <si>
    <t>Typ dílu</t>
  </si>
  <si>
    <t>18</t>
  </si>
  <si>
    <t>Povrchové úpravy terénu</t>
  </si>
  <si>
    <t>471</t>
  </si>
  <si>
    <t>Umělé povrchy</t>
  </si>
  <si>
    <t>569</t>
  </si>
  <si>
    <t>Podkladní vrstvy umělých povrchů</t>
  </si>
  <si>
    <t>872</t>
  </si>
  <si>
    <t>Liniové odvodňovací žlaby</t>
  </si>
  <si>
    <t>913</t>
  </si>
  <si>
    <t>Sportovní vybavení</t>
  </si>
  <si>
    <t>915</t>
  </si>
  <si>
    <t>Ohraničení ploch-obrubníky</t>
  </si>
  <si>
    <t>96</t>
  </si>
  <si>
    <t>Bourání konstrukcí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</si>
  <si>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</si>
  <si>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</si>
  <si>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</si>
  <si>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</si>
  <si>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</si>
  <si>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</si>
  <si>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</si>
  <si>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</si>
  <si>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</si>
  <si>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</si>
  <si>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</si>
  <si>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</si>
  <si>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</si>
  <si>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</si>
  <si>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</si>
  <si>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</si>
  <si>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</si>
  <si>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</si>
  <si>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</si>
  <si>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</si>
  <si>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</si>
  <si>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</si>
  <si>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</si>
  <si>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</si>
  <si>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</si>
  <si>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</si>
  <si>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</si>
  <si>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</si>
  <si>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</si>
  <si>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</si>
  <si>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</si>
  <si>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181300010</t>
  </si>
  <si>
    <t>Rozprostření ornice v rovině tloušťka 15 cm dovoz ornice ze vzdálenosti 10 km, osetí trávou</t>
  </si>
  <si>
    <t>m2</t>
  </si>
  <si>
    <t>RTS 22/ I</t>
  </si>
  <si>
    <t>Agregovaná položka</t>
  </si>
  <si>
    <t>POL2_</t>
  </si>
  <si>
    <t>/cena za terénní zapravení u obrubníků technických sektorů - uvažovaná šířka pásu 1,0m/</t>
  </si>
  <si>
    <t>POP</t>
  </si>
  <si>
    <t>pás š. 1,0m u obrubníků : (75,81*1,0)</t>
  </si>
  <si>
    <t>VV</t>
  </si>
  <si>
    <t>589311111</t>
  </si>
  <si>
    <t>Kryt ploch pro atletiku tl. 13mm - umělý vodopropustný oborový typ "Spray coat"</t>
  </si>
  <si>
    <t>URS</t>
  </si>
  <si>
    <t>Indiv</t>
  </si>
  <si>
    <t>Práce</t>
  </si>
  <si>
    <t>POL1_1</t>
  </si>
  <si>
    <t>/kompletní dodávka a položení monolitického VODOPROPUSTNÉHO umělého polyuretanového povrchu oborového typu "Spray Coat" - tento typ povrchu je tvořen základní vrstvou z barevného EPDM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nástřik tl. 3mm z jemného gumového granulátu EPDM frakce 0,5-1,5mm způsobujícího zdrsnění a protiskluzový efekt.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t>
  </si>
  <si>
    <t/>
  </si>
  <si>
    <t>Sportovní povrch musí splňovat tyto všeobecné náležitosti:</t>
  </si>
  <si>
    <t>a) Certifikace World Athletics (dříve IAAF)</t>
  </si>
  <si>
    <t>b) Certifikace podle EN 14 877 a DIN 18036-6</t>
  </si>
  <si>
    <t>Požadované technické vlastnosti:</t>
  </si>
  <si>
    <t>a) Podle World Athletics (dříve IAAF)</t>
  </si>
  <si>
    <t>Útlum dopadu – min 35%</t>
  </si>
  <si>
    <t>Vertikální deformace – min 1,5 mm</t>
  </si>
  <si>
    <t>Kluzkost – min 0,5</t>
  </si>
  <si>
    <t>Vodopropustnost – 1 N/mm2, min 80%</t>
  </si>
  <si>
    <t>Pevnost v tahu – min 0,6 mm</t>
  </si>
  <si>
    <t>Protažení – min 70%</t>
  </si>
  <si>
    <t>b) Podle specifikace DIN V 18035-6</t>
  </si>
  <si>
    <t>Standartní deformace – min. 0,6 mm</t>
  </si>
  <si>
    <t>Odporové opotřebení – max. 1 mm</t>
  </si>
  <si>
    <t>vodopropustný povrch- sektory (přenos výměry CAD aplikace) : (1015,8+1,11+40,71)</t>
  </si>
  <si>
    <t>589311112</t>
  </si>
  <si>
    <t>Kryt ploch pro atletiku tl. 13mm - umělý vodonepropustný oborový typ "Sandwich"</t>
  </si>
  <si>
    <t>/kompletní dodávka a položení monolitického VODONEPROPUSTNÉHO umělého polyuretanového povrchu - jedná se o na stavbě zhotovený dvouvrstvý vodou nepropustný umělý povrch. Je tvořen základní vrstvou z barevného gumového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dvousložková polyuretanová vodou nepropustná stěrka, do níž je ještě za měkka ručně aplikován vsyp z EPDM barevného granulátu.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t>
  </si>
  <si>
    <t>a) Podle IAAF specifikace</t>
  </si>
  <si>
    <t>Vodopropustnost – vodonepropustný</t>
  </si>
  <si>
    <t>vodonepropustný povrch - sektory (přenos výměry CAD aplikace) : (30,18+211,95+56,54+285,25+39,18+84,72+5,34+24,2+10,14)</t>
  </si>
  <si>
    <t>589311112U99</t>
  </si>
  <si>
    <t>Příplatek za ruční zřízení zesílené vrstvy umělého vodonepropustného povrchu v tech. sektorech</t>
  </si>
  <si>
    <t>Vlastní</t>
  </si>
  <si>
    <t>POL1_0</t>
  </si>
  <si>
    <t>/příplatek za ruční zhotovení zesílené vrstvy umělého vodonepropustného povrchu tl. 20-25mm v zatěžovaných plochách tech. sektorů/</t>
  </si>
  <si>
    <t>Oštěp : ((4,1*8,1)*2)</t>
  </si>
  <si>
    <t>Skok o tyči : ((1,32*8,0)*2)</t>
  </si>
  <si>
    <t>Vodní příkop : (3,46*3,66)</t>
  </si>
  <si>
    <t>Skok do výšky : (12,0*3,0)</t>
  </si>
  <si>
    <t>589991001NC</t>
  </si>
  <si>
    <t>Lajnování sektorů</t>
  </si>
  <si>
    <t>kompl.</t>
  </si>
  <si>
    <t>R-položka</t>
  </si>
  <si>
    <t>POL12_1</t>
  </si>
  <si>
    <t>/kompletní cena za provedení lajnování sektorů technických disciplín speciálními PUR barvami/</t>
  </si>
  <si>
    <t>Lajnování jednotlivých drah na oválu a základních handicapů bude provedeno bílou PUR barvou, ostatní handicapy budou provedeny v rozdílných barevných odstínech dle pravidel atletiky a dle technického manuálu Track and Field, výkresu Marking Plan 400m.</t>
  </si>
  <si>
    <t>Počet : (1)</t>
  </si>
  <si>
    <t>576131111</t>
  </si>
  <si>
    <t>Koberec otevřený ACO 8 tl. 4 cm</t>
  </si>
  <si>
    <t>/kompletní cena za lokální úpravu (odborný předpoklad 10%) horní části otevřeného živičného dvouvrstvého podkladu umělých povrchů - jemnozrnný otevřený asfaltový koberec tl. 40mm/</t>
  </si>
  <si>
    <t>lokální úprava asfaltového koberce (přenos výměry z CAD aplikace-odborný předpoklad 10%) : (1057,62+747,5)*0,1</t>
  </si>
  <si>
    <t>599001001</t>
  </si>
  <si>
    <t>Přejezdový klín - provizorní ochrana odvodňovacího žlabu</t>
  </si>
  <si>
    <t xml:space="preserve">ks    </t>
  </si>
  <si>
    <t>POL1_</t>
  </si>
  <si>
    <t>/kompletní položka pro zřízení i odstranění provizorní ochranné konstrukce pro přejezd stavební mechanizace/</t>
  </si>
  <si>
    <t>počet kusů : (6)</t>
  </si>
  <si>
    <t>872991900</t>
  </si>
  <si>
    <t>Výměna prvků odvodňovacího žlabu</t>
  </si>
  <si>
    <t>m</t>
  </si>
  <si>
    <t>/kompletní cena za výměnu prvků stávajícího odvodňovacího žlabu (odborný předpoklad 10%)/</t>
  </si>
  <si>
    <t>výměna poničených žlabů (výměra CAD) -odborný předpoklad 10% : ((100,53*2)*0,1)</t>
  </si>
  <si>
    <t>953943123</t>
  </si>
  <si>
    <t>Osazení kovových předmětů do betonu, 15 kg / kus</t>
  </si>
  <si>
    <t>kus</t>
  </si>
  <si>
    <t>/cena za montáž skříňky pro skok o tyči/</t>
  </si>
  <si>
    <t>skříňka pro skok o tyči : (2)</t>
  </si>
  <si>
    <t>762522816R00</t>
  </si>
  <si>
    <t>Demontáž skříňky pro skok o tyči</t>
  </si>
  <si>
    <t>/cena za demontáž stávajících skříněk pro skok o tyči/</t>
  </si>
  <si>
    <t>počet kusů : (2)</t>
  </si>
  <si>
    <t>91301-1005.NC</t>
  </si>
  <si>
    <t>Skříňka pro skok o tyči</t>
  </si>
  <si>
    <t>ks</t>
  </si>
  <si>
    <t>POL12_0</t>
  </si>
  <si>
    <t>/dodávka zarážecích skříněk pro skok o tyči/</t>
  </si>
  <si>
    <t>916561111</t>
  </si>
  <si>
    <t>Osazení záhon.obrubníků do lože z C 12/15 s opěrou</t>
  </si>
  <si>
    <t>/cena za osazení nových obrubníků (odborný předpoklad 10%)/</t>
  </si>
  <si>
    <t>výměna poškozených obrubníků (přenos výměry z CAD aplikace - odborný předpoklad 10%) : (194,5*0,1)</t>
  </si>
  <si>
    <t>výměna obrubníků dopadiště pro vrh koulí (přenos výměry z CAD aplikace : (56,36)</t>
  </si>
  <si>
    <t>918101111</t>
  </si>
  <si>
    <t>Lože pod obrubníky nebo obruby dlažeb z C 12/15</t>
  </si>
  <si>
    <t>m3</t>
  </si>
  <si>
    <t>/cena za provedení betonového lože pod obrubníky (odborný předpoklad 10%)/</t>
  </si>
  <si>
    <t>výměna poškozených obrubníků (přenos výměry CAD aplikace - odborný předpoklad 10% : (19,45*0,25*0,20)</t>
  </si>
  <si>
    <t>výměna obrubníků dopadiště pro vrh koulí : (56,36*0,25*0,20)</t>
  </si>
  <si>
    <t>1068</t>
  </si>
  <si>
    <t>Obrubník 1000x400x60mmm - s plastem na horním líci</t>
  </si>
  <si>
    <t>Specifikace</t>
  </si>
  <si>
    <t>POL3_</t>
  </si>
  <si>
    <t>/dodávka speciálních obrubníků s plastovým krytem pro doskočiště/</t>
  </si>
  <si>
    <t>obrubník dopadiště - vrh koulí (výměra CAD) : (56,36*1,01)</t>
  </si>
  <si>
    <t>592173070</t>
  </si>
  <si>
    <t>Obrubník záhonový 50/5/20 cm šedý</t>
  </si>
  <si>
    <t>SPCM</t>
  </si>
  <si>
    <t>POL3_1</t>
  </si>
  <si>
    <t>/cena za dodávku obrubníků - odborný předpoklad 10% z celkového množství/</t>
  </si>
  <si>
    <t>výměna poškozených obrubníků (výměra CAD) - odborný předpoklad 10% : (19,45*2*1,02)</t>
  </si>
  <si>
    <t>113151219</t>
  </si>
  <si>
    <t>Fréz.živič krytu nad 500 m2, bez překážek,tl.10 cm</t>
  </si>
  <si>
    <t>/odstranění stávající asfaltové vrstvy frézováním (přenos výměry CAD aplikace - odborný předpoklad 10%)/</t>
  </si>
  <si>
    <t>lokální úprava asfaltové vrstvy (odborný předpoklad 10%) : (180,512)</t>
  </si>
  <si>
    <t>113204111</t>
  </si>
  <si>
    <t>Vytrhání obrub záhonových</t>
  </si>
  <si>
    <t>/odstranění stávajících betonových obrubníků (odborný předpoklad 10%)/</t>
  </si>
  <si>
    <t>výměna poškozených obrubníků (výměra CAD) - odborný předpoklad 10% : (19,45)</t>
  </si>
  <si>
    <t>výměna obrubníků dopadiště pro vrh koulí (výměra CAD) : (56,36)</t>
  </si>
  <si>
    <t>776511810</t>
  </si>
  <si>
    <t>Odstranění umělých povrchů bez podložky</t>
  </si>
  <si>
    <t>/odstranění stávajícího umělého povrchu/</t>
  </si>
  <si>
    <t>odstranění umělého povrchu : (1057,62+747,5)</t>
  </si>
  <si>
    <t>979081111</t>
  </si>
  <si>
    <t>Odvoz suti a vybour. hmot na skládku do 1 km</t>
  </si>
  <si>
    <t>t</t>
  </si>
  <si>
    <t>/cena za odvoz suti na skládku, včetně naložení na dopravní prostředek a složení na skládku, bez poplatku za skládku/</t>
  </si>
  <si>
    <t>tonáž vybouraných obrubníků : (75,81*0,04)</t>
  </si>
  <si>
    <t>tonáž odfrézovaného asfaltu : (180,512*0,220)</t>
  </si>
  <si>
    <t>stržený umělý povrch tech.sektorů : (1805,12*0,025)</t>
  </si>
  <si>
    <t>výměna odvod. žlabů : (20,106*0,04)</t>
  </si>
  <si>
    <t>979081121</t>
  </si>
  <si>
    <t>Příplatek k odvozu za každý další 1 km</t>
  </si>
  <si>
    <t>/cena za odvoz suti na skládku, včetně naložení na dopravní prostředek a složení na skládku, bez poplatku za skládku - příplatek za každý 1 km/</t>
  </si>
  <si>
    <t>celková tonáž (9km) : (88,67728*9)</t>
  </si>
  <si>
    <t>979082111</t>
  </si>
  <si>
    <t>Vnitrostaveništní doprava suti do 10 m</t>
  </si>
  <si>
    <t>/cena za vnitrostaveništní dopravu, včetně případného složení na staveništní deponii/</t>
  </si>
  <si>
    <t>celková tonáž : (88,67728)</t>
  </si>
  <si>
    <t>979990001</t>
  </si>
  <si>
    <t>Poplatek za skládku stavební suti</t>
  </si>
  <si>
    <t>RTS 20/ I</t>
  </si>
  <si>
    <t>/poplatek za skládku stavební suti/</t>
  </si>
  <si>
    <t>tonáž vybouraných žlabů : (20,106*0,04)</t>
  </si>
  <si>
    <t>979990181</t>
  </si>
  <si>
    <t>Poplatek za uložení suti - PVC podlahová krytina, skupina odpadu 200307</t>
  </si>
  <si>
    <t>/poplatek za skládku odstraněného umělého povrchu/</t>
  </si>
  <si>
    <t>stržený umělý povrch : (1805,12*0,025)</t>
  </si>
  <si>
    <t>979999995</t>
  </si>
  <si>
    <t>Poplatek za recyklaci asfalt (skup.170302)</t>
  </si>
  <si>
    <t>/poplatek za recyklaci odfrézovaného asfaltu/</t>
  </si>
  <si>
    <t>998225111</t>
  </si>
  <si>
    <t>Přesun hmot, pozemní komunikace, kryt živičný</t>
  </si>
  <si>
    <t>Přesun hmot</t>
  </si>
  <si>
    <t>POL7_</t>
  </si>
  <si>
    <t>00511 R</t>
  </si>
  <si>
    <t xml:space="preserve">Geodetické práce </t>
  </si>
  <si>
    <t>Soubor</t>
  </si>
  <si>
    <t>VRN</t>
  </si>
  <si>
    <t>POL99_2</t>
  </si>
  <si>
    <t>/kompletní cena za geodetické práce potřebné pro realizaci stavby/</t>
  </si>
  <si>
    <t>005241010R</t>
  </si>
  <si>
    <t>Projektová dokumentace skutečného provedení stavby</t>
  </si>
  <si>
    <t>POL99_8</t>
  </si>
  <si>
    <t>/náklady na vyhotovení dokumentace skutečného provedení stavby a její předání objednateli v požadované formě a požadovaném počtu/</t>
  </si>
  <si>
    <t>1004T</t>
  </si>
  <si>
    <t>NUS-náklady spojené s umístěním stavby</t>
  </si>
  <si>
    <t>/veškeré náklady spojené s umístěním a zařízením staveniště/</t>
  </si>
  <si>
    <t>SUM</t>
  </si>
  <si>
    <t>Poznámky uchazeče k zadání</t>
  </si>
  <si>
    <t>POPUZIV</t>
  </si>
  <si>
    <t>END</t>
  </si>
  <si>
    <t>Soupis prací s výkazem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</si>
</sst>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</Relationships>
</file>

<file path=xl/worksheets/_rels/sheet3.xml.rels>&#65279;<?xml version="1.0" encoding="UTF-8" standalone="yes"?>
<Relationships xmlns="http://schemas.openxmlformats.org/package/2006/relationships"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76" t="s">
        <v>40</v>
      </c>
      <c r="B2" s="76"/>
      <c r="C2" s="76"/>
      <c r="D2" s="76"/>
      <c r="E2" s="76"/>
      <c r="F2" s="76"/>
      <c r="G2" s="76"/>
    </row>
  </sheetData>
  <sheetProtection algorithmName="SHA-512" hashValue="kQdO2JTSPDOHXhgTJ+N2UDOl9Dcegd5gcd+TFu0QOHQEn8S7//ry9crKrTflUA7FCJpGl4GFY7KzFMWR4M7pNw==" saltValue="qyVDRuQzNUCNqIycopcku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77" t="s">
        <v>276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23</v>
      </c>
      <c r="C2" s="112"/>
      <c r="D2" s="113" t="s">
        <v>48</v>
      </c>
      <c r="E2" s="114" t="s">
        <v>49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46</v>
      </c>
      <c r="C3" s="112"/>
      <c r="D3" s="118" t="s">
        <v>44</v>
      </c>
      <c r="E3" s="119" t="s">
        <v>45</v>
      </c>
      <c r="F3" s="120"/>
      <c r="G3" s="120"/>
      <c r="H3" s="120"/>
      <c r="I3" s="120"/>
      <c r="J3" s="121"/>
    </row>
    <row r="4" spans="1:15" ht="23.25" customHeight="1" x14ac:dyDescent="0.2">
      <c r="A4" s="108">
        <v>27679</v>
      </c>
      <c r="B4" s="122" t="s">
        <v>47</v>
      </c>
      <c r="C4" s="123"/>
      <c r="D4" s="124" t="s">
        <v>42</v>
      </c>
      <c r="E4" s="125" t="s">
        <v>43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22</v>
      </c>
      <c r="D5" s="128" t="s">
        <v>50</v>
      </c>
      <c r="E5" s="91"/>
      <c r="F5" s="91"/>
      <c r="G5" s="91"/>
      <c r="H5" s="18" t="s">
        <v>41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35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41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35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86"/>
      <c r="F15" s="86"/>
      <c r="G15" s="87"/>
      <c r="H15" s="87"/>
      <c r="I15" s="87" t="s">
        <v>30</v>
      </c>
      <c r="J15" s="88"/>
    </row>
    <row r="16" spans="1:15" ht="23.25" customHeight="1" x14ac:dyDescent="0.2">
      <c r="A16" s="198" t="s">
        <v>25</v>
      </c>
      <c r="B16" s="38" t="s">
        <v>25</v>
      </c>
      <c r="C16" s="62"/>
      <c r="D16" s="63"/>
      <c r="E16" s="83"/>
      <c r="F16" s="84"/>
      <c r="G16" s="83"/>
      <c r="H16" s="84"/>
      <c r="I16" s="83">
        <f>SUMIF(F49:F57,A16,I49:I57)+SUMIF(F49:F57,"PSU",I49:I57)</f>
        <v>0</v>
      </c>
      <c r="J16" s="85"/>
    </row>
    <row r="17" spans="1:10" ht="23.25" customHeight="1" x14ac:dyDescent="0.2">
      <c r="A17" s="198" t="s">
        <v>26</v>
      </c>
      <c r="B17" s="38" t="s">
        <v>26</v>
      </c>
      <c r="C17" s="62"/>
      <c r="D17" s="63"/>
      <c r="E17" s="83"/>
      <c r="F17" s="84"/>
      <c r="G17" s="83"/>
      <c r="H17" s="84"/>
      <c r="I17" s="83">
        <f>SUMIF(F49:F57,A17,I49:I57)</f>
        <v>0</v>
      </c>
      <c r="J17" s="85"/>
    </row>
    <row r="18" spans="1:10" ht="23.25" customHeight="1" x14ac:dyDescent="0.2">
      <c r="A18" s="198" t="s">
        <v>27</v>
      </c>
      <c r="B18" s="38" t="s">
        <v>27</v>
      </c>
      <c r="C18" s="62"/>
      <c r="D18" s="63"/>
      <c r="E18" s="83"/>
      <c r="F18" s="84"/>
      <c r="G18" s="83"/>
      <c r="H18" s="84"/>
      <c r="I18" s="83">
        <f>SUMIF(F49:F57,A18,I49:I57)</f>
        <v>0</v>
      </c>
      <c r="J18" s="85"/>
    </row>
    <row r="19" spans="1:10" ht="23.25" customHeight="1" x14ac:dyDescent="0.2">
      <c r="A19" s="198" t="s">
        <v>77</v>
      </c>
      <c r="B19" s="38" t="s">
        <v>28</v>
      </c>
      <c r="C19" s="62"/>
      <c r="D19" s="63"/>
      <c r="E19" s="83"/>
      <c r="F19" s="84"/>
      <c r="G19" s="83"/>
      <c r="H19" s="84"/>
      <c r="I19" s="83">
        <f>SUMIF(F49:F57,A19,I49:I57)</f>
        <v>0</v>
      </c>
      <c r="J19" s="85"/>
    </row>
    <row r="20" spans="1:10" ht="23.25" customHeight="1" x14ac:dyDescent="0.2">
      <c r="A20" s="198" t="s">
        <v>78</v>
      </c>
      <c r="B20" s="38" t="s">
        <v>29</v>
      </c>
      <c r="C20" s="62"/>
      <c r="D20" s="63"/>
      <c r="E20" s="83"/>
      <c r="F20" s="84"/>
      <c r="G20" s="83"/>
      <c r="H20" s="84"/>
      <c r="I20" s="83">
        <f>SUMIF(F49:F57,A20,I49:I57)</f>
        <v>0</v>
      </c>
      <c r="J20" s="85"/>
    </row>
    <row r="21" spans="1:10" ht="23.25" customHeight="1" x14ac:dyDescent="0.2">
      <c r="A21" s="2"/>
      <c r="B21" s="48" t="s">
        <v>30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24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36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38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'01 2022A045 Pol'!AE141</f>
        <v>0</v>
      </c>
      <c r="G39" s="152">
        <f>'01 2022A045 Pol'!AF141</f>
        <v>0</v>
      </c>
      <c r="H39" s="153">
        <f>(F39*SazbaDPH1/100)+(G39*SazbaDPH2/100)</f>
        <v>0</v>
      </c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9">
        <v>2</v>
      </c>
      <c r="B40" s="155" t="s">
        <v>44</v>
      </c>
      <c r="C40" s="156" t="s">
        <v>45</v>
      </c>
      <c r="D40" s="156"/>
      <c r="E40" s="156"/>
      <c r="F40" s="157">
        <f>'01 2022A045 Pol'!AE141</f>
        <v>0</v>
      </c>
      <c r="G40" s="158">
        <f>'01 2022A045 Pol'!AF141</f>
        <v>0</v>
      </c>
      <c r="H40" s="158">
        <f>(F40*SazbaDPH1/100)+(G40*SazbaDPH2/100)</f>
        <v>0</v>
      </c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hidden="1" customHeight="1" x14ac:dyDescent="0.2">
      <c r="A41" s="139">
        <v>3</v>
      </c>
      <c r="B41" s="160" t="s">
        <v>42</v>
      </c>
      <c r="C41" s="150" t="s">
        <v>43</v>
      </c>
      <c r="D41" s="150"/>
      <c r="E41" s="150"/>
      <c r="F41" s="161">
        <f>'01 2022A045 Pol'!AE141</f>
        <v>0</v>
      </c>
      <c r="G41" s="153">
        <f>'01 2022A045 Pol'!AF141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17</v>
      </c>
      <c r="C48" s="183" t="s">
        <v>5</v>
      </c>
      <c r="D48" s="184"/>
      <c r="E48" s="184"/>
      <c r="F48" s="185" t="s">
        <v>60</v>
      </c>
      <c r="G48" s="185"/>
      <c r="H48" s="185"/>
      <c r="I48" s="185" t="s">
        <v>30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25</v>
      </c>
      <c r="G49" s="195"/>
      <c r="H49" s="195"/>
      <c r="I49" s="195">
        <f>'01 2022A045 Pol'!G8</f>
        <v>0</v>
      </c>
      <c r="J49" s="192" t="str">
        <f>IF(I58=0,"",I49/I58*100)</f>
        <v/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25</v>
      </c>
      <c r="G50" s="195"/>
      <c r="H50" s="195"/>
      <c r="I50" s="195">
        <f>'01 2022A045 Pol'!G12</f>
        <v>0</v>
      </c>
      <c r="J50" s="192" t="str">
        <f>IF(I58=0,"",I50/I58*100)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25</v>
      </c>
      <c r="G51" s="195"/>
      <c r="H51" s="195"/>
      <c r="I51" s="195">
        <f>'01 2022A045 Pol'!G62</f>
        <v>0</v>
      </c>
      <c r="J51" s="192" t="str">
        <f>IF(I58=0,"",I51/I58*100)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25</v>
      </c>
      <c r="G52" s="195"/>
      <c r="H52" s="195"/>
      <c r="I52" s="195">
        <f>'01 2022A045 Pol'!G66</f>
        <v>0</v>
      </c>
      <c r="J52" s="192" t="str">
        <f>IF(I58=0,"",I52/I58*100)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25</v>
      </c>
      <c r="G53" s="195"/>
      <c r="H53" s="195"/>
      <c r="I53" s="195">
        <f>'01 2022A045 Pol'!G73</f>
        <v>0</v>
      </c>
      <c r="J53" s="192" t="str">
        <f>IF(I58=0,"",I53/I58*100)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25</v>
      </c>
      <c r="G54" s="195"/>
      <c r="H54" s="195"/>
      <c r="I54" s="195">
        <f>'01 2022A045 Pol'!G83</f>
        <v>0</v>
      </c>
      <c r="J54" s="192" t="str">
        <f>IF(I58=0,"",I54/I58*100)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25</v>
      </c>
      <c r="G55" s="195"/>
      <c r="H55" s="195"/>
      <c r="I55" s="195">
        <f>'01 2022A045 Pol'!G98</f>
        <v>0</v>
      </c>
      <c r="J55" s="192" t="str">
        <f>IF(I58=0,"",I55/I58*100)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25</v>
      </c>
      <c r="G56" s="195"/>
      <c r="H56" s="195"/>
      <c r="I56" s="195">
        <f>'01 2022A045 Pol'!G131</f>
        <v>0</v>
      </c>
      <c r="J56" s="192" t="str">
        <f>IF(I58=0,"",I56/I58*100)</f>
        <v/>
      </c>
    </row>
    <row r="57" spans="1:10" ht="36.75" customHeight="1" x14ac:dyDescent="0.2">
      <c r="A57" s="181"/>
      <c r="B57" s="186" t="s">
        <v>77</v>
      </c>
      <c r="C57" s="187" t="s">
        <v>28</v>
      </c>
      <c r="D57" s="188"/>
      <c r="E57" s="188"/>
      <c r="F57" s="194" t="s">
        <v>77</v>
      </c>
      <c r="G57" s="195"/>
      <c r="H57" s="195"/>
      <c r="I57" s="195">
        <f>'01 2022A045 Pol'!G133</f>
        <v>0</v>
      </c>
      <c r="J57" s="192" t="str">
        <f>IF(I58=0,"",I57/I58*100)</f>
        <v/>
      </c>
    </row>
    <row r="58" spans="1:10" ht="25.5" customHeight="1" x14ac:dyDescent="0.2">
      <c r="A58" s="182"/>
      <c r="B58" s="189" t="s">
        <v>1</v>
      </c>
      <c r="C58" s="190"/>
      <c r="D58" s="191"/>
      <c r="E58" s="191"/>
      <c r="F58" s="196"/>
      <c r="G58" s="197"/>
      <c r="H58" s="197"/>
      <c r="I58" s="197">
        <f>SUM(I49:I57)</f>
        <v>0</v>
      </c>
      <c r="J58" s="193">
        <f>SUM(J49:J57)</f>
        <v>0</v>
      </c>
    </row>
    <row r="59" spans="1:10" x14ac:dyDescent="0.2">
      <c r="F59" s="137"/>
      <c r="G59" s="137"/>
      <c r="H59" s="137"/>
      <c r="I59" s="137"/>
      <c r="J59" s="138"/>
    </row>
    <row r="60" spans="1:10" x14ac:dyDescent="0.2">
      <c r="F60" s="137"/>
      <c r="G60" s="137"/>
      <c r="H60" s="137"/>
      <c r="I60" s="137"/>
      <c r="J60" s="138"/>
    </row>
    <row r="61" spans="1:10" x14ac:dyDescent="0.2">
      <c r="F61" s="137"/>
      <c r="G61" s="137"/>
      <c r="H61" s="137"/>
      <c r="I61" s="137"/>
      <c r="J61" s="138"/>
    </row>
  </sheetData>
  <sheetProtection algorithmName="SHA-512" hashValue="JRm8VVlxXfjfSepjxZ66Z8+FWNMFfsKg59ctDMFOtVcoW8fYk5BHJv0NI5ilqulOsOSXU9IgZbAVgSUkRkwu7A==" saltValue="PPGJSM6HlDDa9xW6RNNQi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O3OzPxtej6U/vEAg6GpSIdnD0ujXrPpOKsGEo+/rcXCe861iyJ+8r/vkALmCle06xvOWPIi0sGy3nDmAQeteTA==" saltValue="M6KfSW3d2yNsvKyZQig7D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D8344-B67D-4B58-B864-DECF2CF4FED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9" t="s">
        <v>276</v>
      </c>
      <c r="B1" s="199"/>
      <c r="C1" s="199"/>
      <c r="D1" s="199"/>
      <c r="E1" s="199"/>
      <c r="F1" s="199"/>
      <c r="G1" s="199"/>
      <c r="AG1" t="s">
        <v>79</v>
      </c>
    </row>
    <row r="2" spans="1:60" ht="24.95" customHeight="1" x14ac:dyDescent="0.2">
      <c r="A2" s="200" t="s">
        <v>7</v>
      </c>
      <c r="B2" s="49" t="s">
        <v>48</v>
      </c>
      <c r="C2" s="203" t="s">
        <v>49</v>
      </c>
      <c r="D2" s="201"/>
      <c r="E2" s="201"/>
      <c r="F2" s="201"/>
      <c r="G2" s="202"/>
      <c r="AG2" t="s">
        <v>80</v>
      </c>
    </row>
    <row r="3" spans="1:60" ht="24.95" customHeight="1" x14ac:dyDescent="0.2">
      <c r="A3" s="200" t="s">
        <v>8</v>
      </c>
      <c r="B3" s="49" t="s">
        <v>44</v>
      </c>
      <c r="C3" s="203" t="s">
        <v>45</v>
      </c>
      <c r="D3" s="201"/>
      <c r="E3" s="201"/>
      <c r="F3" s="201"/>
      <c r="G3" s="202"/>
      <c r="AC3" s="179" t="s">
        <v>80</v>
      </c>
      <c r="AG3" t="s">
        <v>81</v>
      </c>
    </row>
    <row r="4" spans="1:60" ht="24.95" customHeight="1" x14ac:dyDescent="0.2">
      <c r="A4" s="204" t="s">
        <v>9</v>
      </c>
      <c r="B4" s="205" t="s">
        <v>42</v>
      </c>
      <c r="C4" s="206" t="s">
        <v>43</v>
      </c>
      <c r="D4" s="207"/>
      <c r="E4" s="207"/>
      <c r="F4" s="207"/>
      <c r="G4" s="208"/>
      <c r="AG4" t="s">
        <v>82</v>
      </c>
    </row>
    <row r="5" spans="1:60" x14ac:dyDescent="0.2">
      <c r="D5" s="10"/>
    </row>
    <row r="6" spans="1:60" ht="38.25" x14ac:dyDescent="0.2">
      <c r="A6" s="210" t="s">
        <v>83</v>
      </c>
      <c r="B6" s="212" t="s">
        <v>84</v>
      </c>
      <c r="C6" s="212" t="s">
        <v>85</v>
      </c>
      <c r="D6" s="211" t="s">
        <v>86</v>
      </c>
      <c r="E6" s="210" t="s">
        <v>87</v>
      </c>
      <c r="F6" s="209" t="s">
        <v>88</v>
      </c>
      <c r="G6" s="210" t="s">
        <v>30</v>
      </c>
      <c r="H6" s="213" t="s">
        <v>31</v>
      </c>
      <c r="I6" s="213" t="s">
        <v>89</v>
      </c>
      <c r="J6" s="213" t="s">
        <v>32</v>
      </c>
      <c r="K6" s="213" t="s">
        <v>90</v>
      </c>
      <c r="L6" s="213" t="s">
        <v>91</v>
      </c>
      <c r="M6" s="213" t="s">
        <v>92</v>
      </c>
      <c r="N6" s="213" t="s">
        <v>93</v>
      </c>
      <c r="O6" s="213" t="s">
        <v>94</v>
      </c>
      <c r="P6" s="213" t="s">
        <v>95</v>
      </c>
      <c r="Q6" s="213" t="s">
        <v>96</v>
      </c>
      <c r="R6" s="213" t="s">
        <v>97</v>
      </c>
      <c r="S6" s="213" t="s">
        <v>98</v>
      </c>
      <c r="T6" s="213" t="s">
        <v>99</v>
      </c>
      <c r="U6" s="213" t="s">
        <v>100</v>
      </c>
      <c r="V6" s="213" t="s">
        <v>101</v>
      </c>
      <c r="W6" s="213" t="s">
        <v>102</v>
      </c>
      <c r="X6" s="213" t="s">
        <v>103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0" t="s">
        <v>104</v>
      </c>
      <c r="B8" s="241" t="s">
        <v>61</v>
      </c>
      <c r="C8" s="264" t="s">
        <v>62</v>
      </c>
      <c r="D8" s="242"/>
      <c r="E8" s="243"/>
      <c r="F8" s="244"/>
      <c r="G8" s="244">
        <f>SUMIF(AG9:AG11,"&lt;&gt;NOR",G9:G11)</f>
        <v>0</v>
      </c>
      <c r="H8" s="244"/>
      <c r="I8" s="244">
        <f>SUM(I9:I11)</f>
        <v>0</v>
      </c>
      <c r="J8" s="244"/>
      <c r="K8" s="244">
        <f>SUM(K9:K11)</f>
        <v>0</v>
      </c>
      <c r="L8" s="244"/>
      <c r="M8" s="244">
        <f>SUM(M9:M11)</f>
        <v>0</v>
      </c>
      <c r="N8" s="244"/>
      <c r="O8" s="244">
        <f>SUM(O9:O11)</f>
        <v>0</v>
      </c>
      <c r="P8" s="244"/>
      <c r="Q8" s="245">
        <f>SUM(Q9:Q11)</f>
        <v>0</v>
      </c>
      <c r="R8" s="239"/>
      <c r="S8" s="239"/>
      <c r="T8" s="239"/>
      <c r="U8" s="239"/>
      <c r="V8" s="239">
        <f>SUM(V9:V11)</f>
        <v>19.52</v>
      </c>
      <c r="W8" s="239"/>
      <c r="X8" s="239"/>
      <c r="AG8" t="s">
        <v>105</v>
      </c>
    </row>
    <row r="9" spans="1:60" ht="22.5" outlineLevel="1" x14ac:dyDescent="0.2">
      <c r="A9" s="246">
        <v>1</v>
      </c>
      <c r="B9" s="247" t="s">
        <v>106</v>
      </c>
      <c r="C9" s="265" t="s">
        <v>107</v>
      </c>
      <c r="D9" s="248" t="s">
        <v>108</v>
      </c>
      <c r="E9" s="249">
        <v>75.81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51">
        <v>3.0000000000000001E-5</v>
      </c>
      <c r="O9" s="251">
        <f>ROUND(E9*N9,2)</f>
        <v>0</v>
      </c>
      <c r="P9" s="251">
        <v>0</v>
      </c>
      <c r="Q9" s="252">
        <f>ROUND(E9*P9,2)</f>
        <v>0</v>
      </c>
      <c r="R9" s="233"/>
      <c r="S9" s="233" t="s">
        <v>109</v>
      </c>
      <c r="T9" s="233" t="s">
        <v>109</v>
      </c>
      <c r="U9" s="233">
        <v>0.25752000000000003</v>
      </c>
      <c r="V9" s="233">
        <f>ROUND(E9*U9,2)</f>
        <v>19.52</v>
      </c>
      <c r="W9" s="233"/>
      <c r="X9" s="233" t="s">
        <v>110</v>
      </c>
      <c r="Y9" s="214"/>
      <c r="Z9" s="214"/>
      <c r="AA9" s="214"/>
      <c r="AB9" s="214"/>
      <c r="AC9" s="214"/>
      <c r="AD9" s="214"/>
      <c r="AE9" s="214"/>
      <c r="AF9" s="214"/>
      <c r="AG9" s="214" t="s">
        <v>111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6" t="s">
        <v>112</v>
      </c>
      <c r="D10" s="253"/>
      <c r="E10" s="253"/>
      <c r="F10" s="253"/>
      <c r="G10" s="25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4"/>
      <c r="Z10" s="214"/>
      <c r="AA10" s="214"/>
      <c r="AB10" s="214"/>
      <c r="AC10" s="214"/>
      <c r="AD10" s="214"/>
      <c r="AE10" s="214"/>
      <c r="AF10" s="214"/>
      <c r="AG10" s="214" t="s">
        <v>113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7" t="s">
        <v>114</v>
      </c>
      <c r="D11" s="237"/>
      <c r="E11" s="238">
        <v>75.81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4"/>
      <c r="Z11" s="214"/>
      <c r="AA11" s="214"/>
      <c r="AB11" s="214"/>
      <c r="AC11" s="214"/>
      <c r="AD11" s="214"/>
      <c r="AE11" s="214"/>
      <c r="AF11" s="214"/>
      <c r="AG11" s="214" t="s">
        <v>115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">
      <c r="A12" s="240" t="s">
        <v>104</v>
      </c>
      <c r="B12" s="241" t="s">
        <v>63</v>
      </c>
      <c r="C12" s="264" t="s">
        <v>64</v>
      </c>
      <c r="D12" s="242"/>
      <c r="E12" s="243"/>
      <c r="F12" s="244"/>
      <c r="G12" s="244">
        <f>SUMIF(AG13:AG61,"&lt;&gt;NOR",G13:G61)</f>
        <v>0</v>
      </c>
      <c r="H12" s="244"/>
      <c r="I12" s="244">
        <f>SUM(I13:I61)</f>
        <v>0</v>
      </c>
      <c r="J12" s="244"/>
      <c r="K12" s="244">
        <f>SUM(K13:K61)</f>
        <v>0</v>
      </c>
      <c r="L12" s="244"/>
      <c r="M12" s="244">
        <f>SUM(M13:M61)</f>
        <v>0</v>
      </c>
      <c r="N12" s="244"/>
      <c r="O12" s="244">
        <f>SUM(O13:O61)</f>
        <v>20.060000000000002</v>
      </c>
      <c r="P12" s="244"/>
      <c r="Q12" s="245">
        <f>SUM(Q13:Q61)</f>
        <v>0</v>
      </c>
      <c r="R12" s="239"/>
      <c r="S12" s="239"/>
      <c r="T12" s="239"/>
      <c r="U12" s="239"/>
      <c r="V12" s="239">
        <f>SUM(V13:V61)</f>
        <v>0</v>
      </c>
      <c r="W12" s="239"/>
      <c r="X12" s="239"/>
      <c r="AG12" t="s">
        <v>105</v>
      </c>
    </row>
    <row r="13" spans="1:60" ht="22.5" outlineLevel="1" x14ac:dyDescent="0.2">
      <c r="A13" s="246">
        <v>2</v>
      </c>
      <c r="B13" s="247" t="s">
        <v>116</v>
      </c>
      <c r="C13" s="265" t="s">
        <v>117</v>
      </c>
      <c r="D13" s="248" t="s">
        <v>108</v>
      </c>
      <c r="E13" s="249">
        <v>1057.6199999999999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51">
        <v>0.01</v>
      </c>
      <c r="O13" s="251">
        <f>ROUND(E13*N13,2)</f>
        <v>10.58</v>
      </c>
      <c r="P13" s="251">
        <v>0</v>
      </c>
      <c r="Q13" s="252">
        <f>ROUND(E13*P13,2)</f>
        <v>0</v>
      </c>
      <c r="R13" s="233"/>
      <c r="S13" s="233" t="s">
        <v>118</v>
      </c>
      <c r="T13" s="233" t="s">
        <v>119</v>
      </c>
      <c r="U13" s="233">
        <v>0</v>
      </c>
      <c r="V13" s="233">
        <f>ROUND(E13*U13,2)</f>
        <v>0</v>
      </c>
      <c r="W13" s="233"/>
      <c r="X13" s="233" t="s">
        <v>120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121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112.5" outlineLevel="1" x14ac:dyDescent="0.2">
      <c r="A14" s="231"/>
      <c r="B14" s="232"/>
      <c r="C14" s="266" t="s">
        <v>122</v>
      </c>
      <c r="D14" s="253"/>
      <c r="E14" s="253"/>
      <c r="F14" s="253"/>
      <c r="G14" s="25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4"/>
      <c r="Z14" s="214"/>
      <c r="AA14" s="214"/>
      <c r="AB14" s="214"/>
      <c r="AC14" s="214"/>
      <c r="AD14" s="214"/>
      <c r="AE14" s="214"/>
      <c r="AF14" s="214"/>
      <c r="AG14" s="214" t="s">
        <v>113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54" t="str">
        <f>C14</f>
        <v>/kompletní dodávka a položení monolitického VODOPROPUSTNÉHO umělého polyuretanového povrchu oborového typu "Spray Coat" - tento typ povrchu je tvořen základní vrstvou z barevného EPDM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nástřik tl. 3mm z jemného gumového granulátu EPDM frakce 0,5-1,5mm způsobujícího zdrsnění a protiskluzový efekt.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/>
      <c r="B15" s="232"/>
      <c r="C15" s="268" t="s">
        <v>123</v>
      </c>
      <c r="D15" s="234"/>
      <c r="E15" s="235"/>
      <c r="F15" s="236"/>
      <c r="G15" s="236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4"/>
      <c r="Z15" s="214"/>
      <c r="AA15" s="214"/>
      <c r="AB15" s="214"/>
      <c r="AC15" s="214"/>
      <c r="AD15" s="214"/>
      <c r="AE15" s="214"/>
      <c r="AF15" s="214"/>
      <c r="AG15" s="214" t="s">
        <v>113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9" t="s">
        <v>124</v>
      </c>
      <c r="D16" s="255"/>
      <c r="E16" s="255"/>
      <c r="F16" s="255"/>
      <c r="G16" s="255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4"/>
      <c r="Z16" s="214"/>
      <c r="AA16" s="214"/>
      <c r="AB16" s="214"/>
      <c r="AC16" s="214"/>
      <c r="AD16" s="214"/>
      <c r="AE16" s="214"/>
      <c r="AF16" s="214"/>
      <c r="AG16" s="214" t="s">
        <v>113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9" t="s">
        <v>125</v>
      </c>
      <c r="D17" s="255"/>
      <c r="E17" s="255"/>
      <c r="F17" s="255"/>
      <c r="G17" s="255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4"/>
      <c r="Z17" s="214"/>
      <c r="AA17" s="214"/>
      <c r="AB17" s="214"/>
      <c r="AC17" s="214"/>
      <c r="AD17" s="214"/>
      <c r="AE17" s="214"/>
      <c r="AF17" s="214"/>
      <c r="AG17" s="214" t="s">
        <v>113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9" t="s">
        <v>126</v>
      </c>
      <c r="D18" s="255"/>
      <c r="E18" s="255"/>
      <c r="F18" s="255"/>
      <c r="G18" s="255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4"/>
      <c r="Z18" s="214"/>
      <c r="AA18" s="214"/>
      <c r="AB18" s="214"/>
      <c r="AC18" s="214"/>
      <c r="AD18" s="214"/>
      <c r="AE18" s="214"/>
      <c r="AF18" s="214"/>
      <c r="AG18" s="214" t="s">
        <v>113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8" t="s">
        <v>123</v>
      </c>
      <c r="D19" s="234"/>
      <c r="E19" s="235"/>
      <c r="F19" s="236"/>
      <c r="G19" s="236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4"/>
      <c r="Z19" s="214"/>
      <c r="AA19" s="214"/>
      <c r="AB19" s="214"/>
      <c r="AC19" s="214"/>
      <c r="AD19" s="214"/>
      <c r="AE19" s="214"/>
      <c r="AF19" s="214"/>
      <c r="AG19" s="214" t="s">
        <v>113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9" t="s">
        <v>127</v>
      </c>
      <c r="D20" s="255"/>
      <c r="E20" s="255"/>
      <c r="F20" s="255"/>
      <c r="G20" s="255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4"/>
      <c r="Z20" s="214"/>
      <c r="AA20" s="214"/>
      <c r="AB20" s="214"/>
      <c r="AC20" s="214"/>
      <c r="AD20" s="214"/>
      <c r="AE20" s="214"/>
      <c r="AF20" s="214"/>
      <c r="AG20" s="214" t="s">
        <v>113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1"/>
      <c r="B21" s="232"/>
      <c r="C21" s="269" t="s">
        <v>128</v>
      </c>
      <c r="D21" s="255"/>
      <c r="E21" s="255"/>
      <c r="F21" s="255"/>
      <c r="G21" s="255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4"/>
      <c r="Z21" s="214"/>
      <c r="AA21" s="214"/>
      <c r="AB21" s="214"/>
      <c r="AC21" s="214"/>
      <c r="AD21" s="214"/>
      <c r="AE21" s="214"/>
      <c r="AF21" s="214"/>
      <c r="AG21" s="214" t="s">
        <v>113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9" t="s">
        <v>129</v>
      </c>
      <c r="D22" s="255"/>
      <c r="E22" s="255"/>
      <c r="F22" s="255"/>
      <c r="G22" s="255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4"/>
      <c r="Z22" s="214"/>
      <c r="AA22" s="214"/>
      <c r="AB22" s="214"/>
      <c r="AC22" s="214"/>
      <c r="AD22" s="214"/>
      <c r="AE22" s="214"/>
      <c r="AF22" s="214"/>
      <c r="AG22" s="214" t="s">
        <v>113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9" t="s">
        <v>130</v>
      </c>
      <c r="D23" s="255"/>
      <c r="E23" s="255"/>
      <c r="F23" s="255"/>
      <c r="G23" s="255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14"/>
      <c r="Z23" s="214"/>
      <c r="AA23" s="214"/>
      <c r="AB23" s="214"/>
      <c r="AC23" s="214"/>
      <c r="AD23" s="214"/>
      <c r="AE23" s="214"/>
      <c r="AF23" s="214"/>
      <c r="AG23" s="214" t="s">
        <v>113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9" t="s">
        <v>131</v>
      </c>
      <c r="D24" s="255"/>
      <c r="E24" s="255"/>
      <c r="F24" s="255"/>
      <c r="G24" s="255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4"/>
      <c r="Z24" s="214"/>
      <c r="AA24" s="214"/>
      <c r="AB24" s="214"/>
      <c r="AC24" s="214"/>
      <c r="AD24" s="214"/>
      <c r="AE24" s="214"/>
      <c r="AF24" s="214"/>
      <c r="AG24" s="214" t="s">
        <v>113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1"/>
      <c r="B25" s="232"/>
      <c r="C25" s="269" t="s">
        <v>132</v>
      </c>
      <c r="D25" s="255"/>
      <c r="E25" s="255"/>
      <c r="F25" s="255"/>
      <c r="G25" s="255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4"/>
      <c r="Z25" s="214"/>
      <c r="AA25" s="214"/>
      <c r="AB25" s="214"/>
      <c r="AC25" s="214"/>
      <c r="AD25" s="214"/>
      <c r="AE25" s="214"/>
      <c r="AF25" s="214"/>
      <c r="AG25" s="214" t="s">
        <v>113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9" t="s">
        <v>133</v>
      </c>
      <c r="D26" s="255"/>
      <c r="E26" s="255"/>
      <c r="F26" s="255"/>
      <c r="G26" s="255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4"/>
      <c r="Z26" s="214"/>
      <c r="AA26" s="214"/>
      <c r="AB26" s="214"/>
      <c r="AC26" s="214"/>
      <c r="AD26" s="214"/>
      <c r="AE26" s="214"/>
      <c r="AF26" s="214"/>
      <c r="AG26" s="214" t="s">
        <v>113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9" t="s">
        <v>134</v>
      </c>
      <c r="D27" s="255"/>
      <c r="E27" s="255"/>
      <c r="F27" s="255"/>
      <c r="G27" s="255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4"/>
      <c r="Z27" s="214"/>
      <c r="AA27" s="214"/>
      <c r="AB27" s="214"/>
      <c r="AC27" s="214"/>
      <c r="AD27" s="214"/>
      <c r="AE27" s="214"/>
      <c r="AF27" s="214"/>
      <c r="AG27" s="214" t="s">
        <v>113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9" t="s">
        <v>135</v>
      </c>
      <c r="D28" s="255"/>
      <c r="E28" s="255"/>
      <c r="F28" s="255"/>
      <c r="G28" s="255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4"/>
      <c r="Z28" s="214"/>
      <c r="AA28" s="214"/>
      <c r="AB28" s="214"/>
      <c r="AC28" s="214"/>
      <c r="AD28" s="214"/>
      <c r="AE28" s="214"/>
      <c r="AF28" s="214"/>
      <c r="AG28" s="214" t="s">
        <v>113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9" t="s">
        <v>136</v>
      </c>
      <c r="D29" s="255"/>
      <c r="E29" s="255"/>
      <c r="F29" s="255"/>
      <c r="G29" s="255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4"/>
      <c r="Z29" s="214"/>
      <c r="AA29" s="214"/>
      <c r="AB29" s="214"/>
      <c r="AC29" s="214"/>
      <c r="AD29" s="214"/>
      <c r="AE29" s="214"/>
      <c r="AF29" s="214"/>
      <c r="AG29" s="214" t="s">
        <v>113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9" t="s">
        <v>137</v>
      </c>
      <c r="D30" s="255"/>
      <c r="E30" s="255"/>
      <c r="F30" s="255"/>
      <c r="G30" s="255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4"/>
      <c r="Z30" s="214"/>
      <c r="AA30" s="214"/>
      <c r="AB30" s="214"/>
      <c r="AC30" s="214"/>
      <c r="AD30" s="214"/>
      <c r="AE30" s="214"/>
      <c r="AF30" s="214"/>
      <c r="AG30" s="214" t="s">
        <v>113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1"/>
      <c r="B31" s="232"/>
      <c r="C31" s="267" t="s">
        <v>138</v>
      </c>
      <c r="D31" s="237"/>
      <c r="E31" s="238">
        <v>1057.6199999999999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4"/>
      <c r="Z31" s="214"/>
      <c r="AA31" s="214"/>
      <c r="AB31" s="214"/>
      <c r="AC31" s="214"/>
      <c r="AD31" s="214"/>
      <c r="AE31" s="214"/>
      <c r="AF31" s="214"/>
      <c r="AG31" s="214" t="s">
        <v>115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46">
        <v>3</v>
      </c>
      <c r="B32" s="247" t="s">
        <v>139</v>
      </c>
      <c r="C32" s="265" t="s">
        <v>140</v>
      </c>
      <c r="D32" s="248" t="s">
        <v>108</v>
      </c>
      <c r="E32" s="249">
        <v>747.5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51">
        <v>0.01</v>
      </c>
      <c r="O32" s="251">
        <f>ROUND(E32*N32,2)</f>
        <v>7.48</v>
      </c>
      <c r="P32" s="251">
        <v>0</v>
      </c>
      <c r="Q32" s="252">
        <f>ROUND(E32*P32,2)</f>
        <v>0</v>
      </c>
      <c r="R32" s="233"/>
      <c r="S32" s="233" t="s">
        <v>118</v>
      </c>
      <c r="T32" s="233" t="s">
        <v>119</v>
      </c>
      <c r="U32" s="233">
        <v>0</v>
      </c>
      <c r="V32" s="233">
        <f>ROUND(E32*U32,2)</f>
        <v>0</v>
      </c>
      <c r="W32" s="233"/>
      <c r="X32" s="233" t="s">
        <v>120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121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112.5" outlineLevel="1" x14ac:dyDescent="0.2">
      <c r="A33" s="231"/>
      <c r="B33" s="232"/>
      <c r="C33" s="266" t="s">
        <v>141</v>
      </c>
      <c r="D33" s="253"/>
      <c r="E33" s="253"/>
      <c r="F33" s="253"/>
      <c r="G33" s="25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14"/>
      <c r="Z33" s="214"/>
      <c r="AA33" s="214"/>
      <c r="AB33" s="214"/>
      <c r="AC33" s="214"/>
      <c r="AD33" s="214"/>
      <c r="AE33" s="214"/>
      <c r="AF33" s="214"/>
      <c r="AG33" s="214" t="s">
        <v>113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54" t="str">
        <f>C33</f>
        <v>/kompletní dodávka a položení monolitického VODONEPROPUSTNÉHO umělého polyuretanového povrchu - jedná se o na stavbě zhotovený dvouvrstvý vodou nepropustný umělý povrch. Je tvořen základní vrstvou z barevného gumového granulátu 1-4mm pojeného polyuretanovým pojivem, která se klade v prům. tl. 10mm. Směs se míchá přímo na stavbě a nanáší se celoplošeně speciálním k tomu určeným finišerem, čímž se vytváří monolitický bezespárý a vodopropustný celek. Na tuto vrstvu se provádí dvousložková polyuretanová vodou nepropustná stěrka, do níž je ještě za měkka ručně aplikován vsyp z EPDM barevného granulátu. Celková tl. povrchu je tedy 13mm. Tento povrch je určen speciállně pro atletiku. Barva povrchu červená, lajnování jednotlivých drah na oválu a základních handicapů bude provedeno bílou PUR barvou, ostatní handicapy budou provedeny v rozdílných barevných odstínech. Povrch musí mít platný certifikát World Athletics (dříve IAAF)/</v>
      </c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8" t="s">
        <v>123</v>
      </c>
      <c r="D34" s="234"/>
      <c r="E34" s="235"/>
      <c r="F34" s="236"/>
      <c r="G34" s="236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4"/>
      <c r="Z34" s="214"/>
      <c r="AA34" s="214"/>
      <c r="AB34" s="214"/>
      <c r="AC34" s="214"/>
      <c r="AD34" s="214"/>
      <c r="AE34" s="214"/>
      <c r="AF34" s="214"/>
      <c r="AG34" s="214" t="s">
        <v>113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9" t="s">
        <v>124</v>
      </c>
      <c r="D35" s="255"/>
      <c r="E35" s="255"/>
      <c r="F35" s="255"/>
      <c r="G35" s="255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4"/>
      <c r="Z35" s="214"/>
      <c r="AA35" s="214"/>
      <c r="AB35" s="214"/>
      <c r="AC35" s="214"/>
      <c r="AD35" s="214"/>
      <c r="AE35" s="214"/>
      <c r="AF35" s="214"/>
      <c r="AG35" s="214" t="s">
        <v>113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9" t="s">
        <v>125</v>
      </c>
      <c r="D36" s="255"/>
      <c r="E36" s="255"/>
      <c r="F36" s="255"/>
      <c r="G36" s="255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4"/>
      <c r="Z36" s="214"/>
      <c r="AA36" s="214"/>
      <c r="AB36" s="214"/>
      <c r="AC36" s="214"/>
      <c r="AD36" s="214"/>
      <c r="AE36" s="214"/>
      <c r="AF36" s="214"/>
      <c r="AG36" s="214" t="s">
        <v>113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9" t="s">
        <v>126</v>
      </c>
      <c r="D37" s="255"/>
      <c r="E37" s="255"/>
      <c r="F37" s="255"/>
      <c r="G37" s="255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4"/>
      <c r="Z37" s="214"/>
      <c r="AA37" s="214"/>
      <c r="AB37" s="214"/>
      <c r="AC37" s="214"/>
      <c r="AD37" s="214"/>
      <c r="AE37" s="214"/>
      <c r="AF37" s="214"/>
      <c r="AG37" s="214" t="s">
        <v>113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1"/>
      <c r="B38" s="232"/>
      <c r="C38" s="268" t="s">
        <v>123</v>
      </c>
      <c r="D38" s="234"/>
      <c r="E38" s="235"/>
      <c r="F38" s="236"/>
      <c r="G38" s="236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4"/>
      <c r="Z38" s="214"/>
      <c r="AA38" s="214"/>
      <c r="AB38" s="214"/>
      <c r="AC38" s="214"/>
      <c r="AD38" s="214"/>
      <c r="AE38" s="214"/>
      <c r="AF38" s="214"/>
      <c r="AG38" s="214" t="s">
        <v>113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9" t="s">
        <v>127</v>
      </c>
      <c r="D39" s="255"/>
      <c r="E39" s="255"/>
      <c r="F39" s="255"/>
      <c r="G39" s="255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4"/>
      <c r="Z39" s="214"/>
      <c r="AA39" s="214"/>
      <c r="AB39" s="214"/>
      <c r="AC39" s="214"/>
      <c r="AD39" s="214"/>
      <c r="AE39" s="214"/>
      <c r="AF39" s="214"/>
      <c r="AG39" s="214" t="s">
        <v>113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31"/>
      <c r="B40" s="232"/>
      <c r="C40" s="269" t="s">
        <v>142</v>
      </c>
      <c r="D40" s="255"/>
      <c r="E40" s="255"/>
      <c r="F40" s="255"/>
      <c r="G40" s="255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4"/>
      <c r="Z40" s="214"/>
      <c r="AA40" s="214"/>
      <c r="AB40" s="214"/>
      <c r="AC40" s="214"/>
      <c r="AD40" s="214"/>
      <c r="AE40" s="214"/>
      <c r="AF40" s="214"/>
      <c r="AG40" s="214" t="s">
        <v>113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9" t="s">
        <v>129</v>
      </c>
      <c r="D41" s="255"/>
      <c r="E41" s="255"/>
      <c r="F41" s="255"/>
      <c r="G41" s="255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4"/>
      <c r="Z41" s="214"/>
      <c r="AA41" s="214"/>
      <c r="AB41" s="214"/>
      <c r="AC41" s="214"/>
      <c r="AD41" s="214"/>
      <c r="AE41" s="214"/>
      <c r="AF41" s="214"/>
      <c r="AG41" s="214" t="s">
        <v>113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31"/>
      <c r="B42" s="232"/>
      <c r="C42" s="269" t="s">
        <v>130</v>
      </c>
      <c r="D42" s="255"/>
      <c r="E42" s="255"/>
      <c r="F42" s="255"/>
      <c r="G42" s="255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4"/>
      <c r="Z42" s="214"/>
      <c r="AA42" s="214"/>
      <c r="AB42" s="214"/>
      <c r="AC42" s="214"/>
      <c r="AD42" s="214"/>
      <c r="AE42" s="214"/>
      <c r="AF42" s="214"/>
      <c r="AG42" s="214" t="s">
        <v>113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1"/>
      <c r="B43" s="232"/>
      <c r="C43" s="269" t="s">
        <v>131</v>
      </c>
      <c r="D43" s="255"/>
      <c r="E43" s="255"/>
      <c r="F43" s="255"/>
      <c r="G43" s="255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4"/>
      <c r="Z43" s="214"/>
      <c r="AA43" s="214"/>
      <c r="AB43" s="214"/>
      <c r="AC43" s="214"/>
      <c r="AD43" s="214"/>
      <c r="AE43" s="214"/>
      <c r="AF43" s="214"/>
      <c r="AG43" s="214" t="s">
        <v>113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9" t="s">
        <v>143</v>
      </c>
      <c r="D44" s="255"/>
      <c r="E44" s="255"/>
      <c r="F44" s="255"/>
      <c r="G44" s="255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4"/>
      <c r="Z44" s="214"/>
      <c r="AA44" s="214"/>
      <c r="AB44" s="214"/>
      <c r="AC44" s="214"/>
      <c r="AD44" s="214"/>
      <c r="AE44" s="214"/>
      <c r="AF44" s="214"/>
      <c r="AG44" s="214" t="s">
        <v>113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9" t="s">
        <v>133</v>
      </c>
      <c r="D45" s="255"/>
      <c r="E45" s="255"/>
      <c r="F45" s="255"/>
      <c r="G45" s="255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4"/>
      <c r="Z45" s="214"/>
      <c r="AA45" s="214"/>
      <c r="AB45" s="214"/>
      <c r="AC45" s="214"/>
      <c r="AD45" s="214"/>
      <c r="AE45" s="214"/>
      <c r="AF45" s="214"/>
      <c r="AG45" s="214" t="s">
        <v>113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9" t="s">
        <v>134</v>
      </c>
      <c r="D46" s="255"/>
      <c r="E46" s="255"/>
      <c r="F46" s="255"/>
      <c r="G46" s="255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4"/>
      <c r="Z46" s="214"/>
      <c r="AA46" s="214"/>
      <c r="AB46" s="214"/>
      <c r="AC46" s="214"/>
      <c r="AD46" s="214"/>
      <c r="AE46" s="214"/>
      <c r="AF46" s="214"/>
      <c r="AG46" s="214" t="s">
        <v>113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9" t="s">
        <v>135</v>
      </c>
      <c r="D47" s="255"/>
      <c r="E47" s="255"/>
      <c r="F47" s="255"/>
      <c r="G47" s="255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4"/>
      <c r="Z47" s="214"/>
      <c r="AA47" s="214"/>
      <c r="AB47" s="214"/>
      <c r="AC47" s="214"/>
      <c r="AD47" s="214"/>
      <c r="AE47" s="214"/>
      <c r="AF47" s="214"/>
      <c r="AG47" s="214" t="s">
        <v>113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9" t="s">
        <v>136</v>
      </c>
      <c r="D48" s="255"/>
      <c r="E48" s="255"/>
      <c r="F48" s="255"/>
      <c r="G48" s="255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4"/>
      <c r="Z48" s="214"/>
      <c r="AA48" s="214"/>
      <c r="AB48" s="214"/>
      <c r="AC48" s="214"/>
      <c r="AD48" s="214"/>
      <c r="AE48" s="214"/>
      <c r="AF48" s="214"/>
      <c r="AG48" s="214" t="s">
        <v>113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1"/>
      <c r="B49" s="232"/>
      <c r="C49" s="269" t="s">
        <v>137</v>
      </c>
      <c r="D49" s="255"/>
      <c r="E49" s="255"/>
      <c r="F49" s="255"/>
      <c r="G49" s="255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14"/>
      <c r="Z49" s="214"/>
      <c r="AA49" s="214"/>
      <c r="AB49" s="214"/>
      <c r="AC49" s="214"/>
      <c r="AD49" s="214"/>
      <c r="AE49" s="214"/>
      <c r="AF49" s="214"/>
      <c r="AG49" s="214" t="s">
        <v>113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45" outlineLevel="1" x14ac:dyDescent="0.2">
      <c r="A50" s="231"/>
      <c r="B50" s="232"/>
      <c r="C50" s="267" t="s">
        <v>144</v>
      </c>
      <c r="D50" s="237"/>
      <c r="E50" s="238">
        <v>747.5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4"/>
      <c r="Z50" s="214"/>
      <c r="AA50" s="214"/>
      <c r="AB50" s="214"/>
      <c r="AC50" s="214"/>
      <c r="AD50" s="214"/>
      <c r="AE50" s="214"/>
      <c r="AF50" s="214"/>
      <c r="AG50" s="214" t="s">
        <v>115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46">
        <v>4</v>
      </c>
      <c r="B51" s="247" t="s">
        <v>145</v>
      </c>
      <c r="C51" s="265" t="s">
        <v>146</v>
      </c>
      <c r="D51" s="248" t="s">
        <v>108</v>
      </c>
      <c r="E51" s="249">
        <v>136.20359999999999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51">
        <v>1.465E-2</v>
      </c>
      <c r="O51" s="251">
        <f>ROUND(E51*N51,2)</f>
        <v>2</v>
      </c>
      <c r="P51" s="251">
        <v>0</v>
      </c>
      <c r="Q51" s="252">
        <f>ROUND(E51*P51,2)</f>
        <v>0</v>
      </c>
      <c r="R51" s="233"/>
      <c r="S51" s="233" t="s">
        <v>147</v>
      </c>
      <c r="T51" s="233" t="s">
        <v>119</v>
      </c>
      <c r="U51" s="233">
        <v>0</v>
      </c>
      <c r="V51" s="233">
        <f>ROUND(E51*U51,2)</f>
        <v>0</v>
      </c>
      <c r="W51" s="233"/>
      <c r="X51" s="233" t="s">
        <v>120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148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31"/>
      <c r="B52" s="232"/>
      <c r="C52" s="266" t="s">
        <v>149</v>
      </c>
      <c r="D52" s="253"/>
      <c r="E52" s="253"/>
      <c r="F52" s="253"/>
      <c r="G52" s="25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4"/>
      <c r="Z52" s="214"/>
      <c r="AA52" s="214"/>
      <c r="AB52" s="214"/>
      <c r="AC52" s="214"/>
      <c r="AD52" s="214"/>
      <c r="AE52" s="214"/>
      <c r="AF52" s="214"/>
      <c r="AG52" s="214" t="s">
        <v>113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54" t="str">
        <f>C52</f>
        <v>/příplatek za ruční zhotovení zesílené vrstvy umělého vodonepropustného povrchu tl. 20-25mm v zatěžovaných plochách tech. sektorů/</v>
      </c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7" t="s">
        <v>150</v>
      </c>
      <c r="D53" s="237"/>
      <c r="E53" s="238">
        <v>66.42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4"/>
      <c r="Z53" s="214"/>
      <c r="AA53" s="214"/>
      <c r="AB53" s="214"/>
      <c r="AC53" s="214"/>
      <c r="AD53" s="214"/>
      <c r="AE53" s="214"/>
      <c r="AF53" s="214"/>
      <c r="AG53" s="214" t="s">
        <v>115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7" t="s">
        <v>151</v>
      </c>
      <c r="D54" s="237"/>
      <c r="E54" s="238">
        <v>21.12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4"/>
      <c r="Z54" s="214"/>
      <c r="AA54" s="214"/>
      <c r="AB54" s="214"/>
      <c r="AC54" s="214"/>
      <c r="AD54" s="214"/>
      <c r="AE54" s="214"/>
      <c r="AF54" s="214"/>
      <c r="AG54" s="214" t="s">
        <v>115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7" t="s">
        <v>152</v>
      </c>
      <c r="D55" s="237"/>
      <c r="E55" s="238">
        <v>12.663600000000001</v>
      </c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14"/>
      <c r="Z55" s="214"/>
      <c r="AA55" s="214"/>
      <c r="AB55" s="214"/>
      <c r="AC55" s="214"/>
      <c r="AD55" s="214"/>
      <c r="AE55" s="214"/>
      <c r="AF55" s="214"/>
      <c r="AG55" s="214" t="s">
        <v>115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1"/>
      <c r="B56" s="232"/>
      <c r="C56" s="267" t="s">
        <v>153</v>
      </c>
      <c r="D56" s="237"/>
      <c r="E56" s="238">
        <v>36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4"/>
      <c r="Z56" s="214"/>
      <c r="AA56" s="214"/>
      <c r="AB56" s="214"/>
      <c r="AC56" s="214"/>
      <c r="AD56" s="214"/>
      <c r="AE56" s="214"/>
      <c r="AF56" s="214"/>
      <c r="AG56" s="214" t="s">
        <v>115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46">
        <v>5</v>
      </c>
      <c r="B57" s="247" t="s">
        <v>154</v>
      </c>
      <c r="C57" s="265" t="s">
        <v>155</v>
      </c>
      <c r="D57" s="248" t="s">
        <v>156</v>
      </c>
      <c r="E57" s="249">
        <v>1</v>
      </c>
      <c r="F57" s="250"/>
      <c r="G57" s="251">
        <f>ROUND(E57*F57,2)</f>
        <v>0</v>
      </c>
      <c r="H57" s="250"/>
      <c r="I57" s="251">
        <f>ROUND(E57*H57,2)</f>
        <v>0</v>
      </c>
      <c r="J57" s="250"/>
      <c r="K57" s="251">
        <f>ROUND(E57*J57,2)</f>
        <v>0</v>
      </c>
      <c r="L57" s="251">
        <v>21</v>
      </c>
      <c r="M57" s="251">
        <f>G57*(1+L57/100)</f>
        <v>0</v>
      </c>
      <c r="N57" s="251">
        <v>0</v>
      </c>
      <c r="O57" s="251">
        <f>ROUND(E57*N57,2)</f>
        <v>0</v>
      </c>
      <c r="P57" s="251">
        <v>0</v>
      </c>
      <c r="Q57" s="252">
        <f>ROUND(E57*P57,2)</f>
        <v>0</v>
      </c>
      <c r="R57" s="233"/>
      <c r="S57" s="233" t="s">
        <v>147</v>
      </c>
      <c r="T57" s="233" t="s">
        <v>119</v>
      </c>
      <c r="U57" s="233">
        <v>0</v>
      </c>
      <c r="V57" s="233">
        <f>ROUND(E57*U57,2)</f>
        <v>0</v>
      </c>
      <c r="W57" s="233"/>
      <c r="X57" s="233" t="s">
        <v>157</v>
      </c>
      <c r="Y57" s="214"/>
      <c r="Z57" s="214"/>
      <c r="AA57" s="214"/>
      <c r="AB57" s="214"/>
      <c r="AC57" s="214"/>
      <c r="AD57" s="214"/>
      <c r="AE57" s="214"/>
      <c r="AF57" s="214"/>
      <c r="AG57" s="214" t="s">
        <v>158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/>
      <c r="B58" s="232"/>
      <c r="C58" s="266" t="s">
        <v>159</v>
      </c>
      <c r="D58" s="253"/>
      <c r="E58" s="253"/>
      <c r="F58" s="253"/>
      <c r="G58" s="25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14"/>
      <c r="Z58" s="214"/>
      <c r="AA58" s="214"/>
      <c r="AB58" s="214"/>
      <c r="AC58" s="214"/>
      <c r="AD58" s="214"/>
      <c r="AE58" s="214"/>
      <c r="AF58" s="214"/>
      <c r="AG58" s="214" t="s">
        <v>113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8" t="s">
        <v>123</v>
      </c>
      <c r="D59" s="234"/>
      <c r="E59" s="235"/>
      <c r="F59" s="236"/>
      <c r="G59" s="236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4"/>
      <c r="Z59" s="214"/>
      <c r="AA59" s="214"/>
      <c r="AB59" s="214"/>
      <c r="AC59" s="214"/>
      <c r="AD59" s="214"/>
      <c r="AE59" s="214"/>
      <c r="AF59" s="214"/>
      <c r="AG59" s="214" t="s">
        <v>113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33.75" outlineLevel="1" x14ac:dyDescent="0.2">
      <c r="A60" s="231"/>
      <c r="B60" s="232"/>
      <c r="C60" s="269" t="s">
        <v>160</v>
      </c>
      <c r="D60" s="255"/>
      <c r="E60" s="255"/>
      <c r="F60" s="255"/>
      <c r="G60" s="255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4"/>
      <c r="Z60" s="214"/>
      <c r="AA60" s="214"/>
      <c r="AB60" s="214"/>
      <c r="AC60" s="214"/>
      <c r="AD60" s="214"/>
      <c r="AE60" s="214"/>
      <c r="AF60" s="214"/>
      <c r="AG60" s="214" t="s">
        <v>113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54" t="str">
        <f>C60</f>
        <v>Lajnování jednotlivých drah na oválu a základních handicapů bude provedeno bílou PUR barvou, ostatní handicapy budou provedeny v rozdílných barevných odstínech dle pravidel atletiky a dle technického manuálu Track and Field, výkresu Marking Plan 400m.</v>
      </c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7" t="s">
        <v>161</v>
      </c>
      <c r="D61" s="237"/>
      <c r="E61" s="238">
        <v>1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4"/>
      <c r="Z61" s="214"/>
      <c r="AA61" s="214"/>
      <c r="AB61" s="214"/>
      <c r="AC61" s="214"/>
      <c r="AD61" s="214"/>
      <c r="AE61" s="214"/>
      <c r="AF61" s="214"/>
      <c r="AG61" s="214" t="s">
        <v>115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40" t="s">
        <v>104</v>
      </c>
      <c r="B62" s="241" t="s">
        <v>65</v>
      </c>
      <c r="C62" s="264" t="s">
        <v>66</v>
      </c>
      <c r="D62" s="242"/>
      <c r="E62" s="243"/>
      <c r="F62" s="244"/>
      <c r="G62" s="244">
        <f>SUMIF(AG63:AG65,"&lt;&gt;NOR",G63:G65)</f>
        <v>0</v>
      </c>
      <c r="H62" s="244"/>
      <c r="I62" s="244">
        <f>SUM(I63:I65)</f>
        <v>0</v>
      </c>
      <c r="J62" s="244"/>
      <c r="K62" s="244">
        <f>SUM(K63:K65)</f>
        <v>0</v>
      </c>
      <c r="L62" s="244"/>
      <c r="M62" s="244">
        <f>SUM(M63:M65)</f>
        <v>0</v>
      </c>
      <c r="N62" s="244"/>
      <c r="O62" s="244">
        <f>SUM(O63:O65)</f>
        <v>17.149999999999999</v>
      </c>
      <c r="P62" s="244"/>
      <c r="Q62" s="245">
        <f>SUM(Q63:Q65)</f>
        <v>0</v>
      </c>
      <c r="R62" s="239"/>
      <c r="S62" s="239"/>
      <c r="T62" s="239"/>
      <c r="U62" s="239"/>
      <c r="V62" s="239">
        <f>SUM(V63:V65)</f>
        <v>0</v>
      </c>
      <c r="W62" s="239"/>
      <c r="X62" s="239"/>
      <c r="AG62" t="s">
        <v>105</v>
      </c>
    </row>
    <row r="63" spans="1:60" outlineLevel="1" x14ac:dyDescent="0.2">
      <c r="A63" s="246">
        <v>6</v>
      </c>
      <c r="B63" s="247" t="s">
        <v>162</v>
      </c>
      <c r="C63" s="265" t="s">
        <v>163</v>
      </c>
      <c r="D63" s="248" t="s">
        <v>108</v>
      </c>
      <c r="E63" s="249">
        <v>180.512</v>
      </c>
      <c r="F63" s="250"/>
      <c r="G63" s="251">
        <f>ROUND(E63*F63,2)</f>
        <v>0</v>
      </c>
      <c r="H63" s="250"/>
      <c r="I63" s="251">
        <f>ROUND(E63*H63,2)</f>
        <v>0</v>
      </c>
      <c r="J63" s="250"/>
      <c r="K63" s="251">
        <f>ROUND(E63*J63,2)</f>
        <v>0</v>
      </c>
      <c r="L63" s="251">
        <v>21</v>
      </c>
      <c r="M63" s="251">
        <f>G63*(1+L63/100)</f>
        <v>0</v>
      </c>
      <c r="N63" s="251">
        <v>9.5000000000000001E-2</v>
      </c>
      <c r="O63" s="251">
        <f>ROUND(E63*N63,2)</f>
        <v>17.149999999999999</v>
      </c>
      <c r="P63" s="251">
        <v>0</v>
      </c>
      <c r="Q63" s="252">
        <f>ROUND(E63*P63,2)</f>
        <v>0</v>
      </c>
      <c r="R63" s="233"/>
      <c r="S63" s="233" t="s">
        <v>147</v>
      </c>
      <c r="T63" s="233" t="s">
        <v>119</v>
      </c>
      <c r="U63" s="233">
        <v>0</v>
      </c>
      <c r="V63" s="233">
        <f>ROUND(E63*U63,2)</f>
        <v>0</v>
      </c>
      <c r="W63" s="233"/>
      <c r="X63" s="233" t="s">
        <v>120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121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31"/>
      <c r="B64" s="232"/>
      <c r="C64" s="266" t="s">
        <v>164</v>
      </c>
      <c r="D64" s="253"/>
      <c r="E64" s="253"/>
      <c r="F64" s="253"/>
      <c r="G64" s="25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4"/>
      <c r="Z64" s="214"/>
      <c r="AA64" s="214"/>
      <c r="AB64" s="214"/>
      <c r="AC64" s="214"/>
      <c r="AD64" s="214"/>
      <c r="AE64" s="214"/>
      <c r="AF64" s="214"/>
      <c r="AG64" s="214" t="s">
        <v>113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54" t="str">
        <f>C64</f>
        <v>/kompletní cena za lokální úpravu (odborný předpoklad 10%) horní části otevřeného živičného dvouvrstvého podkladu umělých povrchů - jemnozrnný otevřený asfaltový koberec tl. 40mm/</v>
      </c>
      <c r="BB64" s="214"/>
      <c r="BC64" s="214"/>
      <c r="BD64" s="214"/>
      <c r="BE64" s="214"/>
      <c r="BF64" s="214"/>
      <c r="BG64" s="214"/>
      <c r="BH64" s="214"/>
    </row>
    <row r="65" spans="1:60" ht="33.75" outlineLevel="1" x14ac:dyDescent="0.2">
      <c r="A65" s="231"/>
      <c r="B65" s="232"/>
      <c r="C65" s="267" t="s">
        <v>165</v>
      </c>
      <c r="D65" s="237"/>
      <c r="E65" s="238">
        <v>180.512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4"/>
      <c r="Z65" s="214"/>
      <c r="AA65" s="214"/>
      <c r="AB65" s="214"/>
      <c r="AC65" s="214"/>
      <c r="AD65" s="214"/>
      <c r="AE65" s="214"/>
      <c r="AF65" s="214"/>
      <c r="AG65" s="214" t="s">
        <v>115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x14ac:dyDescent="0.2">
      <c r="A66" s="240" t="s">
        <v>104</v>
      </c>
      <c r="B66" s="241" t="s">
        <v>67</v>
      </c>
      <c r="C66" s="264" t="s">
        <v>68</v>
      </c>
      <c r="D66" s="242"/>
      <c r="E66" s="243"/>
      <c r="F66" s="244"/>
      <c r="G66" s="244">
        <f>SUMIF(AG67:AG72,"&lt;&gt;NOR",G67:G72)</f>
        <v>0</v>
      </c>
      <c r="H66" s="244"/>
      <c r="I66" s="244">
        <f>SUM(I67:I72)</f>
        <v>0</v>
      </c>
      <c r="J66" s="244"/>
      <c r="K66" s="244">
        <f>SUM(K67:K72)</f>
        <v>0</v>
      </c>
      <c r="L66" s="244"/>
      <c r="M66" s="244">
        <f>SUM(M67:M72)</f>
        <v>0</v>
      </c>
      <c r="N66" s="244"/>
      <c r="O66" s="244">
        <f>SUM(O67:O72)</f>
        <v>0.69</v>
      </c>
      <c r="P66" s="244"/>
      <c r="Q66" s="245">
        <f>SUM(Q67:Q72)</f>
        <v>0</v>
      </c>
      <c r="R66" s="239"/>
      <c r="S66" s="239"/>
      <c r="T66" s="239"/>
      <c r="U66" s="239"/>
      <c r="V66" s="239">
        <f>SUM(V67:V72)</f>
        <v>0</v>
      </c>
      <c r="W66" s="239"/>
      <c r="X66" s="239"/>
      <c r="AG66" t="s">
        <v>105</v>
      </c>
    </row>
    <row r="67" spans="1:60" ht="22.5" outlineLevel="1" x14ac:dyDescent="0.2">
      <c r="A67" s="246">
        <v>7</v>
      </c>
      <c r="B67" s="247" t="s">
        <v>166</v>
      </c>
      <c r="C67" s="265" t="s">
        <v>167</v>
      </c>
      <c r="D67" s="248" t="s">
        <v>168</v>
      </c>
      <c r="E67" s="249">
        <v>6</v>
      </c>
      <c r="F67" s="250"/>
      <c r="G67" s="251">
        <f>ROUND(E67*F67,2)</f>
        <v>0</v>
      </c>
      <c r="H67" s="250"/>
      <c r="I67" s="251">
        <f>ROUND(E67*H67,2)</f>
        <v>0</v>
      </c>
      <c r="J67" s="250"/>
      <c r="K67" s="251">
        <f>ROUND(E67*J67,2)</f>
        <v>0</v>
      </c>
      <c r="L67" s="251">
        <v>21</v>
      </c>
      <c r="M67" s="251">
        <f>G67*(1+L67/100)</f>
        <v>0</v>
      </c>
      <c r="N67" s="251">
        <v>1.4999999999999999E-2</v>
      </c>
      <c r="O67" s="251">
        <f>ROUND(E67*N67,2)</f>
        <v>0.09</v>
      </c>
      <c r="P67" s="251">
        <v>0</v>
      </c>
      <c r="Q67" s="252">
        <f>ROUND(E67*P67,2)</f>
        <v>0</v>
      </c>
      <c r="R67" s="233"/>
      <c r="S67" s="233" t="s">
        <v>147</v>
      </c>
      <c r="T67" s="233" t="s">
        <v>119</v>
      </c>
      <c r="U67" s="233">
        <v>0</v>
      </c>
      <c r="V67" s="233">
        <f>ROUND(E67*U67,2)</f>
        <v>0</v>
      </c>
      <c r="W67" s="233"/>
      <c r="X67" s="233" t="s">
        <v>120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169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31"/>
      <c r="B68" s="232"/>
      <c r="C68" s="266" t="s">
        <v>170</v>
      </c>
      <c r="D68" s="253"/>
      <c r="E68" s="253"/>
      <c r="F68" s="253"/>
      <c r="G68" s="25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4"/>
      <c r="Z68" s="214"/>
      <c r="AA68" s="214"/>
      <c r="AB68" s="214"/>
      <c r="AC68" s="214"/>
      <c r="AD68" s="214"/>
      <c r="AE68" s="214"/>
      <c r="AF68" s="214"/>
      <c r="AG68" s="214" t="s">
        <v>113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54" t="str">
        <f>C68</f>
        <v>/kompletní položka pro zřízení i odstranění provizorní ochranné konstrukce pro přejezd stavební mechanizace/</v>
      </c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7" t="s">
        <v>171</v>
      </c>
      <c r="D69" s="237"/>
      <c r="E69" s="238">
        <v>6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4"/>
      <c r="Z69" s="214"/>
      <c r="AA69" s="214"/>
      <c r="AB69" s="214"/>
      <c r="AC69" s="214"/>
      <c r="AD69" s="214"/>
      <c r="AE69" s="214"/>
      <c r="AF69" s="214"/>
      <c r="AG69" s="214" t="s">
        <v>115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46">
        <v>8</v>
      </c>
      <c r="B70" s="247" t="s">
        <v>172</v>
      </c>
      <c r="C70" s="265" t="s">
        <v>173</v>
      </c>
      <c r="D70" s="248" t="s">
        <v>174</v>
      </c>
      <c r="E70" s="249">
        <v>20.106000000000002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51">
        <v>0.03</v>
      </c>
      <c r="O70" s="251">
        <f>ROUND(E70*N70,2)</f>
        <v>0.6</v>
      </c>
      <c r="P70" s="251">
        <v>0</v>
      </c>
      <c r="Q70" s="252">
        <f>ROUND(E70*P70,2)</f>
        <v>0</v>
      </c>
      <c r="R70" s="233"/>
      <c r="S70" s="233" t="s">
        <v>147</v>
      </c>
      <c r="T70" s="233" t="s">
        <v>119</v>
      </c>
      <c r="U70" s="233">
        <v>0</v>
      </c>
      <c r="V70" s="233">
        <f>ROUND(E70*U70,2)</f>
        <v>0</v>
      </c>
      <c r="W70" s="233"/>
      <c r="X70" s="233" t="s">
        <v>120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169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6" t="s">
        <v>175</v>
      </c>
      <c r="D71" s="253"/>
      <c r="E71" s="253"/>
      <c r="F71" s="253"/>
      <c r="G71" s="253"/>
      <c r="H71" s="233"/>
      <c r="I71" s="233"/>
      <c r="J71" s="233"/>
      <c r="K71" s="233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  <c r="W71" s="233"/>
      <c r="X71" s="233"/>
      <c r="Y71" s="214"/>
      <c r="Z71" s="214"/>
      <c r="AA71" s="214"/>
      <c r="AB71" s="214"/>
      <c r="AC71" s="214"/>
      <c r="AD71" s="214"/>
      <c r="AE71" s="214"/>
      <c r="AF71" s="214"/>
      <c r="AG71" s="214" t="s">
        <v>113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31"/>
      <c r="B72" s="232"/>
      <c r="C72" s="267" t="s">
        <v>176</v>
      </c>
      <c r="D72" s="237"/>
      <c r="E72" s="238">
        <v>20.106000000000002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4"/>
      <c r="Z72" s="214"/>
      <c r="AA72" s="214"/>
      <c r="AB72" s="214"/>
      <c r="AC72" s="214"/>
      <c r="AD72" s="214"/>
      <c r="AE72" s="214"/>
      <c r="AF72" s="214"/>
      <c r="AG72" s="214" t="s">
        <v>115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x14ac:dyDescent="0.2">
      <c r="A73" s="240" t="s">
        <v>104</v>
      </c>
      <c r="B73" s="241" t="s">
        <v>69</v>
      </c>
      <c r="C73" s="264" t="s">
        <v>70</v>
      </c>
      <c r="D73" s="242"/>
      <c r="E73" s="243"/>
      <c r="F73" s="244"/>
      <c r="G73" s="244">
        <f>SUMIF(AG74:AG82,"&lt;&gt;NOR",G74:G82)</f>
        <v>0</v>
      </c>
      <c r="H73" s="244"/>
      <c r="I73" s="244">
        <f>SUM(I74:I82)</f>
        <v>0</v>
      </c>
      <c r="J73" s="244"/>
      <c r="K73" s="244">
        <f>SUM(K74:K82)</f>
        <v>0</v>
      </c>
      <c r="L73" s="244"/>
      <c r="M73" s="244">
        <f>SUM(M74:M82)</f>
        <v>0</v>
      </c>
      <c r="N73" s="244"/>
      <c r="O73" s="244">
        <f>SUM(O74:O82)</f>
        <v>0.02</v>
      </c>
      <c r="P73" s="244"/>
      <c r="Q73" s="245">
        <f>SUM(Q74:Q82)</f>
        <v>0.06</v>
      </c>
      <c r="R73" s="239"/>
      <c r="S73" s="239"/>
      <c r="T73" s="239"/>
      <c r="U73" s="239"/>
      <c r="V73" s="239">
        <f>SUM(V74:V82)</f>
        <v>1.47</v>
      </c>
      <c r="W73" s="239"/>
      <c r="X73" s="239"/>
      <c r="AG73" t="s">
        <v>105</v>
      </c>
    </row>
    <row r="74" spans="1:60" outlineLevel="1" x14ac:dyDescent="0.2">
      <c r="A74" s="246">
        <v>9</v>
      </c>
      <c r="B74" s="247" t="s">
        <v>177</v>
      </c>
      <c r="C74" s="265" t="s">
        <v>178</v>
      </c>
      <c r="D74" s="248" t="s">
        <v>179</v>
      </c>
      <c r="E74" s="249">
        <v>2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51">
        <v>2.5000000000000001E-4</v>
      </c>
      <c r="O74" s="251">
        <f>ROUND(E74*N74,2)</f>
        <v>0</v>
      </c>
      <c r="P74" s="251">
        <v>0</v>
      </c>
      <c r="Q74" s="252">
        <f>ROUND(E74*P74,2)</f>
        <v>0</v>
      </c>
      <c r="R74" s="233"/>
      <c r="S74" s="233" t="s">
        <v>109</v>
      </c>
      <c r="T74" s="233" t="s">
        <v>109</v>
      </c>
      <c r="U74" s="233">
        <v>0.5</v>
      </c>
      <c r="V74" s="233">
        <f>ROUND(E74*U74,2)</f>
        <v>1</v>
      </c>
      <c r="W74" s="233"/>
      <c r="X74" s="233" t="s">
        <v>120</v>
      </c>
      <c r="Y74" s="214"/>
      <c r="Z74" s="214"/>
      <c r="AA74" s="214"/>
      <c r="AB74" s="214"/>
      <c r="AC74" s="214"/>
      <c r="AD74" s="214"/>
      <c r="AE74" s="214"/>
      <c r="AF74" s="214"/>
      <c r="AG74" s="214" t="s">
        <v>121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31"/>
      <c r="B75" s="232"/>
      <c r="C75" s="266" t="s">
        <v>180</v>
      </c>
      <c r="D75" s="253"/>
      <c r="E75" s="253"/>
      <c r="F75" s="253"/>
      <c r="G75" s="25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4"/>
      <c r="Z75" s="214"/>
      <c r="AA75" s="214"/>
      <c r="AB75" s="214"/>
      <c r="AC75" s="214"/>
      <c r="AD75" s="214"/>
      <c r="AE75" s="214"/>
      <c r="AF75" s="214"/>
      <c r="AG75" s="214" t="s">
        <v>113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7" t="s">
        <v>181</v>
      </c>
      <c r="D76" s="237"/>
      <c r="E76" s="238">
        <v>2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4"/>
      <c r="Z76" s="214"/>
      <c r="AA76" s="214"/>
      <c r="AB76" s="214"/>
      <c r="AC76" s="214"/>
      <c r="AD76" s="214"/>
      <c r="AE76" s="214"/>
      <c r="AF76" s="214"/>
      <c r="AG76" s="214" t="s">
        <v>115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46">
        <v>10</v>
      </c>
      <c r="B77" s="247" t="s">
        <v>182</v>
      </c>
      <c r="C77" s="265" t="s">
        <v>183</v>
      </c>
      <c r="D77" s="248" t="s">
        <v>168</v>
      </c>
      <c r="E77" s="249">
        <v>2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51">
        <v>0</v>
      </c>
      <c r="O77" s="251">
        <f>ROUND(E77*N77,2)</f>
        <v>0</v>
      </c>
      <c r="P77" s="251">
        <v>0.03</v>
      </c>
      <c r="Q77" s="252">
        <f>ROUND(E77*P77,2)</f>
        <v>0.06</v>
      </c>
      <c r="R77" s="233"/>
      <c r="S77" s="233" t="s">
        <v>147</v>
      </c>
      <c r="T77" s="233" t="s">
        <v>119</v>
      </c>
      <c r="U77" s="233">
        <v>0.23499999999999999</v>
      </c>
      <c r="V77" s="233">
        <f>ROUND(E77*U77,2)</f>
        <v>0.47</v>
      </c>
      <c r="W77" s="233"/>
      <c r="X77" s="233" t="s">
        <v>120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169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6" t="s">
        <v>184</v>
      </c>
      <c r="D78" s="253"/>
      <c r="E78" s="253"/>
      <c r="F78" s="253"/>
      <c r="G78" s="25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4"/>
      <c r="Z78" s="214"/>
      <c r="AA78" s="214"/>
      <c r="AB78" s="214"/>
      <c r="AC78" s="214"/>
      <c r="AD78" s="214"/>
      <c r="AE78" s="214"/>
      <c r="AF78" s="214"/>
      <c r="AG78" s="214" t="s">
        <v>113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31"/>
      <c r="B79" s="232"/>
      <c r="C79" s="267" t="s">
        <v>185</v>
      </c>
      <c r="D79" s="237"/>
      <c r="E79" s="238">
        <v>2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4"/>
      <c r="Z79" s="214"/>
      <c r="AA79" s="214"/>
      <c r="AB79" s="214"/>
      <c r="AC79" s="214"/>
      <c r="AD79" s="214"/>
      <c r="AE79" s="214"/>
      <c r="AF79" s="214"/>
      <c r="AG79" s="214" t="s">
        <v>115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46">
        <v>11</v>
      </c>
      <c r="B80" s="247" t="s">
        <v>186</v>
      </c>
      <c r="C80" s="265" t="s">
        <v>187</v>
      </c>
      <c r="D80" s="248" t="s">
        <v>188</v>
      </c>
      <c r="E80" s="249">
        <v>2</v>
      </c>
      <c r="F80" s="250"/>
      <c r="G80" s="251">
        <f>ROUND(E80*F80,2)</f>
        <v>0</v>
      </c>
      <c r="H80" s="250"/>
      <c r="I80" s="251">
        <f>ROUND(E80*H80,2)</f>
        <v>0</v>
      </c>
      <c r="J80" s="250"/>
      <c r="K80" s="251">
        <f>ROUND(E80*J80,2)</f>
        <v>0</v>
      </c>
      <c r="L80" s="251">
        <v>21</v>
      </c>
      <c r="M80" s="251">
        <f>G80*(1+L80/100)</f>
        <v>0</v>
      </c>
      <c r="N80" s="251">
        <v>1.0200000000000001E-2</v>
      </c>
      <c r="O80" s="251">
        <f>ROUND(E80*N80,2)</f>
        <v>0.02</v>
      </c>
      <c r="P80" s="251">
        <v>0</v>
      </c>
      <c r="Q80" s="252">
        <f>ROUND(E80*P80,2)</f>
        <v>0</v>
      </c>
      <c r="R80" s="233"/>
      <c r="S80" s="233" t="s">
        <v>147</v>
      </c>
      <c r="T80" s="233" t="s">
        <v>119</v>
      </c>
      <c r="U80" s="233">
        <v>0</v>
      </c>
      <c r="V80" s="233">
        <f>ROUND(E80*U80,2)</f>
        <v>0</v>
      </c>
      <c r="W80" s="233"/>
      <c r="X80" s="233" t="s">
        <v>157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189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6" t="s">
        <v>190</v>
      </c>
      <c r="D81" s="253"/>
      <c r="E81" s="253"/>
      <c r="F81" s="253"/>
      <c r="G81" s="25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4"/>
      <c r="Z81" s="214"/>
      <c r="AA81" s="214"/>
      <c r="AB81" s="214"/>
      <c r="AC81" s="214"/>
      <c r="AD81" s="214"/>
      <c r="AE81" s="214"/>
      <c r="AF81" s="214"/>
      <c r="AG81" s="214" t="s">
        <v>113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/>
      <c r="B82" s="232"/>
      <c r="C82" s="267" t="s">
        <v>185</v>
      </c>
      <c r="D82" s="237"/>
      <c r="E82" s="238">
        <v>2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4"/>
      <c r="Z82" s="214"/>
      <c r="AA82" s="214"/>
      <c r="AB82" s="214"/>
      <c r="AC82" s="214"/>
      <c r="AD82" s="214"/>
      <c r="AE82" s="214"/>
      <c r="AF82" s="214"/>
      <c r="AG82" s="214" t="s">
        <v>115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x14ac:dyDescent="0.2">
      <c r="A83" s="240" t="s">
        <v>104</v>
      </c>
      <c r="B83" s="241" t="s">
        <v>71</v>
      </c>
      <c r="C83" s="264" t="s">
        <v>72</v>
      </c>
      <c r="D83" s="242"/>
      <c r="E83" s="243"/>
      <c r="F83" s="244"/>
      <c r="G83" s="244">
        <f>SUMIF(AG84:AG97,"&lt;&gt;NOR",G84:G97)</f>
        <v>0</v>
      </c>
      <c r="H83" s="244"/>
      <c r="I83" s="244">
        <f>SUM(I84:I97)</f>
        <v>0</v>
      </c>
      <c r="J83" s="244"/>
      <c r="K83" s="244">
        <f>SUM(K84:K97)</f>
        <v>0</v>
      </c>
      <c r="L83" s="244"/>
      <c r="M83" s="244">
        <f>SUM(M84:M97)</f>
        <v>0</v>
      </c>
      <c r="N83" s="244"/>
      <c r="O83" s="244">
        <f>SUM(O84:O97)</f>
        <v>17.78</v>
      </c>
      <c r="P83" s="244"/>
      <c r="Q83" s="245">
        <f>SUM(Q84:Q97)</f>
        <v>0</v>
      </c>
      <c r="R83" s="239"/>
      <c r="S83" s="239"/>
      <c r="T83" s="239"/>
      <c r="U83" s="239"/>
      <c r="V83" s="239">
        <f>SUM(V84:V97)</f>
        <v>16.079999999999998</v>
      </c>
      <c r="W83" s="239"/>
      <c r="X83" s="239"/>
      <c r="AG83" t="s">
        <v>105</v>
      </c>
    </row>
    <row r="84" spans="1:60" ht="22.5" outlineLevel="1" x14ac:dyDescent="0.2">
      <c r="A84" s="246">
        <v>12</v>
      </c>
      <c r="B84" s="247" t="s">
        <v>191</v>
      </c>
      <c r="C84" s="265" t="s">
        <v>192</v>
      </c>
      <c r="D84" s="248" t="s">
        <v>174</v>
      </c>
      <c r="E84" s="249">
        <v>75.81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51">
        <v>0.10249999999999999</v>
      </c>
      <c r="O84" s="251">
        <f>ROUND(E84*N84,2)</f>
        <v>7.77</v>
      </c>
      <c r="P84" s="251">
        <v>0</v>
      </c>
      <c r="Q84" s="252">
        <f>ROUND(E84*P84,2)</f>
        <v>0</v>
      </c>
      <c r="R84" s="233"/>
      <c r="S84" s="233" t="s">
        <v>109</v>
      </c>
      <c r="T84" s="233" t="s">
        <v>109</v>
      </c>
      <c r="U84" s="233">
        <v>0.14000000000000001</v>
      </c>
      <c r="V84" s="233">
        <f>ROUND(E84*U84,2)</f>
        <v>10.61</v>
      </c>
      <c r="W84" s="233"/>
      <c r="X84" s="233" t="s">
        <v>120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121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6" t="s">
        <v>193</v>
      </c>
      <c r="D85" s="253"/>
      <c r="E85" s="253"/>
      <c r="F85" s="253"/>
      <c r="G85" s="25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4"/>
      <c r="Z85" s="214"/>
      <c r="AA85" s="214"/>
      <c r="AB85" s="214"/>
      <c r="AC85" s="214"/>
      <c r="AD85" s="214"/>
      <c r="AE85" s="214"/>
      <c r="AF85" s="214"/>
      <c r="AG85" s="214" t="s">
        <v>113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33.75" outlineLevel="1" x14ac:dyDescent="0.2">
      <c r="A86" s="231"/>
      <c r="B86" s="232"/>
      <c r="C86" s="267" t="s">
        <v>194</v>
      </c>
      <c r="D86" s="237"/>
      <c r="E86" s="238">
        <v>19.45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4"/>
      <c r="Z86" s="214"/>
      <c r="AA86" s="214"/>
      <c r="AB86" s="214"/>
      <c r="AC86" s="214"/>
      <c r="AD86" s="214"/>
      <c r="AE86" s="214"/>
      <c r="AF86" s="214"/>
      <c r="AG86" s="214" t="s">
        <v>115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31"/>
      <c r="B87" s="232"/>
      <c r="C87" s="267" t="s">
        <v>195</v>
      </c>
      <c r="D87" s="237"/>
      <c r="E87" s="238">
        <v>56.36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4"/>
      <c r="Z87" s="214"/>
      <c r="AA87" s="214"/>
      <c r="AB87" s="214"/>
      <c r="AC87" s="214"/>
      <c r="AD87" s="214"/>
      <c r="AE87" s="214"/>
      <c r="AF87" s="214"/>
      <c r="AG87" s="214" t="s">
        <v>115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46">
        <v>13</v>
      </c>
      <c r="B88" s="247" t="s">
        <v>196</v>
      </c>
      <c r="C88" s="265" t="s">
        <v>197</v>
      </c>
      <c r="D88" s="248" t="s">
        <v>198</v>
      </c>
      <c r="E88" s="249">
        <v>3.7905000000000002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21</v>
      </c>
      <c r="M88" s="251">
        <f>G88*(1+L88/100)</f>
        <v>0</v>
      </c>
      <c r="N88" s="251">
        <v>2.5249999999999999</v>
      </c>
      <c r="O88" s="251">
        <f>ROUND(E88*N88,2)</f>
        <v>9.57</v>
      </c>
      <c r="P88" s="251">
        <v>0</v>
      </c>
      <c r="Q88" s="252">
        <f>ROUND(E88*P88,2)</f>
        <v>0</v>
      </c>
      <c r="R88" s="233"/>
      <c r="S88" s="233" t="s">
        <v>109</v>
      </c>
      <c r="T88" s="233" t="s">
        <v>109</v>
      </c>
      <c r="U88" s="233">
        <v>1.4419999999999999</v>
      </c>
      <c r="V88" s="233">
        <f>ROUND(E88*U88,2)</f>
        <v>5.47</v>
      </c>
      <c r="W88" s="233"/>
      <c r="X88" s="233" t="s">
        <v>120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121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6" t="s">
        <v>199</v>
      </c>
      <c r="D89" s="253"/>
      <c r="E89" s="253"/>
      <c r="F89" s="253"/>
      <c r="G89" s="25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4"/>
      <c r="Z89" s="214"/>
      <c r="AA89" s="214"/>
      <c r="AB89" s="214"/>
      <c r="AC89" s="214"/>
      <c r="AD89" s="214"/>
      <c r="AE89" s="214"/>
      <c r="AF89" s="214"/>
      <c r="AG89" s="214" t="s">
        <v>113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33.75" outlineLevel="1" x14ac:dyDescent="0.2">
      <c r="A90" s="231"/>
      <c r="B90" s="232"/>
      <c r="C90" s="267" t="s">
        <v>200</v>
      </c>
      <c r="D90" s="237"/>
      <c r="E90" s="238">
        <v>0.97250000000000003</v>
      </c>
      <c r="F90" s="233"/>
      <c r="G90" s="233"/>
      <c r="H90" s="233"/>
      <c r="I90" s="233"/>
      <c r="J90" s="233"/>
      <c r="K90" s="233"/>
      <c r="L90" s="233"/>
      <c r="M90" s="233"/>
      <c r="N90" s="233"/>
      <c r="O90" s="233"/>
      <c r="P90" s="233"/>
      <c r="Q90" s="233"/>
      <c r="R90" s="233"/>
      <c r="S90" s="233"/>
      <c r="T90" s="233"/>
      <c r="U90" s="233"/>
      <c r="V90" s="233"/>
      <c r="W90" s="233"/>
      <c r="X90" s="233"/>
      <c r="Y90" s="214"/>
      <c r="Z90" s="214"/>
      <c r="AA90" s="214"/>
      <c r="AB90" s="214"/>
      <c r="AC90" s="214"/>
      <c r="AD90" s="214"/>
      <c r="AE90" s="214"/>
      <c r="AF90" s="214"/>
      <c r="AG90" s="214" t="s">
        <v>115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1" x14ac:dyDescent="0.2">
      <c r="A91" s="231"/>
      <c r="B91" s="232"/>
      <c r="C91" s="267" t="s">
        <v>201</v>
      </c>
      <c r="D91" s="237"/>
      <c r="E91" s="238">
        <v>2.8180000000000001</v>
      </c>
      <c r="F91" s="233"/>
      <c r="G91" s="233"/>
      <c r="H91" s="233"/>
      <c r="I91" s="233"/>
      <c r="J91" s="233"/>
      <c r="K91" s="233"/>
      <c r="L91" s="233"/>
      <c r="M91" s="233"/>
      <c r="N91" s="233"/>
      <c r="O91" s="233"/>
      <c r="P91" s="233"/>
      <c r="Q91" s="233"/>
      <c r="R91" s="233"/>
      <c r="S91" s="233"/>
      <c r="T91" s="233"/>
      <c r="U91" s="233"/>
      <c r="V91" s="233"/>
      <c r="W91" s="233"/>
      <c r="X91" s="233"/>
      <c r="Y91" s="214"/>
      <c r="Z91" s="214"/>
      <c r="AA91" s="214"/>
      <c r="AB91" s="214"/>
      <c r="AC91" s="214"/>
      <c r="AD91" s="214"/>
      <c r="AE91" s="214"/>
      <c r="AF91" s="214"/>
      <c r="AG91" s="214" t="s">
        <v>115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46">
        <v>14</v>
      </c>
      <c r="B92" s="247" t="s">
        <v>202</v>
      </c>
      <c r="C92" s="265" t="s">
        <v>203</v>
      </c>
      <c r="D92" s="248" t="s">
        <v>179</v>
      </c>
      <c r="E92" s="249">
        <v>56.9236</v>
      </c>
      <c r="F92" s="250"/>
      <c r="G92" s="251">
        <f>ROUND(E92*F92,2)</f>
        <v>0</v>
      </c>
      <c r="H92" s="250"/>
      <c r="I92" s="251">
        <f>ROUND(E92*H92,2)</f>
        <v>0</v>
      </c>
      <c r="J92" s="250"/>
      <c r="K92" s="251">
        <f>ROUND(E92*J92,2)</f>
        <v>0</v>
      </c>
      <c r="L92" s="251">
        <v>21</v>
      </c>
      <c r="M92" s="251">
        <f>G92*(1+L92/100)</f>
        <v>0</v>
      </c>
      <c r="N92" s="251">
        <v>0</v>
      </c>
      <c r="O92" s="251">
        <f>ROUND(E92*N92,2)</f>
        <v>0</v>
      </c>
      <c r="P92" s="251">
        <v>0</v>
      </c>
      <c r="Q92" s="252">
        <f>ROUND(E92*P92,2)</f>
        <v>0</v>
      </c>
      <c r="R92" s="233"/>
      <c r="S92" s="233" t="s">
        <v>147</v>
      </c>
      <c r="T92" s="233" t="s">
        <v>119</v>
      </c>
      <c r="U92" s="233">
        <v>0</v>
      </c>
      <c r="V92" s="233">
        <f>ROUND(E92*U92,2)</f>
        <v>0</v>
      </c>
      <c r="W92" s="233"/>
      <c r="X92" s="233" t="s">
        <v>204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205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6" t="s">
        <v>206</v>
      </c>
      <c r="D93" s="253"/>
      <c r="E93" s="253"/>
      <c r="F93" s="253"/>
      <c r="G93" s="253"/>
      <c r="H93" s="233"/>
      <c r="I93" s="233"/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14"/>
      <c r="Z93" s="214"/>
      <c r="AA93" s="214"/>
      <c r="AB93" s="214"/>
      <c r="AC93" s="214"/>
      <c r="AD93" s="214"/>
      <c r="AE93" s="214"/>
      <c r="AF93" s="214"/>
      <c r="AG93" s="214" t="s">
        <v>113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31"/>
      <c r="B94" s="232"/>
      <c r="C94" s="267" t="s">
        <v>207</v>
      </c>
      <c r="D94" s="237"/>
      <c r="E94" s="238">
        <v>56.9236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4"/>
      <c r="Z94" s="214"/>
      <c r="AA94" s="214"/>
      <c r="AB94" s="214"/>
      <c r="AC94" s="214"/>
      <c r="AD94" s="214"/>
      <c r="AE94" s="214"/>
      <c r="AF94" s="214"/>
      <c r="AG94" s="214" t="s">
        <v>115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46">
        <v>15</v>
      </c>
      <c r="B95" s="247" t="s">
        <v>208</v>
      </c>
      <c r="C95" s="265" t="s">
        <v>209</v>
      </c>
      <c r="D95" s="248" t="s">
        <v>179</v>
      </c>
      <c r="E95" s="249">
        <v>39.677999999999997</v>
      </c>
      <c r="F95" s="250"/>
      <c r="G95" s="251">
        <f>ROUND(E95*F95,2)</f>
        <v>0</v>
      </c>
      <c r="H95" s="250"/>
      <c r="I95" s="251">
        <f>ROUND(E95*H95,2)</f>
        <v>0</v>
      </c>
      <c r="J95" s="250"/>
      <c r="K95" s="251">
        <f>ROUND(E95*J95,2)</f>
        <v>0</v>
      </c>
      <c r="L95" s="251">
        <v>21</v>
      </c>
      <c r="M95" s="251">
        <f>G95*(1+L95/100)</f>
        <v>0</v>
      </c>
      <c r="N95" s="251">
        <v>1.0999999999999999E-2</v>
      </c>
      <c r="O95" s="251">
        <f>ROUND(E95*N95,2)</f>
        <v>0.44</v>
      </c>
      <c r="P95" s="251">
        <v>0</v>
      </c>
      <c r="Q95" s="252">
        <f>ROUND(E95*P95,2)</f>
        <v>0</v>
      </c>
      <c r="R95" s="233" t="s">
        <v>210</v>
      </c>
      <c r="S95" s="233" t="s">
        <v>109</v>
      </c>
      <c r="T95" s="233" t="s">
        <v>109</v>
      </c>
      <c r="U95" s="233">
        <v>0</v>
      </c>
      <c r="V95" s="233">
        <f>ROUND(E95*U95,2)</f>
        <v>0</v>
      </c>
      <c r="W95" s="233"/>
      <c r="X95" s="233" t="s">
        <v>204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211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6" t="s">
        <v>212</v>
      </c>
      <c r="D96" s="253"/>
      <c r="E96" s="253"/>
      <c r="F96" s="253"/>
      <c r="G96" s="253"/>
      <c r="H96" s="233"/>
      <c r="I96" s="233"/>
      <c r="J96" s="233"/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14"/>
      <c r="Z96" s="214"/>
      <c r="AA96" s="214"/>
      <c r="AB96" s="214"/>
      <c r="AC96" s="214"/>
      <c r="AD96" s="214"/>
      <c r="AE96" s="214"/>
      <c r="AF96" s="214"/>
      <c r="AG96" s="214" t="s">
        <v>113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31"/>
      <c r="B97" s="232"/>
      <c r="C97" s="267" t="s">
        <v>213</v>
      </c>
      <c r="D97" s="237"/>
      <c r="E97" s="238">
        <v>39.677999999999997</v>
      </c>
      <c r="F97" s="233"/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14"/>
      <c r="Z97" s="214"/>
      <c r="AA97" s="214"/>
      <c r="AB97" s="214"/>
      <c r="AC97" s="214"/>
      <c r="AD97" s="214"/>
      <c r="AE97" s="214"/>
      <c r="AF97" s="214"/>
      <c r="AG97" s="214" t="s">
        <v>115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x14ac:dyDescent="0.2">
      <c r="A98" s="240" t="s">
        <v>104</v>
      </c>
      <c r="B98" s="241" t="s">
        <v>73</v>
      </c>
      <c r="C98" s="264" t="s">
        <v>74</v>
      </c>
      <c r="D98" s="242"/>
      <c r="E98" s="243"/>
      <c r="F98" s="244"/>
      <c r="G98" s="244">
        <f>SUMIF(AG99:AG130,"&lt;&gt;NOR",G99:G130)</f>
        <v>0</v>
      </c>
      <c r="H98" s="244"/>
      <c r="I98" s="244">
        <f>SUM(I99:I130)</f>
        <v>0</v>
      </c>
      <c r="J98" s="244"/>
      <c r="K98" s="244">
        <f>SUM(K99:K130)</f>
        <v>0</v>
      </c>
      <c r="L98" s="244"/>
      <c r="M98" s="244">
        <f>SUM(M99:M130)</f>
        <v>0</v>
      </c>
      <c r="N98" s="244"/>
      <c r="O98" s="244">
        <f>SUM(O99:O130)</f>
        <v>0</v>
      </c>
      <c r="P98" s="244"/>
      <c r="Q98" s="245">
        <f>SUM(Q99:Q130)</f>
        <v>69.819999999999993</v>
      </c>
      <c r="R98" s="239"/>
      <c r="S98" s="239"/>
      <c r="T98" s="239"/>
      <c r="U98" s="239"/>
      <c r="V98" s="239">
        <f>SUM(V99:V130)</f>
        <v>376.78999999999996</v>
      </c>
      <c r="W98" s="239"/>
      <c r="X98" s="239"/>
      <c r="AG98" t="s">
        <v>105</v>
      </c>
    </row>
    <row r="99" spans="1:60" outlineLevel="1" x14ac:dyDescent="0.2">
      <c r="A99" s="246">
        <v>16</v>
      </c>
      <c r="B99" s="247" t="s">
        <v>214</v>
      </c>
      <c r="C99" s="265" t="s">
        <v>215</v>
      </c>
      <c r="D99" s="248" t="s">
        <v>108</v>
      </c>
      <c r="E99" s="249">
        <v>180.512</v>
      </c>
      <c r="F99" s="250"/>
      <c r="G99" s="251">
        <f>ROUND(E99*F99,2)</f>
        <v>0</v>
      </c>
      <c r="H99" s="250"/>
      <c r="I99" s="251">
        <f>ROUND(E99*H99,2)</f>
        <v>0</v>
      </c>
      <c r="J99" s="250"/>
      <c r="K99" s="251">
        <f>ROUND(E99*J99,2)</f>
        <v>0</v>
      </c>
      <c r="L99" s="251">
        <v>21</v>
      </c>
      <c r="M99" s="251">
        <f>G99*(1+L99/100)</f>
        <v>0</v>
      </c>
      <c r="N99" s="251">
        <v>0</v>
      </c>
      <c r="O99" s="251">
        <f>ROUND(E99*N99,2)</f>
        <v>0</v>
      </c>
      <c r="P99" s="251">
        <v>0.22</v>
      </c>
      <c r="Q99" s="252">
        <f>ROUND(E99*P99,2)</f>
        <v>39.71</v>
      </c>
      <c r="R99" s="233"/>
      <c r="S99" s="233" t="s">
        <v>109</v>
      </c>
      <c r="T99" s="233" t="s">
        <v>109</v>
      </c>
      <c r="U99" s="233">
        <v>5.96E-2</v>
      </c>
      <c r="V99" s="233">
        <f>ROUND(E99*U99,2)</f>
        <v>10.76</v>
      </c>
      <c r="W99" s="233"/>
      <c r="X99" s="233" t="s">
        <v>120</v>
      </c>
      <c r="Y99" s="214"/>
      <c r="Z99" s="214"/>
      <c r="AA99" s="214"/>
      <c r="AB99" s="214"/>
      <c r="AC99" s="214"/>
      <c r="AD99" s="214"/>
      <c r="AE99" s="214"/>
      <c r="AF99" s="214"/>
      <c r="AG99" s="214" t="s">
        <v>169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31"/>
      <c r="B100" s="232"/>
      <c r="C100" s="266" t="s">
        <v>216</v>
      </c>
      <c r="D100" s="253"/>
      <c r="E100" s="253"/>
      <c r="F100" s="253"/>
      <c r="G100" s="25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113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54" t="str">
        <f>C100</f>
        <v>/odstranění stávající asfaltové vrstvy frézováním (přenos výměry CAD aplikace - odborný předpoklad 10%)/</v>
      </c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31"/>
      <c r="B101" s="232"/>
      <c r="C101" s="267" t="s">
        <v>217</v>
      </c>
      <c r="D101" s="237"/>
      <c r="E101" s="238">
        <v>180.512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115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46">
        <v>17</v>
      </c>
      <c r="B102" s="247" t="s">
        <v>218</v>
      </c>
      <c r="C102" s="265" t="s">
        <v>219</v>
      </c>
      <c r="D102" s="248" t="s">
        <v>174</v>
      </c>
      <c r="E102" s="249">
        <v>75.81</v>
      </c>
      <c r="F102" s="250"/>
      <c r="G102" s="251">
        <f>ROUND(E102*F102,2)</f>
        <v>0</v>
      </c>
      <c r="H102" s="250"/>
      <c r="I102" s="251">
        <f>ROUND(E102*H102,2)</f>
        <v>0</v>
      </c>
      <c r="J102" s="250"/>
      <c r="K102" s="251">
        <f>ROUND(E102*J102,2)</f>
        <v>0</v>
      </c>
      <c r="L102" s="251">
        <v>21</v>
      </c>
      <c r="M102" s="251">
        <f>G102*(1+L102/100)</f>
        <v>0</v>
      </c>
      <c r="N102" s="251">
        <v>0</v>
      </c>
      <c r="O102" s="251">
        <f>ROUND(E102*N102,2)</f>
        <v>0</v>
      </c>
      <c r="P102" s="251">
        <v>0.04</v>
      </c>
      <c r="Q102" s="252">
        <f>ROUND(E102*P102,2)</f>
        <v>3.03</v>
      </c>
      <c r="R102" s="233"/>
      <c r="S102" s="233" t="s">
        <v>109</v>
      </c>
      <c r="T102" s="233" t="s">
        <v>109</v>
      </c>
      <c r="U102" s="233">
        <v>0.08</v>
      </c>
      <c r="V102" s="233">
        <f>ROUND(E102*U102,2)</f>
        <v>6.06</v>
      </c>
      <c r="W102" s="233"/>
      <c r="X102" s="233" t="s">
        <v>120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121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31"/>
      <c r="B103" s="232"/>
      <c r="C103" s="266" t="s">
        <v>220</v>
      </c>
      <c r="D103" s="253"/>
      <c r="E103" s="253"/>
      <c r="F103" s="253"/>
      <c r="G103" s="253"/>
      <c r="H103" s="233"/>
      <c r="I103" s="233"/>
      <c r="J103" s="233"/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113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31"/>
      <c r="B104" s="232"/>
      <c r="C104" s="267" t="s">
        <v>221</v>
      </c>
      <c r="D104" s="237"/>
      <c r="E104" s="238">
        <v>19.45</v>
      </c>
      <c r="F104" s="233"/>
      <c r="G104" s="233"/>
      <c r="H104" s="233"/>
      <c r="I104" s="233"/>
      <c r="J104" s="233"/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115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31"/>
      <c r="B105" s="232"/>
      <c r="C105" s="267" t="s">
        <v>222</v>
      </c>
      <c r="D105" s="237"/>
      <c r="E105" s="238">
        <v>56.36</v>
      </c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115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46">
        <v>18</v>
      </c>
      <c r="B106" s="247" t="s">
        <v>223</v>
      </c>
      <c r="C106" s="265" t="s">
        <v>224</v>
      </c>
      <c r="D106" s="248" t="s">
        <v>108</v>
      </c>
      <c r="E106" s="249">
        <v>1805.12</v>
      </c>
      <c r="F106" s="250"/>
      <c r="G106" s="251">
        <f>ROUND(E106*F106,2)</f>
        <v>0</v>
      </c>
      <c r="H106" s="250"/>
      <c r="I106" s="251">
        <f>ROUND(E106*H106,2)</f>
        <v>0</v>
      </c>
      <c r="J106" s="250"/>
      <c r="K106" s="251">
        <f>ROUND(E106*J106,2)</f>
        <v>0</v>
      </c>
      <c r="L106" s="251">
        <v>21</v>
      </c>
      <c r="M106" s="251">
        <f>G106*(1+L106/100)</f>
        <v>0</v>
      </c>
      <c r="N106" s="251">
        <v>0</v>
      </c>
      <c r="O106" s="251">
        <f>ROUND(E106*N106,2)</f>
        <v>0</v>
      </c>
      <c r="P106" s="251">
        <v>1.4999999999999999E-2</v>
      </c>
      <c r="Q106" s="252">
        <f>ROUND(E106*P106,2)</f>
        <v>27.08</v>
      </c>
      <c r="R106" s="233"/>
      <c r="S106" s="233" t="s">
        <v>109</v>
      </c>
      <c r="T106" s="233" t="s">
        <v>109</v>
      </c>
      <c r="U106" s="233">
        <v>0.105</v>
      </c>
      <c r="V106" s="233">
        <f>ROUND(E106*U106,2)</f>
        <v>189.54</v>
      </c>
      <c r="W106" s="233"/>
      <c r="X106" s="233" t="s">
        <v>120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148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31"/>
      <c r="B107" s="232"/>
      <c r="C107" s="266" t="s">
        <v>225</v>
      </c>
      <c r="D107" s="253"/>
      <c r="E107" s="253"/>
      <c r="F107" s="253"/>
      <c r="G107" s="253"/>
      <c r="H107" s="233"/>
      <c r="I107" s="233"/>
      <c r="J107" s="233"/>
      <c r="K107" s="233"/>
      <c r="L107" s="233"/>
      <c r="M107" s="233"/>
      <c r="N107" s="233"/>
      <c r="O107" s="233"/>
      <c r="P107" s="233"/>
      <c r="Q107" s="233"/>
      <c r="R107" s="233"/>
      <c r="S107" s="233"/>
      <c r="T107" s="233"/>
      <c r="U107" s="233"/>
      <c r="V107" s="233"/>
      <c r="W107" s="233"/>
      <c r="X107" s="23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113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31"/>
      <c r="B108" s="232"/>
      <c r="C108" s="267" t="s">
        <v>226</v>
      </c>
      <c r="D108" s="237"/>
      <c r="E108" s="238">
        <v>1805.12</v>
      </c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233"/>
      <c r="R108" s="233"/>
      <c r="S108" s="233"/>
      <c r="T108" s="233"/>
      <c r="U108" s="233"/>
      <c r="V108" s="233"/>
      <c r="W108" s="233"/>
      <c r="X108" s="23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115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46">
        <v>19</v>
      </c>
      <c r="B109" s="247" t="s">
        <v>227</v>
      </c>
      <c r="C109" s="265" t="s">
        <v>228</v>
      </c>
      <c r="D109" s="248" t="s">
        <v>229</v>
      </c>
      <c r="E109" s="249">
        <v>88.677279999999996</v>
      </c>
      <c r="F109" s="250"/>
      <c r="G109" s="251">
        <f>ROUND(E109*F109,2)</f>
        <v>0</v>
      </c>
      <c r="H109" s="250"/>
      <c r="I109" s="251">
        <f>ROUND(E109*H109,2)</f>
        <v>0</v>
      </c>
      <c r="J109" s="250"/>
      <c r="K109" s="251">
        <f>ROUND(E109*J109,2)</f>
        <v>0</v>
      </c>
      <c r="L109" s="251">
        <v>21</v>
      </c>
      <c r="M109" s="251">
        <f>G109*(1+L109/100)</f>
        <v>0</v>
      </c>
      <c r="N109" s="251">
        <v>0</v>
      </c>
      <c r="O109" s="251">
        <f>ROUND(E109*N109,2)</f>
        <v>0</v>
      </c>
      <c r="P109" s="251">
        <v>0</v>
      </c>
      <c r="Q109" s="252">
        <f>ROUND(E109*P109,2)</f>
        <v>0</v>
      </c>
      <c r="R109" s="233"/>
      <c r="S109" s="233" t="s">
        <v>109</v>
      </c>
      <c r="T109" s="233" t="s">
        <v>109</v>
      </c>
      <c r="U109" s="233">
        <v>0.98</v>
      </c>
      <c r="V109" s="233">
        <f>ROUND(E109*U109,2)</f>
        <v>86.9</v>
      </c>
      <c r="W109" s="233"/>
      <c r="X109" s="233" t="s">
        <v>120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169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31"/>
      <c r="B110" s="232"/>
      <c r="C110" s="266" t="s">
        <v>230</v>
      </c>
      <c r="D110" s="253"/>
      <c r="E110" s="253"/>
      <c r="F110" s="253"/>
      <c r="G110" s="253"/>
      <c r="H110" s="233"/>
      <c r="I110" s="233"/>
      <c r="J110" s="233"/>
      <c r="K110" s="233"/>
      <c r="L110" s="233"/>
      <c r="M110" s="233"/>
      <c r="N110" s="233"/>
      <c r="O110" s="233"/>
      <c r="P110" s="233"/>
      <c r="Q110" s="233"/>
      <c r="R110" s="233"/>
      <c r="S110" s="233"/>
      <c r="T110" s="233"/>
      <c r="U110" s="233"/>
      <c r="V110" s="233"/>
      <c r="W110" s="233"/>
      <c r="X110" s="23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113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54" t="str">
        <f>C110</f>
        <v>/cena za odvoz suti na skládku, včetně naložení na dopravní prostředek a složení na skládku, bez poplatku za skládku/</v>
      </c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7" t="s">
        <v>231</v>
      </c>
      <c r="D111" s="237"/>
      <c r="E111" s="238">
        <v>3.0324</v>
      </c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233"/>
      <c r="S111" s="233"/>
      <c r="T111" s="233"/>
      <c r="U111" s="233"/>
      <c r="V111" s="233"/>
      <c r="W111" s="233"/>
      <c r="X111" s="23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115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7" t="s">
        <v>232</v>
      </c>
      <c r="D112" s="237"/>
      <c r="E112" s="238">
        <v>39.71264</v>
      </c>
      <c r="F112" s="233"/>
      <c r="G112" s="233"/>
      <c r="H112" s="233"/>
      <c r="I112" s="233"/>
      <c r="J112" s="233"/>
      <c r="K112" s="233"/>
      <c r="L112" s="233"/>
      <c r="M112" s="233"/>
      <c r="N112" s="233"/>
      <c r="O112" s="233"/>
      <c r="P112" s="233"/>
      <c r="Q112" s="233"/>
      <c r="R112" s="233"/>
      <c r="S112" s="233"/>
      <c r="T112" s="233"/>
      <c r="U112" s="233"/>
      <c r="V112" s="233"/>
      <c r="W112" s="233"/>
      <c r="X112" s="23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115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ht="22.5" outlineLevel="1" x14ac:dyDescent="0.2">
      <c r="A113" s="231"/>
      <c r="B113" s="232"/>
      <c r="C113" s="267" t="s">
        <v>233</v>
      </c>
      <c r="D113" s="237"/>
      <c r="E113" s="238">
        <v>45.128</v>
      </c>
      <c r="F113" s="233"/>
      <c r="G113" s="233"/>
      <c r="H113" s="233"/>
      <c r="I113" s="233"/>
      <c r="J113" s="233"/>
      <c r="K113" s="233"/>
      <c r="L113" s="233"/>
      <c r="M113" s="233"/>
      <c r="N113" s="233"/>
      <c r="O113" s="233"/>
      <c r="P113" s="233"/>
      <c r="Q113" s="233"/>
      <c r="R113" s="233"/>
      <c r="S113" s="233"/>
      <c r="T113" s="233"/>
      <c r="U113" s="233"/>
      <c r="V113" s="233"/>
      <c r="W113" s="233"/>
      <c r="X113" s="23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115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1"/>
      <c r="B114" s="232"/>
      <c r="C114" s="267" t="s">
        <v>234</v>
      </c>
      <c r="D114" s="237"/>
      <c r="E114" s="238">
        <v>0.80423999999999995</v>
      </c>
      <c r="F114" s="233"/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233"/>
      <c r="R114" s="233"/>
      <c r="S114" s="233"/>
      <c r="T114" s="233"/>
      <c r="U114" s="233"/>
      <c r="V114" s="233"/>
      <c r="W114" s="233"/>
      <c r="X114" s="23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115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46">
        <v>20</v>
      </c>
      <c r="B115" s="247" t="s">
        <v>235</v>
      </c>
      <c r="C115" s="265" t="s">
        <v>236</v>
      </c>
      <c r="D115" s="248" t="s">
        <v>229</v>
      </c>
      <c r="E115" s="249">
        <v>798.09551999999996</v>
      </c>
      <c r="F115" s="250"/>
      <c r="G115" s="251">
        <f>ROUND(E115*F115,2)</f>
        <v>0</v>
      </c>
      <c r="H115" s="250"/>
      <c r="I115" s="251">
        <f>ROUND(E115*H115,2)</f>
        <v>0</v>
      </c>
      <c r="J115" s="250"/>
      <c r="K115" s="251">
        <f>ROUND(E115*J115,2)</f>
        <v>0</v>
      </c>
      <c r="L115" s="251">
        <v>21</v>
      </c>
      <c r="M115" s="251">
        <f>G115*(1+L115/100)</f>
        <v>0</v>
      </c>
      <c r="N115" s="251">
        <v>0</v>
      </c>
      <c r="O115" s="251">
        <f>ROUND(E115*N115,2)</f>
        <v>0</v>
      </c>
      <c r="P115" s="251">
        <v>0</v>
      </c>
      <c r="Q115" s="252">
        <f>ROUND(E115*P115,2)</f>
        <v>0</v>
      </c>
      <c r="R115" s="233"/>
      <c r="S115" s="233" t="s">
        <v>109</v>
      </c>
      <c r="T115" s="233" t="s">
        <v>109</v>
      </c>
      <c r="U115" s="233">
        <v>0</v>
      </c>
      <c r="V115" s="233">
        <f>ROUND(E115*U115,2)</f>
        <v>0</v>
      </c>
      <c r="W115" s="233"/>
      <c r="X115" s="233" t="s">
        <v>120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169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ht="22.5" outlineLevel="1" x14ac:dyDescent="0.2">
      <c r="A116" s="231"/>
      <c r="B116" s="232"/>
      <c r="C116" s="266" t="s">
        <v>237</v>
      </c>
      <c r="D116" s="253"/>
      <c r="E116" s="253"/>
      <c r="F116" s="253"/>
      <c r="G116" s="253"/>
      <c r="H116" s="233"/>
      <c r="I116" s="233"/>
      <c r="J116" s="233"/>
      <c r="K116" s="233"/>
      <c r="L116" s="233"/>
      <c r="M116" s="233"/>
      <c r="N116" s="233"/>
      <c r="O116" s="233"/>
      <c r="P116" s="233"/>
      <c r="Q116" s="233"/>
      <c r="R116" s="233"/>
      <c r="S116" s="233"/>
      <c r="T116" s="233"/>
      <c r="U116" s="233"/>
      <c r="V116" s="233"/>
      <c r="W116" s="233"/>
      <c r="X116" s="23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113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54" t="str">
        <f>C116</f>
        <v>/cena za odvoz suti na skládku, včetně naložení na dopravní prostředek a složení na skládku, bez poplatku za skládku - příplatek za každý 1 km/</v>
      </c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7" t="s">
        <v>238</v>
      </c>
      <c r="D117" s="237"/>
      <c r="E117" s="238">
        <v>798.09551999999996</v>
      </c>
      <c r="F117" s="233"/>
      <c r="G117" s="233"/>
      <c r="H117" s="233"/>
      <c r="I117" s="233"/>
      <c r="J117" s="233"/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233"/>
      <c r="W117" s="233"/>
      <c r="X117" s="23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115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46">
        <v>21</v>
      </c>
      <c r="B118" s="247" t="s">
        <v>239</v>
      </c>
      <c r="C118" s="265" t="s">
        <v>240</v>
      </c>
      <c r="D118" s="248" t="s">
        <v>229</v>
      </c>
      <c r="E118" s="249">
        <v>88.677279999999996</v>
      </c>
      <c r="F118" s="250"/>
      <c r="G118" s="251">
        <f>ROUND(E118*F118,2)</f>
        <v>0</v>
      </c>
      <c r="H118" s="250"/>
      <c r="I118" s="251">
        <f>ROUND(E118*H118,2)</f>
        <v>0</v>
      </c>
      <c r="J118" s="250"/>
      <c r="K118" s="251">
        <f>ROUND(E118*J118,2)</f>
        <v>0</v>
      </c>
      <c r="L118" s="251">
        <v>21</v>
      </c>
      <c r="M118" s="251">
        <f>G118*(1+L118/100)</f>
        <v>0</v>
      </c>
      <c r="N118" s="251">
        <v>0</v>
      </c>
      <c r="O118" s="251">
        <f>ROUND(E118*N118,2)</f>
        <v>0</v>
      </c>
      <c r="P118" s="251">
        <v>0</v>
      </c>
      <c r="Q118" s="252">
        <f>ROUND(E118*P118,2)</f>
        <v>0</v>
      </c>
      <c r="R118" s="233"/>
      <c r="S118" s="233" t="s">
        <v>109</v>
      </c>
      <c r="T118" s="233" t="s">
        <v>109</v>
      </c>
      <c r="U118" s="233">
        <v>0.94199999999999995</v>
      </c>
      <c r="V118" s="233">
        <f>ROUND(E118*U118,2)</f>
        <v>83.53</v>
      </c>
      <c r="W118" s="233"/>
      <c r="X118" s="233" t="s">
        <v>120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169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6" t="s">
        <v>241</v>
      </c>
      <c r="D119" s="253"/>
      <c r="E119" s="253"/>
      <c r="F119" s="253"/>
      <c r="G119" s="253"/>
      <c r="H119" s="233"/>
      <c r="I119" s="233"/>
      <c r="J119" s="233"/>
      <c r="K119" s="233"/>
      <c r="L119" s="233"/>
      <c r="M119" s="233"/>
      <c r="N119" s="233"/>
      <c r="O119" s="233"/>
      <c r="P119" s="233"/>
      <c r="Q119" s="233"/>
      <c r="R119" s="233"/>
      <c r="S119" s="233"/>
      <c r="T119" s="233"/>
      <c r="U119" s="233"/>
      <c r="V119" s="233"/>
      <c r="W119" s="233"/>
      <c r="X119" s="23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113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7" t="s">
        <v>242</v>
      </c>
      <c r="D120" s="237"/>
      <c r="E120" s="238">
        <v>88.677279999999996</v>
      </c>
      <c r="F120" s="233"/>
      <c r="G120" s="233"/>
      <c r="H120" s="233"/>
      <c r="I120" s="233"/>
      <c r="J120" s="233"/>
      <c r="K120" s="233"/>
      <c r="L120" s="233"/>
      <c r="M120" s="233"/>
      <c r="N120" s="233"/>
      <c r="O120" s="233"/>
      <c r="P120" s="233"/>
      <c r="Q120" s="233"/>
      <c r="R120" s="233"/>
      <c r="S120" s="233"/>
      <c r="T120" s="233"/>
      <c r="U120" s="233"/>
      <c r="V120" s="233"/>
      <c r="W120" s="233"/>
      <c r="X120" s="23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115</v>
      </c>
      <c r="AH120" s="214">
        <v>0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46">
        <v>22</v>
      </c>
      <c r="B121" s="247" t="s">
        <v>243</v>
      </c>
      <c r="C121" s="265" t="s">
        <v>244</v>
      </c>
      <c r="D121" s="248" t="s">
        <v>229</v>
      </c>
      <c r="E121" s="249">
        <v>3.8366400000000001</v>
      </c>
      <c r="F121" s="250"/>
      <c r="G121" s="251">
        <f>ROUND(E121*F121,2)</f>
        <v>0</v>
      </c>
      <c r="H121" s="250"/>
      <c r="I121" s="251">
        <f>ROUND(E121*H121,2)</f>
        <v>0</v>
      </c>
      <c r="J121" s="250"/>
      <c r="K121" s="251">
        <f>ROUND(E121*J121,2)</f>
        <v>0</v>
      </c>
      <c r="L121" s="251">
        <v>21</v>
      </c>
      <c r="M121" s="251">
        <f>G121*(1+L121/100)</f>
        <v>0</v>
      </c>
      <c r="N121" s="251">
        <v>0</v>
      </c>
      <c r="O121" s="251">
        <f>ROUND(E121*N121,2)</f>
        <v>0</v>
      </c>
      <c r="P121" s="251">
        <v>0</v>
      </c>
      <c r="Q121" s="252">
        <f>ROUND(E121*P121,2)</f>
        <v>0</v>
      </c>
      <c r="R121" s="233"/>
      <c r="S121" s="233" t="s">
        <v>245</v>
      </c>
      <c r="T121" s="233" t="s">
        <v>245</v>
      </c>
      <c r="U121" s="233">
        <v>0</v>
      </c>
      <c r="V121" s="233">
        <f>ROUND(E121*U121,2)</f>
        <v>0</v>
      </c>
      <c r="W121" s="233"/>
      <c r="X121" s="233" t="s">
        <v>120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169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6" t="s">
        <v>246</v>
      </c>
      <c r="D122" s="253"/>
      <c r="E122" s="253"/>
      <c r="F122" s="253"/>
      <c r="G122" s="253"/>
      <c r="H122" s="233"/>
      <c r="I122" s="233"/>
      <c r="J122" s="233"/>
      <c r="K122" s="233"/>
      <c r="L122" s="233"/>
      <c r="M122" s="233"/>
      <c r="N122" s="233"/>
      <c r="O122" s="233"/>
      <c r="P122" s="233"/>
      <c r="Q122" s="233"/>
      <c r="R122" s="233"/>
      <c r="S122" s="233"/>
      <c r="T122" s="233"/>
      <c r="U122" s="233"/>
      <c r="V122" s="233"/>
      <c r="W122" s="233"/>
      <c r="X122" s="23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113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1"/>
      <c r="B123" s="232"/>
      <c r="C123" s="267" t="s">
        <v>231</v>
      </c>
      <c r="D123" s="237"/>
      <c r="E123" s="238">
        <v>3.0324</v>
      </c>
      <c r="F123" s="233"/>
      <c r="G123" s="233"/>
      <c r="H123" s="233"/>
      <c r="I123" s="233"/>
      <c r="J123" s="233"/>
      <c r="K123" s="233"/>
      <c r="L123" s="233"/>
      <c r="M123" s="233"/>
      <c r="N123" s="233"/>
      <c r="O123" s="233"/>
      <c r="P123" s="233"/>
      <c r="Q123" s="233"/>
      <c r="R123" s="233"/>
      <c r="S123" s="233"/>
      <c r="T123" s="233"/>
      <c r="U123" s="233"/>
      <c r="V123" s="233"/>
      <c r="W123" s="233"/>
      <c r="X123" s="23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115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1"/>
      <c r="B124" s="232"/>
      <c r="C124" s="267" t="s">
        <v>247</v>
      </c>
      <c r="D124" s="237"/>
      <c r="E124" s="238">
        <v>0.80423999999999995</v>
      </c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115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46">
        <v>23</v>
      </c>
      <c r="B125" s="247" t="s">
        <v>248</v>
      </c>
      <c r="C125" s="265" t="s">
        <v>249</v>
      </c>
      <c r="D125" s="248" t="s">
        <v>229</v>
      </c>
      <c r="E125" s="249">
        <v>45.128</v>
      </c>
      <c r="F125" s="250"/>
      <c r="G125" s="251">
        <f>ROUND(E125*F125,2)</f>
        <v>0</v>
      </c>
      <c r="H125" s="250"/>
      <c r="I125" s="251">
        <f>ROUND(E125*H125,2)</f>
        <v>0</v>
      </c>
      <c r="J125" s="250"/>
      <c r="K125" s="251">
        <f>ROUND(E125*J125,2)</f>
        <v>0</v>
      </c>
      <c r="L125" s="251">
        <v>21</v>
      </c>
      <c r="M125" s="251">
        <f>G125*(1+L125/100)</f>
        <v>0</v>
      </c>
      <c r="N125" s="251">
        <v>0</v>
      </c>
      <c r="O125" s="251">
        <f>ROUND(E125*N125,2)</f>
        <v>0</v>
      </c>
      <c r="P125" s="251">
        <v>0</v>
      </c>
      <c r="Q125" s="252">
        <f>ROUND(E125*P125,2)</f>
        <v>0</v>
      </c>
      <c r="R125" s="233"/>
      <c r="S125" s="233" t="s">
        <v>109</v>
      </c>
      <c r="T125" s="233" t="s">
        <v>109</v>
      </c>
      <c r="U125" s="233">
        <v>0</v>
      </c>
      <c r="V125" s="233">
        <f>ROUND(E125*U125,2)</f>
        <v>0</v>
      </c>
      <c r="W125" s="233"/>
      <c r="X125" s="233" t="s">
        <v>120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169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/>
      <c r="B126" s="232"/>
      <c r="C126" s="266" t="s">
        <v>250</v>
      </c>
      <c r="D126" s="253"/>
      <c r="E126" s="253"/>
      <c r="F126" s="253"/>
      <c r="G126" s="253"/>
      <c r="H126" s="233"/>
      <c r="I126" s="233"/>
      <c r="J126" s="233"/>
      <c r="K126" s="233"/>
      <c r="L126" s="233"/>
      <c r="M126" s="233"/>
      <c r="N126" s="233"/>
      <c r="O126" s="233"/>
      <c r="P126" s="233"/>
      <c r="Q126" s="233"/>
      <c r="R126" s="233"/>
      <c r="S126" s="233"/>
      <c r="T126" s="233"/>
      <c r="U126" s="233"/>
      <c r="V126" s="233"/>
      <c r="W126" s="233"/>
      <c r="X126" s="23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113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7" t="s">
        <v>251</v>
      </c>
      <c r="D127" s="237"/>
      <c r="E127" s="238">
        <v>45.128</v>
      </c>
      <c r="F127" s="233"/>
      <c r="G127" s="233"/>
      <c r="H127" s="233"/>
      <c r="I127" s="233"/>
      <c r="J127" s="233"/>
      <c r="K127" s="233"/>
      <c r="L127" s="233"/>
      <c r="M127" s="233"/>
      <c r="N127" s="233"/>
      <c r="O127" s="233"/>
      <c r="P127" s="233"/>
      <c r="Q127" s="233"/>
      <c r="R127" s="233"/>
      <c r="S127" s="233"/>
      <c r="T127" s="233"/>
      <c r="U127" s="233"/>
      <c r="V127" s="233"/>
      <c r="W127" s="233"/>
      <c r="X127" s="23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115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46">
        <v>24</v>
      </c>
      <c r="B128" s="247" t="s">
        <v>252</v>
      </c>
      <c r="C128" s="265" t="s">
        <v>253</v>
      </c>
      <c r="D128" s="248" t="s">
        <v>229</v>
      </c>
      <c r="E128" s="249">
        <v>39.71264</v>
      </c>
      <c r="F128" s="250"/>
      <c r="G128" s="251">
        <f>ROUND(E128*F128,2)</f>
        <v>0</v>
      </c>
      <c r="H128" s="250"/>
      <c r="I128" s="251">
        <f>ROUND(E128*H128,2)</f>
        <v>0</v>
      </c>
      <c r="J128" s="250"/>
      <c r="K128" s="251">
        <f>ROUND(E128*J128,2)</f>
        <v>0</v>
      </c>
      <c r="L128" s="251">
        <v>21</v>
      </c>
      <c r="M128" s="251">
        <f>G128*(1+L128/100)</f>
        <v>0</v>
      </c>
      <c r="N128" s="251">
        <v>0</v>
      </c>
      <c r="O128" s="251">
        <f>ROUND(E128*N128,2)</f>
        <v>0</v>
      </c>
      <c r="P128" s="251">
        <v>0</v>
      </c>
      <c r="Q128" s="252">
        <f>ROUND(E128*P128,2)</f>
        <v>0</v>
      </c>
      <c r="R128" s="233"/>
      <c r="S128" s="233" t="s">
        <v>109</v>
      </c>
      <c r="T128" s="233" t="s">
        <v>109</v>
      </c>
      <c r="U128" s="233">
        <v>0</v>
      </c>
      <c r="V128" s="233">
        <f>ROUND(E128*U128,2)</f>
        <v>0</v>
      </c>
      <c r="W128" s="233"/>
      <c r="X128" s="233" t="s">
        <v>120</v>
      </c>
      <c r="Y128" s="214"/>
      <c r="Z128" s="214"/>
      <c r="AA128" s="214"/>
      <c r="AB128" s="214"/>
      <c r="AC128" s="214"/>
      <c r="AD128" s="214"/>
      <c r="AE128" s="214"/>
      <c r="AF128" s="214"/>
      <c r="AG128" s="214" t="s">
        <v>169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1"/>
      <c r="B129" s="232"/>
      <c r="C129" s="266" t="s">
        <v>254</v>
      </c>
      <c r="D129" s="253"/>
      <c r="E129" s="253"/>
      <c r="F129" s="253"/>
      <c r="G129" s="253"/>
      <c r="H129" s="233"/>
      <c r="I129" s="233"/>
      <c r="J129" s="233"/>
      <c r="K129" s="233"/>
      <c r="L129" s="233"/>
      <c r="M129" s="233"/>
      <c r="N129" s="233"/>
      <c r="O129" s="233"/>
      <c r="P129" s="233"/>
      <c r="Q129" s="233"/>
      <c r="R129" s="233"/>
      <c r="S129" s="233"/>
      <c r="T129" s="233"/>
      <c r="U129" s="233"/>
      <c r="V129" s="233"/>
      <c r="W129" s="233"/>
      <c r="X129" s="23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113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/>
      <c r="B130" s="232"/>
      <c r="C130" s="267" t="s">
        <v>232</v>
      </c>
      <c r="D130" s="237"/>
      <c r="E130" s="238">
        <v>39.71264</v>
      </c>
      <c r="F130" s="233"/>
      <c r="G130" s="233"/>
      <c r="H130" s="233"/>
      <c r="I130" s="233"/>
      <c r="J130" s="233"/>
      <c r="K130" s="233"/>
      <c r="L130" s="233"/>
      <c r="M130" s="233"/>
      <c r="N130" s="233"/>
      <c r="O130" s="233"/>
      <c r="P130" s="233"/>
      <c r="Q130" s="233"/>
      <c r="R130" s="233"/>
      <c r="S130" s="233"/>
      <c r="T130" s="233"/>
      <c r="U130" s="233"/>
      <c r="V130" s="233"/>
      <c r="W130" s="233"/>
      <c r="X130" s="23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115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x14ac:dyDescent="0.2">
      <c r="A131" s="240" t="s">
        <v>104</v>
      </c>
      <c r="B131" s="241" t="s">
        <v>75</v>
      </c>
      <c r="C131" s="264" t="s">
        <v>76</v>
      </c>
      <c r="D131" s="242"/>
      <c r="E131" s="243"/>
      <c r="F131" s="244"/>
      <c r="G131" s="244">
        <f>SUMIF(AG132:AG132,"&lt;&gt;NOR",G132:G132)</f>
        <v>0</v>
      </c>
      <c r="H131" s="244"/>
      <c r="I131" s="244">
        <f>SUM(I132:I132)</f>
        <v>0</v>
      </c>
      <c r="J131" s="244"/>
      <c r="K131" s="244">
        <f>SUM(K132:K132)</f>
        <v>0</v>
      </c>
      <c r="L131" s="244"/>
      <c r="M131" s="244">
        <f>SUM(M132:M132)</f>
        <v>0</v>
      </c>
      <c r="N131" s="244"/>
      <c r="O131" s="244">
        <f>SUM(O132:O132)</f>
        <v>0</v>
      </c>
      <c r="P131" s="244"/>
      <c r="Q131" s="245">
        <f>SUM(Q132:Q132)</f>
        <v>0</v>
      </c>
      <c r="R131" s="239"/>
      <c r="S131" s="239"/>
      <c r="T131" s="239"/>
      <c r="U131" s="239"/>
      <c r="V131" s="239">
        <f>SUM(V132:V132)</f>
        <v>1.1100000000000001</v>
      </c>
      <c r="W131" s="239"/>
      <c r="X131" s="239"/>
      <c r="AG131" t="s">
        <v>105</v>
      </c>
    </row>
    <row r="132" spans="1:60" outlineLevel="1" x14ac:dyDescent="0.2">
      <c r="A132" s="256">
        <v>25</v>
      </c>
      <c r="B132" s="257" t="s">
        <v>255</v>
      </c>
      <c r="C132" s="270" t="s">
        <v>256</v>
      </c>
      <c r="D132" s="258" t="s">
        <v>229</v>
      </c>
      <c r="E132" s="259">
        <v>55.6873</v>
      </c>
      <c r="F132" s="260"/>
      <c r="G132" s="261">
        <f>ROUND(E132*F132,2)</f>
        <v>0</v>
      </c>
      <c r="H132" s="260"/>
      <c r="I132" s="261">
        <f>ROUND(E132*H132,2)</f>
        <v>0</v>
      </c>
      <c r="J132" s="260"/>
      <c r="K132" s="261">
        <f>ROUND(E132*J132,2)</f>
        <v>0</v>
      </c>
      <c r="L132" s="261">
        <v>21</v>
      </c>
      <c r="M132" s="261">
        <f>G132*(1+L132/100)</f>
        <v>0</v>
      </c>
      <c r="N132" s="261">
        <v>0</v>
      </c>
      <c r="O132" s="261">
        <f>ROUND(E132*N132,2)</f>
        <v>0</v>
      </c>
      <c r="P132" s="261">
        <v>0</v>
      </c>
      <c r="Q132" s="262">
        <f>ROUND(E132*P132,2)</f>
        <v>0</v>
      </c>
      <c r="R132" s="233"/>
      <c r="S132" s="233" t="s">
        <v>109</v>
      </c>
      <c r="T132" s="233" t="s">
        <v>109</v>
      </c>
      <c r="U132" s="233">
        <v>0.02</v>
      </c>
      <c r="V132" s="233">
        <f>ROUND(E132*U132,2)</f>
        <v>1.1100000000000001</v>
      </c>
      <c r="W132" s="233"/>
      <c r="X132" s="233" t="s">
        <v>257</v>
      </c>
      <c r="Y132" s="214"/>
      <c r="Z132" s="214"/>
      <c r="AA132" s="214"/>
      <c r="AB132" s="214"/>
      <c r="AC132" s="214"/>
      <c r="AD132" s="214"/>
      <c r="AE132" s="214"/>
      <c r="AF132" s="214"/>
      <c r="AG132" s="214" t="s">
        <v>258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x14ac:dyDescent="0.2">
      <c r="A133" s="240" t="s">
        <v>104</v>
      </c>
      <c r="B133" s="241" t="s">
        <v>77</v>
      </c>
      <c r="C133" s="264" t="s">
        <v>28</v>
      </c>
      <c r="D133" s="242"/>
      <c r="E133" s="243"/>
      <c r="F133" s="244"/>
      <c r="G133" s="244">
        <f>SUMIF(AG134:AG139,"&lt;&gt;NOR",G134:G139)</f>
        <v>0</v>
      </c>
      <c r="H133" s="244"/>
      <c r="I133" s="244">
        <f>SUM(I134:I139)</f>
        <v>0</v>
      </c>
      <c r="J133" s="244"/>
      <c r="K133" s="244">
        <f>SUM(K134:K139)</f>
        <v>0</v>
      </c>
      <c r="L133" s="244"/>
      <c r="M133" s="244">
        <f>SUM(M134:M139)</f>
        <v>0</v>
      </c>
      <c r="N133" s="244"/>
      <c r="O133" s="244">
        <f>SUM(O134:O139)</f>
        <v>0</v>
      </c>
      <c r="P133" s="244"/>
      <c r="Q133" s="245">
        <f>SUM(Q134:Q139)</f>
        <v>0</v>
      </c>
      <c r="R133" s="239"/>
      <c r="S133" s="239"/>
      <c r="T133" s="239"/>
      <c r="U133" s="239"/>
      <c r="V133" s="239">
        <f>SUM(V134:V139)</f>
        <v>0</v>
      </c>
      <c r="W133" s="239"/>
      <c r="X133" s="239"/>
      <c r="AG133" t="s">
        <v>105</v>
      </c>
    </row>
    <row r="134" spans="1:60" outlineLevel="1" x14ac:dyDescent="0.2">
      <c r="A134" s="246">
        <v>26</v>
      </c>
      <c r="B134" s="247" t="s">
        <v>259</v>
      </c>
      <c r="C134" s="265" t="s">
        <v>260</v>
      </c>
      <c r="D134" s="248" t="s">
        <v>261</v>
      </c>
      <c r="E134" s="249">
        <v>1</v>
      </c>
      <c r="F134" s="250"/>
      <c r="G134" s="251">
        <f>ROUND(E134*F134,2)</f>
        <v>0</v>
      </c>
      <c r="H134" s="250"/>
      <c r="I134" s="251">
        <f>ROUND(E134*H134,2)</f>
        <v>0</v>
      </c>
      <c r="J134" s="250"/>
      <c r="K134" s="251">
        <f>ROUND(E134*J134,2)</f>
        <v>0</v>
      </c>
      <c r="L134" s="251">
        <v>21</v>
      </c>
      <c r="M134" s="251">
        <f>G134*(1+L134/100)</f>
        <v>0</v>
      </c>
      <c r="N134" s="251">
        <v>0</v>
      </c>
      <c r="O134" s="251">
        <f>ROUND(E134*N134,2)</f>
        <v>0</v>
      </c>
      <c r="P134" s="251">
        <v>0</v>
      </c>
      <c r="Q134" s="252">
        <f>ROUND(E134*P134,2)</f>
        <v>0</v>
      </c>
      <c r="R134" s="233"/>
      <c r="S134" s="233" t="s">
        <v>109</v>
      </c>
      <c r="T134" s="233" t="s">
        <v>119</v>
      </c>
      <c r="U134" s="233">
        <v>0</v>
      </c>
      <c r="V134" s="233">
        <f>ROUND(E134*U134,2)</f>
        <v>0</v>
      </c>
      <c r="W134" s="233"/>
      <c r="X134" s="233" t="s">
        <v>262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263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6" t="s">
        <v>264</v>
      </c>
      <c r="D135" s="253"/>
      <c r="E135" s="253"/>
      <c r="F135" s="253"/>
      <c r="G135" s="253"/>
      <c r="H135" s="233"/>
      <c r="I135" s="233"/>
      <c r="J135" s="233"/>
      <c r="K135" s="233"/>
      <c r="L135" s="233"/>
      <c r="M135" s="233"/>
      <c r="N135" s="233"/>
      <c r="O135" s="233"/>
      <c r="P135" s="233"/>
      <c r="Q135" s="233"/>
      <c r="R135" s="233"/>
      <c r="S135" s="233"/>
      <c r="T135" s="233"/>
      <c r="U135" s="233"/>
      <c r="V135" s="233"/>
      <c r="W135" s="233"/>
      <c r="X135" s="23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113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46">
        <v>27</v>
      </c>
      <c r="B136" s="247" t="s">
        <v>265</v>
      </c>
      <c r="C136" s="265" t="s">
        <v>266</v>
      </c>
      <c r="D136" s="248" t="s">
        <v>261</v>
      </c>
      <c r="E136" s="249">
        <v>1</v>
      </c>
      <c r="F136" s="250"/>
      <c r="G136" s="251">
        <f>ROUND(E136*F136,2)</f>
        <v>0</v>
      </c>
      <c r="H136" s="250"/>
      <c r="I136" s="251">
        <f>ROUND(E136*H136,2)</f>
        <v>0</v>
      </c>
      <c r="J136" s="250"/>
      <c r="K136" s="251">
        <f>ROUND(E136*J136,2)</f>
        <v>0</v>
      </c>
      <c r="L136" s="251">
        <v>21</v>
      </c>
      <c r="M136" s="251">
        <f>G136*(1+L136/100)</f>
        <v>0</v>
      </c>
      <c r="N136" s="251">
        <v>0</v>
      </c>
      <c r="O136" s="251">
        <f>ROUND(E136*N136,2)</f>
        <v>0</v>
      </c>
      <c r="P136" s="251">
        <v>0</v>
      </c>
      <c r="Q136" s="252">
        <f>ROUND(E136*P136,2)</f>
        <v>0</v>
      </c>
      <c r="R136" s="233"/>
      <c r="S136" s="233" t="s">
        <v>109</v>
      </c>
      <c r="T136" s="233" t="s">
        <v>119</v>
      </c>
      <c r="U136" s="233">
        <v>0</v>
      </c>
      <c r="V136" s="233">
        <f>ROUND(E136*U136,2)</f>
        <v>0</v>
      </c>
      <c r="W136" s="233"/>
      <c r="X136" s="233" t="s">
        <v>262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267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31"/>
      <c r="B137" s="232"/>
      <c r="C137" s="266" t="s">
        <v>268</v>
      </c>
      <c r="D137" s="253"/>
      <c r="E137" s="253"/>
      <c r="F137" s="253"/>
      <c r="G137" s="25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33"/>
      <c r="W137" s="233"/>
      <c r="X137" s="23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113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54" t="str">
        <f>C137</f>
        <v>/náklady na vyhotovení dokumentace skutečného provedení stavby a její předání objednateli v požadované formě a požadovaném počtu/</v>
      </c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46">
        <v>28</v>
      </c>
      <c r="B138" s="247" t="s">
        <v>269</v>
      </c>
      <c r="C138" s="265" t="s">
        <v>270</v>
      </c>
      <c r="D138" s="248" t="s">
        <v>261</v>
      </c>
      <c r="E138" s="249">
        <v>1</v>
      </c>
      <c r="F138" s="250"/>
      <c r="G138" s="251">
        <f>ROUND(E138*F138,2)</f>
        <v>0</v>
      </c>
      <c r="H138" s="250"/>
      <c r="I138" s="251">
        <f>ROUND(E138*H138,2)</f>
        <v>0</v>
      </c>
      <c r="J138" s="250"/>
      <c r="K138" s="251">
        <f>ROUND(E138*J138,2)</f>
        <v>0</v>
      </c>
      <c r="L138" s="251">
        <v>21</v>
      </c>
      <c r="M138" s="251">
        <f>G138*(1+L138/100)</f>
        <v>0</v>
      </c>
      <c r="N138" s="251">
        <v>0</v>
      </c>
      <c r="O138" s="251">
        <f>ROUND(E138*N138,2)</f>
        <v>0</v>
      </c>
      <c r="P138" s="251">
        <v>0</v>
      </c>
      <c r="Q138" s="252">
        <f>ROUND(E138*P138,2)</f>
        <v>0</v>
      </c>
      <c r="R138" s="233"/>
      <c r="S138" s="233" t="s">
        <v>147</v>
      </c>
      <c r="T138" s="233" t="s">
        <v>119</v>
      </c>
      <c r="U138" s="233">
        <v>0</v>
      </c>
      <c r="V138" s="233">
        <f>ROUND(E138*U138,2)</f>
        <v>0</v>
      </c>
      <c r="W138" s="233"/>
      <c r="X138" s="233" t="s">
        <v>262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263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31"/>
      <c r="B139" s="232"/>
      <c r="C139" s="266" t="s">
        <v>271</v>
      </c>
      <c r="D139" s="253"/>
      <c r="E139" s="253"/>
      <c r="F139" s="253"/>
      <c r="G139" s="25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33"/>
      <c r="W139" s="233"/>
      <c r="X139" s="233"/>
      <c r="Y139" s="214"/>
      <c r="Z139" s="214"/>
      <c r="AA139" s="214"/>
      <c r="AB139" s="214"/>
      <c r="AC139" s="214"/>
      <c r="AD139" s="214"/>
      <c r="AE139" s="214"/>
      <c r="AF139" s="214"/>
      <c r="AG139" s="214" t="s">
        <v>113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x14ac:dyDescent="0.2">
      <c r="A140" s="3"/>
      <c r="B140" s="4"/>
      <c r="C140" s="271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v>15</v>
      </c>
      <c r="AF140">
        <v>21</v>
      </c>
      <c r="AG140" t="s">
        <v>91</v>
      </c>
    </row>
    <row r="141" spans="1:60" x14ac:dyDescent="0.2">
      <c r="A141" s="217"/>
      <c r="B141" s="218" t="s">
        <v>30</v>
      </c>
      <c r="C141" s="272"/>
      <c r="D141" s="219"/>
      <c r="E141" s="220"/>
      <c r="F141" s="220"/>
      <c r="G141" s="263">
        <f>G8+G12+G62+G66+G73+G83+G98+G131+G133</f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f>SUMIF(L7:L139,AE140,G7:G139)</f>
        <v>0</v>
      </c>
      <c r="AF141">
        <f>SUMIF(L7:L139,AF140,G7:G139)</f>
        <v>0</v>
      </c>
      <c r="AG141" t="s">
        <v>272</v>
      </c>
    </row>
    <row r="142" spans="1:60" x14ac:dyDescent="0.2">
      <c r="A142" s="3"/>
      <c r="B142" s="4"/>
      <c r="C142" s="271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3"/>
      <c r="B143" s="4"/>
      <c r="C143" s="271"/>
      <c r="D143" s="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A144" s="221" t="s">
        <v>273</v>
      </c>
      <c r="B144" s="221"/>
      <c r="C144" s="273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22"/>
      <c r="B145" s="223"/>
      <c r="C145" s="274"/>
      <c r="D145" s="223"/>
      <c r="E145" s="223"/>
      <c r="F145" s="223"/>
      <c r="G145" s="224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G145" t="s">
        <v>274</v>
      </c>
    </row>
    <row r="146" spans="1:33" x14ac:dyDescent="0.2">
      <c r="A146" s="225"/>
      <c r="B146" s="226"/>
      <c r="C146" s="275"/>
      <c r="D146" s="226"/>
      <c r="E146" s="226"/>
      <c r="F146" s="226"/>
      <c r="G146" s="227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25"/>
      <c r="B147" s="226"/>
      <c r="C147" s="275"/>
      <c r="D147" s="226"/>
      <c r="E147" s="226"/>
      <c r="F147" s="226"/>
      <c r="G147" s="227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25"/>
      <c r="B148" s="226"/>
      <c r="C148" s="275"/>
      <c r="D148" s="226"/>
      <c r="E148" s="226"/>
      <c r="F148" s="226"/>
      <c r="G148" s="227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28"/>
      <c r="B149" s="229"/>
      <c r="C149" s="276"/>
      <c r="D149" s="229"/>
      <c r="E149" s="229"/>
      <c r="F149" s="229"/>
      <c r="G149" s="230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3"/>
      <c r="B150" s="4"/>
      <c r="C150" s="271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C151" s="277"/>
      <c r="D151" s="10"/>
      <c r="AG151" t="s">
        <v>275</v>
      </c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G70XwRbmEjrfzP0mpjuvJoaKRGXqf57Is+EFarLtdQouWz/z2Z61MlIrsKyTpiBytHtzw2vunBUGhYVVi8pYA==" saltValue="PsTkAmDU7EKYPAF4t4jh3w==" spinCount="100000" sheet="1"/>
  <mergeCells count="62">
    <mergeCell ref="C129:G129"/>
    <mergeCell ref="C135:G135"/>
    <mergeCell ref="C137:G137"/>
    <mergeCell ref="C139:G139"/>
    <mergeCell ref="C107:G107"/>
    <mergeCell ref="C110:G110"/>
    <mergeCell ref="C116:G116"/>
    <mergeCell ref="C119:G119"/>
    <mergeCell ref="C122:G122"/>
    <mergeCell ref="C126:G126"/>
    <mergeCell ref="C85:G85"/>
    <mergeCell ref="C89:G89"/>
    <mergeCell ref="C93:G93"/>
    <mergeCell ref="C96:G96"/>
    <mergeCell ref="C100:G100"/>
    <mergeCell ref="C103:G103"/>
    <mergeCell ref="C64:G64"/>
    <mergeCell ref="C68:G68"/>
    <mergeCell ref="C71:G71"/>
    <mergeCell ref="C75:G75"/>
    <mergeCell ref="C78:G78"/>
    <mergeCell ref="C81:G81"/>
    <mergeCell ref="C47:G47"/>
    <mergeCell ref="C48:G48"/>
    <mergeCell ref="C49:G49"/>
    <mergeCell ref="C52:G52"/>
    <mergeCell ref="C58:G58"/>
    <mergeCell ref="C60:G60"/>
    <mergeCell ref="C41:G41"/>
    <mergeCell ref="C42:G42"/>
    <mergeCell ref="C43:G43"/>
    <mergeCell ref="C44:G44"/>
    <mergeCell ref="C45:G45"/>
    <mergeCell ref="C46:G46"/>
    <mergeCell ref="C33:G33"/>
    <mergeCell ref="C35:G35"/>
    <mergeCell ref="C36:G36"/>
    <mergeCell ref="C37:G37"/>
    <mergeCell ref="C39:G39"/>
    <mergeCell ref="C40:G40"/>
    <mergeCell ref="C25:G25"/>
    <mergeCell ref="C26:G26"/>
    <mergeCell ref="C27:G27"/>
    <mergeCell ref="C28:G28"/>
    <mergeCell ref="C29:G29"/>
    <mergeCell ref="C30:G30"/>
    <mergeCell ref="C18:G18"/>
    <mergeCell ref="C20:G20"/>
    <mergeCell ref="C21:G21"/>
    <mergeCell ref="C22:G22"/>
    <mergeCell ref="C23:G23"/>
    <mergeCell ref="C24:G24"/>
    <mergeCell ref="A1:G1"/>
    <mergeCell ref="C2:G2"/>
    <mergeCell ref="C3:G3"/>
    <mergeCell ref="C4:G4"/>
    <mergeCell ref="A144:C144"/>
    <mergeCell ref="A145:G149"/>
    <mergeCell ref="C10:G10"/>
    <mergeCell ref="C14:G14"/>
    <mergeCell ref="C16:G16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LinksUpToDate>false</LinksUpToDate>
  <SharedDoc>false</SharedDoc>
  <HyperlinksChanged>false</HyperlinksChanged>
</Properties>
</file>