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</mc:Choice>
  </mc:AlternateContent>
  <xr:revisionPtr revIDLastSave="0" documentId="8_{1936DFD3-A73B-46D1-B077-21DF617189BA}" xr6:coauthVersionLast="47" xr6:coauthVersionMax="47" xr10:uidLastSave="{00000000-0000-0000-0000-000000000000}"/>
  <bookViews>
    <workbookView xWindow="-120" yWindow="-120" windowWidth="29040" windowHeight="1656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022B04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2022B045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2022B045 Pol'!$A$1:$X$173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63" i="12"/>
  <c r="BA159" i="12"/>
  <c r="BA133" i="12"/>
  <c r="BA126" i="12"/>
  <c r="BA97" i="12"/>
  <c r="BA84" i="12"/>
  <c r="BA69" i="12"/>
  <c r="BA57" i="12"/>
  <c r="BA53" i="12"/>
  <c r="BA48" i="12"/>
  <c r="BA29" i="12"/>
  <c r="BA10" i="12"/>
  <c r="G9" i="12"/>
  <c r="I9" i="12"/>
  <c r="K9" i="12"/>
  <c r="M9" i="12"/>
  <c r="O9" i="12"/>
  <c r="Q9" i="12"/>
  <c r="V9" i="12"/>
  <c r="G28" i="12"/>
  <c r="I28" i="12"/>
  <c r="K28" i="12"/>
  <c r="M28" i="12"/>
  <c r="O28" i="12"/>
  <c r="Q28" i="12"/>
  <c r="V28" i="12"/>
  <c r="G47" i="12"/>
  <c r="I47" i="12"/>
  <c r="K47" i="12"/>
  <c r="M47" i="12"/>
  <c r="O47" i="12"/>
  <c r="Q47" i="12"/>
  <c r="V47" i="12"/>
  <c r="G50" i="12"/>
  <c r="I50" i="12"/>
  <c r="K50" i="12"/>
  <c r="M50" i="12"/>
  <c r="O50" i="12"/>
  <c r="Q50" i="12"/>
  <c r="V50" i="12"/>
  <c r="G56" i="12"/>
  <c r="G55" i="12" s="1"/>
  <c r="I56" i="12"/>
  <c r="I55" i="12" s="1"/>
  <c r="K56" i="12"/>
  <c r="K55" i="12" s="1"/>
  <c r="M56" i="12"/>
  <c r="M55" i="12" s="1"/>
  <c r="O56" i="12"/>
  <c r="O55" i="12" s="1"/>
  <c r="Q56" i="12"/>
  <c r="Q55" i="12" s="1"/>
  <c r="V56" i="12"/>
  <c r="V55" i="12" s="1"/>
  <c r="G60" i="12"/>
  <c r="I60" i="12"/>
  <c r="K60" i="12"/>
  <c r="M60" i="12"/>
  <c r="O60" i="12"/>
  <c r="Q60" i="12"/>
  <c r="V60" i="12"/>
  <c r="G64" i="12"/>
  <c r="I64" i="12"/>
  <c r="K64" i="12"/>
  <c r="M64" i="12"/>
  <c r="O64" i="12"/>
  <c r="Q64" i="12"/>
  <c r="V64" i="12"/>
  <c r="G68" i="12"/>
  <c r="I68" i="12"/>
  <c r="K68" i="12"/>
  <c r="M68" i="12"/>
  <c r="O68" i="12"/>
  <c r="Q68" i="12"/>
  <c r="V68" i="12"/>
  <c r="G72" i="12"/>
  <c r="I72" i="12"/>
  <c r="K72" i="12"/>
  <c r="M72" i="12"/>
  <c r="O72" i="12"/>
  <c r="Q72" i="12"/>
  <c r="V72" i="12"/>
  <c r="G76" i="12"/>
  <c r="I76" i="12"/>
  <c r="K76" i="12"/>
  <c r="M76" i="12"/>
  <c r="O76" i="12"/>
  <c r="Q76" i="12"/>
  <c r="V76" i="12"/>
  <c r="G79" i="12"/>
  <c r="I79" i="12"/>
  <c r="K79" i="12"/>
  <c r="M79" i="12"/>
  <c r="O79" i="12"/>
  <c r="Q79" i="12"/>
  <c r="V79" i="12"/>
  <c r="G83" i="12"/>
  <c r="I83" i="12"/>
  <c r="K83" i="12"/>
  <c r="M83" i="12"/>
  <c r="O83" i="12"/>
  <c r="Q83" i="12"/>
  <c r="V83" i="12"/>
  <c r="G86" i="12"/>
  <c r="I86" i="12"/>
  <c r="K86" i="12"/>
  <c r="M86" i="12"/>
  <c r="O86" i="12"/>
  <c r="Q86" i="12"/>
  <c r="V86" i="12"/>
  <c r="G90" i="12"/>
  <c r="I90" i="12"/>
  <c r="K90" i="12"/>
  <c r="M90" i="12"/>
  <c r="O90" i="12"/>
  <c r="Q90" i="12"/>
  <c r="V90" i="12"/>
  <c r="G93" i="12"/>
  <c r="I93" i="12"/>
  <c r="K93" i="12"/>
  <c r="M93" i="12"/>
  <c r="O93" i="12"/>
  <c r="Q93" i="12"/>
  <c r="V93" i="12"/>
  <c r="G96" i="12"/>
  <c r="I96" i="12"/>
  <c r="K96" i="12"/>
  <c r="M96" i="12"/>
  <c r="O96" i="12"/>
  <c r="Q96" i="12"/>
  <c r="V96" i="12"/>
  <c r="G100" i="12"/>
  <c r="I100" i="12"/>
  <c r="K100" i="12"/>
  <c r="M100" i="12"/>
  <c r="O100" i="12"/>
  <c r="Q100" i="12"/>
  <c r="V100" i="12"/>
  <c r="G104" i="12"/>
  <c r="I104" i="12"/>
  <c r="K104" i="12"/>
  <c r="M104" i="12"/>
  <c r="O104" i="12"/>
  <c r="Q104" i="12"/>
  <c r="V104" i="12"/>
  <c r="G108" i="12"/>
  <c r="I108" i="12"/>
  <c r="K108" i="12"/>
  <c r="M108" i="12"/>
  <c r="O108" i="12"/>
  <c r="Q108" i="12"/>
  <c r="V108" i="12"/>
  <c r="G111" i="12"/>
  <c r="I111" i="12"/>
  <c r="K111" i="12"/>
  <c r="M111" i="12"/>
  <c r="O111" i="12"/>
  <c r="Q111" i="12"/>
  <c r="V111" i="12"/>
  <c r="G115" i="12"/>
  <c r="I115" i="12"/>
  <c r="K115" i="12"/>
  <c r="M115" i="12"/>
  <c r="O115" i="12"/>
  <c r="Q115" i="12"/>
  <c r="V115" i="12"/>
  <c r="G118" i="12"/>
  <c r="I118" i="12"/>
  <c r="K118" i="12"/>
  <c r="M118" i="12"/>
  <c r="O118" i="12"/>
  <c r="Q118" i="12"/>
  <c r="V118" i="12"/>
  <c r="G122" i="12"/>
  <c r="I122" i="12"/>
  <c r="K122" i="12"/>
  <c r="M122" i="12"/>
  <c r="O122" i="12"/>
  <c r="Q122" i="12"/>
  <c r="V122" i="12"/>
  <c r="G125" i="12"/>
  <c r="I125" i="12"/>
  <c r="K125" i="12"/>
  <c r="M125" i="12"/>
  <c r="O125" i="12"/>
  <c r="Q125" i="12"/>
  <c r="V125" i="12"/>
  <c r="G132" i="12"/>
  <c r="I132" i="12"/>
  <c r="K132" i="12"/>
  <c r="M132" i="12"/>
  <c r="O132" i="12"/>
  <c r="Q132" i="12"/>
  <c r="V132" i="12"/>
  <c r="G135" i="12"/>
  <c r="I135" i="12"/>
  <c r="K135" i="12"/>
  <c r="M135" i="12"/>
  <c r="O135" i="12"/>
  <c r="Q135" i="12"/>
  <c r="V135" i="12"/>
  <c r="G138" i="12"/>
  <c r="I138" i="12"/>
  <c r="K138" i="12"/>
  <c r="M138" i="12"/>
  <c r="O138" i="12"/>
  <c r="Q138" i="12"/>
  <c r="V138" i="12"/>
  <c r="G144" i="12"/>
  <c r="I144" i="12"/>
  <c r="K144" i="12"/>
  <c r="M144" i="12"/>
  <c r="O144" i="12"/>
  <c r="Q144" i="12"/>
  <c r="V144" i="12"/>
  <c r="G147" i="12"/>
  <c r="I147" i="12"/>
  <c r="K147" i="12"/>
  <c r="M147" i="12"/>
  <c r="O147" i="12"/>
  <c r="Q147" i="12"/>
  <c r="V147" i="12"/>
  <c r="G150" i="12"/>
  <c r="I150" i="12"/>
  <c r="K150" i="12"/>
  <c r="M150" i="12"/>
  <c r="O150" i="12"/>
  <c r="Q150" i="12"/>
  <c r="V150" i="12"/>
  <c r="G154" i="12"/>
  <c r="G153" i="12" s="1"/>
  <c r="I154" i="12"/>
  <c r="I153" i="12" s="1"/>
  <c r="K154" i="12"/>
  <c r="K153" i="12" s="1"/>
  <c r="M154" i="12"/>
  <c r="M153" i="12" s="1"/>
  <c r="O154" i="12"/>
  <c r="O153" i="12" s="1"/>
  <c r="Q154" i="12"/>
  <c r="Q153" i="12" s="1"/>
  <c r="V154" i="12"/>
  <c r="V153" i="12" s="1"/>
  <c r="G156" i="12"/>
  <c r="I156" i="12"/>
  <c r="K156" i="12"/>
  <c r="M156" i="12"/>
  <c r="O156" i="12"/>
  <c r="Q156" i="12"/>
  <c r="V156" i="12"/>
  <c r="G158" i="12"/>
  <c r="I158" i="12"/>
  <c r="K158" i="12"/>
  <c r="M158" i="12"/>
  <c r="O158" i="12"/>
  <c r="Q158" i="12"/>
  <c r="V158" i="12"/>
  <c r="G160" i="12"/>
  <c r="I160" i="12"/>
  <c r="K160" i="12"/>
  <c r="M160" i="12"/>
  <c r="O160" i="12"/>
  <c r="Q160" i="12"/>
  <c r="V160" i="12"/>
  <c r="AE163" i="12"/>
  <c r="AF163" i="12"/>
  <c r="I20" i="1"/>
  <c r="I19" i="1"/>
  <c r="I18" i="1"/>
  <c r="I17" i="1"/>
  <c r="I16" i="1"/>
  <c r="I58" i="1"/>
  <c r="J57" i="1"/>
  <c r="J56" i="1"/>
  <c r="J55" i="1"/>
  <c r="J54" i="1"/>
  <c r="J53" i="1"/>
  <c r="J52" i="1"/>
  <c r="J51" i="1"/>
  <c r="J50" i="1"/>
  <c r="J49" i="1"/>
  <c r="J58" i="1" s="1"/>
  <c r="F42" i="1"/>
  <c r="G42" i="1"/>
  <c r="G25" i="1" s="1"/>
  <c r="A25" i="1" s="1"/>
  <c r="H41" i="1"/>
  <c r="I41" i="1" s="1"/>
  <c r="H40" i="1"/>
  <c r="I40" i="1" s="1"/>
  <c r="H39" i="1"/>
  <c r="I21" i="1"/>
  <c r="J28" i="1"/>
  <c r="J26" i="1"/>
  <c r="G38" i="1"/>
  <c r="F38" i="1"/>
  <c r="J23" i="1"/>
  <c r="J24" i="1"/>
  <c r="J25" i="1"/>
  <c r="J27" i="1"/>
  <c r="E24" i="1"/>
  <c r="E26" i="1"/>
  <c r="G26" i="1" l="1"/>
  <c r="A26" i="1"/>
  <c r="G28" i="1"/>
  <c r="G23" i="1"/>
  <c r="V155" i="12"/>
  <c r="Q155" i="12"/>
  <c r="O155" i="12"/>
  <c r="M155" i="12"/>
  <c r="K155" i="12"/>
  <c r="I155" i="12"/>
  <c r="G155" i="12"/>
  <c r="V114" i="12"/>
  <c r="Q114" i="12"/>
  <c r="O114" i="12"/>
  <c r="M114" i="12"/>
  <c r="K114" i="12"/>
  <c r="I114" i="12"/>
  <c r="G114" i="12"/>
  <c r="V99" i="12"/>
  <c r="Q99" i="12"/>
  <c r="O99" i="12"/>
  <c r="M99" i="12"/>
  <c r="K99" i="12"/>
  <c r="I99" i="12"/>
  <c r="G99" i="12"/>
  <c r="V89" i="12"/>
  <c r="Q89" i="12"/>
  <c r="O89" i="12"/>
  <c r="M89" i="12"/>
  <c r="K89" i="12"/>
  <c r="I89" i="12"/>
  <c r="G89" i="12"/>
  <c r="V82" i="12"/>
  <c r="Q82" i="12"/>
  <c r="O82" i="12"/>
  <c r="M82" i="12"/>
  <c r="K82" i="12"/>
  <c r="I82" i="12"/>
  <c r="G82" i="12"/>
  <c r="V59" i="12"/>
  <c r="Q59" i="12"/>
  <c r="O59" i="12"/>
  <c r="M59" i="12"/>
  <c r="K59" i="12"/>
  <c r="I59" i="12"/>
  <c r="G59" i="12"/>
  <c r="V8" i="12"/>
  <c r="Q8" i="12"/>
  <c r="O8" i="12"/>
  <c r="M8" i="12"/>
  <c r="K8" i="12"/>
  <c r="I8" i="12"/>
  <c r="G8" i="12"/>
  <c r="H42" i="1"/>
  <c r="I39" i="1"/>
  <c r="I42" i="1" s="1"/>
  <c r="A23" i="1" l="1"/>
  <c r="J41" i="1"/>
  <c r="J40" i="1"/>
  <c r="J39" i="1"/>
  <c r="J42" i="1" s="1"/>
  <c r="G24" i="1" l="1"/>
  <c r="A27" i="1" s="1"/>
  <c r="A24" i="1"/>
  <c r="G29" i="1" l="1"/>
  <c r="G27" i="1" s="1"/>
  <c r="A29" i="1"/>
</calcChain>
</file>

<file path=xl/sharedStrings.xml><?xml version="1.0" encoding="utf-8"?>
<sst xmlns="http://schemas.openxmlformats.org/spreadsheetml/2006/main" count="652" uniqueCount="299">
  <si>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</si>
  <si>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</si>
  <si>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</si>
  <si>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</si>
  <si>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</si>
  <si>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</si>
  <si>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</si>
  <si>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</si>
  <si>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</si>
  <si>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</si>
  <si>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</si>
  <si>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</si>
  <si>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</si>
  <si>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</si>
  <si>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</si>
  <si>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</si>
  <si>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</si>
  <si>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</si>
  <si>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</si>
  <si>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</si>
  <si>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</si>
  <si>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</si>
  <si>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</si>
  <si>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</si>
  <si>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</si>
  <si>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</si>
  <si>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</si>
  <si>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</si>
  <si>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</si>
  <si>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</si>
  <si>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</si>
  <si>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</si>
  <si>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</si>
  <si>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</si>
  <si>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</si>
  <si>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</si>
  <si>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</si>
  <si>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</si>
  <si>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</si>
  <si>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</si>
  <si>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</si>
  <si>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</si>
  <si>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2022B045</t>
  </si>
  <si>
    <t>ETAPA B - Atletická dráha a skok daleký</t>
  </si>
  <si>
    <t>01</t>
  </si>
  <si>
    <t>Městský stadion - rekonstrukce běžecké dráhy</t>
  </si>
  <si>
    <t>Objekt:</t>
  </si>
  <si>
    <t>Rozpočet:</t>
  </si>
  <si>
    <t>20220045</t>
  </si>
  <si>
    <t>ÚSTÍ NAD LABEM - Městský stadion - rekonstrukce běžecké dráhy</t>
  </si>
  <si>
    <t>Statutární město Ústí nad Labem</t>
  </si>
  <si>
    <t>Velká hradební 2336/8</t>
  </si>
  <si>
    <t>Ústí nad Labem-Ústí nad Labem-centrum</t>
  </si>
  <si>
    <t>40001</t>
  </si>
  <si>
    <t xml:space="preserve">00081531  </t>
  </si>
  <si>
    <t>CZ00081531</t>
  </si>
  <si>
    <t>Stavba</t>
  </si>
  <si>
    <t>Celkem za stavbu</t>
  </si>
  <si>
    <t>CZK</t>
  </si>
  <si>
    <t>Rekapitulace dílů</t>
  </si>
  <si>
    <t>Typ dílu</t>
  </si>
  <si>
    <t>471</t>
  </si>
  <si>
    <t>Umělé povrchy</t>
  </si>
  <si>
    <t>569</t>
  </si>
  <si>
    <t>Podkladní vrstvy umělých povrchů</t>
  </si>
  <si>
    <t>63</t>
  </si>
  <si>
    <t>Podlahy a podlahové konstrukce</t>
  </si>
  <si>
    <t>872</t>
  </si>
  <si>
    <t>Liniové odvodňovací žlaby</t>
  </si>
  <si>
    <t>913</t>
  </si>
  <si>
    <t>Sportovní vybavení</t>
  </si>
  <si>
    <t>915</t>
  </si>
  <si>
    <t>Ohraničení ploch-obrubníky</t>
  </si>
  <si>
    <t>96</t>
  </si>
  <si>
    <t>Bourání konstrukcí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</si>
  <si>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</si>
  <si>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</si>
  <si>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</si>
  <si>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</si>
  <si>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</si>
  <si>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</si>
  <si>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</si>
  <si>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</si>
  <si>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</si>
  <si>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</si>
  <si>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</si>
  <si>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</si>
  <si>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</si>
  <si>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</si>
  <si>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</si>
  <si>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</si>
  <si>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</si>
  <si>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</si>
  <si>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</si>
  <si>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</si>
  <si>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</si>
  <si>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</si>
  <si>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</si>
  <si>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</si>
  <si>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</si>
  <si>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</si>
  <si>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</si>
  <si>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</si>
  <si>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</si>
  <si>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</si>
  <si>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</si>
  <si>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589311111</t>
  </si>
  <si>
    <t>Kryt ploch pro atletiku tl. 13mm - umělý vodopropustný oborový typ "Spray coat"</t>
  </si>
  <si>
    <t>m2</t>
  </si>
  <si>
    <t>URS</t>
  </si>
  <si>
    <t>Indiv</t>
  </si>
  <si>
    <t>Práce</t>
  </si>
  <si>
    <t>POL1_1</t>
  </si>
  <si>
    <t>/kompletní dodávka a položení monolitického VODOPROPUSTNÉHO umělého polyuretanového povrchu oborového typu "Spray Coat" - tento typ povrchu je tvořen základní vrstvou z barevného EPDM granulátu 1-4mm pojeného polyuretanovým pojivem, která se klade v prům. tl. 10mm. Směs se míchá přímo na stavbě a nanáší se celoplošeně speciálním k tomu určeným finišerem, čímž se vytváří monolitický bezespárý a vodopropustný celek. Na tuto vrstvu se provádí nástřik tl. 3mm z jemného gumového granulátu EPDM frakce 0,5-1,5mm způsobujícího zdrsnění a protiskluzový efekt. Celková tl. povrchu je tedy 13mm. Tento povrch je určen speciálně pro atletiku. Barva povrchu červená, lajnování jednotlivých drah na oválu a základních handicapů bude provedeno bílou PUR barvou, ostatní handicapy budou provedeny v rozdílných barevných odstínech. Povrch musí mít platný certifikát World Athletics (dříve IAAF)/</t>
  </si>
  <si>
    <t>POP</t>
  </si>
  <si>
    <t/>
  </si>
  <si>
    <t>Sportovní povrch musí splňovat tyto všeobecné náležitosti:</t>
  </si>
  <si>
    <t>a) Certifikace World Athletics (dříve IAAF)</t>
  </si>
  <si>
    <t>b) Certifikace podle EN 14 877 a DIN 18036-6</t>
  </si>
  <si>
    <t>Požadované technické vlastnosti:</t>
  </si>
  <si>
    <t>a) Podle World Athletics (dříve IAAF)</t>
  </si>
  <si>
    <t>Útlum dopadu – min 35%</t>
  </si>
  <si>
    <t>Vertikální deformace – min 1,5 mm</t>
  </si>
  <si>
    <t>Kluzkost – min 0,5</t>
  </si>
  <si>
    <t>Vodopropustnost – 1 N/mm2, min 80%</t>
  </si>
  <si>
    <t>Pevnost v tahu – min 0,6 mm</t>
  </si>
  <si>
    <t>Protažení – min 70%</t>
  </si>
  <si>
    <t>b) Podle specifikace DIN V 18035-6</t>
  </si>
  <si>
    <t>Standartní deformace – min. 0,6 mm</t>
  </si>
  <si>
    <t>Odporové opotřebení – max. 1 mm</t>
  </si>
  <si>
    <t>vodopropustný povrch - dráha + skok do dálky (přenos výměry z CAD aplikace) : (3534,23+123,164)</t>
  </si>
  <si>
    <t>VV</t>
  </si>
  <si>
    <t>589311112</t>
  </si>
  <si>
    <t>Kryt ploch pro atletiku tl. 13mm - umělý vodonepropustný oborový typ "Sandwich"</t>
  </si>
  <si>
    <t>/kompletní dodávka a položení monolitického VODONEPROPUSTNÉHO umělého polyuretanového povrchu - jedná se o na stavbě zhotovený dvouvrstvý vodou nepropustný umělý povrch. Je tvořen základní vrstvou z barevného gumového granulátu 1-4mm pojeného polyuretanovým pojivem, která se klade v prům. tl. 10mm. Směs se míchá přímo na stavbě a nanáší se celoplošeně speciálním k tomu určeným finišerem, čímž se vytváří monolitický bezespárý a vodopropustný celek. Na tuto vrstvu se provádí dvousložková polyuretanová vodou nepropustná stěrka, do níž je ještě za měkka ručně aplikován vsyp z EPDM barevného granulátu. Celková tl. povrchu je tedy 13mm. Tento povrch je určen speciállně pro atletiku. Barva povrchu červená, lajnování jednotlivých drah na oválu a základních handicapů bude provedeno bílou PUR barvou, ostatní handicapy budou provedeny v rozdílných barevných odstínech. Povrch musí mít platný certifikát World Athletics (dříve IAAF)/</t>
  </si>
  <si>
    <t>a) Podle IAAF specifikace</t>
  </si>
  <si>
    <t>Vodopropustnost – vodonepropustný</t>
  </si>
  <si>
    <t>vodonepropustný povrch - skok do dálky (přenos výměry z CAD aplikace) : (182,06)</t>
  </si>
  <si>
    <t>589311112U99</t>
  </si>
  <si>
    <t>Příplatek za ruční zřízení zesílené vrstvy umělého vodopropustného povrchu</t>
  </si>
  <si>
    <t>Vlastní</t>
  </si>
  <si>
    <t>POL1_0</t>
  </si>
  <si>
    <t>/příplatek za ruční zhotovení zesílené vrstvy umělého vodopropustného povrchu tl. 20-25mm v zatěžovaných plochách/</t>
  </si>
  <si>
    <t>Skok daleký : ((13,0*1,32)*2)+((11,0*1,32)*2)</t>
  </si>
  <si>
    <t>589991001NC</t>
  </si>
  <si>
    <t>Lajnování sektorů</t>
  </si>
  <si>
    <t>kompl.</t>
  </si>
  <si>
    <t>R-položka</t>
  </si>
  <si>
    <t>POL12_1</t>
  </si>
  <si>
    <t>/kompletní cena za provedení lajnování atletického oválu speciálními PUR barvami/</t>
  </si>
  <si>
    <t>Lajnování jednotlivých drah na oválu a základních handicapů bude provedeno bílou PUR barvou, ostatní handicapy budou provedeny v rozdílných barevných odstínech dle pravidel atletiky a dle technického manuálu Track and Field, výkresu Marking Plan 400m.</t>
  </si>
  <si>
    <t>Počet : (1)</t>
  </si>
  <si>
    <t>576131111</t>
  </si>
  <si>
    <t>Koberec otevřený ACO 8 tl. 4 cm</t>
  </si>
  <si>
    <t>/kompletní cena za lokální úpravu (odborný předpoklad 10%) horní části otevřeného živičného dvouvrstvého podkladu umělých povrchů - jemnozrnný otevřený asfaltový koberec tl. 40mm/</t>
  </si>
  <si>
    <t>lokální úprava asfaltového koberce (přenos výměry z CAD aplikace - odborný předpoklad 10%) : ((3657,394+182,06)*0,1)</t>
  </si>
  <si>
    <t>564231111</t>
  </si>
  <si>
    <t>Podklad ze štěrkopísku po zhutnění tloušťky 10 cm</t>
  </si>
  <si>
    <t>RTS 22/ I</t>
  </si>
  <si>
    <t>/cena za dodání a uložení štěrkopískové vrstvy o tl 10cm/</t>
  </si>
  <si>
    <t>vrh.kruhy :  (3,1416*1,25*1,25)</t>
  </si>
  <si>
    <t>lapač písku :  ((9,5*0,5)+(5,35*0,5))*2</t>
  </si>
  <si>
    <t>564831111</t>
  </si>
  <si>
    <t>Podklad ze štěrkodrti po zhutnění tloušťky 10 cm</t>
  </si>
  <si>
    <t>/cena za dodání a uložení štěrkopískové vrstvy o tl. 10cm/</t>
  </si>
  <si>
    <t>631319165</t>
  </si>
  <si>
    <t>Příplatek za konečnou úpravu mazanin tl. 24 cm</t>
  </si>
  <si>
    <t>m3</t>
  </si>
  <si>
    <t>/cena za přehlazení povrchu betonové mazaniny ocelovým hladítkem s poprášením cementem pro konečnou úpravu mazaniny/</t>
  </si>
  <si>
    <t>vrh.kruhy : (3,1416*1,25*1,25)*0,12</t>
  </si>
  <si>
    <t>lapač písku : (((9,5*0,5)+(5,35*0,5))*0,12)*2</t>
  </si>
  <si>
    <t>631315611</t>
  </si>
  <si>
    <t>Mazanina betonová tl. 12 - 24 cm C 16/20 vyztužená ocelovými vlákny 20 kg / m3</t>
  </si>
  <si>
    <t>/cena za dodání a uložení betonové mazaniny tl. 12cm/</t>
  </si>
  <si>
    <t>631571007</t>
  </si>
  <si>
    <t>Násyp z písku slévárenského</t>
  </si>
  <si>
    <t>/cena za dosypání doskočiště pro skok daleký/</t>
  </si>
  <si>
    <t>dosypání doskočiště : (9,0*4,84*0,2)</t>
  </si>
  <si>
    <t>632412130</t>
  </si>
  <si>
    <t>Potěr ze SMS, ruční zpracování, tl. 30 mm</t>
  </si>
  <si>
    <t>vrh.kruhy : ((3,1416*1,25*1,25)+(3,1416*1,068*1,068))</t>
  </si>
  <si>
    <t>lapač písku : ((9,5*0,5*2)+(4,2*0,5))*2</t>
  </si>
  <si>
    <t>599001001</t>
  </si>
  <si>
    <t>Přejezdový klín - provizorní ochrana odvodňovacího žlabu</t>
  </si>
  <si>
    <t xml:space="preserve">ks    </t>
  </si>
  <si>
    <t>POL1_</t>
  </si>
  <si>
    <t>/kompletní položka pro zřízení i odstranění provizorní ochranné konstrukce pro přejezd stavební mechanizace/</t>
  </si>
  <si>
    <t>počet kusů : (6)</t>
  </si>
  <si>
    <t>872991900</t>
  </si>
  <si>
    <t>Výměna prvků odvodňovacího žlabu</t>
  </si>
  <si>
    <t>m</t>
  </si>
  <si>
    <t>/kompletní cena za výměnu prvků stávajícího odvodňovacího žlabu - odborný předpoklad 10%/</t>
  </si>
  <si>
    <t>výměna poničených žlabů (výměra CAD) - odborný předpoklad 10% : ((98,55*2)*0,1)</t>
  </si>
  <si>
    <t>953943123</t>
  </si>
  <si>
    <t>Osazení kovových předmětů do betonu, 15 kg / kus</t>
  </si>
  <si>
    <t>kus</t>
  </si>
  <si>
    <t>/demontáž a zpětná montáž odrazových prken/</t>
  </si>
  <si>
    <t>odrazová prkna : (10)</t>
  </si>
  <si>
    <t>762522815R00</t>
  </si>
  <si>
    <t>Demontáž stávajících lapačů písku</t>
  </si>
  <si>
    <t>/cena za demontáž stávajících lapačů písku/</t>
  </si>
  <si>
    <t>lapače písku - dálka : ((14,85*0,5)*2)</t>
  </si>
  <si>
    <t>1067</t>
  </si>
  <si>
    <t>Lapač písku dl. 1000mm</t>
  </si>
  <si>
    <t>Specifikace</t>
  </si>
  <si>
    <t>POL3_</t>
  </si>
  <si>
    <t>/dodávka kompletních těles lapače písku délky 1000mm, tvořících čistící zónu okolo doskočiště. Nosný rošt s připevněnou gumovou rohoží a jednostranným ocelovým profilem pro napojení na umělý povrch běžecké dráhy/</t>
  </si>
  <si>
    <t>lapače písku - dálka : (14,85*2)</t>
  </si>
  <si>
    <t>916561111</t>
  </si>
  <si>
    <t>Osazení záhon.obrubníků do lože z C 12/15 s opěrou</t>
  </si>
  <si>
    <t>/cena za osazení nových obrubníků (odborný předpoklad 10%)/</t>
  </si>
  <si>
    <t>výměna poškozených obrubníků (výměra CAD) - odborný předpoklad 10% : (548,0*0,1)</t>
  </si>
  <si>
    <t>obrubníky s plastovým krytem - doskočiště : (9,0*2)</t>
  </si>
  <si>
    <t>918101111</t>
  </si>
  <si>
    <t>Lože pod obrubníky nebo obruby dlažeb z C 12/15</t>
  </si>
  <si>
    <t>/cena za provedení betonového lože pod obrubníky (odborný předpoklad 10%)/</t>
  </si>
  <si>
    <t>výměna poškozených obrubníků (výměra CAD) - odborný předpoklad 10% : (54,8*0,25*0,20)</t>
  </si>
  <si>
    <t>obrubníky s plastovým krytem - doskočiště : ((9,0*2)*0,25*0,2)</t>
  </si>
  <si>
    <t>1068</t>
  </si>
  <si>
    <t>Obrubník 1000x400x60mmm - s plastem na horním líci</t>
  </si>
  <si>
    <t>/cena za dodávku obrubníků do vnitří části doskočiště pro skok daleký/</t>
  </si>
  <si>
    <t>doskočiště - vnitřní obrubník : ((9,0*2)*1,01)</t>
  </si>
  <si>
    <t>592173070</t>
  </si>
  <si>
    <t>Obrubník záhonový 50/5/20 cm šedý</t>
  </si>
  <si>
    <t>SPCM</t>
  </si>
  <si>
    <t>POL3_1</t>
  </si>
  <si>
    <t>/cena za dodávku obrubníků - odborný předpoklad 10% z celkového množství/</t>
  </si>
  <si>
    <t>výměna poškozených obrubníků (výměra CAD) - odborný předpoklad 10% : ((54,8*2)*1,02)</t>
  </si>
  <si>
    <t>113151219</t>
  </si>
  <si>
    <t>Fréz.živič krytu nad 500 m2, bez překážek,tl.10 cm</t>
  </si>
  <si>
    <t>/odstranění stávající asfaltové vrstvy frézováním (odborný předpoklad 10%)/</t>
  </si>
  <si>
    <t>lokální úprava asfaltové vrstvy (odborný předpoklad 10%) : (383,9454)</t>
  </si>
  <si>
    <t>113204111</t>
  </si>
  <si>
    <t>Vytrhání obrub záhonových</t>
  </si>
  <si>
    <t>/odstranění stávajících betonových obrubníků (odborný předpoklad 10%)/</t>
  </si>
  <si>
    <t>Vytrhání poškozených obrubníků - odborný předpoklad 10% : (54,8)</t>
  </si>
  <si>
    <t>Vytrhání obrub doskočiště : (18,18)</t>
  </si>
  <si>
    <t>776511810</t>
  </si>
  <si>
    <t>Odstranění umělých povrchů bez podložky</t>
  </si>
  <si>
    <t>/odstranění stávajícího umělého povrchu/</t>
  </si>
  <si>
    <t>odstranění umělého povrchu : (3657,394+182,06)</t>
  </si>
  <si>
    <t>979081111</t>
  </si>
  <si>
    <t>Odvoz suti a vybour. hmot na skládku do 1 km</t>
  </si>
  <si>
    <t>t</t>
  </si>
  <si>
    <t>/cena za odvoz suti na skládku, včetně naložení na dopravní prostředek a složení na skládku, bez poplatku za skládku/</t>
  </si>
  <si>
    <t>tonáž vybouraných obrubníků : (72,98*0,04)</t>
  </si>
  <si>
    <t>tonáž odfrrézovaného asfaltu : (383,9454*0,220)</t>
  </si>
  <si>
    <t>stržený umělý povrch tech.sektorů : (3839,454*0,025)</t>
  </si>
  <si>
    <t>výměna odvod. žlabů : (19,71*0,04)</t>
  </si>
  <si>
    <t>výměna lapačů písku : (14,85*2*0,025)</t>
  </si>
  <si>
    <t>979081121</t>
  </si>
  <si>
    <t>Příplatek k odvozu za každý další 1 km</t>
  </si>
  <si>
    <t>/cena za odvoz suti na skládku, včetně naložení na dopravní prostředek a složení na skládku, bez poplatku za skládku - příplatek za každý 1 km/</t>
  </si>
  <si>
    <t>celková tonáž (9km) : (184,90444*9)</t>
  </si>
  <si>
    <t>979082111</t>
  </si>
  <si>
    <t>Vnitrostaveništní doprava suti do 10 m</t>
  </si>
  <si>
    <t>/cena za vnitrostaveništní dopravu, včetně případného složení na staveništní deponii/</t>
  </si>
  <si>
    <t>celková tonáž : (184,90444)</t>
  </si>
  <si>
    <t>979990001</t>
  </si>
  <si>
    <t>Poplatek za skládku stavební suti</t>
  </si>
  <si>
    <t>RTS 20/ I</t>
  </si>
  <si>
    <t>/poplatek za skládku stavební suti/</t>
  </si>
  <si>
    <t>tonáž vybouraných obrubníků : (110,16*0,04)</t>
  </si>
  <si>
    <t>vrhačský kruh : (4,9*0,12*2,0)</t>
  </si>
  <si>
    <t>979990181</t>
  </si>
  <si>
    <t>Poplatek za uložení suti - PVC podlahová krytina, skupina odpadu 200307</t>
  </si>
  <si>
    <t>/poplatek za skládku odstraněného umělého povrchu/</t>
  </si>
  <si>
    <t>stržený umělý povrch : (3839,454*0,025)</t>
  </si>
  <si>
    <t>979999995</t>
  </si>
  <si>
    <t>Poplatek za recyklaci asfalt (skup.170302)</t>
  </si>
  <si>
    <t>/poplatek za recyklaci odfrézovaného asfaltu/</t>
  </si>
  <si>
    <t>tonáž odfrézovaného asfaltu : (383,9454*0,220)</t>
  </si>
  <si>
    <t>961100015</t>
  </si>
  <si>
    <t>Bourání základů z betonu prostého</t>
  </si>
  <si>
    <t>Agregovaná položka</t>
  </si>
  <si>
    <t>POL2_</t>
  </si>
  <si>
    <t>/cena za bourání vrhačského kruhu/</t>
  </si>
  <si>
    <t>vrhačský kruh : (4,9*0,12)</t>
  </si>
  <si>
    <t>998225111</t>
  </si>
  <si>
    <t>Přesun hmot, pozemní komunikace, kryt živičný</t>
  </si>
  <si>
    <t>Přesun hmot</t>
  </si>
  <si>
    <t>POL7_</t>
  </si>
  <si>
    <t>00511 R</t>
  </si>
  <si>
    <t xml:space="preserve">Geodetické práce </t>
  </si>
  <si>
    <t>Soubor</t>
  </si>
  <si>
    <t>VRN</t>
  </si>
  <si>
    <t>POL99_8</t>
  </si>
  <si>
    <t>/kompletní cena za geodetické práce potřebné pro realizaci stavby/</t>
  </si>
  <si>
    <t>005241010R</t>
  </si>
  <si>
    <t>Projektová dokumentace skutečného provedení stavby</t>
  </si>
  <si>
    <t>/náklady na vyhotovení dokumentace skutečného provedení stavby a její předání objednateli v požadované formě a požadovaném počtu/</t>
  </si>
  <si>
    <t>1004T</t>
  </si>
  <si>
    <t>NUS-náklady spojené s umístěním stavby</t>
  </si>
  <si>
    <t>/veškeré náklady spojené s umístěním a zařízením staveniště/</t>
  </si>
  <si>
    <t>SUM</t>
  </si>
  <si>
    <t>Poznámky uchazeče k zadání</t>
  </si>
  <si>
    <t>POPUZIV</t>
  </si>
  <si>
    <t>END</t>
  </si>
  <si>
    <t>Soupis prací s výkazem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</si>
</sst>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worksheet" Target="worksheets/sheet3.xml" />
  <Relationship Id="rId7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1.xml" />
  <Relationship Id="rId4" Type="http://schemas.openxmlformats.org/officeDocument/2006/relationships/worksheet" Target="worksheets/sheet4.xml" />
  <Relationship Id="rId9" Type="http://schemas.openxmlformats.org/officeDocument/2006/relationships/calcChain" Target="calcChain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</Relationships>
</file>

<file path=xl/worksheets/_rels/sheet3.xml.rels>&#65279;<?xml version="1.0" encoding="UTF-8" standalone="yes"?>
<Relationships xmlns="http://schemas.openxmlformats.org/package/2006/relationships"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2.v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76" t="s">
        <v>40</v>
      </c>
      <c r="B2" s="76"/>
      <c r="C2" s="76"/>
      <c r="D2" s="76"/>
      <c r="E2" s="76"/>
      <c r="F2" s="76"/>
      <c r="G2" s="76"/>
    </row>
  </sheetData>
  <sheetProtection algorithmName="SHA-512" hashValue="zkfBQj7YJuekLtRYb66ny8IayQCFAdnxLXxoMDUmMNed5YAJp1ERy73qh5o4YGqG1ZpaosLbas38BW5Pbt0ooA==" saltValue="O71cYQzG4IaBwqubZC/nu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77" t="s">
        <v>298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23</v>
      </c>
      <c r="C2" s="112"/>
      <c r="D2" s="113" t="s">
        <v>48</v>
      </c>
      <c r="E2" s="114" t="s">
        <v>49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46</v>
      </c>
      <c r="C3" s="112"/>
      <c r="D3" s="118" t="s">
        <v>44</v>
      </c>
      <c r="E3" s="119" t="s">
        <v>45</v>
      </c>
      <c r="F3" s="120"/>
      <c r="G3" s="120"/>
      <c r="H3" s="120"/>
      <c r="I3" s="120"/>
      <c r="J3" s="121"/>
    </row>
    <row r="4" spans="1:15" ht="23.25" customHeight="1" x14ac:dyDescent="0.2">
      <c r="A4" s="108">
        <v>27678</v>
      </c>
      <c r="B4" s="122" t="s">
        <v>47</v>
      </c>
      <c r="C4" s="123"/>
      <c r="D4" s="124" t="s">
        <v>42</v>
      </c>
      <c r="E4" s="125" t="s">
        <v>43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22</v>
      </c>
      <c r="D5" s="128" t="s">
        <v>50</v>
      </c>
      <c r="E5" s="91"/>
      <c r="F5" s="91"/>
      <c r="G5" s="91"/>
      <c r="H5" s="18" t="s">
        <v>41</v>
      </c>
      <c r="I5" s="130" t="s">
        <v>54</v>
      </c>
      <c r="J5" s="8"/>
    </row>
    <row r="6" spans="1:15" ht="15.75" customHeight="1" x14ac:dyDescent="0.2">
      <c r="A6" s="2"/>
      <c r="B6" s="28"/>
      <c r="C6" s="55"/>
      <c r="D6" s="110" t="s">
        <v>51</v>
      </c>
      <c r="E6" s="92"/>
      <c r="F6" s="92"/>
      <c r="G6" s="92"/>
      <c r="H6" s="18" t="s">
        <v>35</v>
      </c>
      <c r="I6" s="130" t="s">
        <v>55</v>
      </c>
      <c r="J6" s="8"/>
    </row>
    <row r="7" spans="1:15" ht="15.75" customHeight="1" x14ac:dyDescent="0.2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41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35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86"/>
      <c r="F15" s="86"/>
      <c r="G15" s="87"/>
      <c r="H15" s="87"/>
      <c r="I15" s="87" t="s">
        <v>30</v>
      </c>
      <c r="J15" s="88"/>
    </row>
    <row r="16" spans="1:15" ht="23.25" customHeight="1" x14ac:dyDescent="0.2">
      <c r="A16" s="198" t="s">
        <v>25</v>
      </c>
      <c r="B16" s="38" t="s">
        <v>25</v>
      </c>
      <c r="C16" s="62"/>
      <c r="D16" s="63"/>
      <c r="E16" s="83"/>
      <c r="F16" s="84"/>
      <c r="G16" s="83"/>
      <c r="H16" s="84"/>
      <c r="I16" s="83">
        <f>SUMIF(F49:F57,A16,I49:I57)+SUMIF(F49:F57,"PSU",I49:I57)</f>
        <v>0</v>
      </c>
      <c r="J16" s="85"/>
    </row>
    <row r="17" spans="1:10" ht="23.25" customHeight="1" x14ac:dyDescent="0.2">
      <c r="A17" s="198" t="s">
        <v>26</v>
      </c>
      <c r="B17" s="38" t="s">
        <v>26</v>
      </c>
      <c r="C17" s="62"/>
      <c r="D17" s="63"/>
      <c r="E17" s="83"/>
      <c r="F17" s="84"/>
      <c r="G17" s="83"/>
      <c r="H17" s="84"/>
      <c r="I17" s="83">
        <f>SUMIF(F49:F57,A17,I49:I57)</f>
        <v>0</v>
      </c>
      <c r="J17" s="85"/>
    </row>
    <row r="18" spans="1:10" ht="23.25" customHeight="1" x14ac:dyDescent="0.2">
      <c r="A18" s="198" t="s">
        <v>27</v>
      </c>
      <c r="B18" s="38" t="s">
        <v>27</v>
      </c>
      <c r="C18" s="62"/>
      <c r="D18" s="63"/>
      <c r="E18" s="83"/>
      <c r="F18" s="84"/>
      <c r="G18" s="83"/>
      <c r="H18" s="84"/>
      <c r="I18" s="83">
        <f>SUMIF(F49:F57,A18,I49:I57)</f>
        <v>0</v>
      </c>
      <c r="J18" s="85"/>
    </row>
    <row r="19" spans="1:10" ht="23.25" customHeight="1" x14ac:dyDescent="0.2">
      <c r="A19" s="198" t="s">
        <v>77</v>
      </c>
      <c r="B19" s="38" t="s">
        <v>28</v>
      </c>
      <c r="C19" s="62"/>
      <c r="D19" s="63"/>
      <c r="E19" s="83"/>
      <c r="F19" s="84"/>
      <c r="G19" s="83"/>
      <c r="H19" s="84"/>
      <c r="I19" s="83">
        <f>SUMIF(F49:F57,A19,I49:I57)</f>
        <v>0</v>
      </c>
      <c r="J19" s="85"/>
    </row>
    <row r="20" spans="1:10" ht="23.25" customHeight="1" x14ac:dyDescent="0.2">
      <c r="A20" s="198" t="s">
        <v>78</v>
      </c>
      <c r="B20" s="38" t="s">
        <v>29</v>
      </c>
      <c r="C20" s="62"/>
      <c r="D20" s="63"/>
      <c r="E20" s="83"/>
      <c r="F20" s="84"/>
      <c r="G20" s="83"/>
      <c r="H20" s="84"/>
      <c r="I20" s="83">
        <f>SUMIF(F49:F57,A20,I49:I57)</f>
        <v>0</v>
      </c>
      <c r="J20" s="85"/>
    </row>
    <row r="21" spans="1:10" ht="23.25" customHeight="1" x14ac:dyDescent="0.2">
      <c r="A21" s="2"/>
      <c r="B21" s="48" t="s">
        <v>30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24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36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38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56</v>
      </c>
      <c r="C39" s="150"/>
      <c r="D39" s="150"/>
      <c r="E39" s="150"/>
      <c r="F39" s="151">
        <f>'01 2022B045 Pol'!AE163</f>
        <v>0</v>
      </c>
      <c r="G39" s="152">
        <f>'01 2022B045 Pol'!AF163</f>
        <v>0</v>
      </c>
      <c r="H39" s="153">
        <f>(F39*SazbaDPH1/100)+(G39*SazbaDPH2/100)</f>
        <v>0</v>
      </c>
      <c r="I39" s="153">
        <f>F39+G39+H39</f>
        <v>0</v>
      </c>
      <c r="J39" s="154" t="str">
        <f>IF(_xlfn.SINGLE(CenaCelkemVypocet)=0,"",I39/_xlfn.SINGLE(CenaCelkemVypocet)*100)</f>
        <v/>
      </c>
    </row>
    <row r="40" spans="1:10" ht="25.5" hidden="1" customHeight="1" x14ac:dyDescent="0.2">
      <c r="A40" s="139">
        <v>2</v>
      </c>
      <c r="B40" s="155" t="s">
        <v>44</v>
      </c>
      <c r="C40" s="156" t="s">
        <v>45</v>
      </c>
      <c r="D40" s="156"/>
      <c r="E40" s="156"/>
      <c r="F40" s="157">
        <f>'01 2022B045 Pol'!AE163</f>
        <v>0</v>
      </c>
      <c r="G40" s="158">
        <f>'01 2022B045 Pol'!AF163</f>
        <v>0</v>
      </c>
      <c r="H40" s="158">
        <f>(F40*SazbaDPH1/100)+(G40*SazbaDPH2/100)</f>
        <v>0</v>
      </c>
      <c r="I40" s="158">
        <f>F40+G40+H40</f>
        <v>0</v>
      </c>
      <c r="J40" s="159" t="str">
        <f>IF(_xlfn.SINGLE(CenaCelkemVypocet)=0,"",I40/_xlfn.SINGLE(CenaCelkemVypocet)*100)</f>
        <v/>
      </c>
    </row>
    <row r="41" spans="1:10" ht="25.5" hidden="1" customHeight="1" x14ac:dyDescent="0.2">
      <c r="A41" s="139">
        <v>3</v>
      </c>
      <c r="B41" s="160" t="s">
        <v>42</v>
      </c>
      <c r="C41" s="150" t="s">
        <v>43</v>
      </c>
      <c r="D41" s="150"/>
      <c r="E41" s="150"/>
      <c r="F41" s="161">
        <f>'01 2022B045 Pol'!AE163</f>
        <v>0</v>
      </c>
      <c r="G41" s="153">
        <f>'01 2022B045 Pol'!AF163</f>
        <v>0</v>
      </c>
      <c r="H41" s="153">
        <f>(F41*SazbaDPH1/100)+(G41*SazbaDPH2/100)</f>
        <v>0</v>
      </c>
      <c r="I41" s="153">
        <f>F41+G41+H41</f>
        <v>0</v>
      </c>
      <c r="J41" s="154" t="str">
        <f>IF(_xlfn.SINGLE(CenaCelkemVypocet)=0,"",I41/_xlfn.SINGLE(CenaCelkemVypocet)*100)</f>
        <v/>
      </c>
    </row>
    <row r="42" spans="1:10" ht="25.5" hidden="1" customHeight="1" x14ac:dyDescent="0.2">
      <c r="A42" s="139"/>
      <c r="B42" s="162" t="s">
        <v>57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59</v>
      </c>
    </row>
    <row r="48" spans="1:10" ht="25.5" customHeight="1" x14ac:dyDescent="0.2">
      <c r="A48" s="180"/>
      <c r="B48" s="183" t="s">
        <v>17</v>
      </c>
      <c r="C48" s="183" t="s">
        <v>5</v>
      </c>
      <c r="D48" s="184"/>
      <c r="E48" s="184"/>
      <c r="F48" s="185" t="s">
        <v>60</v>
      </c>
      <c r="G48" s="185"/>
      <c r="H48" s="185"/>
      <c r="I48" s="185" t="s">
        <v>30</v>
      </c>
      <c r="J48" s="185" t="s">
        <v>0</v>
      </c>
    </row>
    <row r="49" spans="1:10" ht="36.75" customHeight="1" x14ac:dyDescent="0.2">
      <c r="A49" s="181"/>
      <c r="B49" s="186" t="s">
        <v>61</v>
      </c>
      <c r="C49" s="187" t="s">
        <v>62</v>
      </c>
      <c r="D49" s="188"/>
      <c r="E49" s="188"/>
      <c r="F49" s="194" t="s">
        <v>25</v>
      </c>
      <c r="G49" s="195"/>
      <c r="H49" s="195"/>
      <c r="I49" s="195">
        <f>'01 2022B045 Pol'!G8</f>
        <v>0</v>
      </c>
      <c r="J49" s="192" t="str">
        <f>IF(I58=0,"",I49/I58*100)</f>
        <v/>
      </c>
    </row>
    <row r="50" spans="1:10" ht="36.75" customHeight="1" x14ac:dyDescent="0.2">
      <c r="A50" s="181"/>
      <c r="B50" s="186" t="s">
        <v>63</v>
      </c>
      <c r="C50" s="187" t="s">
        <v>64</v>
      </c>
      <c r="D50" s="188"/>
      <c r="E50" s="188"/>
      <c r="F50" s="194" t="s">
        <v>25</v>
      </c>
      <c r="G50" s="195"/>
      <c r="H50" s="195"/>
      <c r="I50" s="195">
        <f>'01 2022B045 Pol'!G55</f>
        <v>0</v>
      </c>
      <c r="J50" s="192" t="str">
        <f>IF(I58=0,"",I50/I58*100)</f>
        <v/>
      </c>
    </row>
    <row r="51" spans="1:10" ht="36.75" customHeight="1" x14ac:dyDescent="0.2">
      <c r="A51" s="181"/>
      <c r="B51" s="186" t="s">
        <v>65</v>
      </c>
      <c r="C51" s="187" t="s">
        <v>66</v>
      </c>
      <c r="D51" s="188"/>
      <c r="E51" s="188"/>
      <c r="F51" s="194" t="s">
        <v>25</v>
      </c>
      <c r="G51" s="195"/>
      <c r="H51" s="195"/>
      <c r="I51" s="195">
        <f>'01 2022B045 Pol'!G59</f>
        <v>0</v>
      </c>
      <c r="J51" s="192" t="str">
        <f>IF(I58=0,"",I51/I58*100)</f>
        <v/>
      </c>
    </row>
    <row r="52" spans="1:10" ht="36.75" customHeight="1" x14ac:dyDescent="0.2">
      <c r="A52" s="181"/>
      <c r="B52" s="186" t="s">
        <v>67</v>
      </c>
      <c r="C52" s="187" t="s">
        <v>68</v>
      </c>
      <c r="D52" s="188"/>
      <c r="E52" s="188"/>
      <c r="F52" s="194" t="s">
        <v>25</v>
      </c>
      <c r="G52" s="195"/>
      <c r="H52" s="195"/>
      <c r="I52" s="195">
        <f>'01 2022B045 Pol'!G82</f>
        <v>0</v>
      </c>
      <c r="J52" s="192" t="str">
        <f>IF(I58=0,"",I52/I58*100)</f>
        <v/>
      </c>
    </row>
    <row r="53" spans="1:10" ht="36.75" customHeight="1" x14ac:dyDescent="0.2">
      <c r="A53" s="181"/>
      <c r="B53" s="186" t="s">
        <v>69</v>
      </c>
      <c r="C53" s="187" t="s">
        <v>70</v>
      </c>
      <c r="D53" s="188"/>
      <c r="E53" s="188"/>
      <c r="F53" s="194" t="s">
        <v>25</v>
      </c>
      <c r="G53" s="195"/>
      <c r="H53" s="195"/>
      <c r="I53" s="195">
        <f>'01 2022B045 Pol'!G89</f>
        <v>0</v>
      </c>
      <c r="J53" s="192" t="str">
        <f>IF(I58=0,"",I53/I58*100)</f>
        <v/>
      </c>
    </row>
    <row r="54" spans="1:10" ht="36.75" customHeight="1" x14ac:dyDescent="0.2">
      <c r="A54" s="181"/>
      <c r="B54" s="186" t="s">
        <v>71</v>
      </c>
      <c r="C54" s="187" t="s">
        <v>72</v>
      </c>
      <c r="D54" s="188"/>
      <c r="E54" s="188"/>
      <c r="F54" s="194" t="s">
        <v>25</v>
      </c>
      <c r="G54" s="195"/>
      <c r="H54" s="195"/>
      <c r="I54" s="195">
        <f>'01 2022B045 Pol'!G99</f>
        <v>0</v>
      </c>
      <c r="J54" s="192" t="str">
        <f>IF(I58=0,"",I54/I58*100)</f>
        <v/>
      </c>
    </row>
    <row r="55" spans="1:10" ht="36.75" customHeight="1" x14ac:dyDescent="0.2">
      <c r="A55" s="181"/>
      <c r="B55" s="186" t="s">
        <v>73</v>
      </c>
      <c r="C55" s="187" t="s">
        <v>74</v>
      </c>
      <c r="D55" s="188"/>
      <c r="E55" s="188"/>
      <c r="F55" s="194" t="s">
        <v>25</v>
      </c>
      <c r="G55" s="195"/>
      <c r="H55" s="195"/>
      <c r="I55" s="195">
        <f>'01 2022B045 Pol'!G114</f>
        <v>0</v>
      </c>
      <c r="J55" s="192" t="str">
        <f>IF(I58=0,"",I55/I58*100)</f>
        <v/>
      </c>
    </row>
    <row r="56" spans="1:10" ht="36.75" customHeight="1" x14ac:dyDescent="0.2">
      <c r="A56" s="181"/>
      <c r="B56" s="186" t="s">
        <v>75</v>
      </c>
      <c r="C56" s="187" t="s">
        <v>76</v>
      </c>
      <c r="D56" s="188"/>
      <c r="E56" s="188"/>
      <c r="F56" s="194" t="s">
        <v>25</v>
      </c>
      <c r="G56" s="195"/>
      <c r="H56" s="195"/>
      <c r="I56" s="195">
        <f>'01 2022B045 Pol'!G153</f>
        <v>0</v>
      </c>
      <c r="J56" s="192" t="str">
        <f>IF(I58=0,"",I56/I58*100)</f>
        <v/>
      </c>
    </row>
    <row r="57" spans="1:10" ht="36.75" customHeight="1" x14ac:dyDescent="0.2">
      <c r="A57" s="181"/>
      <c r="B57" s="186" t="s">
        <v>77</v>
      </c>
      <c r="C57" s="187" t="s">
        <v>28</v>
      </c>
      <c r="D57" s="188"/>
      <c r="E57" s="188"/>
      <c r="F57" s="194" t="s">
        <v>77</v>
      </c>
      <c r="G57" s="195"/>
      <c r="H57" s="195"/>
      <c r="I57" s="195">
        <f>'01 2022B045 Pol'!G155</f>
        <v>0</v>
      </c>
      <c r="J57" s="192" t="str">
        <f>IF(I58=0,"",I57/I58*100)</f>
        <v/>
      </c>
    </row>
    <row r="58" spans="1:10" ht="25.5" customHeight="1" x14ac:dyDescent="0.2">
      <c r="A58" s="182"/>
      <c r="B58" s="189" t="s">
        <v>1</v>
      </c>
      <c r="C58" s="190"/>
      <c r="D58" s="191"/>
      <c r="E58" s="191"/>
      <c r="F58" s="196"/>
      <c r="G58" s="197"/>
      <c r="H58" s="197"/>
      <c r="I58" s="197">
        <f>SUM(I49:I57)</f>
        <v>0</v>
      </c>
      <c r="J58" s="193">
        <f>SUM(J49:J57)</f>
        <v>0</v>
      </c>
    </row>
    <row r="59" spans="1:10" x14ac:dyDescent="0.2">
      <c r="F59" s="137"/>
      <c r="G59" s="137"/>
      <c r="H59" s="137"/>
      <c r="I59" s="137"/>
      <c r="J59" s="138"/>
    </row>
    <row r="60" spans="1:10" x14ac:dyDescent="0.2">
      <c r="F60" s="137"/>
      <c r="G60" s="137"/>
      <c r="H60" s="137"/>
      <c r="I60" s="137"/>
      <c r="J60" s="138"/>
    </row>
    <row r="61" spans="1:10" x14ac:dyDescent="0.2">
      <c r="F61" s="137"/>
      <c r="G61" s="137"/>
      <c r="H61" s="137"/>
      <c r="I61" s="137"/>
      <c r="J61" s="138"/>
    </row>
  </sheetData>
  <sheetProtection algorithmName="SHA-512" hashValue="b3bp+WT7EuH57kiaAT3L2U3GQ0zVGgiR7XOdK+1NIV658ZIXlquWk41eO5BDo5M7wL4fRqvAxPuwIBsb3jZirw==" saltValue="1v0FTyJxvNRm00EC+vdZD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stQsfgU22Tg6ZC1HgU2c1b4rjc+Xt+b8vMZ5cef4mX/iEDVs8yd51DtT+9mh9ch3zouy4b5Gfx39i1a4Mok0rQ==" saltValue="tICDEnwczpq6v+i7MaTMg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70258-9794-425E-A3F4-FB54E20C328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298</v>
      </c>
      <c r="B1" s="199"/>
      <c r="C1" s="199"/>
      <c r="D1" s="199"/>
      <c r="E1" s="199"/>
      <c r="F1" s="199"/>
      <c r="G1" s="199"/>
      <c r="AG1" t="s">
        <v>79</v>
      </c>
    </row>
    <row r="2" spans="1:60" ht="24.95" customHeight="1" x14ac:dyDescent="0.2">
      <c r="A2" s="200" t="s">
        <v>7</v>
      </c>
      <c r="B2" s="49" t="s">
        <v>48</v>
      </c>
      <c r="C2" s="203" t="s">
        <v>49</v>
      </c>
      <c r="D2" s="201"/>
      <c r="E2" s="201"/>
      <c r="F2" s="201"/>
      <c r="G2" s="202"/>
      <c r="AG2" t="s">
        <v>80</v>
      </c>
    </row>
    <row r="3" spans="1:60" ht="24.95" customHeight="1" x14ac:dyDescent="0.2">
      <c r="A3" s="200" t="s">
        <v>8</v>
      </c>
      <c r="B3" s="49" t="s">
        <v>44</v>
      </c>
      <c r="C3" s="203" t="s">
        <v>45</v>
      </c>
      <c r="D3" s="201"/>
      <c r="E3" s="201"/>
      <c r="F3" s="201"/>
      <c r="G3" s="202"/>
      <c r="AC3" s="179" t="s">
        <v>80</v>
      </c>
      <c r="AG3" t="s">
        <v>81</v>
      </c>
    </row>
    <row r="4" spans="1:60" ht="24.95" customHeight="1" x14ac:dyDescent="0.2">
      <c r="A4" s="204" t="s">
        <v>9</v>
      </c>
      <c r="B4" s="205" t="s">
        <v>42</v>
      </c>
      <c r="C4" s="206" t="s">
        <v>43</v>
      </c>
      <c r="D4" s="207"/>
      <c r="E4" s="207"/>
      <c r="F4" s="207"/>
      <c r="G4" s="208"/>
      <c r="AG4" t="s">
        <v>82</v>
      </c>
    </row>
    <row r="5" spans="1:60" x14ac:dyDescent="0.2">
      <c r="D5" s="10"/>
    </row>
    <row r="6" spans="1:60" ht="38.25" x14ac:dyDescent="0.2">
      <c r="A6" s="210" t="s">
        <v>83</v>
      </c>
      <c r="B6" s="212" t="s">
        <v>84</v>
      </c>
      <c r="C6" s="212" t="s">
        <v>85</v>
      </c>
      <c r="D6" s="211" t="s">
        <v>86</v>
      </c>
      <c r="E6" s="210" t="s">
        <v>87</v>
      </c>
      <c r="F6" s="209" t="s">
        <v>88</v>
      </c>
      <c r="G6" s="210" t="s">
        <v>30</v>
      </c>
      <c r="H6" s="213" t="s">
        <v>31</v>
      </c>
      <c r="I6" s="213" t="s">
        <v>89</v>
      </c>
      <c r="J6" s="213" t="s">
        <v>32</v>
      </c>
      <c r="K6" s="213" t="s">
        <v>90</v>
      </c>
      <c r="L6" s="213" t="s">
        <v>91</v>
      </c>
      <c r="M6" s="213" t="s">
        <v>92</v>
      </c>
      <c r="N6" s="213" t="s">
        <v>93</v>
      </c>
      <c r="O6" s="213" t="s">
        <v>94</v>
      </c>
      <c r="P6" s="213" t="s">
        <v>95</v>
      </c>
      <c r="Q6" s="213" t="s">
        <v>96</v>
      </c>
      <c r="R6" s="213" t="s">
        <v>97</v>
      </c>
      <c r="S6" s="213" t="s">
        <v>98</v>
      </c>
      <c r="T6" s="213" t="s">
        <v>99</v>
      </c>
      <c r="U6" s="213" t="s">
        <v>100</v>
      </c>
      <c r="V6" s="213" t="s">
        <v>101</v>
      </c>
      <c r="W6" s="213" t="s">
        <v>102</v>
      </c>
      <c r="X6" s="213" t="s">
        <v>103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0" t="s">
        <v>104</v>
      </c>
      <c r="B8" s="241" t="s">
        <v>61</v>
      </c>
      <c r="C8" s="264" t="s">
        <v>62</v>
      </c>
      <c r="D8" s="242"/>
      <c r="E8" s="243"/>
      <c r="F8" s="244"/>
      <c r="G8" s="244">
        <f>SUMIF(AG9:AG54,"&lt;&gt;NOR",G9:G54)</f>
        <v>0</v>
      </c>
      <c r="H8" s="244"/>
      <c r="I8" s="244">
        <f>SUM(I9:I54)</f>
        <v>0</v>
      </c>
      <c r="J8" s="244"/>
      <c r="K8" s="244">
        <f>SUM(K9:K54)</f>
        <v>0</v>
      </c>
      <c r="L8" s="244"/>
      <c r="M8" s="244">
        <f>SUM(M9:M54)</f>
        <v>0</v>
      </c>
      <c r="N8" s="244"/>
      <c r="O8" s="244">
        <f>SUM(O9:O54)</f>
        <v>39.32</v>
      </c>
      <c r="P8" s="244"/>
      <c r="Q8" s="245">
        <f>SUM(Q9:Q54)</f>
        <v>0</v>
      </c>
      <c r="R8" s="239"/>
      <c r="S8" s="239"/>
      <c r="T8" s="239"/>
      <c r="U8" s="239"/>
      <c r="V8" s="239">
        <f>SUM(V9:V54)</f>
        <v>0</v>
      </c>
      <c r="W8" s="239"/>
      <c r="X8" s="239"/>
      <c r="AG8" t="s">
        <v>105</v>
      </c>
    </row>
    <row r="9" spans="1:60" ht="22.5" outlineLevel="1" x14ac:dyDescent="0.2">
      <c r="A9" s="246">
        <v>1</v>
      </c>
      <c r="B9" s="247" t="s">
        <v>106</v>
      </c>
      <c r="C9" s="265" t="s">
        <v>107</v>
      </c>
      <c r="D9" s="248" t="s">
        <v>108</v>
      </c>
      <c r="E9" s="249">
        <v>3657.3939999999998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51">
        <v>0.01</v>
      </c>
      <c r="O9" s="251">
        <f>ROUND(E9*N9,2)</f>
        <v>36.57</v>
      </c>
      <c r="P9" s="251">
        <v>0</v>
      </c>
      <c r="Q9" s="252">
        <f>ROUND(E9*P9,2)</f>
        <v>0</v>
      </c>
      <c r="R9" s="233"/>
      <c r="S9" s="233" t="s">
        <v>109</v>
      </c>
      <c r="T9" s="233" t="s">
        <v>110</v>
      </c>
      <c r="U9" s="233">
        <v>0</v>
      </c>
      <c r="V9" s="233">
        <f>ROUND(E9*U9,2)</f>
        <v>0</v>
      </c>
      <c r="W9" s="233"/>
      <c r="X9" s="233" t="s">
        <v>111</v>
      </c>
      <c r="Y9" s="214"/>
      <c r="Z9" s="214"/>
      <c r="AA9" s="214"/>
      <c r="AB9" s="214"/>
      <c r="AC9" s="214"/>
      <c r="AD9" s="214"/>
      <c r="AE9" s="214"/>
      <c r="AF9" s="214"/>
      <c r="AG9" s="214" t="s">
        <v>112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112.5" outlineLevel="1" x14ac:dyDescent="0.2">
      <c r="A10" s="231"/>
      <c r="B10" s="232"/>
      <c r="C10" s="266" t="s">
        <v>113</v>
      </c>
      <c r="D10" s="254"/>
      <c r="E10" s="254"/>
      <c r="F10" s="254"/>
      <c r="G10" s="254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114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53" t="str">
        <f>C10</f>
        <v>/kompletní dodávka a položení monolitického VODOPROPUSTNÉHO umělého polyuretanového povrchu oborového typu "Spray Coat" - tento typ povrchu je tvořen základní vrstvou z barevného EPDM granulátu 1-4mm pojeného polyuretanovým pojivem, která se klade v prům. tl. 10mm. Směs se míchá přímo na stavbě a nanáší se celoplošeně speciálním k tomu určeným finišerem, čímž se vytváří monolitický bezespárý a vodopropustný celek. Na tuto vrstvu se provádí nástřik tl. 3mm z jemného gumového granulátu EPDM frakce 0,5-1,5mm způsobujícího zdrsnění a protiskluzový efekt. Celková tl. povrchu je tedy 13mm. Tento povrch je určen speciálně pro atletiku. Barva povrchu červená, lajnování jednotlivých drah na oválu a základních handicapů bude provedeno bílou PUR barvou, ostatní handicapy budou provedeny v rozdílných barevných odstínech. Povrch musí mít platný certifikát World Athletics (dříve IAAF)/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7" t="s">
        <v>115</v>
      </c>
      <c r="D11" s="234"/>
      <c r="E11" s="235"/>
      <c r="F11" s="236"/>
      <c r="G11" s="236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114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8" t="s">
        <v>116</v>
      </c>
      <c r="D12" s="255"/>
      <c r="E12" s="255"/>
      <c r="F12" s="255"/>
      <c r="G12" s="255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4"/>
      <c r="Z12" s="214"/>
      <c r="AA12" s="214"/>
      <c r="AB12" s="214"/>
      <c r="AC12" s="214"/>
      <c r="AD12" s="214"/>
      <c r="AE12" s="214"/>
      <c r="AF12" s="214"/>
      <c r="AG12" s="214" t="s">
        <v>114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8" t="s">
        <v>117</v>
      </c>
      <c r="D13" s="255"/>
      <c r="E13" s="255"/>
      <c r="F13" s="255"/>
      <c r="G13" s="255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4"/>
      <c r="Z13" s="214"/>
      <c r="AA13" s="214"/>
      <c r="AB13" s="214"/>
      <c r="AC13" s="214"/>
      <c r="AD13" s="214"/>
      <c r="AE13" s="214"/>
      <c r="AF13" s="214"/>
      <c r="AG13" s="214" t="s">
        <v>114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8" t="s">
        <v>118</v>
      </c>
      <c r="D14" s="255"/>
      <c r="E14" s="255"/>
      <c r="F14" s="255"/>
      <c r="G14" s="255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114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7" t="s">
        <v>115</v>
      </c>
      <c r="D15" s="234"/>
      <c r="E15" s="235"/>
      <c r="F15" s="236"/>
      <c r="G15" s="236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114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8" t="s">
        <v>119</v>
      </c>
      <c r="D16" s="255"/>
      <c r="E16" s="255"/>
      <c r="F16" s="255"/>
      <c r="G16" s="255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114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8" t="s">
        <v>120</v>
      </c>
      <c r="D17" s="255"/>
      <c r="E17" s="255"/>
      <c r="F17" s="255"/>
      <c r="G17" s="255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114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8" t="s">
        <v>121</v>
      </c>
      <c r="D18" s="255"/>
      <c r="E18" s="255"/>
      <c r="F18" s="255"/>
      <c r="G18" s="255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114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8" t="s">
        <v>122</v>
      </c>
      <c r="D19" s="255"/>
      <c r="E19" s="255"/>
      <c r="F19" s="255"/>
      <c r="G19" s="255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114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8" t="s">
        <v>123</v>
      </c>
      <c r="D20" s="255"/>
      <c r="E20" s="255"/>
      <c r="F20" s="255"/>
      <c r="G20" s="255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114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8" t="s">
        <v>124</v>
      </c>
      <c r="D21" s="255"/>
      <c r="E21" s="255"/>
      <c r="F21" s="255"/>
      <c r="G21" s="255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114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8" t="s">
        <v>125</v>
      </c>
      <c r="D22" s="255"/>
      <c r="E22" s="255"/>
      <c r="F22" s="255"/>
      <c r="G22" s="255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4"/>
      <c r="Z22" s="214"/>
      <c r="AA22" s="214"/>
      <c r="AB22" s="214"/>
      <c r="AC22" s="214"/>
      <c r="AD22" s="214"/>
      <c r="AE22" s="214"/>
      <c r="AF22" s="214"/>
      <c r="AG22" s="214" t="s">
        <v>114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8" t="s">
        <v>126</v>
      </c>
      <c r="D23" s="255"/>
      <c r="E23" s="255"/>
      <c r="F23" s="255"/>
      <c r="G23" s="255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114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8" t="s">
        <v>127</v>
      </c>
      <c r="D24" s="255"/>
      <c r="E24" s="255"/>
      <c r="F24" s="255"/>
      <c r="G24" s="255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114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8" t="s">
        <v>128</v>
      </c>
      <c r="D25" s="255"/>
      <c r="E25" s="255"/>
      <c r="F25" s="255"/>
      <c r="G25" s="255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114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8" t="s">
        <v>129</v>
      </c>
      <c r="D26" s="255"/>
      <c r="E26" s="255"/>
      <c r="F26" s="255"/>
      <c r="G26" s="255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14"/>
      <c r="Z26" s="214"/>
      <c r="AA26" s="214"/>
      <c r="AB26" s="214"/>
      <c r="AC26" s="214"/>
      <c r="AD26" s="214"/>
      <c r="AE26" s="214"/>
      <c r="AF26" s="214"/>
      <c r="AG26" s="214" t="s">
        <v>114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33.75" outlineLevel="1" x14ac:dyDescent="0.2">
      <c r="A27" s="231"/>
      <c r="B27" s="232"/>
      <c r="C27" s="269" t="s">
        <v>130</v>
      </c>
      <c r="D27" s="237"/>
      <c r="E27" s="238">
        <v>3657.3939999999998</v>
      </c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131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46">
        <v>2</v>
      </c>
      <c r="B28" s="247" t="s">
        <v>132</v>
      </c>
      <c r="C28" s="265" t="s">
        <v>133</v>
      </c>
      <c r="D28" s="248" t="s">
        <v>108</v>
      </c>
      <c r="E28" s="249">
        <v>182.06</v>
      </c>
      <c r="F28" s="250"/>
      <c r="G28" s="251">
        <f>ROUND(E28*F28,2)</f>
        <v>0</v>
      </c>
      <c r="H28" s="250"/>
      <c r="I28" s="251">
        <f>ROUND(E28*H28,2)</f>
        <v>0</v>
      </c>
      <c r="J28" s="250"/>
      <c r="K28" s="251">
        <f>ROUND(E28*J28,2)</f>
        <v>0</v>
      </c>
      <c r="L28" s="251">
        <v>21</v>
      </c>
      <c r="M28" s="251">
        <f>G28*(1+L28/100)</f>
        <v>0</v>
      </c>
      <c r="N28" s="251">
        <v>0.01</v>
      </c>
      <c r="O28" s="251">
        <f>ROUND(E28*N28,2)</f>
        <v>1.82</v>
      </c>
      <c r="P28" s="251">
        <v>0</v>
      </c>
      <c r="Q28" s="252">
        <f>ROUND(E28*P28,2)</f>
        <v>0</v>
      </c>
      <c r="R28" s="233"/>
      <c r="S28" s="233" t="s">
        <v>109</v>
      </c>
      <c r="T28" s="233" t="s">
        <v>110</v>
      </c>
      <c r="U28" s="233">
        <v>0</v>
      </c>
      <c r="V28" s="233">
        <f>ROUND(E28*U28,2)</f>
        <v>0</v>
      </c>
      <c r="W28" s="233"/>
      <c r="X28" s="233" t="s">
        <v>111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112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112.5" outlineLevel="1" x14ac:dyDescent="0.2">
      <c r="A29" s="231"/>
      <c r="B29" s="232"/>
      <c r="C29" s="266" t="s">
        <v>134</v>
      </c>
      <c r="D29" s="254"/>
      <c r="E29" s="254"/>
      <c r="F29" s="254"/>
      <c r="G29" s="254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114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53" t="str">
        <f>C29</f>
        <v>/kompletní dodávka a položení monolitického VODONEPROPUSTNÉHO umělého polyuretanového povrchu - jedná se o na stavbě zhotovený dvouvrstvý vodou nepropustný umělý povrch. Je tvořen základní vrstvou z barevného gumového granulátu 1-4mm pojeného polyuretanovým pojivem, která se klade v prům. tl. 10mm. Směs se míchá přímo na stavbě a nanáší se celoplošeně speciálním k tomu určeným finišerem, čímž se vytváří monolitický bezespárý a vodopropustný celek. Na tuto vrstvu se provádí dvousložková polyuretanová vodou nepropustná stěrka, do níž je ještě za měkka ručně aplikován vsyp z EPDM barevného granulátu. Celková tl. povrchu je tedy 13mm. Tento povrch je určen speciállně pro atletiku. Barva povrchu červená, lajnování jednotlivých drah na oválu a základních handicapů bude provedeno bílou PUR barvou, ostatní handicapy budou provedeny v rozdílných barevných odstínech. Povrch musí mít platný certifikát World Athletics (dříve IAAF)/</v>
      </c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7" t="s">
        <v>115</v>
      </c>
      <c r="D30" s="234"/>
      <c r="E30" s="235"/>
      <c r="F30" s="236"/>
      <c r="G30" s="236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114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8" t="s">
        <v>116</v>
      </c>
      <c r="D31" s="255"/>
      <c r="E31" s="255"/>
      <c r="F31" s="255"/>
      <c r="G31" s="255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114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8" t="s">
        <v>117</v>
      </c>
      <c r="D32" s="255"/>
      <c r="E32" s="255"/>
      <c r="F32" s="255"/>
      <c r="G32" s="255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4"/>
      <c r="Z32" s="214"/>
      <c r="AA32" s="214"/>
      <c r="AB32" s="214"/>
      <c r="AC32" s="214"/>
      <c r="AD32" s="214"/>
      <c r="AE32" s="214"/>
      <c r="AF32" s="214"/>
      <c r="AG32" s="214" t="s">
        <v>114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8" t="s">
        <v>118</v>
      </c>
      <c r="D33" s="255"/>
      <c r="E33" s="255"/>
      <c r="F33" s="255"/>
      <c r="G33" s="255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114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7" t="s">
        <v>115</v>
      </c>
      <c r="D34" s="234"/>
      <c r="E34" s="235"/>
      <c r="F34" s="236"/>
      <c r="G34" s="236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114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8" t="s">
        <v>119</v>
      </c>
      <c r="D35" s="255"/>
      <c r="E35" s="255"/>
      <c r="F35" s="255"/>
      <c r="G35" s="255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114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8" t="s">
        <v>135</v>
      </c>
      <c r="D36" s="255"/>
      <c r="E36" s="255"/>
      <c r="F36" s="255"/>
      <c r="G36" s="255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4"/>
      <c r="Z36" s="214"/>
      <c r="AA36" s="214"/>
      <c r="AB36" s="214"/>
      <c r="AC36" s="214"/>
      <c r="AD36" s="214"/>
      <c r="AE36" s="214"/>
      <c r="AF36" s="214"/>
      <c r="AG36" s="214" t="s">
        <v>114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8" t="s">
        <v>121</v>
      </c>
      <c r="D37" s="255"/>
      <c r="E37" s="255"/>
      <c r="F37" s="255"/>
      <c r="G37" s="255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114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8" t="s">
        <v>122</v>
      </c>
      <c r="D38" s="255"/>
      <c r="E38" s="255"/>
      <c r="F38" s="255"/>
      <c r="G38" s="255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114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8" t="s">
        <v>123</v>
      </c>
      <c r="D39" s="255"/>
      <c r="E39" s="255"/>
      <c r="F39" s="255"/>
      <c r="G39" s="255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114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8" t="s">
        <v>136</v>
      </c>
      <c r="D40" s="255"/>
      <c r="E40" s="255"/>
      <c r="F40" s="255"/>
      <c r="G40" s="255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114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8" t="s">
        <v>125</v>
      </c>
      <c r="D41" s="255"/>
      <c r="E41" s="255"/>
      <c r="F41" s="255"/>
      <c r="G41" s="255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114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8" t="s">
        <v>126</v>
      </c>
      <c r="D42" s="255"/>
      <c r="E42" s="255"/>
      <c r="F42" s="255"/>
      <c r="G42" s="255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114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8" t="s">
        <v>127</v>
      </c>
      <c r="D43" s="255"/>
      <c r="E43" s="255"/>
      <c r="F43" s="255"/>
      <c r="G43" s="255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114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8" t="s">
        <v>128</v>
      </c>
      <c r="D44" s="255"/>
      <c r="E44" s="255"/>
      <c r="F44" s="255"/>
      <c r="G44" s="255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114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8" t="s">
        <v>129</v>
      </c>
      <c r="D45" s="255"/>
      <c r="E45" s="255"/>
      <c r="F45" s="255"/>
      <c r="G45" s="255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114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 x14ac:dyDescent="0.2">
      <c r="A46" s="231"/>
      <c r="B46" s="232"/>
      <c r="C46" s="269" t="s">
        <v>137</v>
      </c>
      <c r="D46" s="237"/>
      <c r="E46" s="238">
        <v>182.06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131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46">
        <v>3</v>
      </c>
      <c r="B47" s="247" t="s">
        <v>138</v>
      </c>
      <c r="C47" s="265" t="s">
        <v>139</v>
      </c>
      <c r="D47" s="248" t="s">
        <v>108</v>
      </c>
      <c r="E47" s="249">
        <v>63.36</v>
      </c>
      <c r="F47" s="250"/>
      <c r="G47" s="251">
        <f>ROUND(E47*F47,2)</f>
        <v>0</v>
      </c>
      <c r="H47" s="250"/>
      <c r="I47" s="251">
        <f>ROUND(E47*H47,2)</f>
        <v>0</v>
      </c>
      <c r="J47" s="250"/>
      <c r="K47" s="251">
        <f>ROUND(E47*J47,2)</f>
        <v>0</v>
      </c>
      <c r="L47" s="251">
        <v>21</v>
      </c>
      <c r="M47" s="251">
        <f>G47*(1+L47/100)</f>
        <v>0</v>
      </c>
      <c r="N47" s="251">
        <v>1.465E-2</v>
      </c>
      <c r="O47" s="251">
        <f>ROUND(E47*N47,2)</f>
        <v>0.93</v>
      </c>
      <c r="P47" s="251">
        <v>0</v>
      </c>
      <c r="Q47" s="252">
        <f>ROUND(E47*P47,2)</f>
        <v>0</v>
      </c>
      <c r="R47" s="233"/>
      <c r="S47" s="233" t="s">
        <v>140</v>
      </c>
      <c r="T47" s="233" t="s">
        <v>110</v>
      </c>
      <c r="U47" s="233">
        <v>0</v>
      </c>
      <c r="V47" s="233">
        <f>ROUND(E47*U47,2)</f>
        <v>0</v>
      </c>
      <c r="W47" s="233"/>
      <c r="X47" s="233" t="s">
        <v>111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141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31"/>
      <c r="B48" s="232"/>
      <c r="C48" s="266" t="s">
        <v>142</v>
      </c>
      <c r="D48" s="254"/>
      <c r="E48" s="254"/>
      <c r="F48" s="254"/>
      <c r="G48" s="254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114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53" t="str">
        <f>C48</f>
        <v>/příplatek za ruční zhotovení zesílené vrstvy umělého vodopropustného povrchu tl. 20-25mm v zatěžovaných plochách/</v>
      </c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9" t="s">
        <v>143</v>
      </c>
      <c r="D49" s="237"/>
      <c r="E49" s="238">
        <v>63.36</v>
      </c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131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46">
        <v>4</v>
      </c>
      <c r="B50" s="247" t="s">
        <v>144</v>
      </c>
      <c r="C50" s="265" t="s">
        <v>145</v>
      </c>
      <c r="D50" s="248" t="s">
        <v>146</v>
      </c>
      <c r="E50" s="249">
        <v>1</v>
      </c>
      <c r="F50" s="250"/>
      <c r="G50" s="251">
        <f>ROUND(E50*F50,2)</f>
        <v>0</v>
      </c>
      <c r="H50" s="250"/>
      <c r="I50" s="251">
        <f>ROUND(E50*H50,2)</f>
        <v>0</v>
      </c>
      <c r="J50" s="250"/>
      <c r="K50" s="251">
        <f>ROUND(E50*J50,2)</f>
        <v>0</v>
      </c>
      <c r="L50" s="251">
        <v>21</v>
      </c>
      <c r="M50" s="251">
        <f>G50*(1+L50/100)</f>
        <v>0</v>
      </c>
      <c r="N50" s="251">
        <v>0</v>
      </c>
      <c r="O50" s="251">
        <f>ROUND(E50*N50,2)</f>
        <v>0</v>
      </c>
      <c r="P50" s="251">
        <v>0</v>
      </c>
      <c r="Q50" s="252">
        <f>ROUND(E50*P50,2)</f>
        <v>0</v>
      </c>
      <c r="R50" s="233"/>
      <c r="S50" s="233" t="s">
        <v>140</v>
      </c>
      <c r="T50" s="233" t="s">
        <v>110</v>
      </c>
      <c r="U50" s="233">
        <v>0</v>
      </c>
      <c r="V50" s="233">
        <f>ROUND(E50*U50,2)</f>
        <v>0</v>
      </c>
      <c r="W50" s="233"/>
      <c r="X50" s="233" t="s">
        <v>147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148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6" t="s">
        <v>149</v>
      </c>
      <c r="D51" s="254"/>
      <c r="E51" s="254"/>
      <c r="F51" s="254"/>
      <c r="G51" s="254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4"/>
      <c r="Z51" s="214"/>
      <c r="AA51" s="214"/>
      <c r="AB51" s="214"/>
      <c r="AC51" s="214"/>
      <c r="AD51" s="214"/>
      <c r="AE51" s="214"/>
      <c r="AF51" s="214"/>
      <c r="AG51" s="214" t="s">
        <v>114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7" t="s">
        <v>115</v>
      </c>
      <c r="D52" s="234"/>
      <c r="E52" s="235"/>
      <c r="F52" s="236"/>
      <c r="G52" s="236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114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ht="33.75" outlineLevel="1" x14ac:dyDescent="0.2">
      <c r="A53" s="231"/>
      <c r="B53" s="232"/>
      <c r="C53" s="268" t="s">
        <v>150</v>
      </c>
      <c r="D53" s="255"/>
      <c r="E53" s="255"/>
      <c r="F53" s="255"/>
      <c r="G53" s="255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114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53" t="str">
        <f>C53</f>
        <v>Lajnování jednotlivých drah na oválu a základních handicapů bude provedeno bílou PUR barvou, ostatní handicapy budou provedeny v rozdílných barevných odstínech dle pravidel atletiky a dle technického manuálu Track and Field, výkresu Marking Plan 400m.</v>
      </c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9" t="s">
        <v>151</v>
      </c>
      <c r="D54" s="237"/>
      <c r="E54" s="238">
        <v>1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131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x14ac:dyDescent="0.2">
      <c r="A55" s="240" t="s">
        <v>104</v>
      </c>
      <c r="B55" s="241" t="s">
        <v>63</v>
      </c>
      <c r="C55" s="264" t="s">
        <v>64</v>
      </c>
      <c r="D55" s="242"/>
      <c r="E55" s="243"/>
      <c r="F55" s="244"/>
      <c r="G55" s="244">
        <f>SUMIF(AG56:AG58,"&lt;&gt;NOR",G56:G58)</f>
        <v>0</v>
      </c>
      <c r="H55" s="244"/>
      <c r="I55" s="244">
        <f>SUM(I56:I58)</f>
        <v>0</v>
      </c>
      <c r="J55" s="244"/>
      <c r="K55" s="244">
        <f>SUM(K56:K58)</f>
        <v>0</v>
      </c>
      <c r="L55" s="244"/>
      <c r="M55" s="244">
        <f>SUM(M56:M58)</f>
        <v>0</v>
      </c>
      <c r="N55" s="244"/>
      <c r="O55" s="244">
        <f>SUM(O56:O58)</f>
        <v>36.47</v>
      </c>
      <c r="P55" s="244"/>
      <c r="Q55" s="245">
        <f>SUM(Q56:Q58)</f>
        <v>0</v>
      </c>
      <c r="R55" s="239"/>
      <c r="S55" s="239"/>
      <c r="T55" s="239"/>
      <c r="U55" s="239"/>
      <c r="V55" s="239">
        <f>SUM(V56:V58)</f>
        <v>0</v>
      </c>
      <c r="W55" s="239"/>
      <c r="X55" s="239"/>
      <c r="AG55" t="s">
        <v>105</v>
      </c>
    </row>
    <row r="56" spans="1:60" outlineLevel="1" x14ac:dyDescent="0.2">
      <c r="A56" s="246">
        <v>5</v>
      </c>
      <c r="B56" s="247" t="s">
        <v>152</v>
      </c>
      <c r="C56" s="265" t="s">
        <v>153</v>
      </c>
      <c r="D56" s="248" t="s">
        <v>108</v>
      </c>
      <c r="E56" s="249">
        <v>383.94540000000001</v>
      </c>
      <c r="F56" s="250"/>
      <c r="G56" s="251">
        <f>ROUND(E56*F56,2)</f>
        <v>0</v>
      </c>
      <c r="H56" s="250"/>
      <c r="I56" s="251">
        <f>ROUND(E56*H56,2)</f>
        <v>0</v>
      </c>
      <c r="J56" s="250"/>
      <c r="K56" s="251">
        <f>ROUND(E56*J56,2)</f>
        <v>0</v>
      </c>
      <c r="L56" s="251">
        <v>21</v>
      </c>
      <c r="M56" s="251">
        <f>G56*(1+L56/100)</f>
        <v>0</v>
      </c>
      <c r="N56" s="251">
        <v>9.5000000000000001E-2</v>
      </c>
      <c r="O56" s="251">
        <f>ROUND(E56*N56,2)</f>
        <v>36.47</v>
      </c>
      <c r="P56" s="251">
        <v>0</v>
      </c>
      <c r="Q56" s="252">
        <f>ROUND(E56*P56,2)</f>
        <v>0</v>
      </c>
      <c r="R56" s="233"/>
      <c r="S56" s="233" t="s">
        <v>140</v>
      </c>
      <c r="T56" s="233" t="s">
        <v>110</v>
      </c>
      <c r="U56" s="233">
        <v>0</v>
      </c>
      <c r="V56" s="233">
        <f>ROUND(E56*U56,2)</f>
        <v>0</v>
      </c>
      <c r="W56" s="233"/>
      <c r="X56" s="233" t="s">
        <v>111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112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ht="22.5" outlineLevel="1" x14ac:dyDescent="0.2">
      <c r="A57" s="231"/>
      <c r="B57" s="232"/>
      <c r="C57" s="266" t="s">
        <v>154</v>
      </c>
      <c r="D57" s="254"/>
      <c r="E57" s="254"/>
      <c r="F57" s="254"/>
      <c r="G57" s="254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4"/>
      <c r="Z57" s="214"/>
      <c r="AA57" s="214"/>
      <c r="AB57" s="214"/>
      <c r="AC57" s="214"/>
      <c r="AD57" s="214"/>
      <c r="AE57" s="214"/>
      <c r="AF57" s="214"/>
      <c r="AG57" s="214" t="s">
        <v>114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53" t="str">
        <f>C57</f>
        <v>/kompletní cena za lokální úpravu (odborný předpoklad 10%) horní části otevřeného živičného dvouvrstvého podkladu umělých povrchů - jemnozrnný otevřený asfaltový koberec tl. 40mm/</v>
      </c>
      <c r="BB57" s="214"/>
      <c r="BC57" s="214"/>
      <c r="BD57" s="214"/>
      <c r="BE57" s="214"/>
      <c r="BF57" s="214"/>
      <c r="BG57" s="214"/>
      <c r="BH57" s="214"/>
    </row>
    <row r="58" spans="1:60" ht="33.75" outlineLevel="1" x14ac:dyDescent="0.2">
      <c r="A58" s="231"/>
      <c r="B58" s="232"/>
      <c r="C58" s="269" t="s">
        <v>155</v>
      </c>
      <c r="D58" s="237"/>
      <c r="E58" s="238">
        <v>383.94540000000001</v>
      </c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131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x14ac:dyDescent="0.2">
      <c r="A59" s="240" t="s">
        <v>104</v>
      </c>
      <c r="B59" s="241" t="s">
        <v>65</v>
      </c>
      <c r="C59" s="264" t="s">
        <v>66</v>
      </c>
      <c r="D59" s="242"/>
      <c r="E59" s="243"/>
      <c r="F59" s="244"/>
      <c r="G59" s="244">
        <f>SUMIF(AG60:AG81,"&lt;&gt;NOR",G60:G81)</f>
        <v>0</v>
      </c>
      <c r="H59" s="244"/>
      <c r="I59" s="244">
        <f>SUM(I60:I81)</f>
        <v>0</v>
      </c>
      <c r="J59" s="244"/>
      <c r="K59" s="244">
        <f>SUM(K60:K81)</f>
        <v>0</v>
      </c>
      <c r="L59" s="244"/>
      <c r="M59" s="244">
        <f>SUM(M60:M81)</f>
        <v>0</v>
      </c>
      <c r="N59" s="244"/>
      <c r="O59" s="244">
        <f>SUM(O60:O81)</f>
        <v>31.689999999999998</v>
      </c>
      <c r="P59" s="244"/>
      <c r="Q59" s="245">
        <f>SUM(Q60:Q81)</f>
        <v>0</v>
      </c>
      <c r="R59" s="239"/>
      <c r="S59" s="239"/>
      <c r="T59" s="239"/>
      <c r="U59" s="239"/>
      <c r="V59" s="239">
        <f>SUM(V60:V81)</f>
        <v>36.35</v>
      </c>
      <c r="W59" s="239"/>
      <c r="X59" s="239"/>
      <c r="AG59" t="s">
        <v>105</v>
      </c>
    </row>
    <row r="60" spans="1:60" outlineLevel="1" x14ac:dyDescent="0.2">
      <c r="A60" s="246">
        <v>6</v>
      </c>
      <c r="B60" s="247" t="s">
        <v>156</v>
      </c>
      <c r="C60" s="265" t="s">
        <v>157</v>
      </c>
      <c r="D60" s="248" t="s">
        <v>108</v>
      </c>
      <c r="E60" s="249">
        <v>19.758749999999999</v>
      </c>
      <c r="F60" s="250"/>
      <c r="G60" s="251">
        <f>ROUND(E60*F60,2)</f>
        <v>0</v>
      </c>
      <c r="H60" s="250"/>
      <c r="I60" s="251">
        <f>ROUND(E60*H60,2)</f>
        <v>0</v>
      </c>
      <c r="J60" s="250"/>
      <c r="K60" s="251">
        <f>ROUND(E60*J60,2)</f>
        <v>0</v>
      </c>
      <c r="L60" s="251">
        <v>21</v>
      </c>
      <c r="M60" s="251">
        <f>G60*(1+L60/100)</f>
        <v>0</v>
      </c>
      <c r="N60" s="251">
        <v>0.2024</v>
      </c>
      <c r="O60" s="251">
        <f>ROUND(E60*N60,2)</f>
        <v>4</v>
      </c>
      <c r="P60" s="251">
        <v>0</v>
      </c>
      <c r="Q60" s="252">
        <f>ROUND(E60*P60,2)</f>
        <v>0</v>
      </c>
      <c r="R60" s="233"/>
      <c r="S60" s="233" t="s">
        <v>158</v>
      </c>
      <c r="T60" s="233" t="s">
        <v>110</v>
      </c>
      <c r="U60" s="233">
        <v>2.5999999999999999E-2</v>
      </c>
      <c r="V60" s="233">
        <f>ROUND(E60*U60,2)</f>
        <v>0.51</v>
      </c>
      <c r="W60" s="233"/>
      <c r="X60" s="233" t="s">
        <v>111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112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6" t="s">
        <v>159</v>
      </c>
      <c r="D61" s="254"/>
      <c r="E61" s="254"/>
      <c r="F61" s="254"/>
      <c r="G61" s="254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4"/>
      <c r="Z61" s="214"/>
      <c r="AA61" s="214"/>
      <c r="AB61" s="214"/>
      <c r="AC61" s="214"/>
      <c r="AD61" s="214"/>
      <c r="AE61" s="214"/>
      <c r="AF61" s="214"/>
      <c r="AG61" s="214" t="s">
        <v>114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9" t="s">
        <v>160</v>
      </c>
      <c r="D62" s="237"/>
      <c r="E62" s="238">
        <v>4.9087500000000004</v>
      </c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14"/>
      <c r="Z62" s="214"/>
      <c r="AA62" s="214"/>
      <c r="AB62" s="214"/>
      <c r="AC62" s="214"/>
      <c r="AD62" s="214"/>
      <c r="AE62" s="214"/>
      <c r="AF62" s="214"/>
      <c r="AG62" s="214" t="s">
        <v>131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9" t="s">
        <v>161</v>
      </c>
      <c r="D63" s="237"/>
      <c r="E63" s="238">
        <v>14.85</v>
      </c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4"/>
      <c r="Z63" s="214"/>
      <c r="AA63" s="214"/>
      <c r="AB63" s="214"/>
      <c r="AC63" s="214"/>
      <c r="AD63" s="214"/>
      <c r="AE63" s="214"/>
      <c r="AF63" s="214"/>
      <c r="AG63" s="214" t="s">
        <v>131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46">
        <v>7</v>
      </c>
      <c r="B64" s="247" t="s">
        <v>162</v>
      </c>
      <c r="C64" s="265" t="s">
        <v>163</v>
      </c>
      <c r="D64" s="248" t="s">
        <v>108</v>
      </c>
      <c r="E64" s="249">
        <v>19.758749999999999</v>
      </c>
      <c r="F64" s="250"/>
      <c r="G64" s="251">
        <f>ROUND(E64*F64,2)</f>
        <v>0</v>
      </c>
      <c r="H64" s="250"/>
      <c r="I64" s="251">
        <f>ROUND(E64*H64,2)</f>
        <v>0</v>
      </c>
      <c r="J64" s="250"/>
      <c r="K64" s="251">
        <f>ROUND(E64*J64,2)</f>
        <v>0</v>
      </c>
      <c r="L64" s="251">
        <v>21</v>
      </c>
      <c r="M64" s="251">
        <f>G64*(1+L64/100)</f>
        <v>0</v>
      </c>
      <c r="N64" s="251">
        <v>0.18906999999999999</v>
      </c>
      <c r="O64" s="251">
        <f>ROUND(E64*N64,2)</f>
        <v>3.74</v>
      </c>
      <c r="P64" s="251">
        <v>0</v>
      </c>
      <c r="Q64" s="252">
        <f>ROUND(E64*P64,2)</f>
        <v>0</v>
      </c>
      <c r="R64" s="233"/>
      <c r="S64" s="233" t="s">
        <v>158</v>
      </c>
      <c r="T64" s="233" t="s">
        <v>110</v>
      </c>
      <c r="U64" s="233">
        <v>2.3E-2</v>
      </c>
      <c r="V64" s="233">
        <f>ROUND(E64*U64,2)</f>
        <v>0.45</v>
      </c>
      <c r="W64" s="233"/>
      <c r="X64" s="233" t="s">
        <v>111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112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6" t="s">
        <v>164</v>
      </c>
      <c r="D65" s="254"/>
      <c r="E65" s="254"/>
      <c r="F65" s="254"/>
      <c r="G65" s="254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114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9" t="s">
        <v>160</v>
      </c>
      <c r="D66" s="237"/>
      <c r="E66" s="238">
        <v>4.9087500000000004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4"/>
      <c r="Z66" s="214"/>
      <c r="AA66" s="214"/>
      <c r="AB66" s="214"/>
      <c r="AC66" s="214"/>
      <c r="AD66" s="214"/>
      <c r="AE66" s="214"/>
      <c r="AF66" s="214"/>
      <c r="AG66" s="214" t="s">
        <v>131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9" t="s">
        <v>161</v>
      </c>
      <c r="D67" s="237"/>
      <c r="E67" s="238">
        <v>14.85</v>
      </c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4"/>
      <c r="Z67" s="214"/>
      <c r="AA67" s="214"/>
      <c r="AB67" s="214"/>
      <c r="AC67" s="214"/>
      <c r="AD67" s="214"/>
      <c r="AE67" s="214"/>
      <c r="AF67" s="214"/>
      <c r="AG67" s="214" t="s">
        <v>131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46">
        <v>8</v>
      </c>
      <c r="B68" s="247" t="s">
        <v>165</v>
      </c>
      <c r="C68" s="265" t="s">
        <v>166</v>
      </c>
      <c r="D68" s="248" t="s">
        <v>167</v>
      </c>
      <c r="E68" s="249">
        <v>2.3710499999999999</v>
      </c>
      <c r="F68" s="250"/>
      <c r="G68" s="251">
        <f>ROUND(E68*F68,2)</f>
        <v>0</v>
      </c>
      <c r="H68" s="250"/>
      <c r="I68" s="251">
        <f>ROUND(E68*H68,2)</f>
        <v>0</v>
      </c>
      <c r="J68" s="250"/>
      <c r="K68" s="251">
        <f>ROUND(E68*J68,2)</f>
        <v>0</v>
      </c>
      <c r="L68" s="251">
        <v>21</v>
      </c>
      <c r="M68" s="251">
        <f>G68*(1+L68/100)</f>
        <v>0</v>
      </c>
      <c r="N68" s="251">
        <v>0.01</v>
      </c>
      <c r="O68" s="251">
        <f>ROUND(E68*N68,2)</f>
        <v>0.02</v>
      </c>
      <c r="P68" s="251">
        <v>0</v>
      </c>
      <c r="Q68" s="252">
        <f>ROUND(E68*P68,2)</f>
        <v>0</v>
      </c>
      <c r="R68" s="233"/>
      <c r="S68" s="233" t="s">
        <v>158</v>
      </c>
      <c r="T68" s="233" t="s">
        <v>110</v>
      </c>
      <c r="U68" s="233">
        <v>0.67500000000000004</v>
      </c>
      <c r="V68" s="233">
        <f>ROUND(E68*U68,2)</f>
        <v>1.6</v>
      </c>
      <c r="W68" s="233"/>
      <c r="X68" s="233" t="s">
        <v>111</v>
      </c>
      <c r="Y68" s="214"/>
      <c r="Z68" s="214"/>
      <c r="AA68" s="214"/>
      <c r="AB68" s="214"/>
      <c r="AC68" s="214"/>
      <c r="AD68" s="214"/>
      <c r="AE68" s="214"/>
      <c r="AF68" s="214"/>
      <c r="AG68" s="214" t="s">
        <v>112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2.5" outlineLevel="1" x14ac:dyDescent="0.2">
      <c r="A69" s="231"/>
      <c r="B69" s="232"/>
      <c r="C69" s="266" t="s">
        <v>168</v>
      </c>
      <c r="D69" s="254"/>
      <c r="E69" s="254"/>
      <c r="F69" s="254"/>
      <c r="G69" s="254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114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53" t="str">
        <f>C69</f>
        <v>/cena za přehlazení povrchu betonové mazaniny ocelovým hladítkem s poprášením cementem pro konečnou úpravu mazaniny/</v>
      </c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9" t="s">
        <v>169</v>
      </c>
      <c r="D70" s="237"/>
      <c r="E70" s="238">
        <v>0.58904999999999996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4"/>
      <c r="Z70" s="214"/>
      <c r="AA70" s="214"/>
      <c r="AB70" s="214"/>
      <c r="AC70" s="214"/>
      <c r="AD70" s="214"/>
      <c r="AE70" s="214"/>
      <c r="AF70" s="214"/>
      <c r="AG70" s="214" t="s">
        <v>131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9" t="s">
        <v>170</v>
      </c>
      <c r="D71" s="237"/>
      <c r="E71" s="238">
        <v>1.782</v>
      </c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131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1" x14ac:dyDescent="0.2">
      <c r="A72" s="246">
        <v>9</v>
      </c>
      <c r="B72" s="247" t="s">
        <v>171</v>
      </c>
      <c r="C72" s="265" t="s">
        <v>172</v>
      </c>
      <c r="D72" s="248" t="s">
        <v>167</v>
      </c>
      <c r="E72" s="249">
        <v>2.3710499999999999</v>
      </c>
      <c r="F72" s="250"/>
      <c r="G72" s="251">
        <f>ROUND(E72*F72,2)</f>
        <v>0</v>
      </c>
      <c r="H72" s="250"/>
      <c r="I72" s="251">
        <f>ROUND(E72*H72,2)</f>
        <v>0</v>
      </c>
      <c r="J72" s="250"/>
      <c r="K72" s="251">
        <f>ROUND(E72*J72,2)</f>
        <v>0</v>
      </c>
      <c r="L72" s="251">
        <v>21</v>
      </c>
      <c r="M72" s="251">
        <f>G72*(1+L72/100)</f>
        <v>0</v>
      </c>
      <c r="N72" s="251">
        <v>2.5449999999999999</v>
      </c>
      <c r="O72" s="251">
        <f>ROUND(E72*N72,2)</f>
        <v>6.03</v>
      </c>
      <c r="P72" s="251">
        <v>0</v>
      </c>
      <c r="Q72" s="252">
        <f>ROUND(E72*P72,2)</f>
        <v>0</v>
      </c>
      <c r="R72" s="233"/>
      <c r="S72" s="233" t="s">
        <v>158</v>
      </c>
      <c r="T72" s="233" t="s">
        <v>110</v>
      </c>
      <c r="U72" s="233">
        <v>2.3170000000000002</v>
      </c>
      <c r="V72" s="233">
        <f>ROUND(E72*U72,2)</f>
        <v>5.49</v>
      </c>
      <c r="W72" s="233"/>
      <c r="X72" s="233" t="s">
        <v>111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112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31"/>
      <c r="B73" s="232"/>
      <c r="C73" s="266" t="s">
        <v>173</v>
      </c>
      <c r="D73" s="254"/>
      <c r="E73" s="254"/>
      <c r="F73" s="254"/>
      <c r="G73" s="254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4"/>
      <c r="Z73" s="214"/>
      <c r="AA73" s="214"/>
      <c r="AB73" s="214"/>
      <c r="AC73" s="214"/>
      <c r="AD73" s="214"/>
      <c r="AE73" s="214"/>
      <c r="AF73" s="214"/>
      <c r="AG73" s="214" t="s">
        <v>114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9" t="s">
        <v>169</v>
      </c>
      <c r="D74" s="237"/>
      <c r="E74" s="238">
        <v>0.58904999999999996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4"/>
      <c r="Z74" s="214"/>
      <c r="AA74" s="214"/>
      <c r="AB74" s="214"/>
      <c r="AC74" s="214"/>
      <c r="AD74" s="214"/>
      <c r="AE74" s="214"/>
      <c r="AF74" s="214"/>
      <c r="AG74" s="214" t="s">
        <v>131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9" t="s">
        <v>170</v>
      </c>
      <c r="D75" s="237"/>
      <c r="E75" s="238">
        <v>1.782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131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46">
        <v>10</v>
      </c>
      <c r="B76" s="247" t="s">
        <v>174</v>
      </c>
      <c r="C76" s="265" t="s">
        <v>175</v>
      </c>
      <c r="D76" s="248" t="s">
        <v>167</v>
      </c>
      <c r="E76" s="249">
        <v>8.7119999999999997</v>
      </c>
      <c r="F76" s="250"/>
      <c r="G76" s="251">
        <f>ROUND(E76*F76,2)</f>
        <v>0</v>
      </c>
      <c r="H76" s="250"/>
      <c r="I76" s="251">
        <f>ROUND(E76*H76,2)</f>
        <v>0</v>
      </c>
      <c r="J76" s="250"/>
      <c r="K76" s="251">
        <f>ROUND(E76*J76,2)</f>
        <v>0</v>
      </c>
      <c r="L76" s="251">
        <v>21</v>
      </c>
      <c r="M76" s="251">
        <f>G76*(1+L76/100)</f>
        <v>0</v>
      </c>
      <c r="N76" s="251">
        <v>1.837</v>
      </c>
      <c r="O76" s="251">
        <f>ROUND(E76*N76,2)</f>
        <v>16</v>
      </c>
      <c r="P76" s="251">
        <v>0</v>
      </c>
      <c r="Q76" s="252">
        <f>ROUND(E76*P76,2)</f>
        <v>0</v>
      </c>
      <c r="R76" s="233"/>
      <c r="S76" s="233" t="s">
        <v>158</v>
      </c>
      <c r="T76" s="233" t="s">
        <v>110</v>
      </c>
      <c r="U76" s="233">
        <v>1.8360000000000001</v>
      </c>
      <c r="V76" s="233">
        <f>ROUND(E76*U76,2)</f>
        <v>16</v>
      </c>
      <c r="W76" s="233"/>
      <c r="X76" s="233" t="s">
        <v>111</v>
      </c>
      <c r="Y76" s="214"/>
      <c r="Z76" s="214"/>
      <c r="AA76" s="214"/>
      <c r="AB76" s="214"/>
      <c r="AC76" s="214"/>
      <c r="AD76" s="214"/>
      <c r="AE76" s="214"/>
      <c r="AF76" s="214"/>
      <c r="AG76" s="214" t="s">
        <v>141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31"/>
      <c r="B77" s="232"/>
      <c r="C77" s="266" t="s">
        <v>176</v>
      </c>
      <c r="D77" s="254"/>
      <c r="E77" s="254"/>
      <c r="F77" s="254"/>
      <c r="G77" s="254"/>
      <c r="H77" s="233"/>
      <c r="I77" s="233"/>
      <c r="J77" s="233"/>
      <c r="K77" s="233"/>
      <c r="L77" s="233"/>
      <c r="M77" s="233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14"/>
      <c r="Z77" s="214"/>
      <c r="AA77" s="214"/>
      <c r="AB77" s="214"/>
      <c r="AC77" s="214"/>
      <c r="AD77" s="214"/>
      <c r="AE77" s="214"/>
      <c r="AF77" s="214"/>
      <c r="AG77" s="214" t="s">
        <v>114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9" t="s">
        <v>177</v>
      </c>
      <c r="D78" s="237"/>
      <c r="E78" s="238">
        <v>8.7119999999999997</v>
      </c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131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46">
        <v>11</v>
      </c>
      <c r="B79" s="247" t="s">
        <v>178</v>
      </c>
      <c r="C79" s="265" t="s">
        <v>179</v>
      </c>
      <c r="D79" s="248" t="s">
        <v>108</v>
      </c>
      <c r="E79" s="249">
        <v>31.692129999999999</v>
      </c>
      <c r="F79" s="250"/>
      <c r="G79" s="251">
        <f>ROUND(E79*F79,2)</f>
        <v>0</v>
      </c>
      <c r="H79" s="250"/>
      <c r="I79" s="251">
        <f>ROUND(E79*H79,2)</f>
        <v>0</v>
      </c>
      <c r="J79" s="250"/>
      <c r="K79" s="251">
        <f>ROUND(E79*J79,2)</f>
        <v>0</v>
      </c>
      <c r="L79" s="251">
        <v>21</v>
      </c>
      <c r="M79" s="251">
        <f>G79*(1+L79/100)</f>
        <v>0</v>
      </c>
      <c r="N79" s="251">
        <v>0.06</v>
      </c>
      <c r="O79" s="251">
        <f>ROUND(E79*N79,2)</f>
        <v>1.9</v>
      </c>
      <c r="P79" s="251">
        <v>0</v>
      </c>
      <c r="Q79" s="252">
        <f>ROUND(E79*P79,2)</f>
        <v>0</v>
      </c>
      <c r="R79" s="233"/>
      <c r="S79" s="233" t="s">
        <v>158</v>
      </c>
      <c r="T79" s="233" t="s">
        <v>110</v>
      </c>
      <c r="U79" s="233">
        <v>0.38800000000000001</v>
      </c>
      <c r="V79" s="233">
        <f>ROUND(E79*U79,2)</f>
        <v>12.3</v>
      </c>
      <c r="W79" s="233"/>
      <c r="X79" s="233" t="s">
        <v>111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112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22.5" outlineLevel="1" x14ac:dyDescent="0.2">
      <c r="A80" s="231"/>
      <c r="B80" s="232"/>
      <c r="C80" s="269" t="s">
        <v>180</v>
      </c>
      <c r="D80" s="237"/>
      <c r="E80" s="238">
        <v>8.4921299999999995</v>
      </c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4"/>
      <c r="Z80" s="214"/>
      <c r="AA80" s="214"/>
      <c r="AB80" s="214"/>
      <c r="AC80" s="214"/>
      <c r="AD80" s="214"/>
      <c r="AE80" s="214"/>
      <c r="AF80" s="214"/>
      <c r="AG80" s="214" t="s">
        <v>131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9" t="s">
        <v>181</v>
      </c>
      <c r="D81" s="237"/>
      <c r="E81" s="238">
        <v>23.2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131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x14ac:dyDescent="0.2">
      <c r="A82" s="240" t="s">
        <v>104</v>
      </c>
      <c r="B82" s="241" t="s">
        <v>67</v>
      </c>
      <c r="C82" s="264" t="s">
        <v>68</v>
      </c>
      <c r="D82" s="242"/>
      <c r="E82" s="243"/>
      <c r="F82" s="244"/>
      <c r="G82" s="244">
        <f>SUMIF(AG83:AG88,"&lt;&gt;NOR",G83:G88)</f>
        <v>0</v>
      </c>
      <c r="H82" s="244"/>
      <c r="I82" s="244">
        <f>SUM(I83:I88)</f>
        <v>0</v>
      </c>
      <c r="J82" s="244"/>
      <c r="K82" s="244">
        <f>SUM(K83:K88)</f>
        <v>0</v>
      </c>
      <c r="L82" s="244"/>
      <c r="M82" s="244">
        <f>SUM(M83:M88)</f>
        <v>0</v>
      </c>
      <c r="N82" s="244"/>
      <c r="O82" s="244">
        <f>SUM(O83:O88)</f>
        <v>0.67999999999999994</v>
      </c>
      <c r="P82" s="244"/>
      <c r="Q82" s="245">
        <f>SUM(Q83:Q88)</f>
        <v>0</v>
      </c>
      <c r="R82" s="239"/>
      <c r="S82" s="239"/>
      <c r="T82" s="239"/>
      <c r="U82" s="239"/>
      <c r="V82" s="239">
        <f>SUM(V83:V88)</f>
        <v>0</v>
      </c>
      <c r="W82" s="239"/>
      <c r="X82" s="239"/>
      <c r="AG82" t="s">
        <v>105</v>
      </c>
    </row>
    <row r="83" spans="1:60" ht="22.5" outlineLevel="1" x14ac:dyDescent="0.2">
      <c r="A83" s="246">
        <v>12</v>
      </c>
      <c r="B83" s="247" t="s">
        <v>182</v>
      </c>
      <c r="C83" s="265" t="s">
        <v>183</v>
      </c>
      <c r="D83" s="248" t="s">
        <v>184</v>
      </c>
      <c r="E83" s="249">
        <v>6</v>
      </c>
      <c r="F83" s="250"/>
      <c r="G83" s="251">
        <f>ROUND(E83*F83,2)</f>
        <v>0</v>
      </c>
      <c r="H83" s="250"/>
      <c r="I83" s="251">
        <f>ROUND(E83*H83,2)</f>
        <v>0</v>
      </c>
      <c r="J83" s="250"/>
      <c r="K83" s="251">
        <f>ROUND(E83*J83,2)</f>
        <v>0</v>
      </c>
      <c r="L83" s="251">
        <v>21</v>
      </c>
      <c r="M83" s="251">
        <f>G83*(1+L83/100)</f>
        <v>0</v>
      </c>
      <c r="N83" s="251">
        <v>1.4999999999999999E-2</v>
      </c>
      <c r="O83" s="251">
        <f>ROUND(E83*N83,2)</f>
        <v>0.09</v>
      </c>
      <c r="P83" s="251">
        <v>0</v>
      </c>
      <c r="Q83" s="252">
        <f>ROUND(E83*P83,2)</f>
        <v>0</v>
      </c>
      <c r="R83" s="233"/>
      <c r="S83" s="233" t="s">
        <v>140</v>
      </c>
      <c r="T83" s="233" t="s">
        <v>110</v>
      </c>
      <c r="U83" s="233">
        <v>0</v>
      </c>
      <c r="V83" s="233">
        <f>ROUND(E83*U83,2)</f>
        <v>0</v>
      </c>
      <c r="W83" s="233"/>
      <c r="X83" s="233" t="s">
        <v>111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185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ht="22.5" outlineLevel="1" x14ac:dyDescent="0.2">
      <c r="A84" s="231"/>
      <c r="B84" s="232"/>
      <c r="C84" s="266" t="s">
        <v>186</v>
      </c>
      <c r="D84" s="254"/>
      <c r="E84" s="254"/>
      <c r="F84" s="254"/>
      <c r="G84" s="254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4"/>
      <c r="Z84" s="214"/>
      <c r="AA84" s="214"/>
      <c r="AB84" s="214"/>
      <c r="AC84" s="214"/>
      <c r="AD84" s="214"/>
      <c r="AE84" s="214"/>
      <c r="AF84" s="214"/>
      <c r="AG84" s="214" t="s">
        <v>114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53" t="str">
        <f>C84</f>
        <v>/kompletní položka pro zřízení i odstranění provizorní ochranné konstrukce pro přejezd stavební mechanizace/</v>
      </c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9" t="s">
        <v>187</v>
      </c>
      <c r="D85" s="237"/>
      <c r="E85" s="238">
        <v>6</v>
      </c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131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46">
        <v>13</v>
      </c>
      <c r="B86" s="247" t="s">
        <v>188</v>
      </c>
      <c r="C86" s="265" t="s">
        <v>189</v>
      </c>
      <c r="D86" s="248" t="s">
        <v>190</v>
      </c>
      <c r="E86" s="249">
        <v>19.71</v>
      </c>
      <c r="F86" s="250"/>
      <c r="G86" s="251">
        <f>ROUND(E86*F86,2)</f>
        <v>0</v>
      </c>
      <c r="H86" s="250"/>
      <c r="I86" s="251">
        <f>ROUND(E86*H86,2)</f>
        <v>0</v>
      </c>
      <c r="J86" s="250"/>
      <c r="K86" s="251">
        <f>ROUND(E86*J86,2)</f>
        <v>0</v>
      </c>
      <c r="L86" s="251">
        <v>21</v>
      </c>
      <c r="M86" s="251">
        <f>G86*(1+L86/100)</f>
        <v>0</v>
      </c>
      <c r="N86" s="251">
        <v>0.03</v>
      </c>
      <c r="O86" s="251">
        <f>ROUND(E86*N86,2)</f>
        <v>0.59</v>
      </c>
      <c r="P86" s="251">
        <v>0</v>
      </c>
      <c r="Q86" s="252">
        <f>ROUND(E86*P86,2)</f>
        <v>0</v>
      </c>
      <c r="R86" s="233"/>
      <c r="S86" s="233" t="s">
        <v>140</v>
      </c>
      <c r="T86" s="233" t="s">
        <v>110</v>
      </c>
      <c r="U86" s="233">
        <v>0</v>
      </c>
      <c r="V86" s="233">
        <f>ROUND(E86*U86,2)</f>
        <v>0</v>
      </c>
      <c r="W86" s="233"/>
      <c r="X86" s="233" t="s">
        <v>111</v>
      </c>
      <c r="Y86" s="214"/>
      <c r="Z86" s="214"/>
      <c r="AA86" s="214"/>
      <c r="AB86" s="214"/>
      <c r="AC86" s="214"/>
      <c r="AD86" s="214"/>
      <c r="AE86" s="214"/>
      <c r="AF86" s="214"/>
      <c r="AG86" s="214" t="s">
        <v>185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1"/>
      <c r="B87" s="232"/>
      <c r="C87" s="266" t="s">
        <v>191</v>
      </c>
      <c r="D87" s="254"/>
      <c r="E87" s="254"/>
      <c r="F87" s="254"/>
      <c r="G87" s="254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114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2.5" outlineLevel="1" x14ac:dyDescent="0.2">
      <c r="A88" s="231"/>
      <c r="B88" s="232"/>
      <c r="C88" s="269" t="s">
        <v>192</v>
      </c>
      <c r="D88" s="237"/>
      <c r="E88" s="238">
        <v>19.71</v>
      </c>
      <c r="F88" s="233"/>
      <c r="G88" s="233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14"/>
      <c r="Z88" s="214"/>
      <c r="AA88" s="214"/>
      <c r="AB88" s="214"/>
      <c r="AC88" s="214"/>
      <c r="AD88" s="214"/>
      <c r="AE88" s="214"/>
      <c r="AF88" s="214"/>
      <c r="AG88" s="214" t="s">
        <v>131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x14ac:dyDescent="0.2">
      <c r="A89" s="240" t="s">
        <v>104</v>
      </c>
      <c r="B89" s="241" t="s">
        <v>69</v>
      </c>
      <c r="C89" s="264" t="s">
        <v>70</v>
      </c>
      <c r="D89" s="242"/>
      <c r="E89" s="243"/>
      <c r="F89" s="244"/>
      <c r="G89" s="244">
        <f>SUMIF(AG90:AG98,"&lt;&gt;NOR",G90:G98)</f>
        <v>0</v>
      </c>
      <c r="H89" s="244"/>
      <c r="I89" s="244">
        <f>SUM(I90:I98)</f>
        <v>0</v>
      </c>
      <c r="J89" s="244"/>
      <c r="K89" s="244">
        <f>SUM(K90:K98)</f>
        <v>0</v>
      </c>
      <c r="L89" s="244"/>
      <c r="M89" s="244">
        <f>SUM(M90:M98)</f>
        <v>0</v>
      </c>
      <c r="N89" s="244"/>
      <c r="O89" s="244">
        <f>SUM(O90:O98)</f>
        <v>0</v>
      </c>
      <c r="P89" s="244"/>
      <c r="Q89" s="245">
        <f>SUM(Q90:Q98)</f>
        <v>0.45</v>
      </c>
      <c r="R89" s="239"/>
      <c r="S89" s="239"/>
      <c r="T89" s="239"/>
      <c r="U89" s="239"/>
      <c r="V89" s="239">
        <f>SUM(V90:V98)</f>
        <v>8.49</v>
      </c>
      <c r="W89" s="239"/>
      <c r="X89" s="239"/>
      <c r="AG89" t="s">
        <v>105</v>
      </c>
    </row>
    <row r="90" spans="1:60" outlineLevel="1" x14ac:dyDescent="0.2">
      <c r="A90" s="246">
        <v>14</v>
      </c>
      <c r="B90" s="247" t="s">
        <v>193</v>
      </c>
      <c r="C90" s="265" t="s">
        <v>194</v>
      </c>
      <c r="D90" s="248" t="s">
        <v>195</v>
      </c>
      <c r="E90" s="249">
        <v>10</v>
      </c>
      <c r="F90" s="250"/>
      <c r="G90" s="251">
        <f>ROUND(E90*F90,2)</f>
        <v>0</v>
      </c>
      <c r="H90" s="250"/>
      <c r="I90" s="251">
        <f>ROUND(E90*H90,2)</f>
        <v>0</v>
      </c>
      <c r="J90" s="250"/>
      <c r="K90" s="251">
        <f>ROUND(E90*J90,2)</f>
        <v>0</v>
      </c>
      <c r="L90" s="251">
        <v>21</v>
      </c>
      <c r="M90" s="251">
        <f>G90*(1+L90/100)</f>
        <v>0</v>
      </c>
      <c r="N90" s="251">
        <v>2.5000000000000001E-4</v>
      </c>
      <c r="O90" s="251">
        <f>ROUND(E90*N90,2)</f>
        <v>0</v>
      </c>
      <c r="P90" s="251">
        <v>0</v>
      </c>
      <c r="Q90" s="252">
        <f>ROUND(E90*P90,2)</f>
        <v>0</v>
      </c>
      <c r="R90" s="233"/>
      <c r="S90" s="233" t="s">
        <v>158</v>
      </c>
      <c r="T90" s="233" t="s">
        <v>110</v>
      </c>
      <c r="U90" s="233">
        <v>0.5</v>
      </c>
      <c r="V90" s="233">
        <f>ROUND(E90*U90,2)</f>
        <v>5</v>
      </c>
      <c r="W90" s="233"/>
      <c r="X90" s="233" t="s">
        <v>111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112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6" t="s">
        <v>196</v>
      </c>
      <c r="D91" s="254"/>
      <c r="E91" s="254"/>
      <c r="F91" s="254"/>
      <c r="G91" s="254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114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1"/>
      <c r="B92" s="232"/>
      <c r="C92" s="269" t="s">
        <v>197</v>
      </c>
      <c r="D92" s="237"/>
      <c r="E92" s="238">
        <v>10</v>
      </c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4"/>
      <c r="Z92" s="214"/>
      <c r="AA92" s="214"/>
      <c r="AB92" s="214"/>
      <c r="AC92" s="214"/>
      <c r="AD92" s="214"/>
      <c r="AE92" s="214"/>
      <c r="AF92" s="214"/>
      <c r="AG92" s="214" t="s">
        <v>131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46">
        <v>15</v>
      </c>
      <c r="B93" s="247" t="s">
        <v>198</v>
      </c>
      <c r="C93" s="265" t="s">
        <v>199</v>
      </c>
      <c r="D93" s="248" t="s">
        <v>108</v>
      </c>
      <c r="E93" s="249">
        <v>14.85</v>
      </c>
      <c r="F93" s="250"/>
      <c r="G93" s="251">
        <f>ROUND(E93*F93,2)</f>
        <v>0</v>
      </c>
      <c r="H93" s="250"/>
      <c r="I93" s="251">
        <f>ROUND(E93*H93,2)</f>
        <v>0</v>
      </c>
      <c r="J93" s="250"/>
      <c r="K93" s="251">
        <f>ROUND(E93*J93,2)</f>
        <v>0</v>
      </c>
      <c r="L93" s="251">
        <v>21</v>
      </c>
      <c r="M93" s="251">
        <f>G93*(1+L93/100)</f>
        <v>0</v>
      </c>
      <c r="N93" s="251">
        <v>0</v>
      </c>
      <c r="O93" s="251">
        <f>ROUND(E93*N93,2)</f>
        <v>0</v>
      </c>
      <c r="P93" s="251">
        <v>0.03</v>
      </c>
      <c r="Q93" s="252">
        <f>ROUND(E93*P93,2)</f>
        <v>0.45</v>
      </c>
      <c r="R93" s="233"/>
      <c r="S93" s="233" t="s">
        <v>140</v>
      </c>
      <c r="T93" s="233" t="s">
        <v>110</v>
      </c>
      <c r="U93" s="233">
        <v>0.23499999999999999</v>
      </c>
      <c r="V93" s="233">
        <f>ROUND(E93*U93,2)</f>
        <v>3.49</v>
      </c>
      <c r="W93" s="233"/>
      <c r="X93" s="233" t="s">
        <v>111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185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1"/>
      <c r="B94" s="232"/>
      <c r="C94" s="266" t="s">
        <v>200</v>
      </c>
      <c r="D94" s="254"/>
      <c r="E94" s="254"/>
      <c r="F94" s="254"/>
      <c r="G94" s="254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114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31"/>
      <c r="B95" s="232"/>
      <c r="C95" s="269" t="s">
        <v>201</v>
      </c>
      <c r="D95" s="237"/>
      <c r="E95" s="238">
        <v>14.85</v>
      </c>
      <c r="F95" s="233"/>
      <c r="G95" s="233"/>
      <c r="H95" s="233"/>
      <c r="I95" s="233"/>
      <c r="J95" s="233"/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14"/>
      <c r="Z95" s="214"/>
      <c r="AA95" s="214"/>
      <c r="AB95" s="214"/>
      <c r="AC95" s="214"/>
      <c r="AD95" s="214"/>
      <c r="AE95" s="214"/>
      <c r="AF95" s="214"/>
      <c r="AG95" s="214" t="s">
        <v>131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46">
        <v>16</v>
      </c>
      <c r="B96" s="247" t="s">
        <v>202</v>
      </c>
      <c r="C96" s="265" t="s">
        <v>203</v>
      </c>
      <c r="D96" s="248" t="s">
        <v>195</v>
      </c>
      <c r="E96" s="249">
        <v>29.7</v>
      </c>
      <c r="F96" s="250"/>
      <c r="G96" s="251">
        <f>ROUND(E96*F96,2)</f>
        <v>0</v>
      </c>
      <c r="H96" s="250"/>
      <c r="I96" s="251">
        <f>ROUND(E96*H96,2)</f>
        <v>0</v>
      </c>
      <c r="J96" s="250"/>
      <c r="K96" s="251">
        <f>ROUND(E96*J96,2)</f>
        <v>0</v>
      </c>
      <c r="L96" s="251">
        <v>21</v>
      </c>
      <c r="M96" s="251">
        <f>G96*(1+L96/100)</f>
        <v>0</v>
      </c>
      <c r="N96" s="251">
        <v>0</v>
      </c>
      <c r="O96" s="251">
        <f>ROUND(E96*N96,2)</f>
        <v>0</v>
      </c>
      <c r="P96" s="251">
        <v>0</v>
      </c>
      <c r="Q96" s="252">
        <f>ROUND(E96*P96,2)</f>
        <v>0</v>
      </c>
      <c r="R96" s="233"/>
      <c r="S96" s="233" t="s">
        <v>140</v>
      </c>
      <c r="T96" s="233" t="s">
        <v>110</v>
      </c>
      <c r="U96" s="233">
        <v>0</v>
      </c>
      <c r="V96" s="233">
        <f>ROUND(E96*U96,2)</f>
        <v>0</v>
      </c>
      <c r="W96" s="233"/>
      <c r="X96" s="233" t="s">
        <v>204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205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33.75" outlineLevel="1" x14ac:dyDescent="0.2">
      <c r="A97" s="231"/>
      <c r="B97" s="232"/>
      <c r="C97" s="266" t="s">
        <v>206</v>
      </c>
      <c r="D97" s="254"/>
      <c r="E97" s="254"/>
      <c r="F97" s="254"/>
      <c r="G97" s="254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4"/>
      <c r="Z97" s="214"/>
      <c r="AA97" s="214"/>
      <c r="AB97" s="214"/>
      <c r="AC97" s="214"/>
      <c r="AD97" s="214"/>
      <c r="AE97" s="214"/>
      <c r="AF97" s="214"/>
      <c r="AG97" s="214" t="s">
        <v>114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53" t="str">
        <f>C97</f>
        <v>/dodávka kompletních těles lapače písku délky 1000mm, tvořících čistící zónu okolo doskočiště. Nosný rošt s připevněnou gumovou rohoží a jednostranným ocelovým profilem pro napojení na umělý povrch běžecké dráhy/</v>
      </c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/>
      <c r="B98" s="232"/>
      <c r="C98" s="269" t="s">
        <v>207</v>
      </c>
      <c r="D98" s="237"/>
      <c r="E98" s="238">
        <v>29.7</v>
      </c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4"/>
      <c r="Z98" s="214"/>
      <c r="AA98" s="214"/>
      <c r="AB98" s="214"/>
      <c r="AC98" s="214"/>
      <c r="AD98" s="214"/>
      <c r="AE98" s="214"/>
      <c r="AF98" s="214"/>
      <c r="AG98" s="214" t="s">
        <v>131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x14ac:dyDescent="0.2">
      <c r="A99" s="240" t="s">
        <v>104</v>
      </c>
      <c r="B99" s="241" t="s">
        <v>71</v>
      </c>
      <c r="C99" s="264" t="s">
        <v>72</v>
      </c>
      <c r="D99" s="242"/>
      <c r="E99" s="243"/>
      <c r="F99" s="244"/>
      <c r="G99" s="244">
        <f>SUMIF(AG100:AG113,"&lt;&gt;NOR",G100:G113)</f>
        <v>0</v>
      </c>
      <c r="H99" s="244"/>
      <c r="I99" s="244">
        <f>SUM(I100:I113)</f>
        <v>0</v>
      </c>
      <c r="J99" s="244"/>
      <c r="K99" s="244">
        <f>SUM(K100:K113)</f>
        <v>0</v>
      </c>
      <c r="L99" s="244"/>
      <c r="M99" s="244">
        <f>SUM(M100:M113)</f>
        <v>0</v>
      </c>
      <c r="N99" s="244"/>
      <c r="O99" s="244">
        <f>SUM(O100:O113)</f>
        <v>17.88</v>
      </c>
      <c r="P99" s="244"/>
      <c r="Q99" s="245">
        <f>SUM(Q100:Q113)</f>
        <v>0</v>
      </c>
      <c r="R99" s="239"/>
      <c r="S99" s="239"/>
      <c r="T99" s="239"/>
      <c r="U99" s="239"/>
      <c r="V99" s="239">
        <f>SUM(V100:V113)</f>
        <v>15.44</v>
      </c>
      <c r="W99" s="239"/>
      <c r="X99" s="239"/>
      <c r="AG99" t="s">
        <v>105</v>
      </c>
    </row>
    <row r="100" spans="1:60" ht="22.5" outlineLevel="1" x14ac:dyDescent="0.2">
      <c r="A100" s="246">
        <v>17</v>
      </c>
      <c r="B100" s="247" t="s">
        <v>208</v>
      </c>
      <c r="C100" s="265" t="s">
        <v>209</v>
      </c>
      <c r="D100" s="248" t="s">
        <v>190</v>
      </c>
      <c r="E100" s="249">
        <v>72.8</v>
      </c>
      <c r="F100" s="250"/>
      <c r="G100" s="251">
        <f>ROUND(E100*F100,2)</f>
        <v>0</v>
      </c>
      <c r="H100" s="250"/>
      <c r="I100" s="251">
        <f>ROUND(E100*H100,2)</f>
        <v>0</v>
      </c>
      <c r="J100" s="250"/>
      <c r="K100" s="251">
        <f>ROUND(E100*J100,2)</f>
        <v>0</v>
      </c>
      <c r="L100" s="251">
        <v>21</v>
      </c>
      <c r="M100" s="251">
        <f>G100*(1+L100/100)</f>
        <v>0</v>
      </c>
      <c r="N100" s="251">
        <v>0.10249999999999999</v>
      </c>
      <c r="O100" s="251">
        <f>ROUND(E100*N100,2)</f>
        <v>7.46</v>
      </c>
      <c r="P100" s="251">
        <v>0</v>
      </c>
      <c r="Q100" s="252">
        <f>ROUND(E100*P100,2)</f>
        <v>0</v>
      </c>
      <c r="R100" s="233"/>
      <c r="S100" s="233" t="s">
        <v>158</v>
      </c>
      <c r="T100" s="233" t="s">
        <v>110</v>
      </c>
      <c r="U100" s="233">
        <v>0.14000000000000001</v>
      </c>
      <c r="V100" s="233">
        <f>ROUND(E100*U100,2)</f>
        <v>10.19</v>
      </c>
      <c r="W100" s="233"/>
      <c r="X100" s="233" t="s">
        <v>111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112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31"/>
      <c r="B101" s="232"/>
      <c r="C101" s="266" t="s">
        <v>210</v>
      </c>
      <c r="D101" s="254"/>
      <c r="E101" s="254"/>
      <c r="F101" s="254"/>
      <c r="G101" s="254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114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1" x14ac:dyDescent="0.2">
      <c r="A102" s="231"/>
      <c r="B102" s="232"/>
      <c r="C102" s="269" t="s">
        <v>211</v>
      </c>
      <c r="D102" s="237"/>
      <c r="E102" s="238">
        <v>54.8</v>
      </c>
      <c r="F102" s="233"/>
      <c r="G102" s="233"/>
      <c r="H102" s="233"/>
      <c r="I102" s="233"/>
      <c r="J102" s="233"/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131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9" t="s">
        <v>212</v>
      </c>
      <c r="D103" s="237"/>
      <c r="E103" s="238">
        <v>18</v>
      </c>
      <c r="F103" s="233"/>
      <c r="G103" s="23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131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46">
        <v>18</v>
      </c>
      <c r="B104" s="247" t="s">
        <v>213</v>
      </c>
      <c r="C104" s="265" t="s">
        <v>214</v>
      </c>
      <c r="D104" s="248" t="s">
        <v>167</v>
      </c>
      <c r="E104" s="249">
        <v>3.64</v>
      </c>
      <c r="F104" s="250"/>
      <c r="G104" s="251">
        <f>ROUND(E104*F104,2)</f>
        <v>0</v>
      </c>
      <c r="H104" s="250"/>
      <c r="I104" s="251">
        <f>ROUND(E104*H104,2)</f>
        <v>0</v>
      </c>
      <c r="J104" s="250"/>
      <c r="K104" s="251">
        <f>ROUND(E104*J104,2)</f>
        <v>0</v>
      </c>
      <c r="L104" s="251">
        <v>21</v>
      </c>
      <c r="M104" s="251">
        <f>G104*(1+L104/100)</f>
        <v>0</v>
      </c>
      <c r="N104" s="251">
        <v>2.5249999999999999</v>
      </c>
      <c r="O104" s="251">
        <f>ROUND(E104*N104,2)</f>
        <v>9.19</v>
      </c>
      <c r="P104" s="251">
        <v>0</v>
      </c>
      <c r="Q104" s="252">
        <f>ROUND(E104*P104,2)</f>
        <v>0</v>
      </c>
      <c r="R104" s="233"/>
      <c r="S104" s="233" t="s">
        <v>158</v>
      </c>
      <c r="T104" s="233" t="s">
        <v>110</v>
      </c>
      <c r="U104" s="233">
        <v>1.4419999999999999</v>
      </c>
      <c r="V104" s="233">
        <f>ROUND(E104*U104,2)</f>
        <v>5.25</v>
      </c>
      <c r="W104" s="233"/>
      <c r="X104" s="233" t="s">
        <v>111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112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1"/>
      <c r="B105" s="232"/>
      <c r="C105" s="266" t="s">
        <v>215</v>
      </c>
      <c r="D105" s="254"/>
      <c r="E105" s="254"/>
      <c r="F105" s="254"/>
      <c r="G105" s="254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114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ht="22.5" outlineLevel="1" x14ac:dyDescent="0.2">
      <c r="A106" s="231"/>
      <c r="B106" s="232"/>
      <c r="C106" s="269" t="s">
        <v>216</v>
      </c>
      <c r="D106" s="237"/>
      <c r="E106" s="238">
        <v>2.74</v>
      </c>
      <c r="F106" s="233"/>
      <c r="G106" s="233"/>
      <c r="H106" s="233"/>
      <c r="I106" s="233"/>
      <c r="J106" s="233"/>
      <c r="K106" s="233"/>
      <c r="L106" s="233"/>
      <c r="M106" s="233"/>
      <c r="N106" s="233"/>
      <c r="O106" s="233"/>
      <c r="P106" s="233"/>
      <c r="Q106" s="233"/>
      <c r="R106" s="233"/>
      <c r="S106" s="233"/>
      <c r="T106" s="233"/>
      <c r="U106" s="233"/>
      <c r="V106" s="233"/>
      <c r="W106" s="233"/>
      <c r="X106" s="23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131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ht="22.5" outlineLevel="1" x14ac:dyDescent="0.2">
      <c r="A107" s="231"/>
      <c r="B107" s="232"/>
      <c r="C107" s="269" t="s">
        <v>217</v>
      </c>
      <c r="D107" s="237"/>
      <c r="E107" s="238">
        <v>0.9</v>
      </c>
      <c r="F107" s="233"/>
      <c r="G107" s="23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131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1" x14ac:dyDescent="0.2">
      <c r="A108" s="246">
        <v>19</v>
      </c>
      <c r="B108" s="247" t="s">
        <v>218</v>
      </c>
      <c r="C108" s="265" t="s">
        <v>219</v>
      </c>
      <c r="D108" s="248" t="s">
        <v>195</v>
      </c>
      <c r="E108" s="249">
        <v>18.18</v>
      </c>
      <c r="F108" s="250"/>
      <c r="G108" s="251">
        <f>ROUND(E108*F108,2)</f>
        <v>0</v>
      </c>
      <c r="H108" s="250"/>
      <c r="I108" s="251">
        <f>ROUND(E108*H108,2)</f>
        <v>0</v>
      </c>
      <c r="J108" s="250"/>
      <c r="K108" s="251">
        <f>ROUND(E108*J108,2)</f>
        <v>0</v>
      </c>
      <c r="L108" s="251">
        <v>21</v>
      </c>
      <c r="M108" s="251">
        <f>G108*(1+L108/100)</f>
        <v>0</v>
      </c>
      <c r="N108" s="251">
        <v>0</v>
      </c>
      <c r="O108" s="251">
        <f>ROUND(E108*N108,2)</f>
        <v>0</v>
      </c>
      <c r="P108" s="251">
        <v>0</v>
      </c>
      <c r="Q108" s="252">
        <f>ROUND(E108*P108,2)</f>
        <v>0</v>
      </c>
      <c r="R108" s="233"/>
      <c r="S108" s="233" t="s">
        <v>140</v>
      </c>
      <c r="T108" s="233" t="s">
        <v>110</v>
      </c>
      <c r="U108" s="233">
        <v>0</v>
      </c>
      <c r="V108" s="233">
        <f>ROUND(E108*U108,2)</f>
        <v>0</v>
      </c>
      <c r="W108" s="233"/>
      <c r="X108" s="233" t="s">
        <v>204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205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6" t="s">
        <v>220</v>
      </c>
      <c r="D109" s="254"/>
      <c r="E109" s="254"/>
      <c r="F109" s="254"/>
      <c r="G109" s="254"/>
      <c r="H109" s="233"/>
      <c r="I109" s="233"/>
      <c r="J109" s="233"/>
      <c r="K109" s="233"/>
      <c r="L109" s="233"/>
      <c r="M109" s="233"/>
      <c r="N109" s="233"/>
      <c r="O109" s="233"/>
      <c r="P109" s="233"/>
      <c r="Q109" s="233"/>
      <c r="R109" s="233"/>
      <c r="S109" s="233"/>
      <c r="T109" s="233"/>
      <c r="U109" s="233"/>
      <c r="V109" s="233"/>
      <c r="W109" s="233"/>
      <c r="X109" s="23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114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31"/>
      <c r="B110" s="232"/>
      <c r="C110" s="269" t="s">
        <v>221</v>
      </c>
      <c r="D110" s="237"/>
      <c r="E110" s="238">
        <v>18.18</v>
      </c>
      <c r="F110" s="233"/>
      <c r="G110" s="23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131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46">
        <v>20</v>
      </c>
      <c r="B111" s="247" t="s">
        <v>222</v>
      </c>
      <c r="C111" s="265" t="s">
        <v>223</v>
      </c>
      <c r="D111" s="248" t="s">
        <v>195</v>
      </c>
      <c r="E111" s="249">
        <v>111.792</v>
      </c>
      <c r="F111" s="250"/>
      <c r="G111" s="251">
        <f>ROUND(E111*F111,2)</f>
        <v>0</v>
      </c>
      <c r="H111" s="250"/>
      <c r="I111" s="251">
        <f>ROUND(E111*H111,2)</f>
        <v>0</v>
      </c>
      <c r="J111" s="250"/>
      <c r="K111" s="251">
        <f>ROUND(E111*J111,2)</f>
        <v>0</v>
      </c>
      <c r="L111" s="251">
        <v>21</v>
      </c>
      <c r="M111" s="251">
        <f>G111*(1+L111/100)</f>
        <v>0</v>
      </c>
      <c r="N111" s="251">
        <v>1.0999999999999999E-2</v>
      </c>
      <c r="O111" s="251">
        <f>ROUND(E111*N111,2)</f>
        <v>1.23</v>
      </c>
      <c r="P111" s="251">
        <v>0</v>
      </c>
      <c r="Q111" s="252">
        <f>ROUND(E111*P111,2)</f>
        <v>0</v>
      </c>
      <c r="R111" s="233" t="s">
        <v>224</v>
      </c>
      <c r="S111" s="233" t="s">
        <v>158</v>
      </c>
      <c r="T111" s="233" t="s">
        <v>110</v>
      </c>
      <c r="U111" s="233">
        <v>0</v>
      </c>
      <c r="V111" s="233">
        <f>ROUND(E111*U111,2)</f>
        <v>0</v>
      </c>
      <c r="W111" s="233"/>
      <c r="X111" s="233" t="s">
        <v>204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225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6" t="s">
        <v>226</v>
      </c>
      <c r="D112" s="254"/>
      <c r="E112" s="254"/>
      <c r="F112" s="254"/>
      <c r="G112" s="254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114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ht="22.5" outlineLevel="1" x14ac:dyDescent="0.2">
      <c r="A113" s="231"/>
      <c r="B113" s="232"/>
      <c r="C113" s="269" t="s">
        <v>227</v>
      </c>
      <c r="D113" s="237"/>
      <c r="E113" s="238">
        <v>111.792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131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x14ac:dyDescent="0.2">
      <c r="A114" s="240" t="s">
        <v>104</v>
      </c>
      <c r="B114" s="241" t="s">
        <v>73</v>
      </c>
      <c r="C114" s="264" t="s">
        <v>74</v>
      </c>
      <c r="D114" s="242"/>
      <c r="E114" s="243"/>
      <c r="F114" s="244"/>
      <c r="G114" s="244">
        <f>SUMIF(AG115:AG152,"&lt;&gt;NOR",G115:G152)</f>
        <v>0</v>
      </c>
      <c r="H114" s="244"/>
      <c r="I114" s="244">
        <f>SUM(I115:I152)</f>
        <v>0</v>
      </c>
      <c r="J114" s="244"/>
      <c r="K114" s="244">
        <f>SUM(K115:K152)</f>
        <v>0</v>
      </c>
      <c r="L114" s="244"/>
      <c r="M114" s="244">
        <f>SUM(M115:M152)</f>
        <v>0</v>
      </c>
      <c r="N114" s="244"/>
      <c r="O114" s="244">
        <f>SUM(O115:O152)</f>
        <v>0</v>
      </c>
      <c r="P114" s="244"/>
      <c r="Q114" s="245">
        <f>SUM(Q115:Q152)</f>
        <v>146.16000000000003</v>
      </c>
      <c r="R114" s="239"/>
      <c r="S114" s="239"/>
      <c r="T114" s="239"/>
      <c r="U114" s="239"/>
      <c r="V114" s="239">
        <f>SUM(V115:V152)</f>
        <v>794.89</v>
      </c>
      <c r="W114" s="239"/>
      <c r="X114" s="239"/>
      <c r="AG114" t="s">
        <v>105</v>
      </c>
    </row>
    <row r="115" spans="1:60" outlineLevel="1" x14ac:dyDescent="0.2">
      <c r="A115" s="246">
        <v>21</v>
      </c>
      <c r="B115" s="247" t="s">
        <v>228</v>
      </c>
      <c r="C115" s="265" t="s">
        <v>229</v>
      </c>
      <c r="D115" s="248" t="s">
        <v>108</v>
      </c>
      <c r="E115" s="249">
        <v>383.94540000000001</v>
      </c>
      <c r="F115" s="250"/>
      <c r="G115" s="251">
        <f>ROUND(E115*F115,2)</f>
        <v>0</v>
      </c>
      <c r="H115" s="250"/>
      <c r="I115" s="251">
        <f>ROUND(E115*H115,2)</f>
        <v>0</v>
      </c>
      <c r="J115" s="250"/>
      <c r="K115" s="251">
        <f>ROUND(E115*J115,2)</f>
        <v>0</v>
      </c>
      <c r="L115" s="251">
        <v>21</v>
      </c>
      <c r="M115" s="251">
        <f>G115*(1+L115/100)</f>
        <v>0</v>
      </c>
      <c r="N115" s="251">
        <v>0</v>
      </c>
      <c r="O115" s="251">
        <f>ROUND(E115*N115,2)</f>
        <v>0</v>
      </c>
      <c r="P115" s="251">
        <v>0.22</v>
      </c>
      <c r="Q115" s="252">
        <f>ROUND(E115*P115,2)</f>
        <v>84.47</v>
      </c>
      <c r="R115" s="233"/>
      <c r="S115" s="233" t="s">
        <v>158</v>
      </c>
      <c r="T115" s="233" t="s">
        <v>110</v>
      </c>
      <c r="U115" s="233">
        <v>5.96E-2</v>
      </c>
      <c r="V115" s="233">
        <f>ROUND(E115*U115,2)</f>
        <v>22.88</v>
      </c>
      <c r="W115" s="233"/>
      <c r="X115" s="233" t="s">
        <v>111</v>
      </c>
      <c r="Y115" s="214"/>
      <c r="Z115" s="214"/>
      <c r="AA115" s="214"/>
      <c r="AB115" s="214"/>
      <c r="AC115" s="214"/>
      <c r="AD115" s="214"/>
      <c r="AE115" s="214"/>
      <c r="AF115" s="214"/>
      <c r="AG115" s="214" t="s">
        <v>185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6" t="s">
        <v>230</v>
      </c>
      <c r="D116" s="254"/>
      <c r="E116" s="254"/>
      <c r="F116" s="254"/>
      <c r="G116" s="254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114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2.5" outlineLevel="1" x14ac:dyDescent="0.2">
      <c r="A117" s="231"/>
      <c r="B117" s="232"/>
      <c r="C117" s="269" t="s">
        <v>231</v>
      </c>
      <c r="D117" s="237"/>
      <c r="E117" s="238">
        <v>383.94540000000001</v>
      </c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131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46">
        <v>22</v>
      </c>
      <c r="B118" s="247" t="s">
        <v>232</v>
      </c>
      <c r="C118" s="265" t="s">
        <v>233</v>
      </c>
      <c r="D118" s="248" t="s">
        <v>190</v>
      </c>
      <c r="E118" s="249">
        <v>72.98</v>
      </c>
      <c r="F118" s="250"/>
      <c r="G118" s="251">
        <f>ROUND(E118*F118,2)</f>
        <v>0</v>
      </c>
      <c r="H118" s="250"/>
      <c r="I118" s="251">
        <f>ROUND(E118*H118,2)</f>
        <v>0</v>
      </c>
      <c r="J118" s="250"/>
      <c r="K118" s="251">
        <f>ROUND(E118*J118,2)</f>
        <v>0</v>
      </c>
      <c r="L118" s="251">
        <v>21</v>
      </c>
      <c r="M118" s="251">
        <f>G118*(1+L118/100)</f>
        <v>0</v>
      </c>
      <c r="N118" s="251">
        <v>0</v>
      </c>
      <c r="O118" s="251">
        <f>ROUND(E118*N118,2)</f>
        <v>0</v>
      </c>
      <c r="P118" s="251">
        <v>0.04</v>
      </c>
      <c r="Q118" s="252">
        <f>ROUND(E118*P118,2)</f>
        <v>2.92</v>
      </c>
      <c r="R118" s="233"/>
      <c r="S118" s="233" t="s">
        <v>158</v>
      </c>
      <c r="T118" s="233" t="s">
        <v>110</v>
      </c>
      <c r="U118" s="233">
        <v>0.08</v>
      </c>
      <c r="V118" s="233">
        <f>ROUND(E118*U118,2)</f>
        <v>5.84</v>
      </c>
      <c r="W118" s="233"/>
      <c r="X118" s="233" t="s">
        <v>111</v>
      </c>
      <c r="Y118" s="214"/>
      <c r="Z118" s="214"/>
      <c r="AA118" s="214"/>
      <c r="AB118" s="214"/>
      <c r="AC118" s="214"/>
      <c r="AD118" s="214"/>
      <c r="AE118" s="214"/>
      <c r="AF118" s="214"/>
      <c r="AG118" s="214" t="s">
        <v>112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6" t="s">
        <v>234</v>
      </c>
      <c r="D119" s="254"/>
      <c r="E119" s="254"/>
      <c r="F119" s="254"/>
      <c r="G119" s="254"/>
      <c r="H119" s="233"/>
      <c r="I119" s="233"/>
      <c r="J119" s="233"/>
      <c r="K119" s="233"/>
      <c r="L119" s="233"/>
      <c r="M119" s="233"/>
      <c r="N119" s="233"/>
      <c r="O119" s="233"/>
      <c r="P119" s="233"/>
      <c r="Q119" s="233"/>
      <c r="R119" s="233"/>
      <c r="S119" s="233"/>
      <c r="T119" s="233"/>
      <c r="U119" s="233"/>
      <c r="V119" s="233"/>
      <c r="W119" s="233"/>
      <c r="X119" s="23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114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ht="22.5" outlineLevel="1" x14ac:dyDescent="0.2">
      <c r="A120" s="231"/>
      <c r="B120" s="232"/>
      <c r="C120" s="269" t="s">
        <v>235</v>
      </c>
      <c r="D120" s="237"/>
      <c r="E120" s="238">
        <v>54.8</v>
      </c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131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31"/>
      <c r="B121" s="232"/>
      <c r="C121" s="269" t="s">
        <v>236</v>
      </c>
      <c r="D121" s="237"/>
      <c r="E121" s="238">
        <v>18.18</v>
      </c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131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46">
        <v>23</v>
      </c>
      <c r="B122" s="247" t="s">
        <v>237</v>
      </c>
      <c r="C122" s="265" t="s">
        <v>238</v>
      </c>
      <c r="D122" s="248" t="s">
        <v>108</v>
      </c>
      <c r="E122" s="249">
        <v>3839.4540000000002</v>
      </c>
      <c r="F122" s="250"/>
      <c r="G122" s="251">
        <f>ROUND(E122*F122,2)</f>
        <v>0</v>
      </c>
      <c r="H122" s="250"/>
      <c r="I122" s="251">
        <f>ROUND(E122*H122,2)</f>
        <v>0</v>
      </c>
      <c r="J122" s="250"/>
      <c r="K122" s="251">
        <f>ROUND(E122*J122,2)</f>
        <v>0</v>
      </c>
      <c r="L122" s="251">
        <v>21</v>
      </c>
      <c r="M122" s="251">
        <f>G122*(1+L122/100)</f>
        <v>0</v>
      </c>
      <c r="N122" s="251">
        <v>0</v>
      </c>
      <c r="O122" s="251">
        <f>ROUND(E122*N122,2)</f>
        <v>0</v>
      </c>
      <c r="P122" s="251">
        <v>1.4999999999999999E-2</v>
      </c>
      <c r="Q122" s="252">
        <f>ROUND(E122*P122,2)</f>
        <v>57.59</v>
      </c>
      <c r="R122" s="233"/>
      <c r="S122" s="233" t="s">
        <v>158</v>
      </c>
      <c r="T122" s="233" t="s">
        <v>110</v>
      </c>
      <c r="U122" s="233">
        <v>0.105</v>
      </c>
      <c r="V122" s="233">
        <f>ROUND(E122*U122,2)</f>
        <v>403.14</v>
      </c>
      <c r="W122" s="233"/>
      <c r="X122" s="233" t="s">
        <v>111</v>
      </c>
      <c r="Y122" s="214"/>
      <c r="Z122" s="214"/>
      <c r="AA122" s="214"/>
      <c r="AB122" s="214"/>
      <c r="AC122" s="214"/>
      <c r="AD122" s="214"/>
      <c r="AE122" s="214"/>
      <c r="AF122" s="214"/>
      <c r="AG122" s="214" t="s">
        <v>141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1"/>
      <c r="B123" s="232"/>
      <c r="C123" s="266" t="s">
        <v>239</v>
      </c>
      <c r="D123" s="254"/>
      <c r="E123" s="254"/>
      <c r="F123" s="254"/>
      <c r="G123" s="254"/>
      <c r="H123" s="233"/>
      <c r="I123" s="233"/>
      <c r="J123" s="233"/>
      <c r="K123" s="233"/>
      <c r="L123" s="233"/>
      <c r="M123" s="233"/>
      <c r="N123" s="233"/>
      <c r="O123" s="233"/>
      <c r="P123" s="233"/>
      <c r="Q123" s="233"/>
      <c r="R123" s="233"/>
      <c r="S123" s="233"/>
      <c r="T123" s="233"/>
      <c r="U123" s="233"/>
      <c r="V123" s="233"/>
      <c r="W123" s="233"/>
      <c r="X123" s="23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114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9" t="s">
        <v>240</v>
      </c>
      <c r="D124" s="237"/>
      <c r="E124" s="238">
        <v>3839.4540000000002</v>
      </c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131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46">
        <v>24</v>
      </c>
      <c r="B125" s="247" t="s">
        <v>241</v>
      </c>
      <c r="C125" s="265" t="s">
        <v>242</v>
      </c>
      <c r="D125" s="248" t="s">
        <v>243</v>
      </c>
      <c r="E125" s="249">
        <v>184.90443999999999</v>
      </c>
      <c r="F125" s="250"/>
      <c r="G125" s="251">
        <f>ROUND(E125*F125,2)</f>
        <v>0</v>
      </c>
      <c r="H125" s="250"/>
      <c r="I125" s="251">
        <f>ROUND(E125*H125,2)</f>
        <v>0</v>
      </c>
      <c r="J125" s="250"/>
      <c r="K125" s="251">
        <f>ROUND(E125*J125,2)</f>
        <v>0</v>
      </c>
      <c r="L125" s="251">
        <v>21</v>
      </c>
      <c r="M125" s="251">
        <f>G125*(1+L125/100)</f>
        <v>0</v>
      </c>
      <c r="N125" s="251">
        <v>0</v>
      </c>
      <c r="O125" s="251">
        <f>ROUND(E125*N125,2)</f>
        <v>0</v>
      </c>
      <c r="P125" s="251">
        <v>0</v>
      </c>
      <c r="Q125" s="252">
        <f>ROUND(E125*P125,2)</f>
        <v>0</v>
      </c>
      <c r="R125" s="233"/>
      <c r="S125" s="233" t="s">
        <v>158</v>
      </c>
      <c r="T125" s="233" t="s">
        <v>110</v>
      </c>
      <c r="U125" s="233">
        <v>0.98</v>
      </c>
      <c r="V125" s="233">
        <f>ROUND(E125*U125,2)</f>
        <v>181.21</v>
      </c>
      <c r="W125" s="233"/>
      <c r="X125" s="233" t="s">
        <v>111</v>
      </c>
      <c r="Y125" s="214"/>
      <c r="Z125" s="214"/>
      <c r="AA125" s="214"/>
      <c r="AB125" s="214"/>
      <c r="AC125" s="214"/>
      <c r="AD125" s="214"/>
      <c r="AE125" s="214"/>
      <c r="AF125" s="214"/>
      <c r="AG125" s="214" t="s">
        <v>185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2.5" outlineLevel="1" x14ac:dyDescent="0.2">
      <c r="A126" s="231"/>
      <c r="B126" s="232"/>
      <c r="C126" s="266" t="s">
        <v>244</v>
      </c>
      <c r="D126" s="254"/>
      <c r="E126" s="254"/>
      <c r="F126" s="254"/>
      <c r="G126" s="254"/>
      <c r="H126" s="233"/>
      <c r="I126" s="233"/>
      <c r="J126" s="233"/>
      <c r="K126" s="233"/>
      <c r="L126" s="233"/>
      <c r="M126" s="233"/>
      <c r="N126" s="233"/>
      <c r="O126" s="233"/>
      <c r="P126" s="233"/>
      <c r="Q126" s="233"/>
      <c r="R126" s="233"/>
      <c r="S126" s="233"/>
      <c r="T126" s="233"/>
      <c r="U126" s="233"/>
      <c r="V126" s="233"/>
      <c r="W126" s="233"/>
      <c r="X126" s="23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114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53" t="str">
        <f>C126</f>
        <v>/cena za odvoz suti na skládku, včetně naložení na dopravní prostředek a složení na skládku, bez poplatku za skládku/</v>
      </c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9" t="s">
        <v>245</v>
      </c>
      <c r="D127" s="237"/>
      <c r="E127" s="238">
        <v>2.9192</v>
      </c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3"/>
      <c r="X127" s="23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131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9" t="s">
        <v>246</v>
      </c>
      <c r="D128" s="237"/>
      <c r="E128" s="238">
        <v>84.46799</v>
      </c>
      <c r="F128" s="233"/>
      <c r="G128" s="233"/>
      <c r="H128" s="233"/>
      <c r="I128" s="233"/>
      <c r="J128" s="233"/>
      <c r="K128" s="233"/>
      <c r="L128" s="233"/>
      <c r="M128" s="233"/>
      <c r="N128" s="233"/>
      <c r="O128" s="233"/>
      <c r="P128" s="233"/>
      <c r="Q128" s="233"/>
      <c r="R128" s="233"/>
      <c r="S128" s="233"/>
      <c r="T128" s="233"/>
      <c r="U128" s="233"/>
      <c r="V128" s="233"/>
      <c r="W128" s="233"/>
      <c r="X128" s="23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131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ht="22.5" outlineLevel="1" x14ac:dyDescent="0.2">
      <c r="A129" s="231"/>
      <c r="B129" s="232"/>
      <c r="C129" s="269" t="s">
        <v>247</v>
      </c>
      <c r="D129" s="237"/>
      <c r="E129" s="238">
        <v>95.986350000000002</v>
      </c>
      <c r="F129" s="233"/>
      <c r="G129" s="233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3"/>
      <c r="S129" s="233"/>
      <c r="T129" s="233"/>
      <c r="U129" s="233"/>
      <c r="V129" s="233"/>
      <c r="W129" s="233"/>
      <c r="X129" s="23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131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9" t="s">
        <v>248</v>
      </c>
      <c r="D130" s="237"/>
      <c r="E130" s="238">
        <v>0.78839999999999999</v>
      </c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131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9" t="s">
        <v>249</v>
      </c>
      <c r="D131" s="237"/>
      <c r="E131" s="238">
        <v>0.74250000000000005</v>
      </c>
      <c r="F131" s="233"/>
      <c r="G131" s="233"/>
      <c r="H131" s="233"/>
      <c r="I131" s="233"/>
      <c r="J131" s="233"/>
      <c r="K131" s="233"/>
      <c r="L131" s="233"/>
      <c r="M131" s="233"/>
      <c r="N131" s="233"/>
      <c r="O131" s="233"/>
      <c r="P131" s="233"/>
      <c r="Q131" s="233"/>
      <c r="R131" s="233"/>
      <c r="S131" s="233"/>
      <c r="T131" s="233"/>
      <c r="U131" s="233"/>
      <c r="V131" s="233"/>
      <c r="W131" s="233"/>
      <c r="X131" s="23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131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46">
        <v>25</v>
      </c>
      <c r="B132" s="247" t="s">
        <v>250</v>
      </c>
      <c r="C132" s="265" t="s">
        <v>251</v>
      </c>
      <c r="D132" s="248" t="s">
        <v>243</v>
      </c>
      <c r="E132" s="249">
        <v>1664.13996</v>
      </c>
      <c r="F132" s="250"/>
      <c r="G132" s="251">
        <f>ROUND(E132*F132,2)</f>
        <v>0</v>
      </c>
      <c r="H132" s="250"/>
      <c r="I132" s="251">
        <f>ROUND(E132*H132,2)</f>
        <v>0</v>
      </c>
      <c r="J132" s="250"/>
      <c r="K132" s="251">
        <f>ROUND(E132*J132,2)</f>
        <v>0</v>
      </c>
      <c r="L132" s="251">
        <v>21</v>
      </c>
      <c r="M132" s="251">
        <f>G132*(1+L132/100)</f>
        <v>0</v>
      </c>
      <c r="N132" s="251">
        <v>0</v>
      </c>
      <c r="O132" s="251">
        <f>ROUND(E132*N132,2)</f>
        <v>0</v>
      </c>
      <c r="P132" s="251">
        <v>0</v>
      </c>
      <c r="Q132" s="252">
        <f>ROUND(E132*P132,2)</f>
        <v>0</v>
      </c>
      <c r="R132" s="233"/>
      <c r="S132" s="233" t="s">
        <v>158</v>
      </c>
      <c r="T132" s="233" t="s">
        <v>110</v>
      </c>
      <c r="U132" s="233">
        <v>0</v>
      </c>
      <c r="V132" s="233">
        <f>ROUND(E132*U132,2)</f>
        <v>0</v>
      </c>
      <c r="W132" s="233"/>
      <c r="X132" s="233" t="s">
        <v>111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185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ht="22.5" outlineLevel="1" x14ac:dyDescent="0.2">
      <c r="A133" s="231"/>
      <c r="B133" s="232"/>
      <c r="C133" s="266" t="s">
        <v>252</v>
      </c>
      <c r="D133" s="254"/>
      <c r="E133" s="254"/>
      <c r="F133" s="254"/>
      <c r="G133" s="254"/>
      <c r="H133" s="233"/>
      <c r="I133" s="233"/>
      <c r="J133" s="233"/>
      <c r="K133" s="233"/>
      <c r="L133" s="233"/>
      <c r="M133" s="233"/>
      <c r="N133" s="233"/>
      <c r="O133" s="233"/>
      <c r="P133" s="233"/>
      <c r="Q133" s="233"/>
      <c r="R133" s="233"/>
      <c r="S133" s="233"/>
      <c r="T133" s="233"/>
      <c r="U133" s="233"/>
      <c r="V133" s="233"/>
      <c r="W133" s="233"/>
      <c r="X133" s="23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114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53" t="str">
        <f>C133</f>
        <v>/cena za odvoz suti na skládku, včetně naložení na dopravní prostředek a složení na skládku, bez poplatku za skládku - příplatek za každý 1 km/</v>
      </c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9" t="s">
        <v>253</v>
      </c>
      <c r="D134" s="237"/>
      <c r="E134" s="238">
        <v>1664.13996</v>
      </c>
      <c r="F134" s="233"/>
      <c r="G134" s="233"/>
      <c r="H134" s="233"/>
      <c r="I134" s="233"/>
      <c r="J134" s="233"/>
      <c r="K134" s="233"/>
      <c r="L134" s="233"/>
      <c r="M134" s="233"/>
      <c r="N134" s="233"/>
      <c r="O134" s="233"/>
      <c r="P134" s="233"/>
      <c r="Q134" s="233"/>
      <c r="R134" s="233"/>
      <c r="S134" s="233"/>
      <c r="T134" s="233"/>
      <c r="U134" s="233"/>
      <c r="V134" s="233"/>
      <c r="W134" s="233"/>
      <c r="X134" s="233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131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46">
        <v>26</v>
      </c>
      <c r="B135" s="247" t="s">
        <v>254</v>
      </c>
      <c r="C135" s="265" t="s">
        <v>255</v>
      </c>
      <c r="D135" s="248" t="s">
        <v>243</v>
      </c>
      <c r="E135" s="249">
        <v>184.90443999999999</v>
      </c>
      <c r="F135" s="250"/>
      <c r="G135" s="251">
        <f>ROUND(E135*F135,2)</f>
        <v>0</v>
      </c>
      <c r="H135" s="250"/>
      <c r="I135" s="251">
        <f>ROUND(E135*H135,2)</f>
        <v>0</v>
      </c>
      <c r="J135" s="250"/>
      <c r="K135" s="251">
        <f>ROUND(E135*J135,2)</f>
        <v>0</v>
      </c>
      <c r="L135" s="251">
        <v>21</v>
      </c>
      <c r="M135" s="251">
        <f>G135*(1+L135/100)</f>
        <v>0</v>
      </c>
      <c r="N135" s="251">
        <v>0</v>
      </c>
      <c r="O135" s="251">
        <f>ROUND(E135*N135,2)</f>
        <v>0</v>
      </c>
      <c r="P135" s="251">
        <v>0</v>
      </c>
      <c r="Q135" s="252">
        <f>ROUND(E135*P135,2)</f>
        <v>0</v>
      </c>
      <c r="R135" s="233"/>
      <c r="S135" s="233" t="s">
        <v>158</v>
      </c>
      <c r="T135" s="233" t="s">
        <v>110</v>
      </c>
      <c r="U135" s="233">
        <v>0.94199999999999995</v>
      </c>
      <c r="V135" s="233">
        <f>ROUND(E135*U135,2)</f>
        <v>174.18</v>
      </c>
      <c r="W135" s="233"/>
      <c r="X135" s="233" t="s">
        <v>111</v>
      </c>
      <c r="Y135" s="214"/>
      <c r="Z135" s="214"/>
      <c r="AA135" s="214"/>
      <c r="AB135" s="214"/>
      <c r="AC135" s="214"/>
      <c r="AD135" s="214"/>
      <c r="AE135" s="214"/>
      <c r="AF135" s="214"/>
      <c r="AG135" s="214" t="s">
        <v>185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6" t="s">
        <v>256</v>
      </c>
      <c r="D136" s="254"/>
      <c r="E136" s="254"/>
      <c r="F136" s="254"/>
      <c r="G136" s="254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114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69" t="s">
        <v>257</v>
      </c>
      <c r="D137" s="237"/>
      <c r="E137" s="238">
        <v>184.90443999999999</v>
      </c>
      <c r="F137" s="233"/>
      <c r="G137" s="233"/>
      <c r="H137" s="233"/>
      <c r="I137" s="233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  <c r="U137" s="233"/>
      <c r="V137" s="233"/>
      <c r="W137" s="233"/>
      <c r="X137" s="23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131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46">
        <v>27</v>
      </c>
      <c r="B138" s="247" t="s">
        <v>258</v>
      </c>
      <c r="C138" s="265" t="s">
        <v>259</v>
      </c>
      <c r="D138" s="248" t="s">
        <v>243</v>
      </c>
      <c r="E138" s="249">
        <v>7.1132999999999997</v>
      </c>
      <c r="F138" s="250"/>
      <c r="G138" s="251">
        <f>ROUND(E138*F138,2)</f>
        <v>0</v>
      </c>
      <c r="H138" s="250"/>
      <c r="I138" s="251">
        <f>ROUND(E138*H138,2)</f>
        <v>0</v>
      </c>
      <c r="J138" s="250"/>
      <c r="K138" s="251">
        <f>ROUND(E138*J138,2)</f>
        <v>0</v>
      </c>
      <c r="L138" s="251">
        <v>21</v>
      </c>
      <c r="M138" s="251">
        <f>G138*(1+L138/100)</f>
        <v>0</v>
      </c>
      <c r="N138" s="251">
        <v>0</v>
      </c>
      <c r="O138" s="251">
        <f>ROUND(E138*N138,2)</f>
        <v>0</v>
      </c>
      <c r="P138" s="251">
        <v>0</v>
      </c>
      <c r="Q138" s="252">
        <f>ROUND(E138*P138,2)</f>
        <v>0</v>
      </c>
      <c r="R138" s="233"/>
      <c r="S138" s="233" t="s">
        <v>260</v>
      </c>
      <c r="T138" s="233" t="s">
        <v>110</v>
      </c>
      <c r="U138" s="233">
        <v>0</v>
      </c>
      <c r="V138" s="233">
        <f>ROUND(E138*U138,2)</f>
        <v>0</v>
      </c>
      <c r="W138" s="233"/>
      <c r="X138" s="233" t="s">
        <v>111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185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6" t="s">
        <v>261</v>
      </c>
      <c r="D139" s="254"/>
      <c r="E139" s="254"/>
      <c r="F139" s="254"/>
      <c r="G139" s="254"/>
      <c r="H139" s="233"/>
      <c r="I139" s="233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  <c r="U139" s="233"/>
      <c r="V139" s="233"/>
      <c r="W139" s="233"/>
      <c r="X139" s="23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114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31"/>
      <c r="B140" s="232"/>
      <c r="C140" s="269" t="s">
        <v>262</v>
      </c>
      <c r="D140" s="237"/>
      <c r="E140" s="238">
        <v>4.4063999999999997</v>
      </c>
      <c r="F140" s="233"/>
      <c r="G140" s="233"/>
      <c r="H140" s="233"/>
      <c r="I140" s="233"/>
      <c r="J140" s="233"/>
      <c r="K140" s="233"/>
      <c r="L140" s="233"/>
      <c r="M140" s="233"/>
      <c r="N140" s="233"/>
      <c r="O140" s="233"/>
      <c r="P140" s="233"/>
      <c r="Q140" s="233"/>
      <c r="R140" s="233"/>
      <c r="S140" s="233"/>
      <c r="T140" s="233"/>
      <c r="U140" s="233"/>
      <c r="V140" s="233"/>
      <c r="W140" s="233"/>
      <c r="X140" s="23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131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9" t="s">
        <v>248</v>
      </c>
      <c r="D141" s="237"/>
      <c r="E141" s="238">
        <v>0.78839999999999999</v>
      </c>
      <c r="F141" s="233"/>
      <c r="G141" s="233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33"/>
      <c r="W141" s="233"/>
      <c r="X141" s="23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131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31"/>
      <c r="B142" s="232"/>
      <c r="C142" s="269" t="s">
        <v>249</v>
      </c>
      <c r="D142" s="237"/>
      <c r="E142" s="238">
        <v>0.74250000000000005</v>
      </c>
      <c r="F142" s="233"/>
      <c r="G142" s="233"/>
      <c r="H142" s="233"/>
      <c r="I142" s="233"/>
      <c r="J142" s="233"/>
      <c r="K142" s="233"/>
      <c r="L142" s="233"/>
      <c r="M142" s="233"/>
      <c r="N142" s="233"/>
      <c r="O142" s="233"/>
      <c r="P142" s="233"/>
      <c r="Q142" s="233"/>
      <c r="R142" s="233"/>
      <c r="S142" s="233"/>
      <c r="T142" s="233"/>
      <c r="U142" s="233"/>
      <c r="V142" s="233"/>
      <c r="W142" s="233"/>
      <c r="X142" s="23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131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9" t="s">
        <v>263</v>
      </c>
      <c r="D143" s="237"/>
      <c r="E143" s="238">
        <v>1.1759999999999999</v>
      </c>
      <c r="F143" s="233"/>
      <c r="G143" s="233"/>
      <c r="H143" s="233"/>
      <c r="I143" s="233"/>
      <c r="J143" s="233"/>
      <c r="K143" s="233"/>
      <c r="L143" s="233"/>
      <c r="M143" s="233"/>
      <c r="N143" s="233"/>
      <c r="O143" s="233"/>
      <c r="P143" s="233"/>
      <c r="Q143" s="233"/>
      <c r="R143" s="233"/>
      <c r="S143" s="233"/>
      <c r="T143" s="233"/>
      <c r="U143" s="233"/>
      <c r="V143" s="233"/>
      <c r="W143" s="233"/>
      <c r="X143" s="23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131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ht="22.5" outlineLevel="1" x14ac:dyDescent="0.2">
      <c r="A144" s="246">
        <v>28</v>
      </c>
      <c r="B144" s="247" t="s">
        <v>264</v>
      </c>
      <c r="C144" s="265" t="s">
        <v>265</v>
      </c>
      <c r="D144" s="248" t="s">
        <v>243</v>
      </c>
      <c r="E144" s="249">
        <v>95.986350000000002</v>
      </c>
      <c r="F144" s="250"/>
      <c r="G144" s="251">
        <f>ROUND(E144*F144,2)</f>
        <v>0</v>
      </c>
      <c r="H144" s="250"/>
      <c r="I144" s="251">
        <f>ROUND(E144*H144,2)</f>
        <v>0</v>
      </c>
      <c r="J144" s="250"/>
      <c r="K144" s="251">
        <f>ROUND(E144*J144,2)</f>
        <v>0</v>
      </c>
      <c r="L144" s="251">
        <v>21</v>
      </c>
      <c r="M144" s="251">
        <f>G144*(1+L144/100)</f>
        <v>0</v>
      </c>
      <c r="N144" s="251">
        <v>0</v>
      </c>
      <c r="O144" s="251">
        <f>ROUND(E144*N144,2)</f>
        <v>0</v>
      </c>
      <c r="P144" s="251">
        <v>0</v>
      </c>
      <c r="Q144" s="252">
        <f>ROUND(E144*P144,2)</f>
        <v>0</v>
      </c>
      <c r="R144" s="233"/>
      <c r="S144" s="233" t="s">
        <v>158</v>
      </c>
      <c r="T144" s="233" t="s">
        <v>110</v>
      </c>
      <c r="U144" s="233">
        <v>0</v>
      </c>
      <c r="V144" s="233">
        <f>ROUND(E144*U144,2)</f>
        <v>0</v>
      </c>
      <c r="W144" s="233"/>
      <c r="X144" s="233" t="s">
        <v>111</v>
      </c>
      <c r="Y144" s="214"/>
      <c r="Z144" s="214"/>
      <c r="AA144" s="214"/>
      <c r="AB144" s="214"/>
      <c r="AC144" s="214"/>
      <c r="AD144" s="214"/>
      <c r="AE144" s="214"/>
      <c r="AF144" s="214"/>
      <c r="AG144" s="214" t="s">
        <v>185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6" t="s">
        <v>266</v>
      </c>
      <c r="D145" s="254"/>
      <c r="E145" s="254"/>
      <c r="F145" s="254"/>
      <c r="G145" s="254"/>
      <c r="H145" s="233"/>
      <c r="I145" s="233"/>
      <c r="J145" s="233"/>
      <c r="K145" s="233"/>
      <c r="L145" s="233"/>
      <c r="M145" s="233"/>
      <c r="N145" s="233"/>
      <c r="O145" s="233"/>
      <c r="P145" s="233"/>
      <c r="Q145" s="233"/>
      <c r="R145" s="233"/>
      <c r="S145" s="233"/>
      <c r="T145" s="233"/>
      <c r="U145" s="233"/>
      <c r="V145" s="233"/>
      <c r="W145" s="233"/>
      <c r="X145" s="23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114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31"/>
      <c r="B146" s="232"/>
      <c r="C146" s="269" t="s">
        <v>267</v>
      </c>
      <c r="D146" s="237"/>
      <c r="E146" s="238">
        <v>95.986350000000002</v>
      </c>
      <c r="F146" s="233"/>
      <c r="G146" s="233"/>
      <c r="H146" s="233"/>
      <c r="I146" s="233"/>
      <c r="J146" s="233"/>
      <c r="K146" s="233"/>
      <c r="L146" s="233"/>
      <c r="M146" s="233"/>
      <c r="N146" s="233"/>
      <c r="O146" s="233"/>
      <c r="P146" s="233"/>
      <c r="Q146" s="233"/>
      <c r="R146" s="233"/>
      <c r="S146" s="233"/>
      <c r="T146" s="233"/>
      <c r="U146" s="233"/>
      <c r="V146" s="233"/>
      <c r="W146" s="233"/>
      <c r="X146" s="23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131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46">
        <v>29</v>
      </c>
      <c r="B147" s="247" t="s">
        <v>268</v>
      </c>
      <c r="C147" s="265" t="s">
        <v>269</v>
      </c>
      <c r="D147" s="248" t="s">
        <v>243</v>
      </c>
      <c r="E147" s="249">
        <v>84.46799</v>
      </c>
      <c r="F147" s="250"/>
      <c r="G147" s="251">
        <f>ROUND(E147*F147,2)</f>
        <v>0</v>
      </c>
      <c r="H147" s="250"/>
      <c r="I147" s="251">
        <f>ROUND(E147*H147,2)</f>
        <v>0</v>
      </c>
      <c r="J147" s="250"/>
      <c r="K147" s="251">
        <f>ROUND(E147*J147,2)</f>
        <v>0</v>
      </c>
      <c r="L147" s="251">
        <v>21</v>
      </c>
      <c r="M147" s="251">
        <f>G147*(1+L147/100)</f>
        <v>0</v>
      </c>
      <c r="N147" s="251">
        <v>0</v>
      </c>
      <c r="O147" s="251">
        <f>ROUND(E147*N147,2)</f>
        <v>0</v>
      </c>
      <c r="P147" s="251">
        <v>0</v>
      </c>
      <c r="Q147" s="252">
        <f>ROUND(E147*P147,2)</f>
        <v>0</v>
      </c>
      <c r="R147" s="233"/>
      <c r="S147" s="233" t="s">
        <v>158</v>
      </c>
      <c r="T147" s="233" t="s">
        <v>110</v>
      </c>
      <c r="U147" s="233">
        <v>0</v>
      </c>
      <c r="V147" s="233">
        <f>ROUND(E147*U147,2)</f>
        <v>0</v>
      </c>
      <c r="W147" s="233"/>
      <c r="X147" s="233" t="s">
        <v>111</v>
      </c>
      <c r="Y147" s="214"/>
      <c r="Z147" s="214"/>
      <c r="AA147" s="214"/>
      <c r="AB147" s="214"/>
      <c r="AC147" s="214"/>
      <c r="AD147" s="214"/>
      <c r="AE147" s="214"/>
      <c r="AF147" s="214"/>
      <c r="AG147" s="214" t="s">
        <v>185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31"/>
      <c r="B148" s="232"/>
      <c r="C148" s="266" t="s">
        <v>270</v>
      </c>
      <c r="D148" s="254"/>
      <c r="E148" s="254"/>
      <c r="F148" s="254"/>
      <c r="G148" s="254"/>
      <c r="H148" s="233"/>
      <c r="I148" s="233"/>
      <c r="J148" s="233"/>
      <c r="K148" s="233"/>
      <c r="L148" s="233"/>
      <c r="M148" s="233"/>
      <c r="N148" s="233"/>
      <c r="O148" s="233"/>
      <c r="P148" s="233"/>
      <c r="Q148" s="233"/>
      <c r="R148" s="233"/>
      <c r="S148" s="233"/>
      <c r="T148" s="233"/>
      <c r="U148" s="233"/>
      <c r="V148" s="233"/>
      <c r="W148" s="233"/>
      <c r="X148" s="23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114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9" t="s">
        <v>271</v>
      </c>
      <c r="D149" s="237"/>
      <c r="E149" s="238">
        <v>84.46799</v>
      </c>
      <c r="F149" s="233"/>
      <c r="G149" s="233"/>
      <c r="H149" s="233"/>
      <c r="I149" s="233"/>
      <c r="J149" s="233"/>
      <c r="K149" s="233"/>
      <c r="L149" s="233"/>
      <c r="M149" s="233"/>
      <c r="N149" s="233"/>
      <c r="O149" s="233"/>
      <c r="P149" s="233"/>
      <c r="Q149" s="233"/>
      <c r="R149" s="233"/>
      <c r="S149" s="233"/>
      <c r="T149" s="233"/>
      <c r="U149" s="233"/>
      <c r="V149" s="233"/>
      <c r="W149" s="233"/>
      <c r="X149" s="23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131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46">
        <v>30</v>
      </c>
      <c r="B150" s="247" t="s">
        <v>272</v>
      </c>
      <c r="C150" s="265" t="s">
        <v>273</v>
      </c>
      <c r="D150" s="248" t="s">
        <v>167</v>
      </c>
      <c r="E150" s="249">
        <v>0.58799999999999997</v>
      </c>
      <c r="F150" s="250"/>
      <c r="G150" s="251">
        <f>ROUND(E150*F150,2)</f>
        <v>0</v>
      </c>
      <c r="H150" s="250"/>
      <c r="I150" s="251">
        <f>ROUND(E150*H150,2)</f>
        <v>0</v>
      </c>
      <c r="J150" s="250"/>
      <c r="K150" s="251">
        <f>ROUND(E150*J150,2)</f>
        <v>0</v>
      </c>
      <c r="L150" s="251">
        <v>21</v>
      </c>
      <c r="M150" s="251">
        <f>G150*(1+L150/100)</f>
        <v>0</v>
      </c>
      <c r="N150" s="251">
        <v>0</v>
      </c>
      <c r="O150" s="251">
        <f>ROUND(E150*N150,2)</f>
        <v>0</v>
      </c>
      <c r="P150" s="251">
        <v>2</v>
      </c>
      <c r="Q150" s="252">
        <f>ROUND(E150*P150,2)</f>
        <v>1.18</v>
      </c>
      <c r="R150" s="233"/>
      <c r="S150" s="233" t="s">
        <v>158</v>
      </c>
      <c r="T150" s="233" t="s">
        <v>110</v>
      </c>
      <c r="U150" s="233">
        <v>12.986000000000001</v>
      </c>
      <c r="V150" s="233">
        <f>ROUND(E150*U150,2)</f>
        <v>7.64</v>
      </c>
      <c r="W150" s="233"/>
      <c r="X150" s="233" t="s">
        <v>274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275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66" t="s">
        <v>276</v>
      </c>
      <c r="D151" s="254"/>
      <c r="E151" s="254"/>
      <c r="F151" s="254"/>
      <c r="G151" s="254"/>
      <c r="H151" s="233"/>
      <c r="I151" s="233"/>
      <c r="J151" s="233"/>
      <c r="K151" s="233"/>
      <c r="L151" s="233"/>
      <c r="M151" s="233"/>
      <c r="N151" s="233"/>
      <c r="O151" s="233"/>
      <c r="P151" s="233"/>
      <c r="Q151" s="233"/>
      <c r="R151" s="233"/>
      <c r="S151" s="233"/>
      <c r="T151" s="233"/>
      <c r="U151" s="233"/>
      <c r="V151" s="233"/>
      <c r="W151" s="233"/>
      <c r="X151" s="23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114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1" x14ac:dyDescent="0.2">
      <c r="A152" s="231"/>
      <c r="B152" s="232"/>
      <c r="C152" s="269" t="s">
        <v>277</v>
      </c>
      <c r="D152" s="237"/>
      <c r="E152" s="238">
        <v>0.58799999999999997</v>
      </c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  <c r="P152" s="233"/>
      <c r="Q152" s="233"/>
      <c r="R152" s="233"/>
      <c r="S152" s="233"/>
      <c r="T152" s="233"/>
      <c r="U152" s="233"/>
      <c r="V152" s="233"/>
      <c r="W152" s="233"/>
      <c r="X152" s="233"/>
      <c r="Y152" s="214"/>
      <c r="Z152" s="214"/>
      <c r="AA152" s="214"/>
      <c r="AB152" s="214"/>
      <c r="AC152" s="214"/>
      <c r="AD152" s="214"/>
      <c r="AE152" s="214"/>
      <c r="AF152" s="214"/>
      <c r="AG152" s="214" t="s">
        <v>131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x14ac:dyDescent="0.2">
      <c r="A153" s="240" t="s">
        <v>104</v>
      </c>
      <c r="B153" s="241" t="s">
        <v>75</v>
      </c>
      <c r="C153" s="264" t="s">
        <v>76</v>
      </c>
      <c r="D153" s="242"/>
      <c r="E153" s="243"/>
      <c r="F153" s="244"/>
      <c r="G153" s="244">
        <f>SUMIF(AG154:AG154,"&lt;&gt;NOR",G154:G154)</f>
        <v>0</v>
      </c>
      <c r="H153" s="244"/>
      <c r="I153" s="244">
        <f>SUM(I154:I154)</f>
        <v>0</v>
      </c>
      <c r="J153" s="244"/>
      <c r="K153" s="244">
        <f>SUM(K154:K154)</f>
        <v>0</v>
      </c>
      <c r="L153" s="244"/>
      <c r="M153" s="244">
        <f>SUM(M154:M154)</f>
        <v>0</v>
      </c>
      <c r="N153" s="244"/>
      <c r="O153" s="244">
        <f>SUM(O154:O154)</f>
        <v>0</v>
      </c>
      <c r="P153" s="244"/>
      <c r="Q153" s="245">
        <f>SUM(Q154:Q154)</f>
        <v>0</v>
      </c>
      <c r="R153" s="239"/>
      <c r="S153" s="239"/>
      <c r="T153" s="239"/>
      <c r="U153" s="239"/>
      <c r="V153" s="239">
        <f>SUM(V154:V154)</f>
        <v>2.52</v>
      </c>
      <c r="W153" s="239"/>
      <c r="X153" s="239"/>
      <c r="AG153" t="s">
        <v>105</v>
      </c>
    </row>
    <row r="154" spans="1:60" outlineLevel="1" x14ac:dyDescent="0.2">
      <c r="A154" s="256">
        <v>31</v>
      </c>
      <c r="B154" s="257" t="s">
        <v>278</v>
      </c>
      <c r="C154" s="270" t="s">
        <v>279</v>
      </c>
      <c r="D154" s="258" t="s">
        <v>243</v>
      </c>
      <c r="E154" s="259">
        <v>126.06255</v>
      </c>
      <c r="F154" s="260"/>
      <c r="G154" s="261">
        <f>ROUND(E154*F154,2)</f>
        <v>0</v>
      </c>
      <c r="H154" s="260"/>
      <c r="I154" s="261">
        <f>ROUND(E154*H154,2)</f>
        <v>0</v>
      </c>
      <c r="J154" s="260"/>
      <c r="K154" s="261">
        <f>ROUND(E154*J154,2)</f>
        <v>0</v>
      </c>
      <c r="L154" s="261">
        <v>21</v>
      </c>
      <c r="M154" s="261">
        <f>G154*(1+L154/100)</f>
        <v>0</v>
      </c>
      <c r="N154" s="261">
        <v>0</v>
      </c>
      <c r="O154" s="261">
        <f>ROUND(E154*N154,2)</f>
        <v>0</v>
      </c>
      <c r="P154" s="261">
        <v>0</v>
      </c>
      <c r="Q154" s="262">
        <f>ROUND(E154*P154,2)</f>
        <v>0</v>
      </c>
      <c r="R154" s="233"/>
      <c r="S154" s="233" t="s">
        <v>158</v>
      </c>
      <c r="T154" s="233" t="s">
        <v>110</v>
      </c>
      <c r="U154" s="233">
        <v>0.02</v>
      </c>
      <c r="V154" s="233">
        <f>ROUND(E154*U154,2)</f>
        <v>2.52</v>
      </c>
      <c r="W154" s="233"/>
      <c r="X154" s="233" t="s">
        <v>280</v>
      </c>
      <c r="Y154" s="214"/>
      <c r="Z154" s="214"/>
      <c r="AA154" s="214"/>
      <c r="AB154" s="214"/>
      <c r="AC154" s="214"/>
      <c r="AD154" s="214"/>
      <c r="AE154" s="214"/>
      <c r="AF154" s="214"/>
      <c r="AG154" s="214" t="s">
        <v>281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x14ac:dyDescent="0.2">
      <c r="A155" s="240" t="s">
        <v>104</v>
      </c>
      <c r="B155" s="241" t="s">
        <v>77</v>
      </c>
      <c r="C155" s="264" t="s">
        <v>28</v>
      </c>
      <c r="D155" s="242"/>
      <c r="E155" s="243"/>
      <c r="F155" s="244"/>
      <c r="G155" s="244">
        <f>SUMIF(AG156:AG161,"&lt;&gt;NOR",G156:G161)</f>
        <v>0</v>
      </c>
      <c r="H155" s="244"/>
      <c r="I155" s="244">
        <f>SUM(I156:I161)</f>
        <v>0</v>
      </c>
      <c r="J155" s="244"/>
      <c r="K155" s="244">
        <f>SUM(K156:K161)</f>
        <v>0</v>
      </c>
      <c r="L155" s="244"/>
      <c r="M155" s="244">
        <f>SUM(M156:M161)</f>
        <v>0</v>
      </c>
      <c r="N155" s="244"/>
      <c r="O155" s="244">
        <f>SUM(O156:O161)</f>
        <v>0</v>
      </c>
      <c r="P155" s="244"/>
      <c r="Q155" s="245">
        <f>SUM(Q156:Q161)</f>
        <v>0</v>
      </c>
      <c r="R155" s="239"/>
      <c r="S155" s="239"/>
      <c r="T155" s="239"/>
      <c r="U155" s="239"/>
      <c r="V155" s="239">
        <f>SUM(V156:V161)</f>
        <v>0</v>
      </c>
      <c r="W155" s="239"/>
      <c r="X155" s="239"/>
      <c r="AG155" t="s">
        <v>105</v>
      </c>
    </row>
    <row r="156" spans="1:60" outlineLevel="1" x14ac:dyDescent="0.2">
      <c r="A156" s="246">
        <v>32</v>
      </c>
      <c r="B156" s="247" t="s">
        <v>282</v>
      </c>
      <c r="C156" s="265" t="s">
        <v>283</v>
      </c>
      <c r="D156" s="248" t="s">
        <v>284</v>
      </c>
      <c r="E156" s="249">
        <v>1</v>
      </c>
      <c r="F156" s="250"/>
      <c r="G156" s="251">
        <f>ROUND(E156*F156,2)</f>
        <v>0</v>
      </c>
      <c r="H156" s="250"/>
      <c r="I156" s="251">
        <f>ROUND(E156*H156,2)</f>
        <v>0</v>
      </c>
      <c r="J156" s="250"/>
      <c r="K156" s="251">
        <f>ROUND(E156*J156,2)</f>
        <v>0</v>
      </c>
      <c r="L156" s="251">
        <v>21</v>
      </c>
      <c r="M156" s="251">
        <f>G156*(1+L156/100)</f>
        <v>0</v>
      </c>
      <c r="N156" s="251">
        <v>0</v>
      </c>
      <c r="O156" s="251">
        <f>ROUND(E156*N156,2)</f>
        <v>0</v>
      </c>
      <c r="P156" s="251">
        <v>0</v>
      </c>
      <c r="Q156" s="252">
        <f>ROUND(E156*P156,2)</f>
        <v>0</v>
      </c>
      <c r="R156" s="233"/>
      <c r="S156" s="233" t="s">
        <v>158</v>
      </c>
      <c r="T156" s="233" t="s">
        <v>110</v>
      </c>
      <c r="U156" s="233">
        <v>0</v>
      </c>
      <c r="V156" s="233">
        <f>ROUND(E156*U156,2)</f>
        <v>0</v>
      </c>
      <c r="W156" s="233"/>
      <c r="X156" s="233" t="s">
        <v>285</v>
      </c>
      <c r="Y156" s="214"/>
      <c r="Z156" s="214"/>
      <c r="AA156" s="214"/>
      <c r="AB156" s="214"/>
      <c r="AC156" s="214"/>
      <c r="AD156" s="214"/>
      <c r="AE156" s="214"/>
      <c r="AF156" s="214"/>
      <c r="AG156" s="214" t="s">
        <v>286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31"/>
      <c r="B157" s="232"/>
      <c r="C157" s="266" t="s">
        <v>287</v>
      </c>
      <c r="D157" s="254"/>
      <c r="E157" s="254"/>
      <c r="F157" s="254"/>
      <c r="G157" s="254"/>
      <c r="H157" s="233"/>
      <c r="I157" s="233"/>
      <c r="J157" s="233"/>
      <c r="K157" s="233"/>
      <c r="L157" s="233"/>
      <c r="M157" s="233"/>
      <c r="N157" s="233"/>
      <c r="O157" s="233"/>
      <c r="P157" s="233"/>
      <c r="Q157" s="233"/>
      <c r="R157" s="233"/>
      <c r="S157" s="233"/>
      <c r="T157" s="233"/>
      <c r="U157" s="233"/>
      <c r="V157" s="233"/>
      <c r="W157" s="233"/>
      <c r="X157" s="23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114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2.5" outlineLevel="1" x14ac:dyDescent="0.2">
      <c r="A158" s="246">
        <v>33</v>
      </c>
      <c r="B158" s="247" t="s">
        <v>288</v>
      </c>
      <c r="C158" s="265" t="s">
        <v>289</v>
      </c>
      <c r="D158" s="248" t="s">
        <v>284</v>
      </c>
      <c r="E158" s="249">
        <v>1</v>
      </c>
      <c r="F158" s="250"/>
      <c r="G158" s="251">
        <f>ROUND(E158*F158,2)</f>
        <v>0</v>
      </c>
      <c r="H158" s="250"/>
      <c r="I158" s="251">
        <f>ROUND(E158*H158,2)</f>
        <v>0</v>
      </c>
      <c r="J158" s="250"/>
      <c r="K158" s="251">
        <f>ROUND(E158*J158,2)</f>
        <v>0</v>
      </c>
      <c r="L158" s="251">
        <v>21</v>
      </c>
      <c r="M158" s="251">
        <f>G158*(1+L158/100)</f>
        <v>0</v>
      </c>
      <c r="N158" s="251">
        <v>0</v>
      </c>
      <c r="O158" s="251">
        <f>ROUND(E158*N158,2)</f>
        <v>0</v>
      </c>
      <c r="P158" s="251">
        <v>0</v>
      </c>
      <c r="Q158" s="252">
        <f>ROUND(E158*P158,2)</f>
        <v>0</v>
      </c>
      <c r="R158" s="233"/>
      <c r="S158" s="233" t="s">
        <v>158</v>
      </c>
      <c r="T158" s="233" t="s">
        <v>110</v>
      </c>
      <c r="U158" s="233">
        <v>0</v>
      </c>
      <c r="V158" s="233">
        <f>ROUND(E158*U158,2)</f>
        <v>0</v>
      </c>
      <c r="W158" s="233"/>
      <c r="X158" s="233" t="s">
        <v>285</v>
      </c>
      <c r="Y158" s="214"/>
      <c r="Z158" s="214"/>
      <c r="AA158" s="214"/>
      <c r="AB158" s="214"/>
      <c r="AC158" s="214"/>
      <c r="AD158" s="214"/>
      <c r="AE158" s="214"/>
      <c r="AF158" s="214"/>
      <c r="AG158" s="214" t="s">
        <v>286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ht="22.5" outlineLevel="1" x14ac:dyDescent="0.2">
      <c r="A159" s="231"/>
      <c r="B159" s="232"/>
      <c r="C159" s="266" t="s">
        <v>290</v>
      </c>
      <c r="D159" s="254"/>
      <c r="E159" s="254"/>
      <c r="F159" s="254"/>
      <c r="G159" s="254"/>
      <c r="H159" s="233"/>
      <c r="I159" s="233"/>
      <c r="J159" s="233"/>
      <c r="K159" s="233"/>
      <c r="L159" s="233"/>
      <c r="M159" s="233"/>
      <c r="N159" s="233"/>
      <c r="O159" s="233"/>
      <c r="P159" s="233"/>
      <c r="Q159" s="233"/>
      <c r="R159" s="233"/>
      <c r="S159" s="233"/>
      <c r="T159" s="233"/>
      <c r="U159" s="233"/>
      <c r="V159" s="233"/>
      <c r="W159" s="233"/>
      <c r="X159" s="23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114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53" t="str">
        <f>C159</f>
        <v>/náklady na vyhotovení dokumentace skutečného provedení stavby a její předání objednateli v požadované formě a požadovaném počtu/</v>
      </c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46">
        <v>34</v>
      </c>
      <c r="B160" s="247" t="s">
        <v>291</v>
      </c>
      <c r="C160" s="265" t="s">
        <v>292</v>
      </c>
      <c r="D160" s="248" t="s">
        <v>284</v>
      </c>
      <c r="E160" s="249">
        <v>1</v>
      </c>
      <c r="F160" s="250"/>
      <c r="G160" s="251">
        <f>ROUND(E160*F160,2)</f>
        <v>0</v>
      </c>
      <c r="H160" s="250"/>
      <c r="I160" s="251">
        <f>ROUND(E160*H160,2)</f>
        <v>0</v>
      </c>
      <c r="J160" s="250"/>
      <c r="K160" s="251">
        <f>ROUND(E160*J160,2)</f>
        <v>0</v>
      </c>
      <c r="L160" s="251">
        <v>21</v>
      </c>
      <c r="M160" s="251">
        <f>G160*(1+L160/100)</f>
        <v>0</v>
      </c>
      <c r="N160" s="251">
        <v>0</v>
      </c>
      <c r="O160" s="251">
        <f>ROUND(E160*N160,2)</f>
        <v>0</v>
      </c>
      <c r="P160" s="251">
        <v>0</v>
      </c>
      <c r="Q160" s="252">
        <f>ROUND(E160*P160,2)</f>
        <v>0</v>
      </c>
      <c r="R160" s="233"/>
      <c r="S160" s="233" t="s">
        <v>140</v>
      </c>
      <c r="T160" s="233" t="s">
        <v>110</v>
      </c>
      <c r="U160" s="233">
        <v>0</v>
      </c>
      <c r="V160" s="233">
        <f>ROUND(E160*U160,2)</f>
        <v>0</v>
      </c>
      <c r="W160" s="233"/>
      <c r="X160" s="233" t="s">
        <v>285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286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31"/>
      <c r="B161" s="232"/>
      <c r="C161" s="266" t="s">
        <v>293</v>
      </c>
      <c r="D161" s="254"/>
      <c r="E161" s="254"/>
      <c r="F161" s="254"/>
      <c r="G161" s="254"/>
      <c r="H161" s="233"/>
      <c r="I161" s="233"/>
      <c r="J161" s="233"/>
      <c r="K161" s="233"/>
      <c r="L161" s="233"/>
      <c r="M161" s="233"/>
      <c r="N161" s="233"/>
      <c r="O161" s="233"/>
      <c r="P161" s="233"/>
      <c r="Q161" s="233"/>
      <c r="R161" s="233"/>
      <c r="S161" s="233"/>
      <c r="T161" s="233"/>
      <c r="U161" s="233"/>
      <c r="V161" s="233"/>
      <c r="W161" s="233"/>
      <c r="X161" s="23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114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x14ac:dyDescent="0.2">
      <c r="A162" s="3"/>
      <c r="B162" s="4"/>
      <c r="C162" s="271"/>
      <c r="D162" s="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AE162">
        <v>15</v>
      </c>
      <c r="AF162">
        <v>21</v>
      </c>
      <c r="AG162" t="s">
        <v>91</v>
      </c>
    </row>
    <row r="163" spans="1:60" x14ac:dyDescent="0.2">
      <c r="A163" s="217"/>
      <c r="B163" s="218" t="s">
        <v>30</v>
      </c>
      <c r="C163" s="272"/>
      <c r="D163" s="219"/>
      <c r="E163" s="220"/>
      <c r="F163" s="220"/>
      <c r="G163" s="263">
        <f>G8+G55+G59+G82+G89+G99+G114+G153+G155</f>
        <v>0</v>
      </c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AE163">
        <f>SUMIF(L7:L161,AE162,G7:G161)</f>
        <v>0</v>
      </c>
      <c r="AF163">
        <f>SUMIF(L7:L161,AF162,G7:G161)</f>
        <v>0</v>
      </c>
      <c r="AG163" t="s">
        <v>294</v>
      </c>
    </row>
    <row r="164" spans="1:60" x14ac:dyDescent="0.2">
      <c r="A164" s="3"/>
      <c r="B164" s="4"/>
      <c r="C164" s="271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60" x14ac:dyDescent="0.2">
      <c r="A165" s="3"/>
      <c r="B165" s="4"/>
      <c r="C165" s="271"/>
      <c r="D165" s="6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60" x14ac:dyDescent="0.2">
      <c r="A166" s="221" t="s">
        <v>295</v>
      </c>
      <c r="B166" s="221"/>
      <c r="C166" s="273"/>
      <c r="D166" s="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60" x14ac:dyDescent="0.2">
      <c r="A167" s="222"/>
      <c r="B167" s="223"/>
      <c r="C167" s="274"/>
      <c r="D167" s="223"/>
      <c r="E167" s="223"/>
      <c r="F167" s="223"/>
      <c r="G167" s="224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AG167" t="s">
        <v>296</v>
      </c>
    </row>
    <row r="168" spans="1:60" x14ac:dyDescent="0.2">
      <c r="A168" s="225"/>
      <c r="B168" s="226"/>
      <c r="C168" s="275"/>
      <c r="D168" s="226"/>
      <c r="E168" s="226"/>
      <c r="F168" s="226"/>
      <c r="G168" s="227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60" x14ac:dyDescent="0.2">
      <c r="A169" s="225"/>
      <c r="B169" s="226"/>
      <c r="C169" s="275"/>
      <c r="D169" s="226"/>
      <c r="E169" s="226"/>
      <c r="F169" s="226"/>
      <c r="G169" s="227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60" x14ac:dyDescent="0.2">
      <c r="A170" s="225"/>
      <c r="B170" s="226"/>
      <c r="C170" s="275"/>
      <c r="D170" s="226"/>
      <c r="E170" s="226"/>
      <c r="F170" s="226"/>
      <c r="G170" s="227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60" x14ac:dyDescent="0.2">
      <c r="A171" s="228"/>
      <c r="B171" s="229"/>
      <c r="C171" s="276"/>
      <c r="D171" s="229"/>
      <c r="E171" s="229"/>
      <c r="F171" s="229"/>
      <c r="G171" s="230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60" x14ac:dyDescent="0.2">
      <c r="A172" s="3"/>
      <c r="B172" s="4"/>
      <c r="C172" s="271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60" x14ac:dyDescent="0.2">
      <c r="C173" s="277"/>
      <c r="D173" s="10"/>
      <c r="AG173" t="s">
        <v>297</v>
      </c>
    </row>
    <row r="174" spans="1:60" x14ac:dyDescent="0.2">
      <c r="D174" s="10"/>
    </row>
    <row r="175" spans="1:60" x14ac:dyDescent="0.2">
      <c r="D175" s="10"/>
    </row>
    <row r="176" spans="1:60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iARW1AN+AQ5aM7cmND7h+Mtywwd0Y9VaxgbJ2I2LtP55JmRFinGa8KEOwOYQjezpuTaBuMYfaomm0Wf5Te3MA==" saltValue="4KMYq6H/cAW9cp+q2U55AQ==" spinCount="100000" sheet="1"/>
  <mergeCells count="67">
    <mergeCell ref="C157:G157"/>
    <mergeCell ref="C159:G159"/>
    <mergeCell ref="C161:G161"/>
    <mergeCell ref="C133:G133"/>
    <mergeCell ref="C136:G136"/>
    <mergeCell ref="C139:G139"/>
    <mergeCell ref="C145:G145"/>
    <mergeCell ref="C148:G148"/>
    <mergeCell ref="C151:G151"/>
    <mergeCell ref="C109:G109"/>
    <mergeCell ref="C112:G112"/>
    <mergeCell ref="C116:G116"/>
    <mergeCell ref="C119:G119"/>
    <mergeCell ref="C123:G123"/>
    <mergeCell ref="C126:G126"/>
    <mergeCell ref="C87:G87"/>
    <mergeCell ref="C91:G91"/>
    <mergeCell ref="C94:G94"/>
    <mergeCell ref="C97:G97"/>
    <mergeCell ref="C101:G101"/>
    <mergeCell ref="C105:G105"/>
    <mergeCell ref="C61:G61"/>
    <mergeCell ref="C65:G65"/>
    <mergeCell ref="C69:G69"/>
    <mergeCell ref="C73:G73"/>
    <mergeCell ref="C77:G77"/>
    <mergeCell ref="C84:G84"/>
    <mergeCell ref="C44:G44"/>
    <mergeCell ref="C45:G45"/>
    <mergeCell ref="C48:G48"/>
    <mergeCell ref="C51:G51"/>
    <mergeCell ref="C53:G53"/>
    <mergeCell ref="C57:G57"/>
    <mergeCell ref="C38:G38"/>
    <mergeCell ref="C39:G39"/>
    <mergeCell ref="C40:G40"/>
    <mergeCell ref="C41:G41"/>
    <mergeCell ref="C42:G42"/>
    <mergeCell ref="C43:G43"/>
    <mergeCell ref="C31:G31"/>
    <mergeCell ref="C32:G32"/>
    <mergeCell ref="C33:G33"/>
    <mergeCell ref="C35:G35"/>
    <mergeCell ref="C36:G36"/>
    <mergeCell ref="C37:G37"/>
    <mergeCell ref="C22:G22"/>
    <mergeCell ref="C23:G23"/>
    <mergeCell ref="C24:G24"/>
    <mergeCell ref="C25:G25"/>
    <mergeCell ref="C26:G26"/>
    <mergeCell ref="C29:G29"/>
    <mergeCell ref="C16:G16"/>
    <mergeCell ref="C17:G17"/>
    <mergeCell ref="C18:G18"/>
    <mergeCell ref="C19:G19"/>
    <mergeCell ref="C20:G20"/>
    <mergeCell ref="C21:G21"/>
    <mergeCell ref="A1:G1"/>
    <mergeCell ref="C2:G2"/>
    <mergeCell ref="C3:G3"/>
    <mergeCell ref="C4:G4"/>
    <mergeCell ref="A166:C166"/>
    <mergeCell ref="A167:G171"/>
    <mergeCell ref="C10:G10"/>
    <mergeCell ref="C12:G12"/>
    <mergeCell ref="C13:G13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LinksUpToDate>false</LinksUpToDate>
  <SharedDoc>false</SharedDoc>
  <HyperlinksChanged>false</HyperlinksChanged>
</Properties>
</file>