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ita.mys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101_SO101" sheetId="3" r:id="rId3"/>
    <sheet name="SO185" sheetId="4" r:id="rId4"/>
    <sheet name="SO401" sheetId="5" r:id="rId5"/>
    <sheet name="SO460" sheetId="6" r:id="rId6"/>
    <sheet name="SO461" sheetId="7" r:id="rId7"/>
    <sheet name="SO462" sheetId="8" r:id="rId8"/>
    <sheet name="SO463" sheetId="9" r:id="rId9"/>
    <sheet name="SO801" sheetId="10" r:id="rId10"/>
  </sheets>
  <definedNames/>
  <calcPr/>
  <webPublishing/>
</workbook>
</file>

<file path=xl/sharedStrings.xml><?xml version="1.0" encoding="utf-8"?>
<sst xmlns="http://schemas.openxmlformats.org/spreadsheetml/2006/main" count="1771" uniqueCount="571">
  <si>
    <t>Firma: Advisia,s.r.o.</t>
  </si>
  <si>
    <t>Rekapitulace ceny</t>
  </si>
  <si>
    <t>Stavba: 20_013 - Výstupní ul. - rekonstrukce uličního profilu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</si>
  <si>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</si>
  <si>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</si>
  <si>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</si>
  <si>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</si>
  <si>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</si>
  <si>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</si>
  <si>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</si>
  <si>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</si>
  <si>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</si>
  <si>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</si>
  <si>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</si>
  <si>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</si>
  <si>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20_013</t>
  </si>
  <si>
    <t>Výstupní ul. - rekonstrukce uličního profilu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</si>
  <si>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</si>
  <si>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</si>
  <si>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</si>
  <si>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</si>
  <si>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</si>
  <si>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</si>
  <si>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</si>
  <si>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</si>
  <si>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</si>
  <si>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</si>
  <si>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</si>
  <si>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</si>
  <si>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</si>
  <si>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</si>
  <si>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</si>
  <si>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</si>
  <si>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</si>
  <si>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</si>
  <si>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</si>
  <si>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</si>
  <si>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</si>
  <si>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</si>
  <si>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</si>
  <si>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</si>
  <si>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</si>
  <si>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</si>
  <si>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</si>
  <si>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</si>
  <si>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</si>
  <si>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</si>
  <si>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</si>
  <si>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</si>
  <si>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</si>
  <si>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</si>
  <si>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VV</t>
  </si>
  <si>
    <t>Vytýčení stávajících inženýrských sítí a jejich zajištění pro všechny stavební objekty vč. Případných sond pro zajištění polohy sítí 
1=1,000 [A]</t>
  </si>
  <si>
    <t>TS</t>
  </si>
  <si>
    <t>zahrnuje veškeré náklady spojené s objednatelem požadovanými zařízeními</t>
  </si>
  <si>
    <t>KPL</t>
  </si>
  <si>
    <t>prvizorní vyvěšení sítív místě zemních prací, čerpáno se souhlasem TDI</t>
  </si>
  <si>
    <t>1=1,000 [A]</t>
  </si>
  <si>
    <t>02911</t>
  </si>
  <si>
    <t>OSTATNÍ POŽADAVKY - GEODETICKÉ ZAMĚŘENÍ</t>
  </si>
  <si>
    <t>Geometrický plán pro majetkové vypořádání vlastnických vztahů, potrvzený 
katastrálním úřadem.</t>
  </si>
  <si>
    <t>zahrnuje veškeré náklady spojené s objednatelem požadovanými pracemi</t>
  </si>
  <si>
    <t>HM</t>
  </si>
  <si>
    <t>Věškerá nutná zaměření k realizaci díla (např. zaměření stavby před výstavbou, 
vytčení stavby, obvodu staveniště,...) a k uvedení stavby do úžívání a předání 
dokončeného díla.</t>
  </si>
  <si>
    <t>Zaměření vrstev pro určení kubatur konstrukčních 
vrstev a celkových plošných a délkových výměr.</t>
  </si>
  <si>
    <t>02940</t>
  </si>
  <si>
    <t/>
  </si>
  <si>
    <t>OSTATNÍ POŽADAVKY - VYPRACOVÁNÍ DOKUMENTACE</t>
  </si>
  <si>
    <t>KČ</t>
  </si>
  <si>
    <t>Dokumentace skutečného provedení stavby. Výkresy a související písemnosti 
zhotovené stavby potřebné pro evidenci pozemní komunikace. Výkresy odchylek a 
změn stavby oproti DSP+PDPS. Ověření podpisem odpovědného zástupce 
zhotovitele a správce stavby. Zadavatel poskytne projektovou dokumentaci v 
otevřené formátu *.dwg.</t>
  </si>
  <si>
    <t>3=3,000 [B]</t>
  </si>
  <si>
    <t>7</t>
  </si>
  <si>
    <t>02943</t>
  </si>
  <si>
    <t>OSTATNÍ POŽADAVKY - VYPRACOVÁNÍ RDS</t>
  </si>
  <si>
    <t>Realizační dokumentace stavby (4x tištěné paré + 1x CD). Obsah dle směrnice pro 
dokumentaci staveb PK, v souladu s PDPS, Řeší podrobnosti pro kvalitní a 
bezpečné zhotovení stavby. Mimo jiné zahrnuje vypracování souřadnicového a 
výškového pokrytí komunikace, zahuštění příčných řezů pro plynulé řešení, detaily 
oprav poruch dle TP 82 - Katalog poruch netuhých vozovek, aktualizace 
dopracování dopravního značení. Vypracuje autorizovaná osoba. Odsouhlasí 
správce stavby. Zadavatel poskytne projektovou dokumentaci v otevřené 
formátu *.dwg. 
Pevná cena</t>
  </si>
  <si>
    <t>8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</si>
  <si>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</si>
  <si>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</si>
  <si>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</si>
  <si>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fotodokumentace - měsíčně barevné fotografie v tištěné a elektronické formě,závěrečná fotodokumentace v albu s popisem v tištěné i elektronické formě 
v rozsahu dle SOD 
1=1,000 [A]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</si>
  <si>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</si>
  <si>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</si>
  <si>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</si>
  <si>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</t>
  </si>
  <si>
    <t>02991</t>
  </si>
  <si>
    <t>OSTATNÍ POŽADAVKY - INFORMAČNÍ TABULE</t>
  </si>
  <si>
    <t>KUS</t>
  </si>
  <si>
    <t>Zhotovení a osazení na kamenném podstavci, po dokončení stavby pamětní desky z odolných materiálů velikosti aktivní plochy min. 300 x 400 mm s informačním textem dle pokynů objednatele (černobílé provedení- světlý podklad, černé písmo). Nebo dle podmínek uvedených v SOD.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</si>
  <si>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</si>
  <si>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</si>
  <si>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</si>
  <si>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</si>
  <si>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</si>
  <si>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zařízení. Rozsah zařízení staveniště bude v souladu s PD, BOZP a podmínek SOD."</t>
  </si>
  <si>
    <t>zahrnuje objednatelem povolené náklady na pořízení (event. pronájem), provozování, udržování a likvidaci zhotovitelova zařízení</t>
  </si>
  <si>
    <t>12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</si>
  <si>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</si>
  <si>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</si>
  <si>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</si>
  <si>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</si>
  <si>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Objekt:</t>
  </si>
  <si>
    <t>SO101</t>
  </si>
  <si>
    <t>Komunikace a zpevněné plochy</t>
  </si>
  <si>
    <t>O1</t>
  </si>
  <si>
    <t>Komunikace</t>
  </si>
  <si>
    <t>014102</t>
  </si>
  <si>
    <t>POPLATKY ZA SKLÁDKU</t>
  </si>
  <si>
    <t>T</t>
  </si>
  <si>
    <t>Zemina a kamení (17 05 04) .  
přepočet *2</t>
  </si>
  <si>
    <t>pol12373.1 
3064*2=6 128,000 [M] 
pol 12373.2 -aktivní zóna 
2686*2=5 372,000 [O] 
pol. 13273 
98,72*2=197,440 [E] 
pol13173 
159,1*2=318,200 [Q] 
pol.12110-18222 
(1829,7-(11562*0,15))*2=190,800 [K] 
výkop trativod 
352*2=704,000 [P] 
M+O+E+Q+K+P=12 910,440 [N]</t>
  </si>
  <si>
    <t>zahrnuje veškeré poplatky provozovateli skládky související s uložením odpadu na skládce.</t>
  </si>
  <si>
    <t>014112</t>
  </si>
  <si>
    <t>POPLATKY ZA SKLÁDKU TYP S-IO (INERTNÍ ODPAD)</t>
  </si>
  <si>
    <t>podklad z nesmeleného kameniva (přepočet *2,2) 
odstranění bet. ploch, obrub, vpustí (přepočet *2,4)</t>
  </si>
  <si>
    <t>položka 11332 
1046,18*2,2=2 301,596 [A] 
položka 11352 
4544*0,4*2,4=4 362,240 [B] 
5103*0,1*2,4=1 224,720 [G] 
položka96687 
105*1*1*1,5*2,4=378,000 [C] 
pol 9113A3 
1010*0,016*2,4=38,784 [F] 
položka 98817A 
8*0,3*2,4=5,760 [D] 
A+B+G+C+F+D=8 311,100 [E]</t>
  </si>
  <si>
    <t>014122</t>
  </si>
  <si>
    <t>POPLATKY ZA SKLÁDKU TYP S-OO (OSTATNÍ ODPAD)</t>
  </si>
  <si>
    <t>poplatky za uložení konstrukčních vrstev s asf. pojivy - skládka dle zadávacích 
podmínek v režii dodavatele s poplatkem a evidencí 
převod : 1m3 =2,2 t 
odstranění stávajících vrstev vozovky s asf. pojivem</t>
  </si>
  <si>
    <t>pol. 11372 
2995,159*2,2=6 589,350 [D] 
pol11313 
468,28*2,2=1 030,216 [E] 
Celkem: D+E=7 619,566 [F]</t>
  </si>
  <si>
    <t>014131</t>
  </si>
  <si>
    <t>POPLATKY ZA SKLÁDKU TYP S-NO (NEBEZPEČNÝ ODPAD)</t>
  </si>
  <si>
    <t>poplatky za uložení materiálů s obsahem dehtu - skládka dle zadávacích podmínek v režii dodavatele s poplatkem a evidencí  
bude čerpáno dle skutečnosti s povolením TDI</t>
  </si>
  <si>
    <t>015340</t>
  </si>
  <si>
    <t>POPLATKY ZA LIKVIDACI ODPADŮ NEKONTAMINOVANÝCH - 02 01 03  PAŘEZY</t>
  </si>
  <si>
    <t>uložení pařezů a křovin (17 02 01),odhadované množství, čerpáno dle skutečnosti</t>
  </si>
  <si>
    <t>11201+11202 
(20+14)*0,1=3,400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</si>
  <si>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</si>
  <si>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Zemní práce</t>
  </si>
  <si>
    <t>11120</t>
  </si>
  <si>
    <t>ODSTRANĚNÍ KŘOVIN</t>
  </si>
  <si>
    <t>M2</t>
  </si>
  <si>
    <t>ze situace demolic 3325=3 325,000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</si>
  <si>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</si>
  <si>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</si>
  <si>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</si>
  <si>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20=20,000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</si>
  <si>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</si>
  <si>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</si>
  <si>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</si>
  <si>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14=14,000 [A]</t>
  </si>
  <si>
    <t>11313</t>
  </si>
  <si>
    <t>ODSTRANĚNÍ KRYTU ZPEVNĚNÝCH PLOCH S ASFALTOVÝM POJIVEM</t>
  </si>
  <si>
    <t>M3</t>
  </si>
  <si>
    <t>demolice chodníku</t>
  </si>
  <si>
    <t>plocha chodníku 11707*0,04=468,280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</si>
  <si>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</si>
  <si>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</si>
  <si>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</si>
  <si>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vybourání podkladu u chodníku a celé konstrukce u zastávek</t>
  </si>
  <si>
    <t>vybourání celé konstrukce- zastávky  plocha 515*0,48=247,200 [A] 
vybourání u chodníku 11707*0,1*0,20=234,140 [J] 
přeložky 68*0,38=25,840 [I] 
zazubeni 539=539,000 [L] 
A+J+I+L=1 046,180 [K]</t>
  </si>
  <si>
    <t>11352</t>
  </si>
  <si>
    <t>ODSTRANĚNÍ CHODNÍKOVÝCH A SILNIČNÍCH OBRUBNÍKŮ BETONOVÝCH</t>
  </si>
  <si>
    <t>M</t>
  </si>
  <si>
    <t>ze situace demolice  
Obruby silniční 4544+5103 (obruby zahradní)=9 647,000 [A]</t>
  </si>
  <si>
    <t>11372</t>
  </si>
  <si>
    <t>FRÉZOVÁNÍ ZPEVNĚNÝCH PLOCH ASFALTOVÝCH</t>
  </si>
  <si>
    <t>zpětné použití, odkup zhotovitelem</t>
  </si>
  <si>
    <t>ze situce demolice  
vozovka 22671 *0,11=2 493,810 [G] 
zastávky (celá konstrukce) 515*0,22=113,300 [N] 
křižovatky 953*0,11=104,830 [I] 
lokální opravy cca35%  0,35*0,06*22671=47,481 [E] 
zazubení   
0,06 *1,25*1798=134,850 [L] 
0,05*1*1798=89,900 [Q] 
ostrúvky 81*0,06=4,860 [M] 
přeložky 68*1*0,09=6,120 [O] 
G+N+I+E+L+Q+M+O=2 995,151 [K]</t>
  </si>
  <si>
    <t>13</t>
  </si>
  <si>
    <t>12110</t>
  </si>
  <si>
    <t>SEJMUTÍ ORNICE NEBO LESNÍ PŮDY</t>
  </si>
  <si>
    <t>uložení na mezideponii</t>
  </si>
  <si>
    <t>ze situace výměr 
12198*0,15=1 829,700 [A]</t>
  </si>
  <si>
    <t>položka zahrnuje sejmutí ornice bez ohledu na tloušťku vrstvy a její vodorovnou dopravu  
nezahrnuje uložení na trvalou skládku</t>
  </si>
  <si>
    <t>14</t>
  </si>
  <si>
    <t>12373</t>
  </si>
  <si>
    <t>ODKOP PRO SPOD STAVBU SILNIC A ŽELEZNIC TŘ. I</t>
  </si>
  <si>
    <t>odkop vč. odvozu na trvalou skládku v dodavatelem definované 
vzdálenosti 
Poplatek za skládku je uveden v položce 014102</t>
  </si>
  <si>
    <t>z řezů a situace 
výkop bez AZ   3064=3 064,000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</si>
  <si>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</si>
  <si>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</si>
  <si>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aktivní zóna, čerpáno se souhlasem TDI, v místě rozšíření komunikace</t>
  </si>
  <si>
    <t>2686=2 686,000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</si>
  <si>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</si>
  <si>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16</t>
  </si>
  <si>
    <t>12573</t>
  </si>
  <si>
    <t>VYKOPÁVKY ZE ZEMNÍKŮ A SKLÁDEK TŘ. I</t>
  </si>
  <si>
    <t>ornice pro ohumusování, zpětné natěžení ornice ze zemníku 
vč. manipulace a dopravy na stavbu</t>
  </si>
  <si>
    <t>ze sitace výměr  11562*0,15=1 734,300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</si>
  <si>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</si>
  <si>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</si>
  <si>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</si>
  <si>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</si>
  <si>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jámy pro vpusti 
včetně odvozu na skládku určenou zhotovitelem  
poplatek za skládku uveden v položce: 014102</t>
  </si>
  <si>
    <t>vpust 106*(1*1*0,9)=95,400 [A] 
šachty  17*(1*1*2,6)=44,200 [B] 
šachty trativod 39*0,5*1*1=19,500 [D] 
A+B+d=159,100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</si>
  <si>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</si>
  <si>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</si>
  <si>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</si>
  <si>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</si>
  <si>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přípojky   149*1.2*0,4=71,520 [A] 
přeložky  68*1*0,4=27,200 [B] 
A+B=98,720 [C]</t>
  </si>
  <si>
    <t>19</t>
  </si>
  <si>
    <t>17110</t>
  </si>
  <si>
    <t>ULOŽENÍ SYPANINY DO NÁSYPŮ SE ZHUTNĚNÍM</t>
  </si>
  <si>
    <t>ze situace a VZR</t>
  </si>
  <si>
    <t>z modelu a řezů bez AZ 
911=911,000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</si>
  <si>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</si>
  <si>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</si>
  <si>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</si>
  <si>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</si>
  <si>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aktivní zóna, položka bude realizována pouze na přímý příkaz TDI a investora. 
 zemina nenamrzavá vhodná dle ČSN 73 6133 nebo drcené 
kamenivo a ŠD (dle výběru geologem na stavbě)</t>
  </si>
  <si>
    <t>aktivni zona- v místě rozšíření komunikace, autobusových zastávek, přípojek 
2686=2 686,000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</si>
  <si>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</si>
  <si>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</si>
  <si>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</si>
  <si>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</si>
  <si>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přípojky  
149*0,4*1,2=71,520 [C] 
vpusti 
(106*1*1*0,9)-(106*0,6*0,6*1,5)=38,160 [B] 
šachty  
17*2,6*0,4=17,680 [F] 
39*1*0,4=15,600 [E] 
přeložky 
68*1*0,5=34,000 [A] 
A+B+C+E+F=176,960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</si>
  <si>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</si>
  <si>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</si>
  <si>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</si>
  <si>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</si>
  <si>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ze situace a výpočtu 
přípojky 85=85,000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</si>
  <si>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</si>
  <si>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</si>
  <si>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</si>
  <si>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</si>
  <si>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úprava pláně dle projektové dokumentace, vč. zhutnění na požadovaný parametr 
Edef,2=45Mpa 
celková konstrukce u zdí, přípojek</t>
  </si>
  <si>
    <t>5371=5 371,000 [A]</t>
  </si>
  <si>
    <t>položka zahrnuje úpravu pláně včetně vyrovnání výškových rozdílů. Míru zhutnění určuje projekt.</t>
  </si>
  <si>
    <t>24</t>
  </si>
  <si>
    <t>18222</t>
  </si>
  <si>
    <t>ROZPROSTŘENÍ ORNICE VE SVAHU V TL DO 0,15M</t>
  </si>
  <si>
    <t>ze situace výměr</t>
  </si>
  <si>
    <t>11562=11 562,000 [A]</t>
  </si>
  <si>
    <t>položka zahrnuje: 
nutné přemístění ornice z dočasných skládek vzdálených do 50m 
rozprostření ornice v předepsané tloušťce ve svahu přes 1:5</t>
  </si>
  <si>
    <t>25</t>
  </si>
  <si>
    <t>18241</t>
  </si>
  <si>
    <t>ZALOŽENÍ TRÁVNÍKU RUČNÍM VÝSEVEM</t>
  </si>
  <si>
    <t>dle pol. 18232 
11562=11 562,000 [A]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</si>
  <si>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</si>
  <si>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</si>
  <si>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</si>
  <si>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</si>
  <si>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</si>
  <si>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27</t>
  </si>
  <si>
    <t>18481</t>
  </si>
  <si>
    <t>OCHRANA STROMŮ BEDNĚNÍM</t>
  </si>
  <si>
    <t>ochrana stávajících stormů</t>
  </si>
  <si>
    <t>ze situace výměr 
540=540,000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</si>
  <si>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</si>
  <si>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</si>
  <si>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28</t>
  </si>
  <si>
    <t>21263</t>
  </si>
  <si>
    <t>TRATIVODY KOMPLET Z TRUB Z PLAST HMOT DN DO 150MM</t>
  </si>
  <si>
    <t>HDPE, PROFILOVANÝ, KRUHOVÁ PEVNOST SN8, PERFOROVANÝ S PLNÝM 
DNEM, ULOŽEN DO ŠP LOŽE tl.0,10m (při sklonu &lt;1,0% na lože z podkladního 
betonu), zaústění/ vyústění do horských vpustí, propustků a otevřených příkopů 
vč.dodání, ŠP lože, osazení, obsypu drenážním zásypem (z hrubozrnného 
materiálu- nadsítný zbytek při třídění štěrkopísku, štěrkopísek frakce 8-32 ).), vč. 
příp. T-kusů, napojení a vyústění, příp. seříznutí 
vč. zásypu ŠD fr.32-63,vč. výkopu rýhy</t>
  </si>
  <si>
    <t>ze situace vymer  a VZR, u gabionové zdi 
1785=1 785,000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</si>
  <si>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</si>
  <si>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29</t>
  </si>
  <si>
    <t>21461</t>
  </si>
  <si>
    <t>SEPARAČNÍ GEOTEXTILIE</t>
  </si>
  <si>
    <t>netkaná geotextilie zajišťující seperační a filtrační funkci, 400g/m2,</t>
  </si>
  <si>
    <t>ze situace vymer (plan-jen usek cele konstrukce)  
drenáž 2,5*1756=4 390,000 [J] 
gabionova zeď (77*2*1*1) +presah+0,8=154,800 [O] 
J+O=4 544,800 [P]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</si>
  <si>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</si>
  <si>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</si>
  <si>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30</t>
  </si>
  <si>
    <t>3272A5</t>
  </si>
  <si>
    <t>ZDI OPĚR, ZÁRUB, NÁBŘEŽ Z GABIONŮ RUČNĚ ROVNANÝCH, DRÁT O2,7MM, POVRCHOVÁ ÚPRAVA Zn + Al + PVC</t>
  </si>
  <si>
    <t>kamenivo v gabionu bude ručně rovnané, po celé délce</t>
  </si>
  <si>
    <t>77*1*2=154,000 [A]</t>
  </si>
  <si>
    <t>- položka zahrnuje dodávku a osazení drátěných košů s výplní lomovým kamenem.  
- gabionové matrace se vykazují v pol.č.2722**.</t>
  </si>
  <si>
    <t>Vodorovné konstrukce</t>
  </si>
  <si>
    <t>31</t>
  </si>
  <si>
    <t>45157</t>
  </si>
  <si>
    <t>PODKLADNÍ A VÝPLŇOVÉ VRSTVY Z KAMENIVA TĚŽENÉHO</t>
  </si>
  <si>
    <t>podklad pod gabionovou zeď</t>
  </si>
  <si>
    <t>štěrkopísek fr 8-16 77*1*0,15=11,550 [A] 
ŠP fr 4-8  77*1*0,10=7,700 [B] 
fr 0-4  77*1*0,05=3,850 [C] 
A+B+C=23,100 [D]</t>
  </si>
  <si>
    <t>položka zahrnuje dodávku předepsaného kameniva, mimostaveništní a vnitrostaveništní dopravu a jeho uložení 
není-li v zadávací dokumentaci uvedeno jinak, jedná se o nakupovaný materiál</t>
  </si>
  <si>
    <t>32</t>
  </si>
  <si>
    <t>56210</t>
  </si>
  <si>
    <t>VOZOVKOVÉ VRSTVY Z MATERIÁLŮ STABIL CEMENTEM</t>
  </si>
  <si>
    <t>ze situace výměr, rozšíření vozovky</t>
  </si>
  <si>
    <t>rozšíření -celá kosntrukce SC 8/10  180mm 
4796*0,18=863,280 [A] 
přeložky 68*0,18=12,240 [D] 
přípojky 149*0,18=26,820 [H] 
A+D+H=902,340 [J]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</si>
  <si>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</si>
  <si>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33</t>
  </si>
  <si>
    <t>56333</t>
  </si>
  <si>
    <t>VOZOVKOVÉ VRSTVY ZE ŠTĚRKODRTI TL. DO 150MM</t>
  </si>
  <si>
    <t>ze situace výměr a VZR</t>
  </si>
  <si>
    <t>SDA   
pripojky 149*1*0,3=44,700 [C] 
chodnikSDB 150mm  5304=5 304,000 [I] 
cyklostrezka SDA  1957=1 957,000 [F] 
cyklostezka SDB 1957=1 957,000 [G] 
C+I+F+G=9 262,700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</si>
  <si>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</si>
  <si>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</si>
  <si>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56334</t>
  </si>
  <si>
    <t>VOZOVKOVÉ VRSTVY ZE ŠTĚRKODRTI TL. DO 200MM</t>
  </si>
  <si>
    <t>ze situace výměr a VZR, autobusové zastávky</t>
  </si>
  <si>
    <t>zastávky 505=505,000 [B] 
rozšíření  (8*18*0,55)+(0.25*8*18)=115,200 [C] 
B+C=620,200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</si>
  <si>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</si>
  <si>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</si>
  <si>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56336</t>
  </si>
  <si>
    <t>VOZOVKOVÉ VRSTVY ZE ŠTĚRKODRTI TL. DO 300MM</t>
  </si>
  <si>
    <t>chodnik u cyklostezky 
SDb 260mm  2324=2 324,000 [A]</t>
  </si>
  <si>
    <t>36</t>
  </si>
  <si>
    <t>56356</t>
  </si>
  <si>
    <t>VOZOVKOVÉ VRSTVY Z MECH ZPEV ZEMINY TL. DO 300MM</t>
  </si>
  <si>
    <t>ze situace výměr a řezů</t>
  </si>
  <si>
    <t>v místech rozšíření  
3834=3 834,000 [A]</t>
  </si>
  <si>
    <t>37</t>
  </si>
  <si>
    <t>572121</t>
  </si>
  <si>
    <t>INFILTRAČNÍ POSTŘIK ASFALTOVÝ DO 1,0KG/M2</t>
  </si>
  <si>
    <t>poruchy 35%,ROZŠÍŘENÍ,stezka,přeložky  a přípojky 
7671+5278+1957+68+(149*1,2)=15 152,800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</si>
  <si>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</si>
  <si>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38</t>
  </si>
  <si>
    <t>572214</t>
  </si>
  <si>
    <t>SPOJOVACÍ POSTŘIK Z MODIFIK EMULZE DO 0,5KG/M2</t>
  </si>
  <si>
    <t>komunikace-frézování 
21916*2=43 832,000 [A] 
rozšíření 
2871*2=5 742,000 [B] 
vjezdy 
834*2=1 668,000 [C] 
zastávky zaubení 
0.75*8*18=108,000 [E] 
A+B+C+E=51 350,000 [D]</t>
  </si>
  <si>
    <t>39</t>
  </si>
  <si>
    <t>57471</t>
  </si>
  <si>
    <t>VOZOVKOVÉ VÝZTUŽNÉ VRSTVY Z FÓLIE</t>
  </si>
  <si>
    <t>ze situace výměr a řezů, autobusové zastávky - separační PE folie - výztuž kari sítí 8/150/150</t>
  </si>
  <si>
    <t>505=505,000 [A] 
rozšíření pod obrubu + zazubení (0.25+0.55)*8*18=115,200 [B] 
A+B=620,200 [C]</t>
  </si>
  <si>
    <t>- dodání fólie v požadované kvalitě a v množství včetně přesahů (přesahy započteny v jednotkové ceně) 
- očištění podkladu 
- pokládka fólie dle předepsaného technologického předpisu</t>
  </si>
  <si>
    <t>40</t>
  </si>
  <si>
    <t>57475</t>
  </si>
  <si>
    <t>VOZOVKOVÉ VÝZTUŽNÉ VRSTVY Z GEOMŘÍŽOVINY</t>
  </si>
  <si>
    <t>lokální opravy 35%povrchu - frézování + vyztužení v místech překopů</t>
  </si>
  <si>
    <t>poruchy35% 
7671=7 671,000 [E] 
napoejní rozšíření 
1798*1=1 798,000 [L] 
přípojky  
149*1.2=178,800 [I] 
přeložky  
68*1=68,000 [J] 
E+L+I+J=9 715,800 [K]</t>
  </si>
  <si>
    <t>- dodání geomříže v požadované kvalitě a v množství včetně přesahů (přesahy započteny v jednotkové ceně)  
- očištění podkladu  
- pokládka geomříže dle předepsaného technologického předpisu</t>
  </si>
  <si>
    <t>41</t>
  </si>
  <si>
    <t>574A34</t>
  </si>
  <si>
    <t>ASFALTOVÝ BETON PRO OBRUSNÉ VRSTVY ACO 11+, 11S TL. 40MM</t>
  </si>
  <si>
    <t>celková konstrukce, frézování 
ACO 11S 50/70</t>
  </si>
  <si>
    <t>ze situace vymer 
komunikace 
21916=21 916,000 [D] 
vjezdy 
834=834,000 [B] 
rozšíření 
2871=2 871,000 [H] 
D+B+H=25 621,000 [I]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</si>
  <si>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</si>
  <si>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42</t>
  </si>
  <si>
    <t>574A43</t>
  </si>
  <si>
    <t>ASFALTOVÝ BETON PRO OBRUSNÉ VRSTVY ACO 11 TL. 50MM</t>
  </si>
  <si>
    <t>ze situace výměr a VZR, cyklostezka, ACO 11 50/70</t>
  </si>
  <si>
    <t>1957=1 957,000 [A]</t>
  </si>
  <si>
    <t>43</t>
  </si>
  <si>
    <t>574C68</t>
  </si>
  <si>
    <t>ASFALTOVÝ BETON PRO LOŽNÍ VRSTVY ACL 22+, 22S TL. 70MM</t>
  </si>
  <si>
    <t>ze situace výměr a VZR 
ACO 22S 50/70</t>
  </si>
  <si>
    <t>komunikace 21916=21 916,000 [A] 
vjezdy  834=834,000 [B] 
rozšíření 2871=2 871,000 [D] 
A+B+D=25 621,000 [E]</t>
  </si>
  <si>
    <t>44</t>
  </si>
  <si>
    <t>574E58</t>
  </si>
  <si>
    <t>ASFALTOVÝ BETON PRO PODKLADNÍ VRSTVY ACP 22+, 22S TL. 60MM</t>
  </si>
  <si>
    <t>ze situace výměr a VZR 
ACP 22S 50/70</t>
  </si>
  <si>
    <t>rozsšíření komunikace +zazubeni 5278=5 278,000 [A] 
sanace 35% 7671=7 671,000 [B] 
přeložky 68=68,000 [C] 
přípojky 149*1,2=178,800 [D] 
A+B+C+D=13 195,800 [E]</t>
  </si>
  <si>
    <t>45</t>
  </si>
  <si>
    <t>574E78</t>
  </si>
  <si>
    <t>ASFALTOVÝ BETON PRO PODKLADNÍ VRSTVY ACP 22+, 22S TL. 80MM</t>
  </si>
  <si>
    <t>napojení konstrukčních vrstev u autobusové zastávky, ACP 22 S 50/70</t>
  </si>
  <si>
    <t>0.5*8*18=72,000 [A]</t>
  </si>
  <si>
    <t>46</t>
  </si>
  <si>
    <t>58101</t>
  </si>
  <si>
    <t>PŘÍPLATEK ZA ÚPRAVU POVRCHU CEMENTOBET KRYTU RAŽBOU</t>
  </si>
  <si>
    <t>autobusové zastávky</t>
  </si>
  <si>
    <t>505=505,000 [A]</t>
  </si>
  <si>
    <t>- položka zahrnuje pouze předepsanou povrchovou úpravu 
- nezahrnuje žádný materiál</t>
  </si>
  <si>
    <t>47</t>
  </si>
  <si>
    <t>581153</t>
  </si>
  <si>
    <t>CEMENTOBETONOVÝ KRYT JEDNOVRSTVÝ NEVYZTUŽENÝ TŘ.II TL. DO 250MM</t>
  </si>
  <si>
    <t>autobusové zastávky - podkladní deska ze bt. směsi C16/20</t>
  </si>
  <si>
    <t>505=505,000 [A] 
rozšíření pod obrubou a napojení u vozovky (8*18*0,55)+(8*18*0.25)=115,200 [B] 
A+B=620,200 [C]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</si>
  <si>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</si>
  <si>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48</t>
  </si>
  <si>
    <t>581353</t>
  </si>
  <si>
    <t>CEMENTOBETONOVÝ KRYT JEDNOVRSTVÝ VYZTUŽENÝ TŘ.II TL. DO 250MM</t>
  </si>
  <si>
    <t>autobusové zastávky - deska beton C30/37, příměs ARTBETON, výztuž kari sítí 8/150/150,</t>
  </si>
  <si>
    <t>- dodání směsi v požadované kvalitě a výztuže v předepsaném množství 
- očištění podkladu 
- uložení směsi a výztuže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</si>
  <si>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49</t>
  </si>
  <si>
    <t>582611</t>
  </si>
  <si>
    <t>KRYTY Z BETON DLAŽDIC SE ZÁMKEM ŠEDÝCH TL 60MM DO LOŽE Z KAM</t>
  </si>
  <si>
    <t>chodník dl. 60mm  
u stezky 2324=2 324,000 [G] 
samostaný chodník 5304=5 304,000 [H] 
ostrůvky 81=81,000 [J] 
G+H+J=7 628,000 [I]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</si>
  <si>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</si>
  <si>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50</t>
  </si>
  <si>
    <t>58261A</t>
  </si>
  <si>
    <t>KRYTY Z BETON DLAŽDIC SE ZÁMKEM BAREV RELIÉF TL 60MM DO LOŽE Z KAM</t>
  </si>
  <si>
    <t>dlažba pro nevidomé - barevný odstín 
varovné a  signální pásy 196=196,000 [A] 
hmatný pás 357=357,000 [B] 
vizuální pás   43=43,000 [D] 
a+b+d=596,000 [C]</t>
  </si>
  <si>
    <t>Potrubí</t>
  </si>
  <si>
    <t>51</t>
  </si>
  <si>
    <t>87434</t>
  </si>
  <si>
    <t>POTRUBÍ Z TRUB PLASTOVÝCH ODPADNÍCH DN DO 200MM</t>
  </si>
  <si>
    <t>přípojky UV, SV, zaústění UV</t>
  </si>
  <si>
    <t>přípojky UV 149=149,000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</si>
  <si>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</si>
  <si>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52</t>
  </si>
  <si>
    <t>87727</t>
  </si>
  <si>
    <t>CHRÁNIČKY PŮLENÉ Z TRUB PLAST DN DO 100MM</t>
  </si>
  <si>
    <t>ze situace, stávající sítě umístěné nově pod chodník, stezku</t>
  </si>
  <si>
    <t>544=544,000 [A]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</si>
  <si>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</si>
  <si>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53</t>
  </si>
  <si>
    <t>894371</t>
  </si>
  <si>
    <t>ŠACHTY KANALIZAČNÍ Z PROST BETONU NA POTRUBÍ DN DO 1000MM</t>
  </si>
  <si>
    <t>předpoklad 30%výměny stávajících šachet, bude posouzeno na základě místního šetření po provedení odkopu a odhalení šachet, bude odsouhlaseno TDI,</t>
  </si>
  <si>
    <t>17=17,000 [A]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</si>
  <si>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</si>
  <si>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54</t>
  </si>
  <si>
    <t>894858</t>
  </si>
  <si>
    <t>ŠACHTY KANALIZAČNÍ PLASTOVÉ D 600MM</t>
  </si>
  <si>
    <t>startovací šachty na trativodech a v mezilehlých úsecích</t>
  </si>
  <si>
    <t>39=39,000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</si>
  <si>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</si>
  <si>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55</t>
  </si>
  <si>
    <t>89712</t>
  </si>
  <si>
    <t>VPUSŤ KANALIZAČNÍ ULIČNÍ KOMPLETNÍ Z BETONOVÝCH DÍLCŮ</t>
  </si>
  <si>
    <t>106=106,000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</si>
  <si>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</si>
  <si>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56</t>
  </si>
  <si>
    <t>89921</t>
  </si>
  <si>
    <t>VÝŠKOVÁ ÚPRAVA POKLOPŮ</t>
  </si>
  <si>
    <t>56-17=39,000 [A]</t>
  </si>
  <si>
    <t>- položka výškové úpravy zahrnuje všechny nutné práce a materiály pro zvýšení nebo snížení zařízení (včetně nutné úpravy stávajícího povrchu vozovky nebo chodníku).</t>
  </si>
  <si>
    <t>57</t>
  </si>
  <si>
    <t>899642</t>
  </si>
  <si>
    <t>ZKOUŠKA VODOTĚSNOSTI POTRUBÍ DN DO 200MM</t>
  </si>
  <si>
    <t>přípojky UV, SV</t>
  </si>
  <si>
    <t>149=149,000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</si>
  <si>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</si>
  <si>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</si>
  <si>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58</t>
  </si>
  <si>
    <t>9113A1</t>
  </si>
  <si>
    <t>SVODIDLO OCEL SILNIČ JEDNOSTR, ÚROVEŇ ZADRŽ N1, N2 - DODÁVKA A MONTÁŽ</t>
  </si>
  <si>
    <t>obnova svodidel dle situace , úroveň zadržení N2</t>
  </si>
  <si>
    <t>828=828,000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</si>
  <si>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</si>
  <si>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59</t>
  </si>
  <si>
    <t>9113A3</t>
  </si>
  <si>
    <t>SVODIDLO OCEL SILNIČ JEDNOSTR, ÚROVEŇ ZADRŽ N1, N2 - DEMONTÁŽ S PŘESUNEM</t>
  </si>
  <si>
    <t>ze situace demolic, odvoz na předem určené místo</t>
  </si>
  <si>
    <t>1010=1 010,000 [A]</t>
  </si>
  <si>
    <t>položka zahrnuje: 
- demontáž a odstranění zařízení 
- jeho odvoz na předepsané místo</t>
  </si>
  <si>
    <t>60</t>
  </si>
  <si>
    <t>914121</t>
  </si>
  <si>
    <t>DOPRAVNÍ ZNAČKY ZÁKLADNÍ VELIKOSTI OCELOVÉ FÓLIE TŘ 1 - DODÁVKA A MONTÁŽ</t>
  </si>
  <si>
    <t>ze situace SDZ</t>
  </si>
  <si>
    <t>obnovované 
B2 -4=4,000 [A] 
P4 9=9,000 [B] 
P2 8=8,000 [C] 
IS22a 2=2,000 [D] 
IS22e 9=9,000 [E] 
IS24c 3=3,000 [F] 
IJ5 2=2,000 [G] 
IS9b 1=1,000 [H] 
IS9a 1=1,000 [I] 
IS22c 10=10,000 [J] 
IP6 8=8,000 [K] 
A12b 1=1,000 [M] 
B20a 3=3,000 [N] 
E2b  6=6,000 [O] 
IS22b 3=3,000 [P] 
IZ8a 1=1,000 [Q] 
IZ8b 1=1,000 [R] 
A24 1=1,000 [S] 
IP18a 1=1,000 [T] 
IP10a 1=1,000 [U] 
B28 2=2,000 [V] 
E9 2=2,000 [X] 
B24b 1=1,000 [Y] 
IP11a 1=1,000 [Z] 
E7b 1=1,000 [AA] 
E9 1=1,000 [AB] 
IP22 1=1,000 [AC] 
IS22f 1=1,000 [AD] 
B4 2=2,000 [AE] 
E13 3=3,000 [AF] 
B1 1=1,000 [AG] 
A4 1=1,000 [AH] 
IP18b 1=1,000 [AI] 
A+B+C+D+E+F+G+H+I+J+K+M+N+O+P+Q+R+S+T+V+U+X+Y+Z+AA+AB+AC+AD+AE+AF+AG+AH+AI=93,000 [AJ] 
nové 
IP20b 2=2,000 [AM] 
B8 5=5,000 [AN] 
C10a 5=5,000 [AO] 
C7a 5=5,000 [AP] 
B2 4=4,000 [AQ] 
IP20a 8=8,000 [AR] 
IP18b 1=1,000 [AS] 
IP18a 1=1,000 [AT] 
A19 2=2,000 [AU] 
C10b 2=2,000 [AV] 
P2 2=2,000 [AW] 
P4 1=1,000 [AX] 
C3a 1=1,000 [AY] 
A12a 6=6,000 [AZ] 
IP10a 1=1,000 [BA] 
AM+AN+AO+AP+AQ+AR+AS+AT+AU+AV+AW+AX+AY+AZ+BA=46,000 [BB] 
AJ+BB=139,000 [BC]</t>
  </si>
  <si>
    <t>položka zahrnuje:  
- dodávku a montáž značek v požadovaném provedení</t>
  </si>
  <si>
    <t>61</t>
  </si>
  <si>
    <t>914123</t>
  </si>
  <si>
    <t>DOPRAVNÍ ZNAČKY ZÁKLADNÍ VELIKOSTI OCELOVÉ FÓLIE TŘ 1 - DEMONTÁŽ</t>
  </si>
  <si>
    <t>111=111,000 [A]</t>
  </si>
  <si>
    <t>Položka zahrnuje odstranění, demontáž a odklizení materiálu s odvozem na předepsané místo</t>
  </si>
  <si>
    <t>62</t>
  </si>
  <si>
    <t>914511</t>
  </si>
  <si>
    <t>DOPRAV ZNAČ VELKOPLOŠ OCEL LAMELY FÓLIE TŘ 1 - DOD A MONT</t>
  </si>
  <si>
    <t>obnova IS9a, IS9b 
2=2,000 [A]</t>
  </si>
  <si>
    <t>položka zahrnuje: 
- dodávku a montáž značek v požadovaném provedení</t>
  </si>
  <si>
    <t>63</t>
  </si>
  <si>
    <t>914513</t>
  </si>
  <si>
    <t>DOPRAV ZNAČ VELKOPLOŠ OCEL LAMELY FÓLIE TŘ 1 - DEMONTÁŽ</t>
  </si>
  <si>
    <t>IS9a, IS9b 
2=2,000 [A]</t>
  </si>
  <si>
    <t>64</t>
  </si>
  <si>
    <t>914713</t>
  </si>
  <si>
    <t>STÁLÁ DOPRAV ZAŘÍZ Z3 OCEL DEMONTÁŽ</t>
  </si>
  <si>
    <t>12=12,000 [A]</t>
  </si>
  <si>
    <t>65</t>
  </si>
  <si>
    <t>914721</t>
  </si>
  <si>
    <t>STÁLÁ DOPRAV ZAŘÍZ Z3 OCEL S FÓLIÍ TŘ 1 DODÁVKA A MONTÁŽ</t>
  </si>
  <si>
    <t>66</t>
  </si>
  <si>
    <t>914921</t>
  </si>
  <si>
    <t>SLOUPKY A STOJKY DOPRAVNÍCH ZNAČEK Z OCEL TRUBEK DO PATKY - DODÁVKA A MONTÁŽ</t>
  </si>
  <si>
    <t>ze situace  DZ</t>
  </si>
  <si>
    <t>117=117,000 [A]</t>
  </si>
  <si>
    <t>položka zahrnuje: 
- sloupky a upevňovací zařízení včetně jejich osazení (betonová patka, zemní práce)</t>
  </si>
  <si>
    <t>67</t>
  </si>
  <si>
    <t>914923</t>
  </si>
  <si>
    <t>SLOUPKY A STOJKY DZ Z OCEL TRUBEK DO PATKY DEMONTÁŽ</t>
  </si>
  <si>
    <t>62=62,000 [A]</t>
  </si>
  <si>
    <t>68</t>
  </si>
  <si>
    <t>915111</t>
  </si>
  <si>
    <t>VODOROVNÉ DOPRAVNÍ ZNAČENÍ BARVOU HLADKÉ - DODÁVKA A POKLÁDKA</t>
  </si>
  <si>
    <t>předznačení barvou</t>
  </si>
  <si>
    <t>ze situace VDZ 
V1a(0,125) 124=124,000 [A] 
V1b177=177,000 [B] 
V2a(3/6)27=27,000 [C] 
V2b0,125 (3/3) 47=47,000 [F] 
V2b0,125 (3/1,5) 20=20,000 [D] 
V2b0,25(3/1,5) 63=63,000 [E] 
V2b0,25(1,5/1,5) 27=27,000 [G] 
V40,25 674=674,000 [H] 
V40,5/0,5 42=42,000 [I] 
V11a67=67,000 [J] 
V13a 168=168,000 [K] 
V8 7=7,000 [L] 
V7(4m) 94=94,000 [M] 
V7(2,5m)0,25 13,5=13,500 [N] 
V7b 3=3,000 [O] 
V9c 25=25,000 [P] 
V6a 2=2,000 [Q] 
červená barva 563=563,000 [R] 
A+B+C+D+E+F+G+H+I+J+k+L+M+N+O+P+Q+R=2 143,500 [S]</t>
  </si>
  <si>
    <t>položka zahrnuje:  
- dodání a pokládku nátěrového materiálu (měří se pouze natíraná plocha)  
- předznačení a reflexní úpravu</t>
  </si>
  <si>
    <t>69</t>
  </si>
  <si>
    <t>915211</t>
  </si>
  <si>
    <t>VODOROVNÉ DOPRAVNÍ ZNAČENÍ PLASTEM HLADKÉ - DODÁVKA A POKLÁDKA</t>
  </si>
  <si>
    <t>finální úprava VDZ</t>
  </si>
  <si>
    <t>2143,5=2 143,500 [A]</t>
  </si>
  <si>
    <t>70</t>
  </si>
  <si>
    <t>91551</t>
  </si>
  <si>
    <t>VODOROVNÉ DOPRAVNÍ ZNAČENÍ - PŘEDEM PŘIPRAVENÉ SYMBOLY</t>
  </si>
  <si>
    <t>ze situace VDZ</t>
  </si>
  <si>
    <t>V14   129=129,000 [B] 
V20 11=11,000 [A] 
chodci 35=35,000 [D] 
A+B=140,000 [C]</t>
  </si>
  <si>
    <t>položka zahrnuje: 
- dodání a pokládku předepsaného symbolu 
- zahrnuje předznačení a reflexní úpravu</t>
  </si>
  <si>
    <t>71</t>
  </si>
  <si>
    <t>916C3</t>
  </si>
  <si>
    <t>DOPRAVNÍ MAJÁČKY NEPROSVĚTLOVANÉ</t>
  </si>
  <si>
    <t>dle situace výměr, dopravní ostrůvky</t>
  </si>
  <si>
    <t>Z4b +C4a 
14=14,000 [A]</t>
  </si>
  <si>
    <t>položka zahrnuje: 
- dodání zařízení v předepsaném provedení včetně jeho osazení 
- základy</t>
  </si>
  <si>
    <t>72</t>
  </si>
  <si>
    <t>917212</t>
  </si>
  <si>
    <t>ZÁHONOVÉ OBRUBY Z BETONOVÝCH OBRUBNÍKŮ ŠÍŘ 80MM</t>
  </si>
  <si>
    <t>obrubník -chodníky 
7058=7 058,000 [B] 
obrubník -- rozdělení cyklo 
1190=1 190,000 [A] 
A+B=8 248,000 [C]</t>
  </si>
  <si>
    <t>Položka zahrnuje: 
dodání a pokládku betonových obrubníků o rozměrech předepsaných zadávací dokumentací 
betonové lože i boční betonovou opěrku.</t>
  </si>
  <si>
    <t>73</t>
  </si>
  <si>
    <t>917224</t>
  </si>
  <si>
    <t>SILNIČNÍ A CHODNÍKOVÉ OBRUBY Z BETONOVÝCH OBRUBNÍKŮ ŠÍŘ 150MM</t>
  </si>
  <si>
    <t>ze sitauce výměr</t>
  </si>
  <si>
    <t>4547=4 547,000 [A]</t>
  </si>
  <si>
    <t>74</t>
  </si>
  <si>
    <t>91725</t>
  </si>
  <si>
    <t>NÁSTUPIŠTNÍ OBRUBNÍKY BETONOVÉ</t>
  </si>
  <si>
    <t>176=176,000 [A]</t>
  </si>
  <si>
    <t>75</t>
  </si>
  <si>
    <t>917426</t>
  </si>
  <si>
    <t>CHODNÍKOVÉ OBRUBY Z KAMENNÝCH OBRUBNÍKŮ ŠÍŘ 250MM</t>
  </si>
  <si>
    <t>žulové obruby u dělících ostrůvků</t>
  </si>
  <si>
    <t>341=341,000 [A]</t>
  </si>
  <si>
    <t>Položka zahrnuje: 
dodání a pokládku kamenných obrubníků o rozměrech předepsaných zadávací dokumentací 
betonové lože i boční betonovou opěrku.</t>
  </si>
  <si>
    <t>76</t>
  </si>
  <si>
    <t>919112</t>
  </si>
  <si>
    <t>ŘEZÁNÍ ASFALTOVÉHO KRYTU VOZOVEK TL DO 100MM</t>
  </si>
  <si>
    <t>chodníky  
46=46,000 [A] 
rozšíření vozovky+zastávky 
1857=1 857,000 [D] 
A+D=1 903,000 [E]</t>
  </si>
  <si>
    <t>položka zahrnuje řezání vozovkové vrstvy v předepsané tloušťce, včetně spotřeby vody</t>
  </si>
  <si>
    <t>77</t>
  </si>
  <si>
    <t>919114</t>
  </si>
  <si>
    <t>ŘEZÁNÍ ASFALTOVÉHO KRYTU VOZOVEK TL DO 200MM</t>
  </si>
  <si>
    <t>vpusti  
214=214,000 [B] 
napojení krizovatky, vjezdy 
144=144,000 [C] 
B+C=358,000 [D]</t>
  </si>
  <si>
    <t>78</t>
  </si>
  <si>
    <t>919125</t>
  </si>
  <si>
    <t>ŘEZÁNÍ BETONOVÉHO KRYTU VOZOVEK TL DO 250MM</t>
  </si>
  <si>
    <t>autobusové zastávky 
8*(3,5*3)+8*24=276,000 [A]</t>
  </si>
  <si>
    <t>79</t>
  </si>
  <si>
    <t>931324</t>
  </si>
  <si>
    <t>TĚSNĚNÍ DILATAČ SPAR ASF ZÁLIVKOU MODIFIK PRŮŘ DO 400MM2</t>
  </si>
  <si>
    <t>obruby 4547=4 547,000 [A] 
obruby žula 341=341,000 [B] 
vpusti 214=214,000 [C] 
řezání 144+46+482=672,000 [H] 
zastávky 8*(3,5*3)+482=566,000 [J] 
A+B+C+H+J=6 340,000 [K]</t>
  </si>
  <si>
    <t>položka zahrnuje dodávku a osazení předepsaného materiálu, očištění ploch spáry před úpravou, očištění okolí spáry po úpravě  
nezahrnuje těsnící profil</t>
  </si>
  <si>
    <t>80</t>
  </si>
  <si>
    <t>93767</t>
  </si>
  <si>
    <t>MOBILIÁŘ - PŘÍSTŘEŠKY PRO ZASTÁVKY VEŘEJNÉ DOPRAVY</t>
  </si>
  <si>
    <t>8=8,000 [A]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</si>
  <si>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</si>
  <si>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81</t>
  </si>
  <si>
    <t>96687</t>
  </si>
  <si>
    <t>VYBOURÁNÍ ULIČNÍCH VPUSTÍ KOMPLETNÍCH</t>
  </si>
  <si>
    <t>ze situace demolic  
105=105,000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</si>
  <si>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</si>
  <si>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82</t>
  </si>
  <si>
    <t>98817A</t>
  </si>
  <si>
    <t>DEMOLICE DROBNÝCH STAVEB S PODÍLEM KONSTR DO 10% KOVOVÝCH - BEZ DOPRAVY</t>
  </si>
  <si>
    <t>KS</t>
  </si>
  <si>
    <t>demolice stávajících přístřešku na autobusových zastávkách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</si>
  <si>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</si>
  <si>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SO185</t>
  </si>
  <si>
    <t>DIO</t>
  </si>
  <si>
    <t>02720</t>
  </si>
  <si>
    <t>POMOC PRÁCE ZŘÍZ NEBO ZAJIŠŤ REGULACI A OCHRANU DOPRAVY</t>
  </si>
  <si>
    <t>položka zahrnuje dopravně inženýrská opatření v průběhu celé stavby (dle  
schváleného plánu ZOV, DIO a vyjádření DI PČR), zahrnuje pronájem dopravního  
znační - tzn. osazení, přesuny a odvoz provizorního dopravního značení. Zahrnuje  
dočasné dopravní značení, semafory, dopravní zařízení (např citybloky, provizorní  
betonová a ocelová svodidla, světelné výstražné zařízení atd.) oplocení a všechny  
související práce po dobu trvání stavby. Zahrnuje přesun betonových svodidel a úpravu  
DZ ve všech etapách výstavby, vč. bet.sv. u mostů. Součástí položky je i údržba a péče  
o dopravně inženýrská opatření v průběhu celé stavby. Součástí položky je vyřízení  
DIR včetně jeho projednání</t>
  </si>
  <si>
    <t>SO401</t>
  </si>
  <si>
    <t>Veřejné osvětlení</t>
  </si>
  <si>
    <t>R1</t>
  </si>
  <si>
    <t>cena je stanovena dle přílohy soupisu prací přeložky</t>
  </si>
  <si>
    <t>SO460</t>
  </si>
  <si>
    <t>Přeložka kabel. vedení TETA</t>
  </si>
  <si>
    <t>Přeložka vedení TETA</t>
  </si>
  <si>
    <t>SO461</t>
  </si>
  <si>
    <t>Přeložky kabel. vedení  T-mobile</t>
  </si>
  <si>
    <t>Přeložka kabel. vedení T-mobile</t>
  </si>
  <si>
    <t>SO462</t>
  </si>
  <si>
    <t>Přeložka kabel. vedení Metropolnet</t>
  </si>
  <si>
    <t>Přeložka vedení Metropolnet</t>
  </si>
  <si>
    <t>SO463</t>
  </si>
  <si>
    <t>Přeložka kabel. vedení společnosti Tepelné hospodářství města Ústí nad Labem</t>
  </si>
  <si>
    <t>Přeložka vedení - Tepelné hospodářství</t>
  </si>
  <si>
    <t>SO801</t>
  </si>
  <si>
    <t>Vegetační úpravy</t>
  </si>
  <si>
    <t>184A1</t>
  </si>
  <si>
    <t>VYSAZOVÁNÍ KEŘŮ LISTNATÝCH S BALEM VČETNĚ VÝKOPU JAMKY</t>
  </si>
  <si>
    <t>viz SO801 -seznam navrhovaných dřevin, konkrétní řešení v dané lokalitě bude upřesněno Magistrátem</t>
  </si>
  <si>
    <t>tavolník 2=2,000 [A] 
štědřec 1=1,000 [B] 
kalina 1=1,000 [D] 
jeřáb 3=3,000 [E] 
hloch 2=2,000 [F] 
zmarlika 2=2,000 [G] 
A+B+D+E+F+G=11,000 [H]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</si>
  <si>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
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</si>
  <si>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</si>
  <si>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
MIN 2,4M</t>
  </si>
  <si>
    <t>javor 1+1+1+3+2=8,000 [A] 
magnolie 3=3,000 [B] 
dřín 3=3,000 [C] 
akát3=3,000 [E] 
habr1+2+3=6,000 [G] 
vrba 1+1=2,000 [H] 
jeřáb8=8,000 [I] 
ovocné stromy 5+3+1=9,000 [D] 
břestovec1=1,000 [F] 
lípa 3=3,000 [J] 
katalpa 1+3+3=7,000 [K] 
A+B+C+E+G+H+I+D+F+J+K=53,000 [L]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</si>
  <si>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</si>
  <si>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184D16</t>
  </si>
  <si>
    <t>VYSAZOVÁNÍ STROMŮ JEHLIČNATÝCH S BALEM VÝŠKY KMENE PŘES 1,75M</t>
  </si>
  <si>
    <t>dle SO801- viz seznam dřevin, konkrétní řešení v dané lokalitě bude upřesněno Magistrátem</t>
  </si>
  <si>
    <t>borovice 1+1+1+2=5,000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</si>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</sst>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39" t="s">
        <v>101</v>
      </c>
      <c s="39" t="s">
        <v>104</v>
      </c>
      <c s="40">
        <f>SO101_SO101!I3</f>
      </c>
      <c s="40">
        <f>SO101_SO101!O2</f>
      </c>
      <c s="40">
        <f>C11+D11</f>
      </c>
    </row>
    <row r="12" spans="1:5" ht="12.75" customHeight="1">
      <c r="A12" s="20" t="s">
        <v>534</v>
      </c>
      <c s="20" t="s">
        <v>535</v>
      </c>
      <c s="21">
        <f>SO185!I3</f>
      </c>
      <c s="21">
        <f>SO185!O2</f>
      </c>
      <c s="21">
        <f>C12+D12</f>
      </c>
    </row>
    <row r="13" spans="1:5" ht="12.75" customHeight="1">
      <c r="A13" s="20" t="s">
        <v>539</v>
      </c>
      <c s="20" t="s">
        <v>540</v>
      </c>
      <c s="21">
        <f>SO401!I3</f>
      </c>
      <c s="21">
        <f>SO401!O2</f>
      </c>
      <c s="21">
        <f>C13+D13</f>
      </c>
    </row>
    <row r="14" spans="1:5" ht="12.75" customHeight="1">
      <c r="A14" s="20" t="s">
        <v>543</v>
      </c>
      <c s="20" t="s">
        <v>544</v>
      </c>
      <c s="21">
        <f>SO460!I3</f>
      </c>
      <c s="21">
        <f>SO460!O2</f>
      </c>
      <c s="21">
        <f>C14+D14</f>
      </c>
    </row>
    <row r="15" spans="1:5" ht="12.75" customHeight="1">
      <c r="A15" s="20" t="s">
        <v>546</v>
      </c>
      <c s="20" t="s">
        <v>547</v>
      </c>
      <c s="21">
        <f>SO461!I3</f>
      </c>
      <c s="21">
        <f>SO461!O2</f>
      </c>
      <c s="21">
        <f>C15+D15</f>
      </c>
    </row>
    <row r="16" spans="1:5" ht="12.75" customHeight="1">
      <c r="A16" s="20" t="s">
        <v>549</v>
      </c>
      <c s="20" t="s">
        <v>550</v>
      </c>
      <c s="21">
        <f>SO462!I3</f>
      </c>
      <c s="21">
        <f>SO462!O2</f>
      </c>
      <c s="21">
        <f>C16+D16</f>
      </c>
    </row>
    <row r="17" spans="1:5" ht="12.75" customHeight="1">
      <c r="A17" s="20" t="s">
        <v>552</v>
      </c>
      <c s="20" t="s">
        <v>553</v>
      </c>
      <c s="21">
        <f>SO463!I3</f>
      </c>
      <c s="21">
        <f>SO463!O2</f>
      </c>
      <c s="21">
        <f>C17+D17</f>
      </c>
    </row>
    <row r="18" spans="1:5" ht="12.75" customHeight="1">
      <c r="A18" s="20" t="s">
        <v>555</v>
      </c>
      <c s="20" t="s">
        <v>556</v>
      </c>
      <c s="21">
        <f>SO801!I3</f>
      </c>
      <c s="21">
        <f>SO801!O2</f>
      </c>
      <c s="21">
        <f>C18+D18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555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555</v>
      </c>
      <c s="6"/>
      <c s="18" t="s">
        <v>556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127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557</v>
      </c>
      <c s="25" t="s">
        <v>66</v>
      </c>
      <c s="30" t="s">
        <v>558</v>
      </c>
      <c s="31" t="s">
        <v>86</v>
      </c>
      <c s="32">
        <v>11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559</v>
      </c>
    </row>
    <row r="11" spans="1:5" ht="89.25">
      <c r="A11" s="36" t="s">
        <v>51</v>
      </c>
      <c r="E11" s="37" t="s">
        <v>560</v>
      </c>
    </row>
    <row r="12" spans="1:5" ht="76.5">
      <c r="A12" t="s">
        <v>53</v>
      </c>
      <c r="E12" s="35" t="s">
        <v>561</v>
      </c>
    </row>
    <row r="13" spans="1:16" ht="38.25">
      <c r="A13" s="25" t="s">
        <v>45</v>
      </c>
      <c s="29" t="s">
        <v>23</v>
      </c>
      <c s="29" t="s">
        <v>562</v>
      </c>
      <c s="25" t="s">
        <v>66</v>
      </c>
      <c s="30" t="s">
        <v>563</v>
      </c>
      <c s="31" t="s">
        <v>86</v>
      </c>
      <c s="32">
        <v>53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559</v>
      </c>
    </row>
    <row r="15" spans="1:5" ht="153">
      <c r="A15" s="36" t="s">
        <v>51</v>
      </c>
      <c r="E15" s="37" t="s">
        <v>564</v>
      </c>
    </row>
    <row r="16" spans="1:5" ht="114.75">
      <c r="A16" t="s">
        <v>53</v>
      </c>
      <c r="E16" s="35" t="s">
        <v>565</v>
      </c>
    </row>
    <row r="17" spans="1:16" ht="12.75">
      <c r="A17" s="25" t="s">
        <v>45</v>
      </c>
      <c s="29" t="s">
        <v>22</v>
      </c>
      <c s="29" t="s">
        <v>566</v>
      </c>
      <c s="25" t="s">
        <v>66</v>
      </c>
      <c s="30" t="s">
        <v>567</v>
      </c>
      <c s="31" t="s">
        <v>86</v>
      </c>
      <c s="32">
        <v>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568</v>
      </c>
    </row>
    <row r="19" spans="1:5" ht="12.75">
      <c r="A19" s="36" t="s">
        <v>51</v>
      </c>
      <c r="E19" s="37" t="s">
        <v>569</v>
      </c>
    </row>
    <row r="20" spans="1:5" ht="102">
      <c r="A20" t="s">
        <v>53</v>
      </c>
      <c r="E20" s="35" t="s">
        <v>570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49</v>
      </c>
      <c r="E10" s="35" t="s">
        <v>50</v>
      </c>
    </row>
    <row r="11" spans="1:5" ht="38.2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46</v>
      </c>
      <c s="25" t="s">
        <v>23</v>
      </c>
      <c s="30" t="s">
        <v>47</v>
      </c>
      <c s="31" t="s">
        <v>55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56</v>
      </c>
    </row>
    <row r="15" spans="1:5" ht="12.75">
      <c r="A15" s="36" t="s">
        <v>51</v>
      </c>
      <c r="E15" s="37" t="s">
        <v>57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29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60</v>
      </c>
    </row>
    <row r="19" spans="1:5" ht="12.75">
      <c r="A19" s="36" t="s">
        <v>51</v>
      </c>
      <c r="E19" s="37" t="s">
        <v>57</v>
      </c>
    </row>
    <row r="20" spans="1:5" ht="12.75">
      <c r="A20" t="s">
        <v>53</v>
      </c>
      <c r="E20" s="35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23</v>
      </c>
      <c s="30" t="s">
        <v>59</v>
      </c>
      <c s="31" t="s">
        <v>62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49</v>
      </c>
      <c r="E22" s="35" t="s">
        <v>63</v>
      </c>
    </row>
    <row r="23" spans="1:5" ht="12.75">
      <c r="A23" s="36" t="s">
        <v>51</v>
      </c>
      <c r="E23" s="37" t="s">
        <v>57</v>
      </c>
    </row>
    <row r="24" spans="1:5" ht="12.75">
      <c r="A24" t="s">
        <v>53</v>
      </c>
      <c r="E24" s="35" t="s">
        <v>61</v>
      </c>
    </row>
    <row r="25" spans="1:16" ht="12.75">
      <c r="A25" s="25" t="s">
        <v>45</v>
      </c>
      <c s="29" t="s">
        <v>35</v>
      </c>
      <c s="29" t="s">
        <v>58</v>
      </c>
      <c s="25" t="s">
        <v>22</v>
      </c>
      <c s="30" t="s">
        <v>59</v>
      </c>
      <c s="31" t="s">
        <v>62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64</v>
      </c>
    </row>
    <row r="27" spans="1:5" ht="12.75">
      <c r="A27" s="36" t="s">
        <v>51</v>
      </c>
      <c r="E27" s="37" t="s">
        <v>57</v>
      </c>
    </row>
    <row r="28" spans="1:5" ht="12.75">
      <c r="A28" t="s">
        <v>53</v>
      </c>
      <c r="E28" s="35" t="s">
        <v>61</v>
      </c>
    </row>
    <row r="29" spans="1:16" ht="12.75">
      <c r="A29" s="25" t="s">
        <v>45</v>
      </c>
      <c s="29" t="s">
        <v>37</v>
      </c>
      <c s="29" t="s">
        <v>65</v>
      </c>
      <c s="25" t="s">
        <v>66</v>
      </c>
      <c s="30" t="s">
        <v>67</v>
      </c>
      <c s="31" t="s">
        <v>68</v>
      </c>
      <c s="32">
        <v>3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63.75">
      <c r="A30" s="34" t="s">
        <v>49</v>
      </c>
      <c r="E30" s="35" t="s">
        <v>69</v>
      </c>
    </row>
    <row r="31" spans="1:5" ht="12.75">
      <c r="A31" s="36" t="s">
        <v>51</v>
      </c>
      <c r="E31" s="37" t="s">
        <v>70</v>
      </c>
    </row>
    <row r="32" spans="1:5" ht="12.75">
      <c r="A32" t="s">
        <v>53</v>
      </c>
      <c r="E32" s="35" t="s">
        <v>61</v>
      </c>
    </row>
    <row r="33" spans="1:16" ht="12.75">
      <c r="A33" s="25" t="s">
        <v>45</v>
      </c>
      <c s="29" t="s">
        <v>71</v>
      </c>
      <c s="29" t="s">
        <v>72</v>
      </c>
      <c s="25" t="s">
        <v>66</v>
      </c>
      <c s="30" t="s">
        <v>73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14.75">
      <c r="A34" s="34" t="s">
        <v>49</v>
      </c>
      <c r="E34" s="35" t="s">
        <v>74</v>
      </c>
    </row>
    <row r="35" spans="1:5" ht="12.75">
      <c r="A35" s="36" t="s">
        <v>51</v>
      </c>
      <c r="E35" s="37" t="s">
        <v>57</v>
      </c>
    </row>
    <row r="36" spans="1:5" ht="12.75">
      <c r="A36" t="s">
        <v>53</v>
      </c>
      <c r="E36" s="35" t="s">
        <v>61</v>
      </c>
    </row>
    <row r="37" spans="1:16" ht="12.75">
      <c r="A37" s="25" t="s">
        <v>45</v>
      </c>
      <c s="29" t="s">
        <v>75</v>
      </c>
      <c s="29" t="s">
        <v>76</v>
      </c>
      <c s="25" t="s">
        <v>66</v>
      </c>
      <c s="30" t="s">
        <v>77</v>
      </c>
      <c s="31" t="s">
        <v>55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49</v>
      </c>
      <c r="E38" s="35" t="s">
        <v>78</v>
      </c>
    </row>
    <row r="39" spans="1:5" ht="51">
      <c r="A39" s="36" t="s">
        <v>51</v>
      </c>
      <c r="E39" s="37" t="s">
        <v>79</v>
      </c>
    </row>
    <row r="40" spans="1:5" ht="63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23</v>
      </c>
      <c s="30" t="s">
        <v>82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02">
      <c r="A42" s="34" t="s">
        <v>49</v>
      </c>
      <c r="E42" s="35" t="s">
        <v>83</v>
      </c>
    </row>
    <row r="43" spans="1:5" ht="12.75">
      <c r="A43" s="36" t="s">
        <v>51</v>
      </c>
      <c r="E43" s="37" t="s">
        <v>57</v>
      </c>
    </row>
    <row r="44" spans="1:5" ht="12.75">
      <c r="A44" t="s">
        <v>53</v>
      </c>
      <c r="E44" s="35" t="s">
        <v>61</v>
      </c>
    </row>
    <row r="45" spans="1:16" ht="12.75">
      <c r="A45" s="25" t="s">
        <v>45</v>
      </c>
      <c s="29" t="s">
        <v>42</v>
      </c>
      <c s="29" t="s">
        <v>84</v>
      </c>
      <c s="25" t="s">
        <v>66</v>
      </c>
      <c s="30" t="s">
        <v>85</v>
      </c>
      <c s="31" t="s">
        <v>86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51">
      <c r="A46" s="34" t="s">
        <v>49</v>
      </c>
      <c r="E46" s="35" t="s">
        <v>87</v>
      </c>
    </row>
    <row r="47" spans="1:5" ht="12.75">
      <c r="A47" s="36" t="s">
        <v>51</v>
      </c>
      <c r="E47" s="37" t="s">
        <v>88</v>
      </c>
    </row>
    <row r="48" spans="1:5" ht="89.25">
      <c r="A48" t="s">
        <v>53</v>
      </c>
      <c r="E48" s="35" t="s">
        <v>89</v>
      </c>
    </row>
    <row r="49" spans="1:16" ht="12.75">
      <c r="A49" s="25" t="s">
        <v>45</v>
      </c>
      <c s="29" t="s">
        <v>90</v>
      </c>
      <c s="29" t="s">
        <v>91</v>
      </c>
      <c s="25" t="s">
        <v>66</v>
      </c>
      <c s="30" t="s">
        <v>92</v>
      </c>
      <c s="31" t="s">
        <v>68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38.25">
      <c r="A50" s="34" t="s">
        <v>49</v>
      </c>
      <c r="E50" s="35" t="s">
        <v>93</v>
      </c>
    </row>
    <row r="51" spans="1:5" ht="12.75">
      <c r="A51" s="36" t="s">
        <v>51</v>
      </c>
      <c r="E51" s="37" t="s">
        <v>57</v>
      </c>
    </row>
    <row r="52" spans="1:5" ht="25.5">
      <c r="A52" t="s">
        <v>53</v>
      </c>
      <c r="E52" s="35" t="s">
        <v>94</v>
      </c>
    </row>
    <row r="53" spans="1:16" ht="12.75">
      <c r="A53" s="25" t="s">
        <v>45</v>
      </c>
      <c s="29" t="s">
        <v>95</v>
      </c>
      <c s="29" t="s">
        <v>96</v>
      </c>
      <c s="25" t="s">
        <v>66</v>
      </c>
      <c s="30" t="s">
        <v>97</v>
      </c>
      <c s="31" t="s">
        <v>55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76.5">
      <c r="A54" s="34" t="s">
        <v>49</v>
      </c>
      <c r="E54" s="35" t="s">
        <v>98</v>
      </c>
    </row>
    <row r="55" spans="1:5" ht="12.75">
      <c r="A55" s="36" t="s">
        <v>51</v>
      </c>
      <c r="E55" s="37" t="s">
        <v>57</v>
      </c>
    </row>
    <row r="56" spans="1:5" ht="12.75">
      <c r="A56" t="s">
        <v>53</v>
      </c>
      <c r="E56" s="35" t="s">
        <v>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0+O9+O30+O119+O128+O133+O138+O215+O244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8">
        <f>0+I9+I30+I119+I128+I133+I138+I215+I244</f>
      </c>
      <c r="O3" t="s">
        <v>19</v>
      </c>
      <c t="s">
        <v>23</v>
      </c>
    </row>
    <row r="4" spans="1:16" ht="15" customHeight="1">
      <c r="A4" t="s">
        <v>17</v>
      </c>
      <c s="12" t="s">
        <v>100</v>
      </c>
      <c s="13" t="s">
        <v>101</v>
      </c>
      <c s="1"/>
      <c s="14" t="s">
        <v>102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103</v>
      </c>
      <c s="16" t="s">
        <v>18</v>
      </c>
      <c s="17" t="s">
        <v>101</v>
      </c>
      <c s="6"/>
      <c s="18" t="s">
        <v>104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105</v>
      </c>
      <c s="25" t="s">
        <v>66</v>
      </c>
      <c s="30" t="s">
        <v>106</v>
      </c>
      <c s="31" t="s">
        <v>107</v>
      </c>
      <c s="32">
        <v>12910.44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49</v>
      </c>
      <c r="E11" s="35" t="s">
        <v>108</v>
      </c>
    </row>
    <row r="12" spans="1:5" ht="178.5">
      <c r="A12" s="36" t="s">
        <v>51</v>
      </c>
      <c r="E12" s="37" t="s">
        <v>109</v>
      </c>
    </row>
    <row r="13" spans="1:5" ht="25.5">
      <c r="A13" t="s">
        <v>53</v>
      </c>
      <c r="E13" s="35" t="s">
        <v>110</v>
      </c>
    </row>
    <row r="14" spans="1:16" ht="12.75">
      <c r="A14" s="25" t="s">
        <v>45</v>
      </c>
      <c s="29" t="s">
        <v>23</v>
      </c>
      <c s="29" t="s">
        <v>111</v>
      </c>
      <c s="25" t="s">
        <v>66</v>
      </c>
      <c s="30" t="s">
        <v>112</v>
      </c>
      <c s="31" t="s">
        <v>107</v>
      </c>
      <c s="32">
        <v>8311.1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49</v>
      </c>
      <c r="E15" s="35" t="s">
        <v>113</v>
      </c>
    </row>
    <row r="16" spans="1:5" ht="191.25">
      <c r="A16" s="36" t="s">
        <v>51</v>
      </c>
      <c r="E16" s="37" t="s">
        <v>114</v>
      </c>
    </row>
    <row r="17" spans="1:5" ht="25.5">
      <c r="A17" t="s">
        <v>53</v>
      </c>
      <c r="E17" s="35" t="s">
        <v>110</v>
      </c>
    </row>
    <row r="18" spans="1:16" ht="12.75">
      <c r="A18" s="25" t="s">
        <v>45</v>
      </c>
      <c s="29" t="s">
        <v>22</v>
      </c>
      <c s="29" t="s">
        <v>115</v>
      </c>
      <c s="25" t="s">
        <v>66</v>
      </c>
      <c s="30" t="s">
        <v>116</v>
      </c>
      <c s="31" t="s">
        <v>107</v>
      </c>
      <c s="32">
        <v>7619.566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51">
      <c r="A19" s="34" t="s">
        <v>49</v>
      </c>
      <c r="E19" s="35" t="s">
        <v>117</v>
      </c>
    </row>
    <row r="20" spans="1:5" ht="89.25">
      <c r="A20" s="36" t="s">
        <v>51</v>
      </c>
      <c r="E20" s="37" t="s">
        <v>118</v>
      </c>
    </row>
    <row r="21" spans="1:5" ht="25.5">
      <c r="A21" t="s">
        <v>53</v>
      </c>
      <c r="E21" s="35" t="s">
        <v>110</v>
      </c>
    </row>
    <row r="22" spans="1:16" ht="12.75">
      <c r="A22" s="25" t="s">
        <v>45</v>
      </c>
      <c s="29" t="s">
        <v>33</v>
      </c>
      <c s="29" t="s">
        <v>119</v>
      </c>
      <c s="25" t="s">
        <v>66</v>
      </c>
      <c s="30" t="s">
        <v>120</v>
      </c>
      <c s="31" t="s">
        <v>107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49</v>
      </c>
      <c r="E23" s="35" t="s">
        <v>121</v>
      </c>
    </row>
    <row r="24" spans="1:5" ht="12.75">
      <c r="A24" s="36" t="s">
        <v>51</v>
      </c>
      <c r="E24" s="37" t="s">
        <v>57</v>
      </c>
    </row>
    <row r="25" spans="1:5" ht="25.5">
      <c r="A25" t="s">
        <v>53</v>
      </c>
      <c r="E25" s="35" t="s">
        <v>110</v>
      </c>
    </row>
    <row r="26" spans="1:16" ht="12.75">
      <c r="A26" s="25" t="s">
        <v>45</v>
      </c>
      <c s="29" t="s">
        <v>35</v>
      </c>
      <c s="29" t="s">
        <v>122</v>
      </c>
      <c s="25" t="s">
        <v>66</v>
      </c>
      <c s="30" t="s">
        <v>123</v>
      </c>
      <c s="31" t="s">
        <v>107</v>
      </c>
      <c s="32">
        <v>3.4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49</v>
      </c>
      <c r="E27" s="35" t="s">
        <v>124</v>
      </c>
    </row>
    <row r="28" spans="1:5" ht="25.5">
      <c r="A28" s="36" t="s">
        <v>51</v>
      </c>
      <c r="E28" s="37" t="s">
        <v>125</v>
      </c>
    </row>
    <row r="29" spans="1:5" ht="140.25">
      <c r="A29" t="s">
        <v>53</v>
      </c>
      <c r="E29" s="35" t="s">
        <v>126</v>
      </c>
    </row>
    <row r="30" spans="1:18" ht="12.75" customHeight="1">
      <c r="A30" s="6" t="s">
        <v>43</v>
      </c>
      <c s="6"/>
      <c s="42" t="s">
        <v>29</v>
      </c>
      <c s="6"/>
      <c s="27" t="s">
        <v>127</v>
      </c>
      <c s="6"/>
      <c s="6"/>
      <c s="6"/>
      <c s="43">
        <f>0+Q30</f>
      </c>
      <c r="O30">
        <f>0+R30</f>
      </c>
      <c r="Q30">
        <f>0+I31+I35+I39+I43+I47+I51+I55+I59+I63+I67+I71+I75+I79+I83+I87+I91+I95+I99+I103+I107+I111+I115</f>
      </c>
      <c>
        <f>0+O31+O35+O39+O43+O47+O51+O55+O59+O63+O67+O71+O75+O79+O83+O87+O91+O95+O99+O103+O107+O111+O115</f>
      </c>
    </row>
    <row r="31" spans="1:16" ht="12.75">
      <c r="A31" s="25" t="s">
        <v>45</v>
      </c>
      <c s="29" t="s">
        <v>37</v>
      </c>
      <c s="29" t="s">
        <v>128</v>
      </c>
      <c s="25" t="s">
        <v>66</v>
      </c>
      <c s="30" t="s">
        <v>129</v>
      </c>
      <c s="31" t="s">
        <v>130</v>
      </c>
      <c s="32">
        <v>3325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49</v>
      </c>
      <c r="E32" s="35" t="s">
        <v>66</v>
      </c>
    </row>
    <row r="33" spans="1:5" ht="12.75">
      <c r="A33" s="36" t="s">
        <v>51</v>
      </c>
      <c r="E33" s="37" t="s">
        <v>131</v>
      </c>
    </row>
    <row r="34" spans="1:5" ht="38.25">
      <c r="A34" t="s">
        <v>53</v>
      </c>
      <c r="E34" s="35" t="s">
        <v>132</v>
      </c>
    </row>
    <row r="35" spans="1:16" ht="12.75">
      <c r="A35" s="25" t="s">
        <v>45</v>
      </c>
      <c s="29" t="s">
        <v>71</v>
      </c>
      <c s="29" t="s">
        <v>133</v>
      </c>
      <c s="25" t="s">
        <v>66</v>
      </c>
      <c s="30" t="s">
        <v>134</v>
      </c>
      <c s="31" t="s">
        <v>86</v>
      </c>
      <c s="32">
        <v>20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66</v>
      </c>
    </row>
    <row r="37" spans="1:5" ht="12.75">
      <c r="A37" s="36" t="s">
        <v>51</v>
      </c>
      <c r="E37" s="37" t="s">
        <v>135</v>
      </c>
    </row>
    <row r="38" spans="1:5" ht="165.75">
      <c r="A38" t="s">
        <v>53</v>
      </c>
      <c r="E38" s="35" t="s">
        <v>136</v>
      </c>
    </row>
    <row r="39" spans="1:16" ht="12.75">
      <c r="A39" s="25" t="s">
        <v>45</v>
      </c>
      <c s="29" t="s">
        <v>75</v>
      </c>
      <c s="29" t="s">
        <v>137</v>
      </c>
      <c s="25" t="s">
        <v>66</v>
      </c>
      <c s="30" t="s">
        <v>138</v>
      </c>
      <c s="31" t="s">
        <v>86</v>
      </c>
      <c s="32">
        <v>14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49</v>
      </c>
      <c r="E40" s="35" t="s">
        <v>66</v>
      </c>
    </row>
    <row r="41" spans="1:5" ht="12.75">
      <c r="A41" s="36" t="s">
        <v>51</v>
      </c>
      <c r="E41" s="37" t="s">
        <v>139</v>
      </c>
    </row>
    <row r="42" spans="1:5" ht="165.75">
      <c r="A42" t="s">
        <v>53</v>
      </c>
      <c r="E42" s="35" t="s">
        <v>136</v>
      </c>
    </row>
    <row r="43" spans="1:16" ht="12.75">
      <c r="A43" s="25" t="s">
        <v>45</v>
      </c>
      <c s="29" t="s">
        <v>40</v>
      </c>
      <c s="29" t="s">
        <v>140</v>
      </c>
      <c s="25" t="s">
        <v>66</v>
      </c>
      <c s="30" t="s">
        <v>141</v>
      </c>
      <c s="31" t="s">
        <v>142</v>
      </c>
      <c s="32">
        <v>468.28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49</v>
      </c>
      <c r="E44" s="35" t="s">
        <v>143</v>
      </c>
    </row>
    <row r="45" spans="1:5" ht="12.75">
      <c r="A45" s="36" t="s">
        <v>51</v>
      </c>
      <c r="E45" s="37" t="s">
        <v>144</v>
      </c>
    </row>
    <row r="46" spans="1:5" ht="63.75">
      <c r="A46" t="s">
        <v>53</v>
      </c>
      <c r="E46" s="35" t="s">
        <v>145</v>
      </c>
    </row>
    <row r="47" spans="1:16" ht="25.5">
      <c r="A47" s="25" t="s">
        <v>45</v>
      </c>
      <c s="29" t="s">
        <v>42</v>
      </c>
      <c s="29" t="s">
        <v>146</v>
      </c>
      <c s="25" t="s">
        <v>66</v>
      </c>
      <c s="30" t="s">
        <v>147</v>
      </c>
      <c s="31" t="s">
        <v>142</v>
      </c>
      <c s="32">
        <v>1046.18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49</v>
      </c>
      <c r="E48" s="35" t="s">
        <v>148</v>
      </c>
    </row>
    <row r="49" spans="1:5" ht="76.5">
      <c r="A49" s="36" t="s">
        <v>51</v>
      </c>
      <c r="E49" s="37" t="s">
        <v>149</v>
      </c>
    </row>
    <row r="50" spans="1:5" ht="63.75">
      <c r="A50" t="s">
        <v>53</v>
      </c>
      <c r="E50" s="35" t="s">
        <v>145</v>
      </c>
    </row>
    <row r="51" spans="1:16" ht="12.75">
      <c r="A51" s="25" t="s">
        <v>45</v>
      </c>
      <c s="29" t="s">
        <v>90</v>
      </c>
      <c s="29" t="s">
        <v>150</v>
      </c>
      <c s="25" t="s">
        <v>66</v>
      </c>
      <c s="30" t="s">
        <v>151</v>
      </c>
      <c s="31" t="s">
        <v>152</v>
      </c>
      <c s="32">
        <v>9647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49</v>
      </c>
      <c r="E52" s="35" t="s">
        <v>66</v>
      </c>
    </row>
    <row r="53" spans="1:5" ht="25.5">
      <c r="A53" s="36" t="s">
        <v>51</v>
      </c>
      <c r="E53" s="37" t="s">
        <v>153</v>
      </c>
    </row>
    <row r="54" spans="1:5" ht="63.75">
      <c r="A54" t="s">
        <v>53</v>
      </c>
      <c r="E54" s="35" t="s">
        <v>145</v>
      </c>
    </row>
    <row r="55" spans="1:16" ht="12.75">
      <c r="A55" s="25" t="s">
        <v>45</v>
      </c>
      <c s="29" t="s">
        <v>95</v>
      </c>
      <c s="29" t="s">
        <v>154</v>
      </c>
      <c s="25" t="s">
        <v>66</v>
      </c>
      <c s="30" t="s">
        <v>155</v>
      </c>
      <c s="31" t="s">
        <v>142</v>
      </c>
      <c s="32">
        <v>2995.151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49</v>
      </c>
      <c r="E56" s="35" t="s">
        <v>156</v>
      </c>
    </row>
    <row r="57" spans="1:5" ht="191.25">
      <c r="A57" s="36" t="s">
        <v>51</v>
      </c>
      <c r="E57" s="37" t="s">
        <v>157</v>
      </c>
    </row>
    <row r="58" spans="1:5" ht="63.75">
      <c r="A58" t="s">
        <v>53</v>
      </c>
      <c r="E58" s="35" t="s">
        <v>145</v>
      </c>
    </row>
    <row r="59" spans="1:16" ht="12.75">
      <c r="A59" s="25" t="s">
        <v>45</v>
      </c>
      <c s="29" t="s">
        <v>158</v>
      </c>
      <c s="29" t="s">
        <v>159</v>
      </c>
      <c s="25" t="s">
        <v>66</v>
      </c>
      <c s="30" t="s">
        <v>160</v>
      </c>
      <c s="31" t="s">
        <v>142</v>
      </c>
      <c s="32">
        <v>1829.7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49</v>
      </c>
      <c r="E60" s="35" t="s">
        <v>161</v>
      </c>
    </row>
    <row r="61" spans="1:5" ht="25.5">
      <c r="A61" s="36" t="s">
        <v>51</v>
      </c>
      <c r="E61" s="37" t="s">
        <v>162</v>
      </c>
    </row>
    <row r="62" spans="1:5" ht="38.25">
      <c r="A62" t="s">
        <v>53</v>
      </c>
      <c r="E62" s="35" t="s">
        <v>163</v>
      </c>
    </row>
    <row r="63" spans="1:16" ht="12.75">
      <c r="A63" s="25" t="s">
        <v>45</v>
      </c>
      <c s="29" t="s">
        <v>164</v>
      </c>
      <c s="29" t="s">
        <v>165</v>
      </c>
      <c s="25" t="s">
        <v>29</v>
      </c>
      <c s="30" t="s">
        <v>166</v>
      </c>
      <c s="31" t="s">
        <v>142</v>
      </c>
      <c s="32">
        <v>3064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49</v>
      </c>
      <c r="E64" s="35" t="s">
        <v>167</v>
      </c>
    </row>
    <row r="65" spans="1:5" ht="25.5">
      <c r="A65" s="36" t="s">
        <v>51</v>
      </c>
      <c r="E65" s="37" t="s">
        <v>168</v>
      </c>
    </row>
    <row r="66" spans="1:5" ht="369.75">
      <c r="A66" t="s">
        <v>53</v>
      </c>
      <c r="E66" s="35" t="s">
        <v>169</v>
      </c>
    </row>
    <row r="67" spans="1:16" ht="12.75">
      <c r="A67" s="25" t="s">
        <v>45</v>
      </c>
      <c s="29" t="s">
        <v>170</v>
      </c>
      <c s="29" t="s">
        <v>165</v>
      </c>
      <c s="25" t="s">
        <v>23</v>
      </c>
      <c s="30" t="s">
        <v>166</v>
      </c>
      <c s="31" t="s">
        <v>142</v>
      </c>
      <c s="32">
        <v>2686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49</v>
      </c>
      <c r="E68" s="35" t="s">
        <v>171</v>
      </c>
    </row>
    <row r="69" spans="1:5" ht="12.75">
      <c r="A69" s="36" t="s">
        <v>51</v>
      </c>
      <c r="E69" s="37" t="s">
        <v>172</v>
      </c>
    </row>
    <row r="70" spans="1:5" ht="369.75">
      <c r="A70" t="s">
        <v>53</v>
      </c>
      <c r="E70" s="35" t="s">
        <v>173</v>
      </c>
    </row>
    <row r="71" spans="1:16" ht="12.75">
      <c r="A71" s="25" t="s">
        <v>45</v>
      </c>
      <c s="29" t="s">
        <v>174</v>
      </c>
      <c s="29" t="s">
        <v>175</v>
      </c>
      <c s="25" t="s">
        <v>66</v>
      </c>
      <c s="30" t="s">
        <v>176</v>
      </c>
      <c s="31" t="s">
        <v>142</v>
      </c>
      <c s="32">
        <v>1734.3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49</v>
      </c>
      <c r="E72" s="35" t="s">
        <v>177</v>
      </c>
    </row>
    <row r="73" spans="1:5" ht="12.75">
      <c r="A73" s="36" t="s">
        <v>51</v>
      </c>
      <c r="E73" s="37" t="s">
        <v>178</v>
      </c>
    </row>
    <row r="74" spans="1:5" ht="306">
      <c r="A74" t="s">
        <v>53</v>
      </c>
      <c r="E74" s="35" t="s">
        <v>179</v>
      </c>
    </row>
    <row r="75" spans="1:16" ht="12.75">
      <c r="A75" s="25" t="s">
        <v>45</v>
      </c>
      <c s="29" t="s">
        <v>180</v>
      </c>
      <c s="29" t="s">
        <v>181</v>
      </c>
      <c s="25" t="s">
        <v>66</v>
      </c>
      <c s="30" t="s">
        <v>182</v>
      </c>
      <c s="31" t="s">
        <v>142</v>
      </c>
      <c s="32">
        <v>159.1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49</v>
      </c>
      <c r="E76" s="35" t="s">
        <v>183</v>
      </c>
    </row>
    <row r="77" spans="1:5" ht="63.75">
      <c r="A77" s="36" t="s">
        <v>51</v>
      </c>
      <c r="E77" s="37" t="s">
        <v>184</v>
      </c>
    </row>
    <row r="78" spans="1:5" ht="318.75">
      <c r="A78" t="s">
        <v>53</v>
      </c>
      <c r="E78" s="35" t="s">
        <v>185</v>
      </c>
    </row>
    <row r="79" spans="1:16" ht="12.75">
      <c r="A79" s="25" t="s">
        <v>45</v>
      </c>
      <c s="29" t="s">
        <v>186</v>
      </c>
      <c s="29" t="s">
        <v>187</v>
      </c>
      <c s="25" t="s">
        <v>66</v>
      </c>
      <c s="30" t="s">
        <v>188</v>
      </c>
      <c s="31" t="s">
        <v>142</v>
      </c>
      <c s="32">
        <v>98.72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66</v>
      </c>
    </row>
    <row r="81" spans="1:5" ht="63.75">
      <c r="A81" s="36" t="s">
        <v>51</v>
      </c>
      <c r="E81" s="37" t="s">
        <v>189</v>
      </c>
    </row>
    <row r="82" spans="1:5" ht="318.75">
      <c r="A82" t="s">
        <v>53</v>
      </c>
      <c r="E82" s="35" t="s">
        <v>185</v>
      </c>
    </row>
    <row r="83" spans="1:16" ht="12.75">
      <c r="A83" s="25" t="s">
        <v>45</v>
      </c>
      <c s="29" t="s">
        <v>190</v>
      </c>
      <c s="29" t="s">
        <v>191</v>
      </c>
      <c s="25" t="s">
        <v>66</v>
      </c>
      <c s="30" t="s">
        <v>192</v>
      </c>
      <c s="31" t="s">
        <v>142</v>
      </c>
      <c s="32">
        <v>911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49</v>
      </c>
      <c r="E84" s="35" t="s">
        <v>193</v>
      </c>
    </row>
    <row r="85" spans="1:5" ht="38.25">
      <c r="A85" s="36" t="s">
        <v>51</v>
      </c>
      <c r="E85" s="37" t="s">
        <v>194</v>
      </c>
    </row>
    <row r="86" spans="1:5" ht="267.75">
      <c r="A86" t="s">
        <v>53</v>
      </c>
      <c r="E86" s="35" t="s">
        <v>195</v>
      </c>
    </row>
    <row r="87" spans="1:16" ht="12.75">
      <c r="A87" s="25" t="s">
        <v>45</v>
      </c>
      <c s="29" t="s">
        <v>196</v>
      </c>
      <c s="29" t="s">
        <v>197</v>
      </c>
      <c s="25" t="s">
        <v>66</v>
      </c>
      <c s="30" t="s">
        <v>198</v>
      </c>
      <c s="31" t="s">
        <v>142</v>
      </c>
      <c s="32">
        <v>2686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38.25">
      <c r="A88" s="34" t="s">
        <v>49</v>
      </c>
      <c r="E88" s="35" t="s">
        <v>199</v>
      </c>
    </row>
    <row r="89" spans="1:5" ht="25.5">
      <c r="A89" s="36" t="s">
        <v>51</v>
      </c>
      <c r="E89" s="37" t="s">
        <v>200</v>
      </c>
    </row>
    <row r="90" spans="1:5" ht="280.5">
      <c r="A90" t="s">
        <v>53</v>
      </c>
      <c r="E90" s="35" t="s">
        <v>201</v>
      </c>
    </row>
    <row r="91" spans="1:16" ht="12.75">
      <c r="A91" s="25" t="s">
        <v>45</v>
      </c>
      <c s="29" t="s">
        <v>202</v>
      </c>
      <c s="29" t="s">
        <v>203</v>
      </c>
      <c s="25" t="s">
        <v>66</v>
      </c>
      <c s="30" t="s">
        <v>204</v>
      </c>
      <c s="31" t="s">
        <v>142</v>
      </c>
      <c s="32">
        <v>176.96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66</v>
      </c>
    </row>
    <row r="93" spans="1:5" ht="140.25">
      <c r="A93" s="36" t="s">
        <v>51</v>
      </c>
      <c r="E93" s="37" t="s">
        <v>205</v>
      </c>
    </row>
    <row r="94" spans="1:5" ht="229.5">
      <c r="A94" t="s">
        <v>53</v>
      </c>
      <c r="E94" s="35" t="s">
        <v>206</v>
      </c>
    </row>
    <row r="95" spans="1:16" ht="12.75">
      <c r="A95" s="25" t="s">
        <v>45</v>
      </c>
      <c s="29" t="s">
        <v>207</v>
      </c>
      <c s="29" t="s">
        <v>208</v>
      </c>
      <c s="25" t="s">
        <v>66</v>
      </c>
      <c s="30" t="s">
        <v>209</v>
      </c>
      <c s="31" t="s">
        <v>142</v>
      </c>
      <c s="32">
        <v>85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49</v>
      </c>
      <c r="E96" s="35" t="s">
        <v>66</v>
      </c>
    </row>
    <row r="97" spans="1:5" ht="25.5">
      <c r="A97" s="36" t="s">
        <v>51</v>
      </c>
      <c r="E97" s="37" t="s">
        <v>210</v>
      </c>
    </row>
    <row r="98" spans="1:5" ht="293.25">
      <c r="A98" t="s">
        <v>53</v>
      </c>
      <c r="E98" s="35" t="s">
        <v>211</v>
      </c>
    </row>
    <row r="99" spans="1:16" ht="12.75">
      <c r="A99" s="25" t="s">
        <v>45</v>
      </c>
      <c s="29" t="s">
        <v>212</v>
      </c>
      <c s="29" t="s">
        <v>213</v>
      </c>
      <c s="25" t="s">
        <v>66</v>
      </c>
      <c s="30" t="s">
        <v>214</v>
      </c>
      <c s="31" t="s">
        <v>130</v>
      </c>
      <c s="32">
        <v>5371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38.25">
      <c r="A100" s="34" t="s">
        <v>49</v>
      </c>
      <c r="E100" s="35" t="s">
        <v>215</v>
      </c>
    </row>
    <row r="101" spans="1:5" ht="12.75">
      <c r="A101" s="36" t="s">
        <v>51</v>
      </c>
      <c r="E101" s="37" t="s">
        <v>216</v>
      </c>
    </row>
    <row r="102" spans="1:5" ht="25.5">
      <c r="A102" t="s">
        <v>53</v>
      </c>
      <c r="E102" s="35" t="s">
        <v>217</v>
      </c>
    </row>
    <row r="103" spans="1:16" ht="12.75">
      <c r="A103" s="25" t="s">
        <v>45</v>
      </c>
      <c s="29" t="s">
        <v>218</v>
      </c>
      <c s="29" t="s">
        <v>219</v>
      </c>
      <c s="25" t="s">
        <v>66</v>
      </c>
      <c s="30" t="s">
        <v>220</v>
      </c>
      <c s="31" t="s">
        <v>130</v>
      </c>
      <c s="32">
        <v>11562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49</v>
      </c>
      <c r="E104" s="35" t="s">
        <v>221</v>
      </c>
    </row>
    <row r="105" spans="1:5" ht="12.75">
      <c r="A105" s="36" t="s">
        <v>51</v>
      </c>
      <c r="E105" s="37" t="s">
        <v>222</v>
      </c>
    </row>
    <row r="106" spans="1:5" ht="38.25">
      <c r="A106" t="s">
        <v>53</v>
      </c>
      <c r="E106" s="35" t="s">
        <v>223</v>
      </c>
    </row>
    <row r="107" spans="1:16" ht="12.75">
      <c r="A107" s="25" t="s">
        <v>45</v>
      </c>
      <c s="29" t="s">
        <v>224</v>
      </c>
      <c s="29" t="s">
        <v>225</v>
      </c>
      <c s="25" t="s">
        <v>66</v>
      </c>
      <c s="30" t="s">
        <v>226</v>
      </c>
      <c s="31" t="s">
        <v>130</v>
      </c>
      <c s="32">
        <v>11562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49</v>
      </c>
      <c r="E108" s="35" t="s">
        <v>66</v>
      </c>
    </row>
    <row r="109" spans="1:5" ht="25.5">
      <c r="A109" s="36" t="s">
        <v>51</v>
      </c>
      <c r="E109" s="37" t="s">
        <v>227</v>
      </c>
    </row>
    <row r="110" spans="1:5" ht="25.5">
      <c r="A110" t="s">
        <v>53</v>
      </c>
      <c r="E110" s="35" t="s">
        <v>228</v>
      </c>
    </row>
    <row r="111" spans="1:16" ht="12.75">
      <c r="A111" s="25" t="s">
        <v>45</v>
      </c>
      <c s="29" t="s">
        <v>229</v>
      </c>
      <c s="29" t="s">
        <v>230</v>
      </c>
      <c s="25" t="s">
        <v>66</v>
      </c>
      <c s="30" t="s">
        <v>231</v>
      </c>
      <c s="31" t="s">
        <v>130</v>
      </c>
      <c s="32">
        <v>11562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49</v>
      </c>
      <c r="E112" s="35" t="s">
        <v>66</v>
      </c>
    </row>
    <row r="113" spans="1:5" ht="12.75">
      <c r="A113" s="36" t="s">
        <v>51</v>
      </c>
      <c r="E113" s="37" t="s">
        <v>222</v>
      </c>
    </row>
    <row r="114" spans="1:5" ht="38.25">
      <c r="A114" t="s">
        <v>53</v>
      </c>
      <c r="E114" s="35" t="s">
        <v>232</v>
      </c>
    </row>
    <row r="115" spans="1:16" ht="12.75">
      <c r="A115" s="25" t="s">
        <v>45</v>
      </c>
      <c s="29" t="s">
        <v>233</v>
      </c>
      <c s="29" t="s">
        <v>234</v>
      </c>
      <c s="25" t="s">
        <v>66</v>
      </c>
      <c s="30" t="s">
        <v>235</v>
      </c>
      <c s="31" t="s">
        <v>130</v>
      </c>
      <c s="32">
        <v>540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49</v>
      </c>
      <c r="E116" s="35" t="s">
        <v>236</v>
      </c>
    </row>
    <row r="117" spans="1:5" ht="25.5">
      <c r="A117" s="36" t="s">
        <v>51</v>
      </c>
      <c r="E117" s="37" t="s">
        <v>237</v>
      </c>
    </row>
    <row r="118" spans="1:5" ht="38.25">
      <c r="A118" t="s">
        <v>53</v>
      </c>
      <c r="E118" s="35" t="s">
        <v>238</v>
      </c>
    </row>
    <row r="119" spans="1:18" ht="12.75" customHeight="1">
      <c r="A119" s="6" t="s">
        <v>43</v>
      </c>
      <c s="6"/>
      <c s="42" t="s">
        <v>23</v>
      </c>
      <c s="6"/>
      <c s="27" t="s">
        <v>239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45</v>
      </c>
      <c s="29" t="s">
        <v>240</v>
      </c>
      <c s="29" t="s">
        <v>241</v>
      </c>
      <c s="25" t="s">
        <v>66</v>
      </c>
      <c s="30" t="s">
        <v>242</v>
      </c>
      <c s="31" t="s">
        <v>152</v>
      </c>
      <c s="32">
        <v>1785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89.25">
      <c r="A121" s="34" t="s">
        <v>49</v>
      </c>
      <c r="E121" s="35" t="s">
        <v>243</v>
      </c>
    </row>
    <row r="122" spans="1:5" ht="25.5">
      <c r="A122" s="36" t="s">
        <v>51</v>
      </c>
      <c r="E122" s="37" t="s">
        <v>244</v>
      </c>
    </row>
    <row r="123" spans="1:5" ht="165.75">
      <c r="A123" t="s">
        <v>53</v>
      </c>
      <c r="E123" s="35" t="s">
        <v>245</v>
      </c>
    </row>
    <row r="124" spans="1:16" ht="12.75">
      <c r="A124" s="25" t="s">
        <v>45</v>
      </c>
      <c s="29" t="s">
        <v>246</v>
      </c>
      <c s="29" t="s">
        <v>247</v>
      </c>
      <c s="25" t="s">
        <v>66</v>
      </c>
      <c s="30" t="s">
        <v>248</v>
      </c>
      <c s="31" t="s">
        <v>130</v>
      </c>
      <c s="32">
        <v>4544.8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49</v>
      </c>
      <c r="E125" s="35" t="s">
        <v>249</v>
      </c>
    </row>
    <row r="126" spans="1:5" ht="76.5">
      <c r="A126" s="36" t="s">
        <v>51</v>
      </c>
      <c r="E126" s="37" t="s">
        <v>250</v>
      </c>
    </row>
    <row r="127" spans="1:5" ht="102">
      <c r="A127" t="s">
        <v>53</v>
      </c>
      <c r="E127" s="35" t="s">
        <v>251</v>
      </c>
    </row>
    <row r="128" spans="1:18" ht="12.75" customHeight="1">
      <c r="A128" s="6" t="s">
        <v>43</v>
      </c>
      <c s="6"/>
      <c s="42" t="s">
        <v>22</v>
      </c>
      <c s="6"/>
      <c s="27" t="s">
        <v>252</v>
      </c>
      <c s="6"/>
      <c s="6"/>
      <c s="6"/>
      <c s="43">
        <f>0+Q128</f>
      </c>
      <c r="O128">
        <f>0+R128</f>
      </c>
      <c r="Q128">
        <f>0+I129</f>
      </c>
      <c>
        <f>0+O129</f>
      </c>
    </row>
    <row r="129" spans="1:16" ht="25.5">
      <c r="A129" s="25" t="s">
        <v>45</v>
      </c>
      <c s="29" t="s">
        <v>253</v>
      </c>
      <c s="29" t="s">
        <v>254</v>
      </c>
      <c s="25" t="s">
        <v>66</v>
      </c>
      <c s="30" t="s">
        <v>255</v>
      </c>
      <c s="31" t="s">
        <v>142</v>
      </c>
      <c s="32">
        <v>154</v>
      </c>
      <c s="33">
        <v>0</v>
      </c>
      <c s="33">
        <f>ROUND(ROUND(H129,2)*ROUND(G129,3),2)</f>
      </c>
      <c r="O129">
        <f>(I129*0)/100</f>
      </c>
      <c t="s">
        <v>27</v>
      </c>
    </row>
    <row r="130" spans="1:5" ht="12.75">
      <c r="A130" s="34" t="s">
        <v>49</v>
      </c>
      <c r="E130" s="35" t="s">
        <v>256</v>
      </c>
    </row>
    <row r="131" spans="1:5" ht="12.75">
      <c r="A131" s="36" t="s">
        <v>51</v>
      </c>
      <c r="E131" s="37" t="s">
        <v>257</v>
      </c>
    </row>
    <row r="132" spans="1:5" ht="25.5">
      <c r="A132" t="s">
        <v>53</v>
      </c>
      <c r="E132" s="35" t="s">
        <v>258</v>
      </c>
    </row>
    <row r="133" spans="1:18" ht="12.75" customHeight="1">
      <c r="A133" s="6" t="s">
        <v>43</v>
      </c>
      <c s="6"/>
      <c s="42" t="s">
        <v>33</v>
      </c>
      <c s="6"/>
      <c s="27" t="s">
        <v>259</v>
      </c>
      <c s="6"/>
      <c s="6"/>
      <c s="6"/>
      <c s="43">
        <f>0+Q133</f>
      </c>
      <c r="O133">
        <f>0+R133</f>
      </c>
      <c r="Q133">
        <f>0+I134</f>
      </c>
      <c>
        <f>0+O134</f>
      </c>
    </row>
    <row r="134" spans="1:16" ht="12.75">
      <c r="A134" s="25" t="s">
        <v>45</v>
      </c>
      <c s="29" t="s">
        <v>260</v>
      </c>
      <c s="29" t="s">
        <v>261</v>
      </c>
      <c s="25" t="s">
        <v>66</v>
      </c>
      <c s="30" t="s">
        <v>262</v>
      </c>
      <c s="31" t="s">
        <v>142</v>
      </c>
      <c s="32">
        <v>23.1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49</v>
      </c>
      <c r="E135" s="35" t="s">
        <v>263</v>
      </c>
    </row>
    <row r="136" spans="1:5" ht="63.75">
      <c r="A136" s="36" t="s">
        <v>51</v>
      </c>
      <c r="E136" s="37" t="s">
        <v>264</v>
      </c>
    </row>
    <row r="137" spans="1:5" ht="38.25">
      <c r="A137" t="s">
        <v>53</v>
      </c>
      <c r="E137" s="35" t="s">
        <v>265</v>
      </c>
    </row>
    <row r="138" spans="1:18" ht="12.75" customHeight="1">
      <c r="A138" s="6" t="s">
        <v>43</v>
      </c>
      <c s="6"/>
      <c s="42" t="s">
        <v>35</v>
      </c>
      <c s="6"/>
      <c s="27" t="s">
        <v>104</v>
      </c>
      <c s="6"/>
      <c s="6"/>
      <c s="6"/>
      <c s="43">
        <f>0+Q138</f>
      </c>
      <c r="O138">
        <f>0+R138</f>
      </c>
      <c r="Q138">
        <f>0+I139+I143+I147+I151+I155+I159+I163+I167+I171+I175+I179+I183+I187+I191+I195+I199+I203+I207+I211</f>
      </c>
      <c>
        <f>0+O139+O143+O147+O151+O155+O159+O163+O167+O171+O175+O179+O183+O187+O191+O195+O199+O203+O207+O211</f>
      </c>
    </row>
    <row r="139" spans="1:16" ht="12.75">
      <c r="A139" s="25" t="s">
        <v>45</v>
      </c>
      <c s="29" t="s">
        <v>266</v>
      </c>
      <c s="29" t="s">
        <v>267</v>
      </c>
      <c s="25" t="s">
        <v>66</v>
      </c>
      <c s="30" t="s">
        <v>268</v>
      </c>
      <c s="31" t="s">
        <v>142</v>
      </c>
      <c s="32">
        <v>902.34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49</v>
      </c>
      <c r="E140" s="35" t="s">
        <v>269</v>
      </c>
    </row>
    <row r="141" spans="1:5" ht="76.5">
      <c r="A141" s="36" t="s">
        <v>51</v>
      </c>
      <c r="E141" s="37" t="s">
        <v>270</v>
      </c>
    </row>
    <row r="142" spans="1:5" ht="127.5">
      <c r="A142" t="s">
        <v>53</v>
      </c>
      <c r="E142" s="35" t="s">
        <v>271</v>
      </c>
    </row>
    <row r="143" spans="1:16" ht="12.75">
      <c r="A143" s="25" t="s">
        <v>45</v>
      </c>
      <c s="29" t="s">
        <v>272</v>
      </c>
      <c s="29" t="s">
        <v>273</v>
      </c>
      <c s="25" t="s">
        <v>66</v>
      </c>
      <c s="30" t="s">
        <v>274</v>
      </c>
      <c s="31" t="s">
        <v>130</v>
      </c>
      <c s="32">
        <v>9262.7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49</v>
      </c>
      <c r="E144" s="35" t="s">
        <v>275</v>
      </c>
    </row>
    <row r="145" spans="1:5" ht="102">
      <c r="A145" s="36" t="s">
        <v>51</v>
      </c>
      <c r="E145" s="37" t="s">
        <v>276</v>
      </c>
    </row>
    <row r="146" spans="1:5" ht="51">
      <c r="A146" t="s">
        <v>53</v>
      </c>
      <c r="E146" s="35" t="s">
        <v>277</v>
      </c>
    </row>
    <row r="147" spans="1:16" ht="12.75">
      <c r="A147" s="25" t="s">
        <v>45</v>
      </c>
      <c s="29" t="s">
        <v>278</v>
      </c>
      <c s="29" t="s">
        <v>279</v>
      </c>
      <c s="25" t="s">
        <v>66</v>
      </c>
      <c s="30" t="s">
        <v>280</v>
      </c>
      <c s="31" t="s">
        <v>130</v>
      </c>
      <c s="32">
        <v>620.2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49</v>
      </c>
      <c r="E148" s="35" t="s">
        <v>281</v>
      </c>
    </row>
    <row r="149" spans="1:5" ht="51">
      <c r="A149" s="36" t="s">
        <v>51</v>
      </c>
      <c r="E149" s="37" t="s">
        <v>282</v>
      </c>
    </row>
    <row r="150" spans="1:5" ht="51">
      <c r="A150" t="s">
        <v>53</v>
      </c>
      <c r="E150" s="35" t="s">
        <v>283</v>
      </c>
    </row>
    <row r="151" spans="1:16" ht="12.75">
      <c r="A151" s="25" t="s">
        <v>45</v>
      </c>
      <c s="29" t="s">
        <v>284</v>
      </c>
      <c s="29" t="s">
        <v>285</v>
      </c>
      <c s="25" t="s">
        <v>66</v>
      </c>
      <c s="30" t="s">
        <v>286</v>
      </c>
      <c s="31" t="s">
        <v>130</v>
      </c>
      <c s="32">
        <v>2324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49</v>
      </c>
      <c r="E152" s="35" t="s">
        <v>275</v>
      </c>
    </row>
    <row r="153" spans="1:5" ht="25.5">
      <c r="A153" s="36" t="s">
        <v>51</v>
      </c>
      <c r="E153" s="37" t="s">
        <v>287</v>
      </c>
    </row>
    <row r="154" spans="1:5" ht="51">
      <c r="A154" t="s">
        <v>53</v>
      </c>
      <c r="E154" s="35" t="s">
        <v>283</v>
      </c>
    </row>
    <row r="155" spans="1:16" ht="12.75">
      <c r="A155" s="25" t="s">
        <v>45</v>
      </c>
      <c s="29" t="s">
        <v>288</v>
      </c>
      <c s="29" t="s">
        <v>289</v>
      </c>
      <c s="25" t="s">
        <v>66</v>
      </c>
      <c s="30" t="s">
        <v>290</v>
      </c>
      <c s="31" t="s">
        <v>130</v>
      </c>
      <c s="32">
        <v>3834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49</v>
      </c>
      <c r="E156" s="35" t="s">
        <v>291</v>
      </c>
    </row>
    <row r="157" spans="1:5" ht="25.5">
      <c r="A157" s="36" t="s">
        <v>51</v>
      </c>
      <c r="E157" s="37" t="s">
        <v>292</v>
      </c>
    </row>
    <row r="158" spans="1:5" ht="51">
      <c r="A158" t="s">
        <v>53</v>
      </c>
      <c r="E158" s="35" t="s">
        <v>283</v>
      </c>
    </row>
    <row r="159" spans="1:16" ht="12.75">
      <c r="A159" s="25" t="s">
        <v>45</v>
      </c>
      <c s="29" t="s">
        <v>293</v>
      </c>
      <c s="29" t="s">
        <v>294</v>
      </c>
      <c s="25" t="s">
        <v>66</v>
      </c>
      <c s="30" t="s">
        <v>295</v>
      </c>
      <c s="31" t="s">
        <v>130</v>
      </c>
      <c s="32">
        <v>15152.8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49</v>
      </c>
      <c r="E160" s="35" t="s">
        <v>66</v>
      </c>
    </row>
    <row r="161" spans="1:5" ht="38.25">
      <c r="A161" s="36" t="s">
        <v>51</v>
      </c>
      <c r="E161" s="37" t="s">
        <v>296</v>
      </c>
    </row>
    <row r="162" spans="1:5" ht="51">
      <c r="A162" t="s">
        <v>53</v>
      </c>
      <c r="E162" s="35" t="s">
        <v>297</v>
      </c>
    </row>
    <row r="163" spans="1:16" ht="12.75">
      <c r="A163" s="25" t="s">
        <v>45</v>
      </c>
      <c s="29" t="s">
        <v>298</v>
      </c>
      <c s="29" t="s">
        <v>299</v>
      </c>
      <c s="25" t="s">
        <v>66</v>
      </c>
      <c s="30" t="s">
        <v>300</v>
      </c>
      <c s="31" t="s">
        <v>130</v>
      </c>
      <c s="32">
        <v>51350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49</v>
      </c>
      <c r="E164" s="35" t="s">
        <v>66</v>
      </c>
    </row>
    <row r="165" spans="1:5" ht="165.75">
      <c r="A165" s="36" t="s">
        <v>51</v>
      </c>
      <c r="E165" s="37" t="s">
        <v>301</v>
      </c>
    </row>
    <row r="166" spans="1:5" ht="51">
      <c r="A166" t="s">
        <v>53</v>
      </c>
      <c r="E166" s="35" t="s">
        <v>297</v>
      </c>
    </row>
    <row r="167" spans="1:16" ht="12.75">
      <c r="A167" s="25" t="s">
        <v>45</v>
      </c>
      <c s="29" t="s">
        <v>302</v>
      </c>
      <c s="29" t="s">
        <v>303</v>
      </c>
      <c s="25" t="s">
        <v>66</v>
      </c>
      <c s="30" t="s">
        <v>304</v>
      </c>
      <c s="31" t="s">
        <v>130</v>
      </c>
      <c s="32">
        <v>620.2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49</v>
      </c>
      <c r="E168" s="35" t="s">
        <v>305</v>
      </c>
    </row>
    <row r="169" spans="1:5" ht="51">
      <c r="A169" s="36" t="s">
        <v>51</v>
      </c>
      <c r="E169" s="37" t="s">
        <v>306</v>
      </c>
    </row>
    <row r="170" spans="1:5" ht="51">
      <c r="A170" t="s">
        <v>53</v>
      </c>
      <c r="E170" s="35" t="s">
        <v>307</v>
      </c>
    </row>
    <row r="171" spans="1:16" ht="12.75">
      <c r="A171" s="25" t="s">
        <v>45</v>
      </c>
      <c s="29" t="s">
        <v>308</v>
      </c>
      <c s="29" t="s">
        <v>309</v>
      </c>
      <c s="25" t="s">
        <v>66</v>
      </c>
      <c s="30" t="s">
        <v>310</v>
      </c>
      <c s="31" t="s">
        <v>130</v>
      </c>
      <c s="32">
        <v>9715.8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49</v>
      </c>
      <c r="E172" s="35" t="s">
        <v>311</v>
      </c>
    </row>
    <row r="173" spans="1:5" ht="127.5">
      <c r="A173" s="36" t="s">
        <v>51</v>
      </c>
      <c r="E173" s="37" t="s">
        <v>312</v>
      </c>
    </row>
    <row r="174" spans="1:5" ht="51">
      <c r="A174" t="s">
        <v>53</v>
      </c>
      <c r="E174" s="35" t="s">
        <v>313</v>
      </c>
    </row>
    <row r="175" spans="1:16" ht="12.75">
      <c r="A175" s="25" t="s">
        <v>45</v>
      </c>
      <c s="29" t="s">
        <v>314</v>
      </c>
      <c s="29" t="s">
        <v>315</v>
      </c>
      <c s="25" t="s">
        <v>66</v>
      </c>
      <c s="30" t="s">
        <v>316</v>
      </c>
      <c s="31" t="s">
        <v>130</v>
      </c>
      <c s="32">
        <v>25621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25.5">
      <c r="A176" s="34" t="s">
        <v>49</v>
      </c>
      <c r="E176" s="35" t="s">
        <v>317</v>
      </c>
    </row>
    <row r="177" spans="1:5" ht="114.75">
      <c r="A177" s="36" t="s">
        <v>51</v>
      </c>
      <c r="E177" s="37" t="s">
        <v>318</v>
      </c>
    </row>
    <row r="178" spans="1:5" ht="140.25">
      <c r="A178" t="s">
        <v>53</v>
      </c>
      <c r="E178" s="35" t="s">
        <v>319</v>
      </c>
    </row>
    <row r="179" spans="1:16" ht="12.75">
      <c r="A179" s="25" t="s">
        <v>45</v>
      </c>
      <c s="29" t="s">
        <v>320</v>
      </c>
      <c s="29" t="s">
        <v>321</v>
      </c>
      <c s="25" t="s">
        <v>66</v>
      </c>
      <c s="30" t="s">
        <v>322</v>
      </c>
      <c s="31" t="s">
        <v>130</v>
      </c>
      <c s="32">
        <v>1957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49</v>
      </c>
      <c r="E180" s="35" t="s">
        <v>323</v>
      </c>
    </row>
    <row r="181" spans="1:5" ht="12.75">
      <c r="A181" s="36" t="s">
        <v>51</v>
      </c>
      <c r="E181" s="37" t="s">
        <v>324</v>
      </c>
    </row>
    <row r="182" spans="1:5" ht="140.25">
      <c r="A182" t="s">
        <v>53</v>
      </c>
      <c r="E182" s="35" t="s">
        <v>319</v>
      </c>
    </row>
    <row r="183" spans="1:16" ht="12.75">
      <c r="A183" s="25" t="s">
        <v>45</v>
      </c>
      <c s="29" t="s">
        <v>325</v>
      </c>
      <c s="29" t="s">
        <v>326</v>
      </c>
      <c s="25" t="s">
        <v>66</v>
      </c>
      <c s="30" t="s">
        <v>327</v>
      </c>
      <c s="31" t="s">
        <v>130</v>
      </c>
      <c s="32">
        <v>25621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25.5">
      <c r="A184" s="34" t="s">
        <v>49</v>
      </c>
      <c r="E184" s="35" t="s">
        <v>328</v>
      </c>
    </row>
    <row r="185" spans="1:5" ht="63.75">
      <c r="A185" s="36" t="s">
        <v>51</v>
      </c>
      <c r="E185" s="37" t="s">
        <v>329</v>
      </c>
    </row>
    <row r="186" spans="1:5" ht="140.25">
      <c r="A186" t="s">
        <v>53</v>
      </c>
      <c r="E186" s="35" t="s">
        <v>319</v>
      </c>
    </row>
    <row r="187" spans="1:16" ht="12.75">
      <c r="A187" s="25" t="s">
        <v>45</v>
      </c>
      <c s="29" t="s">
        <v>330</v>
      </c>
      <c s="29" t="s">
        <v>331</v>
      </c>
      <c s="25" t="s">
        <v>66</v>
      </c>
      <c s="30" t="s">
        <v>332</v>
      </c>
      <c s="31" t="s">
        <v>130</v>
      </c>
      <c s="32">
        <v>13195.8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49</v>
      </c>
      <c r="E188" s="35" t="s">
        <v>333</v>
      </c>
    </row>
    <row r="189" spans="1:5" ht="76.5">
      <c r="A189" s="36" t="s">
        <v>51</v>
      </c>
      <c r="E189" s="37" t="s">
        <v>334</v>
      </c>
    </row>
    <row r="190" spans="1:5" ht="140.25">
      <c r="A190" t="s">
        <v>53</v>
      </c>
      <c r="E190" s="35" t="s">
        <v>319</v>
      </c>
    </row>
    <row r="191" spans="1:16" ht="12.75">
      <c r="A191" s="25" t="s">
        <v>45</v>
      </c>
      <c s="29" t="s">
        <v>335</v>
      </c>
      <c s="29" t="s">
        <v>336</v>
      </c>
      <c s="25" t="s">
        <v>66</v>
      </c>
      <c s="30" t="s">
        <v>337</v>
      </c>
      <c s="31" t="s">
        <v>130</v>
      </c>
      <c s="32">
        <v>72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49</v>
      </c>
      <c r="E192" s="35" t="s">
        <v>338</v>
      </c>
    </row>
    <row r="193" spans="1:5" ht="12.75">
      <c r="A193" s="36" t="s">
        <v>51</v>
      </c>
      <c r="E193" s="37" t="s">
        <v>339</v>
      </c>
    </row>
    <row r="194" spans="1:5" ht="140.25">
      <c r="A194" t="s">
        <v>53</v>
      </c>
      <c r="E194" s="35" t="s">
        <v>319</v>
      </c>
    </row>
    <row r="195" spans="1:16" ht="12.75">
      <c r="A195" s="25" t="s">
        <v>45</v>
      </c>
      <c s="29" t="s">
        <v>340</v>
      </c>
      <c s="29" t="s">
        <v>341</v>
      </c>
      <c s="25" t="s">
        <v>66</v>
      </c>
      <c s="30" t="s">
        <v>342</v>
      </c>
      <c s="31" t="s">
        <v>130</v>
      </c>
      <c s="32">
        <v>505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343</v>
      </c>
    </row>
    <row r="197" spans="1:5" ht="12.75">
      <c r="A197" s="36" t="s">
        <v>51</v>
      </c>
      <c r="E197" s="37" t="s">
        <v>344</v>
      </c>
    </row>
    <row r="198" spans="1:5" ht="25.5">
      <c r="A198" t="s">
        <v>53</v>
      </c>
      <c r="E198" s="35" t="s">
        <v>345</v>
      </c>
    </row>
    <row r="199" spans="1:16" ht="25.5">
      <c r="A199" s="25" t="s">
        <v>45</v>
      </c>
      <c s="29" t="s">
        <v>346</v>
      </c>
      <c s="29" t="s">
        <v>347</v>
      </c>
      <c s="25" t="s">
        <v>66</v>
      </c>
      <c s="30" t="s">
        <v>348</v>
      </c>
      <c s="31" t="s">
        <v>130</v>
      </c>
      <c s="32">
        <v>620.2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49</v>
      </c>
      <c r="E200" s="35" t="s">
        <v>349</v>
      </c>
    </row>
    <row r="201" spans="1:5" ht="51">
      <c r="A201" s="36" t="s">
        <v>51</v>
      </c>
      <c r="E201" s="37" t="s">
        <v>350</v>
      </c>
    </row>
    <row r="202" spans="1:5" ht="140.25">
      <c r="A202" t="s">
        <v>53</v>
      </c>
      <c r="E202" s="35" t="s">
        <v>351</v>
      </c>
    </row>
    <row r="203" spans="1:16" ht="12.75">
      <c r="A203" s="25" t="s">
        <v>45</v>
      </c>
      <c s="29" t="s">
        <v>352</v>
      </c>
      <c s="29" t="s">
        <v>353</v>
      </c>
      <c s="25" t="s">
        <v>66</v>
      </c>
      <c s="30" t="s">
        <v>354</v>
      </c>
      <c s="31" t="s">
        <v>130</v>
      </c>
      <c s="32">
        <v>505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25.5">
      <c r="A204" s="34" t="s">
        <v>49</v>
      </c>
      <c r="E204" s="35" t="s">
        <v>355</v>
      </c>
    </row>
    <row r="205" spans="1:5" ht="12.75">
      <c r="A205" s="36" t="s">
        <v>51</v>
      </c>
      <c r="E205" s="37" t="s">
        <v>344</v>
      </c>
    </row>
    <row r="206" spans="1:5" ht="140.25">
      <c r="A206" t="s">
        <v>53</v>
      </c>
      <c r="E206" s="35" t="s">
        <v>356</v>
      </c>
    </row>
    <row r="207" spans="1:16" ht="12.75">
      <c r="A207" s="25" t="s">
        <v>45</v>
      </c>
      <c s="29" t="s">
        <v>357</v>
      </c>
      <c s="29" t="s">
        <v>358</v>
      </c>
      <c s="25" t="s">
        <v>66</v>
      </c>
      <c s="30" t="s">
        <v>359</v>
      </c>
      <c s="31" t="s">
        <v>130</v>
      </c>
      <c s="32">
        <v>7628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221</v>
      </c>
    </row>
    <row r="209" spans="1:5" ht="76.5">
      <c r="A209" s="36" t="s">
        <v>51</v>
      </c>
      <c r="E209" s="37" t="s">
        <v>360</v>
      </c>
    </row>
    <row r="210" spans="1:5" ht="153">
      <c r="A210" t="s">
        <v>53</v>
      </c>
      <c r="E210" s="35" t="s">
        <v>361</v>
      </c>
    </row>
    <row r="211" spans="1:16" ht="25.5">
      <c r="A211" s="25" t="s">
        <v>45</v>
      </c>
      <c s="29" t="s">
        <v>362</v>
      </c>
      <c s="29" t="s">
        <v>363</v>
      </c>
      <c s="25" t="s">
        <v>66</v>
      </c>
      <c s="30" t="s">
        <v>364</v>
      </c>
      <c s="31" t="s">
        <v>130</v>
      </c>
      <c s="32">
        <v>596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221</v>
      </c>
    </row>
    <row r="213" spans="1:5" ht="63.75">
      <c r="A213" s="36" t="s">
        <v>51</v>
      </c>
      <c r="E213" s="37" t="s">
        <v>365</v>
      </c>
    </row>
    <row r="214" spans="1:5" ht="153">
      <c r="A214" t="s">
        <v>53</v>
      </c>
      <c r="E214" s="35" t="s">
        <v>361</v>
      </c>
    </row>
    <row r="215" spans="1:18" ht="12.75" customHeight="1">
      <c r="A215" s="6" t="s">
        <v>43</v>
      </c>
      <c s="6"/>
      <c s="42" t="s">
        <v>75</v>
      </c>
      <c s="6"/>
      <c s="27" t="s">
        <v>366</v>
      </c>
      <c s="6"/>
      <c s="6"/>
      <c s="6"/>
      <c s="43">
        <f>0+Q215</f>
      </c>
      <c r="O215">
        <f>0+R215</f>
      </c>
      <c r="Q215">
        <f>0+I216+I220+I224+I228+I232+I236+I240</f>
      </c>
      <c>
        <f>0+O216+O220+O224+O228+O232+O236+O240</f>
      </c>
    </row>
    <row r="216" spans="1:16" ht="12.75">
      <c r="A216" s="25" t="s">
        <v>45</v>
      </c>
      <c s="29" t="s">
        <v>367</v>
      </c>
      <c s="29" t="s">
        <v>368</v>
      </c>
      <c s="25" t="s">
        <v>66</v>
      </c>
      <c s="30" t="s">
        <v>369</v>
      </c>
      <c s="31" t="s">
        <v>152</v>
      </c>
      <c s="32">
        <v>149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49</v>
      </c>
      <c r="E217" s="35" t="s">
        <v>370</v>
      </c>
    </row>
    <row r="218" spans="1:5" ht="12.75">
      <c r="A218" s="36" t="s">
        <v>51</v>
      </c>
      <c r="E218" s="37" t="s">
        <v>371</v>
      </c>
    </row>
    <row r="219" spans="1:5" ht="255">
      <c r="A219" t="s">
        <v>53</v>
      </c>
      <c r="E219" s="35" t="s">
        <v>372</v>
      </c>
    </row>
    <row r="220" spans="1:16" ht="12.75">
      <c r="A220" s="25" t="s">
        <v>45</v>
      </c>
      <c s="29" t="s">
        <v>373</v>
      </c>
      <c s="29" t="s">
        <v>374</v>
      </c>
      <c s="25" t="s">
        <v>66</v>
      </c>
      <c s="30" t="s">
        <v>375</v>
      </c>
      <c s="31" t="s">
        <v>152</v>
      </c>
      <c s="32">
        <v>544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49</v>
      </c>
      <c r="E221" s="35" t="s">
        <v>376</v>
      </c>
    </row>
    <row r="222" spans="1:5" ht="12.75">
      <c r="A222" s="36" t="s">
        <v>51</v>
      </c>
      <c r="E222" s="37" t="s">
        <v>377</v>
      </c>
    </row>
    <row r="223" spans="1:5" ht="242.25">
      <c r="A223" t="s">
        <v>53</v>
      </c>
      <c r="E223" s="35" t="s">
        <v>378</v>
      </c>
    </row>
    <row r="224" spans="1:16" ht="12.75">
      <c r="A224" s="25" t="s">
        <v>45</v>
      </c>
      <c s="29" t="s">
        <v>379</v>
      </c>
      <c s="29" t="s">
        <v>380</v>
      </c>
      <c s="25" t="s">
        <v>66</v>
      </c>
      <c s="30" t="s">
        <v>381</v>
      </c>
      <c s="31" t="s">
        <v>86</v>
      </c>
      <c s="32">
        <v>17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25.5">
      <c r="A225" s="34" t="s">
        <v>49</v>
      </c>
      <c r="E225" s="35" t="s">
        <v>382</v>
      </c>
    </row>
    <row r="226" spans="1:5" ht="12.75">
      <c r="A226" s="36" t="s">
        <v>51</v>
      </c>
      <c r="E226" s="37" t="s">
        <v>383</v>
      </c>
    </row>
    <row r="227" spans="1:5" ht="408">
      <c r="A227" t="s">
        <v>53</v>
      </c>
      <c r="E227" s="35" t="s">
        <v>384</v>
      </c>
    </row>
    <row r="228" spans="1:16" ht="12.75">
      <c r="A228" s="25" t="s">
        <v>45</v>
      </c>
      <c s="29" t="s">
        <v>385</v>
      </c>
      <c s="29" t="s">
        <v>386</v>
      </c>
      <c s="25" t="s">
        <v>66</v>
      </c>
      <c s="30" t="s">
        <v>387</v>
      </c>
      <c s="31" t="s">
        <v>86</v>
      </c>
      <c s="32">
        <v>39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49</v>
      </c>
      <c r="E229" s="35" t="s">
        <v>388</v>
      </c>
    </row>
    <row r="230" spans="1:5" ht="12.75">
      <c r="A230" s="36" t="s">
        <v>51</v>
      </c>
      <c r="E230" s="37" t="s">
        <v>389</v>
      </c>
    </row>
    <row r="231" spans="1:5" ht="89.25">
      <c r="A231" t="s">
        <v>53</v>
      </c>
      <c r="E231" s="35" t="s">
        <v>390</v>
      </c>
    </row>
    <row r="232" spans="1:16" ht="12.75">
      <c r="A232" s="25" t="s">
        <v>45</v>
      </c>
      <c s="29" t="s">
        <v>391</v>
      </c>
      <c s="29" t="s">
        <v>392</v>
      </c>
      <c s="25" t="s">
        <v>66</v>
      </c>
      <c s="30" t="s">
        <v>393</v>
      </c>
      <c s="31" t="s">
        <v>86</v>
      </c>
      <c s="32">
        <v>106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49</v>
      </c>
      <c r="E233" s="35" t="s">
        <v>221</v>
      </c>
    </row>
    <row r="234" spans="1:5" ht="12.75">
      <c r="A234" s="36" t="s">
        <v>51</v>
      </c>
      <c r="E234" s="37" t="s">
        <v>394</v>
      </c>
    </row>
    <row r="235" spans="1:5" ht="76.5">
      <c r="A235" t="s">
        <v>53</v>
      </c>
      <c r="E235" s="35" t="s">
        <v>395</v>
      </c>
    </row>
    <row r="236" spans="1:16" ht="12.75">
      <c r="A236" s="25" t="s">
        <v>45</v>
      </c>
      <c s="29" t="s">
        <v>396</v>
      </c>
      <c s="29" t="s">
        <v>397</v>
      </c>
      <c s="25" t="s">
        <v>66</v>
      </c>
      <c s="30" t="s">
        <v>398</v>
      </c>
      <c s="31" t="s">
        <v>86</v>
      </c>
      <c s="32">
        <v>39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49</v>
      </c>
      <c r="E237" s="35" t="s">
        <v>221</v>
      </c>
    </row>
    <row r="238" spans="1:5" ht="12.75">
      <c r="A238" s="36" t="s">
        <v>51</v>
      </c>
      <c r="E238" s="37" t="s">
        <v>399</v>
      </c>
    </row>
    <row r="239" spans="1:5" ht="25.5">
      <c r="A239" t="s">
        <v>53</v>
      </c>
      <c r="E239" s="35" t="s">
        <v>400</v>
      </c>
    </row>
    <row r="240" spans="1:16" ht="12.75">
      <c r="A240" s="25" t="s">
        <v>45</v>
      </c>
      <c s="29" t="s">
        <v>401</v>
      </c>
      <c s="29" t="s">
        <v>402</v>
      </c>
      <c s="25" t="s">
        <v>66</v>
      </c>
      <c s="30" t="s">
        <v>403</v>
      </c>
      <c s="31" t="s">
        <v>152</v>
      </c>
      <c s="32">
        <v>149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49</v>
      </c>
      <c r="E241" s="35" t="s">
        <v>404</v>
      </c>
    </row>
    <row r="242" spans="1:5" ht="12.75">
      <c r="A242" s="36" t="s">
        <v>51</v>
      </c>
      <c r="E242" s="37" t="s">
        <v>405</v>
      </c>
    </row>
    <row r="243" spans="1:5" ht="51">
      <c r="A243" t="s">
        <v>53</v>
      </c>
      <c r="E243" s="35" t="s">
        <v>406</v>
      </c>
    </row>
    <row r="244" spans="1:18" ht="12.75" customHeight="1">
      <c r="A244" s="6" t="s">
        <v>43</v>
      </c>
      <c s="6"/>
      <c s="42" t="s">
        <v>40</v>
      </c>
      <c s="6"/>
      <c s="27" t="s">
        <v>407</v>
      </c>
      <c s="6"/>
      <c s="6"/>
      <c s="6"/>
      <c s="43">
        <f>0+Q244</f>
      </c>
      <c r="O244">
        <f>0+R244</f>
      </c>
      <c r="Q244">
        <f>0+I245+I249+I253+I257+I261+I265+I269+I273+I277+I281+I285+I289+I293+I297+I301+I305+I309+I313+I317+I321+I325+I329+I333+I337+I341</f>
      </c>
      <c>
        <f>0+O245+O249+O253+O257+O261+O265+O269+O273+O277+O281+O285+O289+O293+O297+O301+O305+O309+O313+O317+O321+O325+O329+O333+O337+O341</f>
      </c>
    </row>
    <row r="245" spans="1:16" ht="25.5">
      <c r="A245" s="25" t="s">
        <v>45</v>
      </c>
      <c s="29" t="s">
        <v>408</v>
      </c>
      <c s="29" t="s">
        <v>409</v>
      </c>
      <c s="25" t="s">
        <v>66</v>
      </c>
      <c s="30" t="s">
        <v>410</v>
      </c>
      <c s="31" t="s">
        <v>152</v>
      </c>
      <c s="32">
        <v>828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49</v>
      </c>
      <c r="E246" s="35" t="s">
        <v>411</v>
      </c>
    </row>
    <row r="247" spans="1:5" ht="12.75">
      <c r="A247" s="36" t="s">
        <v>51</v>
      </c>
      <c r="E247" s="37" t="s">
        <v>412</v>
      </c>
    </row>
    <row r="248" spans="1:5" ht="127.5">
      <c r="A248" t="s">
        <v>53</v>
      </c>
      <c r="E248" s="35" t="s">
        <v>413</v>
      </c>
    </row>
    <row r="249" spans="1:16" ht="25.5">
      <c r="A249" s="25" t="s">
        <v>45</v>
      </c>
      <c s="29" t="s">
        <v>414</v>
      </c>
      <c s="29" t="s">
        <v>415</v>
      </c>
      <c s="25" t="s">
        <v>66</v>
      </c>
      <c s="30" t="s">
        <v>416</v>
      </c>
      <c s="31" t="s">
        <v>152</v>
      </c>
      <c s="32">
        <v>1010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49</v>
      </c>
      <c r="E250" s="35" t="s">
        <v>417</v>
      </c>
    </row>
    <row r="251" spans="1:5" ht="12.75">
      <c r="A251" s="36" t="s">
        <v>51</v>
      </c>
      <c r="E251" s="37" t="s">
        <v>418</v>
      </c>
    </row>
    <row r="252" spans="1:5" ht="38.25">
      <c r="A252" t="s">
        <v>53</v>
      </c>
      <c r="E252" s="35" t="s">
        <v>419</v>
      </c>
    </row>
    <row r="253" spans="1:16" ht="25.5">
      <c r="A253" s="25" t="s">
        <v>45</v>
      </c>
      <c s="29" t="s">
        <v>420</v>
      </c>
      <c s="29" t="s">
        <v>421</v>
      </c>
      <c s="25" t="s">
        <v>66</v>
      </c>
      <c s="30" t="s">
        <v>422</v>
      </c>
      <c s="31" t="s">
        <v>86</v>
      </c>
      <c s="32">
        <v>139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12.75">
      <c r="A254" s="34" t="s">
        <v>49</v>
      </c>
      <c r="E254" s="35" t="s">
        <v>423</v>
      </c>
    </row>
    <row r="255" spans="1:5" ht="409.5">
      <c r="A255" s="36" t="s">
        <v>51</v>
      </c>
      <c r="E255" s="37" t="s">
        <v>424</v>
      </c>
    </row>
    <row r="256" spans="1:5" ht="25.5">
      <c r="A256" t="s">
        <v>53</v>
      </c>
      <c r="E256" s="35" t="s">
        <v>425</v>
      </c>
    </row>
    <row r="257" spans="1:16" ht="12.75">
      <c r="A257" s="25" t="s">
        <v>45</v>
      </c>
      <c s="29" t="s">
        <v>426</v>
      </c>
      <c s="29" t="s">
        <v>427</v>
      </c>
      <c s="25" t="s">
        <v>66</v>
      </c>
      <c s="30" t="s">
        <v>428</v>
      </c>
      <c s="31" t="s">
        <v>86</v>
      </c>
      <c s="32">
        <v>111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49</v>
      </c>
      <c r="E258" s="35" t="s">
        <v>423</v>
      </c>
    </row>
    <row r="259" spans="1:5" ht="12.75">
      <c r="A259" s="36" t="s">
        <v>51</v>
      </c>
      <c r="E259" s="37" t="s">
        <v>429</v>
      </c>
    </row>
    <row r="260" spans="1:5" ht="25.5">
      <c r="A260" t="s">
        <v>53</v>
      </c>
      <c r="E260" s="35" t="s">
        <v>430</v>
      </c>
    </row>
    <row r="261" spans="1:16" ht="12.75">
      <c r="A261" s="25" t="s">
        <v>45</v>
      </c>
      <c s="29" t="s">
        <v>431</v>
      </c>
      <c s="29" t="s">
        <v>432</v>
      </c>
      <c s="25" t="s">
        <v>66</v>
      </c>
      <c s="30" t="s">
        <v>433</v>
      </c>
      <c s="31" t="s">
        <v>130</v>
      </c>
      <c s="32">
        <v>2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49</v>
      </c>
      <c r="E262" s="35" t="s">
        <v>66</v>
      </c>
    </row>
    <row r="263" spans="1:5" ht="38.25">
      <c r="A263" s="36" t="s">
        <v>51</v>
      </c>
      <c r="E263" s="37" t="s">
        <v>434</v>
      </c>
    </row>
    <row r="264" spans="1:5" ht="25.5">
      <c r="A264" t="s">
        <v>53</v>
      </c>
      <c r="E264" s="35" t="s">
        <v>435</v>
      </c>
    </row>
    <row r="265" spans="1:16" ht="12.75">
      <c r="A265" s="25" t="s">
        <v>45</v>
      </c>
      <c s="29" t="s">
        <v>436</v>
      </c>
      <c s="29" t="s">
        <v>437</v>
      </c>
      <c s="25" t="s">
        <v>66</v>
      </c>
      <c s="30" t="s">
        <v>438</v>
      </c>
      <c s="31" t="s">
        <v>130</v>
      </c>
      <c s="32">
        <v>2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49</v>
      </c>
      <c r="E266" s="35" t="s">
        <v>66</v>
      </c>
    </row>
    <row r="267" spans="1:5" ht="38.25">
      <c r="A267" s="36" t="s">
        <v>51</v>
      </c>
      <c r="E267" s="37" t="s">
        <v>439</v>
      </c>
    </row>
    <row r="268" spans="1:5" ht="25.5">
      <c r="A268" t="s">
        <v>53</v>
      </c>
      <c r="E268" s="35" t="s">
        <v>430</v>
      </c>
    </row>
    <row r="269" spans="1:16" ht="12.75">
      <c r="A269" s="25" t="s">
        <v>45</v>
      </c>
      <c s="29" t="s">
        <v>440</v>
      </c>
      <c s="29" t="s">
        <v>441</v>
      </c>
      <c s="25" t="s">
        <v>66</v>
      </c>
      <c s="30" t="s">
        <v>442</v>
      </c>
      <c s="31" t="s">
        <v>86</v>
      </c>
      <c s="32">
        <v>12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49</v>
      </c>
      <c r="E270" s="35" t="s">
        <v>423</v>
      </c>
    </row>
    <row r="271" spans="1:5" ht="12.75">
      <c r="A271" s="36" t="s">
        <v>51</v>
      </c>
      <c r="E271" s="37" t="s">
        <v>443</v>
      </c>
    </row>
    <row r="272" spans="1:5" ht="25.5">
      <c r="A272" t="s">
        <v>53</v>
      </c>
      <c r="E272" s="35" t="s">
        <v>430</v>
      </c>
    </row>
    <row r="273" spans="1:16" ht="12.75">
      <c r="A273" s="25" t="s">
        <v>45</v>
      </c>
      <c s="29" t="s">
        <v>444</v>
      </c>
      <c s="29" t="s">
        <v>445</v>
      </c>
      <c s="25" t="s">
        <v>66</v>
      </c>
      <c s="30" t="s">
        <v>446</v>
      </c>
      <c s="31" t="s">
        <v>86</v>
      </c>
      <c s="32">
        <v>12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49</v>
      </c>
      <c r="E274" s="35" t="s">
        <v>423</v>
      </c>
    </row>
    <row r="275" spans="1:5" ht="12.75">
      <c r="A275" s="36" t="s">
        <v>51</v>
      </c>
      <c r="E275" s="37" t="s">
        <v>443</v>
      </c>
    </row>
    <row r="276" spans="1:5" ht="25.5">
      <c r="A276" t="s">
        <v>53</v>
      </c>
      <c r="E276" s="35" t="s">
        <v>435</v>
      </c>
    </row>
    <row r="277" spans="1:16" ht="25.5">
      <c r="A277" s="25" t="s">
        <v>45</v>
      </c>
      <c s="29" t="s">
        <v>447</v>
      </c>
      <c s="29" t="s">
        <v>448</v>
      </c>
      <c s="25" t="s">
        <v>66</v>
      </c>
      <c s="30" t="s">
        <v>449</v>
      </c>
      <c s="31" t="s">
        <v>86</v>
      </c>
      <c s="32">
        <v>117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12.75">
      <c r="A278" s="34" t="s">
        <v>49</v>
      </c>
      <c r="E278" s="35" t="s">
        <v>450</v>
      </c>
    </row>
    <row r="279" spans="1:5" ht="12.75">
      <c r="A279" s="36" t="s">
        <v>51</v>
      </c>
      <c r="E279" s="37" t="s">
        <v>451</v>
      </c>
    </row>
    <row r="280" spans="1:5" ht="25.5">
      <c r="A280" t="s">
        <v>53</v>
      </c>
      <c r="E280" s="35" t="s">
        <v>452</v>
      </c>
    </row>
    <row r="281" spans="1:16" ht="12.75">
      <c r="A281" s="25" t="s">
        <v>45</v>
      </c>
      <c s="29" t="s">
        <v>453</v>
      </c>
      <c s="29" t="s">
        <v>454</v>
      </c>
      <c s="25" t="s">
        <v>66</v>
      </c>
      <c s="30" t="s">
        <v>455</v>
      </c>
      <c s="31" t="s">
        <v>86</v>
      </c>
      <c s="32">
        <v>62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49</v>
      </c>
      <c r="E282" s="35" t="s">
        <v>66</v>
      </c>
    </row>
    <row r="283" spans="1:5" ht="12.75">
      <c r="A283" s="36" t="s">
        <v>51</v>
      </c>
      <c r="E283" s="37" t="s">
        <v>456</v>
      </c>
    </row>
    <row r="284" spans="1:5" ht="25.5">
      <c r="A284" t="s">
        <v>53</v>
      </c>
      <c r="E284" s="35" t="s">
        <v>430</v>
      </c>
    </row>
    <row r="285" spans="1:16" ht="25.5">
      <c r="A285" s="25" t="s">
        <v>45</v>
      </c>
      <c s="29" t="s">
        <v>457</v>
      </c>
      <c s="29" t="s">
        <v>458</v>
      </c>
      <c s="25" t="s">
        <v>66</v>
      </c>
      <c s="30" t="s">
        <v>459</v>
      </c>
      <c s="31" t="s">
        <v>130</v>
      </c>
      <c s="32">
        <v>2143.5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12.75">
      <c r="A286" s="34" t="s">
        <v>49</v>
      </c>
      <c r="E286" s="35" t="s">
        <v>460</v>
      </c>
    </row>
    <row r="287" spans="1:5" ht="293.25">
      <c r="A287" s="36" t="s">
        <v>51</v>
      </c>
      <c r="E287" s="37" t="s">
        <v>461</v>
      </c>
    </row>
    <row r="288" spans="1:5" ht="38.25">
      <c r="A288" t="s">
        <v>53</v>
      </c>
      <c r="E288" s="35" t="s">
        <v>462</v>
      </c>
    </row>
    <row r="289" spans="1:16" ht="25.5">
      <c r="A289" s="25" t="s">
        <v>45</v>
      </c>
      <c s="29" t="s">
        <v>463</v>
      </c>
      <c s="29" t="s">
        <v>464</v>
      </c>
      <c s="25" t="s">
        <v>66</v>
      </c>
      <c s="30" t="s">
        <v>465</v>
      </c>
      <c s="31" t="s">
        <v>130</v>
      </c>
      <c s="32">
        <v>2143.5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12.75">
      <c r="A290" s="34" t="s">
        <v>49</v>
      </c>
      <c r="E290" s="35" t="s">
        <v>466</v>
      </c>
    </row>
    <row r="291" spans="1:5" ht="12.75">
      <c r="A291" s="36" t="s">
        <v>51</v>
      </c>
      <c r="E291" s="37" t="s">
        <v>467</v>
      </c>
    </row>
    <row r="292" spans="1:5" ht="38.25">
      <c r="A292" t="s">
        <v>53</v>
      </c>
      <c r="E292" s="35" t="s">
        <v>462</v>
      </c>
    </row>
    <row r="293" spans="1:16" ht="12.75">
      <c r="A293" s="25" t="s">
        <v>45</v>
      </c>
      <c s="29" t="s">
        <v>468</v>
      </c>
      <c s="29" t="s">
        <v>469</v>
      </c>
      <c s="25" t="s">
        <v>66</v>
      </c>
      <c s="30" t="s">
        <v>470</v>
      </c>
      <c s="31" t="s">
        <v>86</v>
      </c>
      <c s="32">
        <v>140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12.75">
      <c r="A294" s="34" t="s">
        <v>49</v>
      </c>
      <c r="E294" s="35" t="s">
        <v>471</v>
      </c>
    </row>
    <row r="295" spans="1:5" ht="63.75">
      <c r="A295" s="36" t="s">
        <v>51</v>
      </c>
      <c r="E295" s="37" t="s">
        <v>472</v>
      </c>
    </row>
    <row r="296" spans="1:5" ht="38.25">
      <c r="A296" t="s">
        <v>53</v>
      </c>
      <c r="E296" s="35" t="s">
        <v>473</v>
      </c>
    </row>
    <row r="297" spans="1:16" ht="12.75">
      <c r="A297" s="25" t="s">
        <v>45</v>
      </c>
      <c s="29" t="s">
        <v>474</v>
      </c>
      <c s="29" t="s">
        <v>475</v>
      </c>
      <c s="25" t="s">
        <v>66</v>
      </c>
      <c s="30" t="s">
        <v>476</v>
      </c>
      <c s="31" t="s">
        <v>86</v>
      </c>
      <c s="32">
        <v>14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49</v>
      </c>
      <c r="E298" s="35" t="s">
        <v>477</v>
      </c>
    </row>
    <row r="299" spans="1:5" ht="25.5">
      <c r="A299" s="36" t="s">
        <v>51</v>
      </c>
      <c r="E299" s="37" t="s">
        <v>478</v>
      </c>
    </row>
    <row r="300" spans="1:5" ht="38.25">
      <c r="A300" t="s">
        <v>53</v>
      </c>
      <c r="E300" s="35" t="s">
        <v>479</v>
      </c>
    </row>
    <row r="301" spans="1:16" ht="12.75">
      <c r="A301" s="25" t="s">
        <v>45</v>
      </c>
      <c s="29" t="s">
        <v>480</v>
      </c>
      <c s="29" t="s">
        <v>481</v>
      </c>
      <c s="25" t="s">
        <v>66</v>
      </c>
      <c s="30" t="s">
        <v>482</v>
      </c>
      <c s="31" t="s">
        <v>152</v>
      </c>
      <c s="32">
        <v>8248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49</v>
      </c>
      <c r="E302" s="35" t="s">
        <v>221</v>
      </c>
    </row>
    <row r="303" spans="1:5" ht="76.5">
      <c r="A303" s="36" t="s">
        <v>51</v>
      </c>
      <c r="E303" s="37" t="s">
        <v>483</v>
      </c>
    </row>
    <row r="304" spans="1:5" ht="51">
      <c r="A304" t="s">
        <v>53</v>
      </c>
      <c r="E304" s="35" t="s">
        <v>484</v>
      </c>
    </row>
    <row r="305" spans="1:16" ht="12.75">
      <c r="A305" s="25" t="s">
        <v>45</v>
      </c>
      <c s="29" t="s">
        <v>485</v>
      </c>
      <c s="29" t="s">
        <v>486</v>
      </c>
      <c s="25" t="s">
        <v>66</v>
      </c>
      <c s="30" t="s">
        <v>487</v>
      </c>
      <c s="31" t="s">
        <v>152</v>
      </c>
      <c s="32">
        <v>4547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49</v>
      </c>
      <c r="E306" s="35" t="s">
        <v>488</v>
      </c>
    </row>
    <row r="307" spans="1:5" ht="12.75">
      <c r="A307" s="36" t="s">
        <v>51</v>
      </c>
      <c r="E307" s="37" t="s">
        <v>489</v>
      </c>
    </row>
    <row r="308" spans="1:5" ht="51">
      <c r="A308" t="s">
        <v>53</v>
      </c>
      <c r="E308" s="35" t="s">
        <v>484</v>
      </c>
    </row>
    <row r="309" spans="1:16" ht="12.75">
      <c r="A309" s="25" t="s">
        <v>45</v>
      </c>
      <c s="29" t="s">
        <v>490</v>
      </c>
      <c s="29" t="s">
        <v>491</v>
      </c>
      <c s="25" t="s">
        <v>66</v>
      </c>
      <c s="30" t="s">
        <v>492</v>
      </c>
      <c s="31" t="s">
        <v>152</v>
      </c>
      <c s="32">
        <v>176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49</v>
      </c>
      <c r="E310" s="35" t="s">
        <v>221</v>
      </c>
    </row>
    <row r="311" spans="1:5" ht="12.75">
      <c r="A311" s="36" t="s">
        <v>51</v>
      </c>
      <c r="E311" s="37" t="s">
        <v>493</v>
      </c>
    </row>
    <row r="312" spans="1:5" ht="51">
      <c r="A312" t="s">
        <v>53</v>
      </c>
      <c r="E312" s="35" t="s">
        <v>484</v>
      </c>
    </row>
    <row r="313" spans="1:16" ht="12.75">
      <c r="A313" s="25" t="s">
        <v>45</v>
      </c>
      <c s="29" t="s">
        <v>494</v>
      </c>
      <c s="29" t="s">
        <v>495</v>
      </c>
      <c s="25" t="s">
        <v>66</v>
      </c>
      <c s="30" t="s">
        <v>496</v>
      </c>
      <c s="31" t="s">
        <v>152</v>
      </c>
      <c s="32">
        <v>341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49</v>
      </c>
      <c r="E314" s="35" t="s">
        <v>497</v>
      </c>
    </row>
    <row r="315" spans="1:5" ht="12.75">
      <c r="A315" s="36" t="s">
        <v>51</v>
      </c>
      <c r="E315" s="37" t="s">
        <v>498</v>
      </c>
    </row>
    <row r="316" spans="1:5" ht="51">
      <c r="A316" t="s">
        <v>53</v>
      </c>
      <c r="E316" s="35" t="s">
        <v>499</v>
      </c>
    </row>
    <row r="317" spans="1:16" ht="12.75">
      <c r="A317" s="25" t="s">
        <v>45</v>
      </c>
      <c s="29" t="s">
        <v>500</v>
      </c>
      <c s="29" t="s">
        <v>501</v>
      </c>
      <c s="25" t="s">
        <v>66</v>
      </c>
      <c s="30" t="s">
        <v>502</v>
      </c>
      <c s="31" t="s">
        <v>152</v>
      </c>
      <c s="32">
        <v>1903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49</v>
      </c>
      <c r="E318" s="35" t="s">
        <v>221</v>
      </c>
    </row>
    <row r="319" spans="1:5" ht="89.25">
      <c r="A319" s="36" t="s">
        <v>51</v>
      </c>
      <c r="E319" s="37" t="s">
        <v>503</v>
      </c>
    </row>
    <row r="320" spans="1:5" ht="25.5">
      <c r="A320" t="s">
        <v>53</v>
      </c>
      <c r="E320" s="35" t="s">
        <v>504</v>
      </c>
    </row>
    <row r="321" spans="1:16" ht="12.75">
      <c r="A321" s="25" t="s">
        <v>45</v>
      </c>
      <c s="29" t="s">
        <v>505</v>
      </c>
      <c s="29" t="s">
        <v>506</v>
      </c>
      <c s="25" t="s">
        <v>66</v>
      </c>
      <c s="30" t="s">
        <v>507</v>
      </c>
      <c s="31" t="s">
        <v>152</v>
      </c>
      <c s="32">
        <v>358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49</v>
      </c>
      <c r="E322" s="35" t="s">
        <v>221</v>
      </c>
    </row>
    <row r="323" spans="1:5" ht="76.5">
      <c r="A323" s="36" t="s">
        <v>51</v>
      </c>
      <c r="E323" s="37" t="s">
        <v>508</v>
      </c>
    </row>
    <row r="324" spans="1:5" ht="25.5">
      <c r="A324" t="s">
        <v>53</v>
      </c>
      <c r="E324" s="35" t="s">
        <v>504</v>
      </c>
    </row>
    <row r="325" spans="1:16" ht="12.75">
      <c r="A325" s="25" t="s">
        <v>45</v>
      </c>
      <c s="29" t="s">
        <v>509</v>
      </c>
      <c s="29" t="s">
        <v>510</v>
      </c>
      <c s="25" t="s">
        <v>66</v>
      </c>
      <c s="30" t="s">
        <v>511</v>
      </c>
      <c s="31" t="s">
        <v>152</v>
      </c>
      <c s="32">
        <v>276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49</v>
      </c>
      <c r="E326" s="35" t="s">
        <v>221</v>
      </c>
    </row>
    <row r="327" spans="1:5" ht="25.5">
      <c r="A327" s="36" t="s">
        <v>51</v>
      </c>
      <c r="E327" s="37" t="s">
        <v>512</v>
      </c>
    </row>
    <row r="328" spans="1:5" ht="25.5">
      <c r="A328" t="s">
        <v>53</v>
      </c>
      <c r="E328" s="35" t="s">
        <v>504</v>
      </c>
    </row>
    <row r="329" spans="1:16" ht="12.75">
      <c r="A329" s="25" t="s">
        <v>45</v>
      </c>
      <c s="29" t="s">
        <v>513</v>
      </c>
      <c s="29" t="s">
        <v>514</v>
      </c>
      <c s="25" t="s">
        <v>66</v>
      </c>
      <c s="30" t="s">
        <v>515</v>
      </c>
      <c s="31" t="s">
        <v>152</v>
      </c>
      <c s="32">
        <v>6340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12.75">
      <c r="A330" s="34" t="s">
        <v>49</v>
      </c>
      <c r="E330" s="35" t="s">
        <v>221</v>
      </c>
    </row>
    <row r="331" spans="1:5" ht="76.5">
      <c r="A331" s="36" t="s">
        <v>51</v>
      </c>
      <c r="E331" s="37" t="s">
        <v>516</v>
      </c>
    </row>
    <row r="332" spans="1:5" ht="38.25">
      <c r="A332" t="s">
        <v>53</v>
      </c>
      <c r="E332" s="35" t="s">
        <v>517</v>
      </c>
    </row>
    <row r="333" spans="1:16" ht="12.75">
      <c r="A333" s="25" t="s">
        <v>45</v>
      </c>
      <c s="29" t="s">
        <v>518</v>
      </c>
      <c s="29" t="s">
        <v>519</v>
      </c>
      <c s="25" t="s">
        <v>66</v>
      </c>
      <c s="30" t="s">
        <v>520</v>
      </c>
      <c s="31" t="s">
        <v>86</v>
      </c>
      <c s="32">
        <v>8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49</v>
      </c>
      <c r="E334" s="35" t="s">
        <v>221</v>
      </c>
    </row>
    <row r="335" spans="1:5" ht="12.75">
      <c r="A335" s="36" t="s">
        <v>51</v>
      </c>
      <c r="E335" s="37" t="s">
        <v>521</v>
      </c>
    </row>
    <row r="336" spans="1:5" ht="89.25">
      <c r="A336" t="s">
        <v>53</v>
      </c>
      <c r="E336" s="35" t="s">
        <v>522</v>
      </c>
    </row>
    <row r="337" spans="1:16" ht="12.75">
      <c r="A337" s="25" t="s">
        <v>45</v>
      </c>
      <c s="29" t="s">
        <v>523</v>
      </c>
      <c s="29" t="s">
        <v>524</v>
      </c>
      <c s="25" t="s">
        <v>66</v>
      </c>
      <c s="30" t="s">
        <v>525</v>
      </c>
      <c s="31" t="s">
        <v>86</v>
      </c>
      <c s="32">
        <v>105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12.75">
      <c r="A338" s="34" t="s">
        <v>49</v>
      </c>
      <c r="E338" s="35" t="s">
        <v>66</v>
      </c>
    </row>
    <row r="339" spans="1:5" ht="25.5">
      <c r="A339" s="36" t="s">
        <v>51</v>
      </c>
      <c r="E339" s="37" t="s">
        <v>526</v>
      </c>
    </row>
    <row r="340" spans="1:5" ht="89.25">
      <c r="A340" t="s">
        <v>53</v>
      </c>
      <c r="E340" s="35" t="s">
        <v>527</v>
      </c>
    </row>
    <row r="341" spans="1:16" ht="25.5">
      <c r="A341" s="25" t="s">
        <v>45</v>
      </c>
      <c s="29" t="s">
        <v>528</v>
      </c>
      <c s="29" t="s">
        <v>529</v>
      </c>
      <c s="25" t="s">
        <v>66</v>
      </c>
      <c s="30" t="s">
        <v>530</v>
      </c>
      <c s="31" t="s">
        <v>531</v>
      </c>
      <c s="32">
        <v>8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49</v>
      </c>
      <c r="E342" s="35" t="s">
        <v>532</v>
      </c>
    </row>
    <row r="343" spans="1:5" ht="12.75">
      <c r="A343" s="36" t="s">
        <v>51</v>
      </c>
      <c r="E343" s="37" t="s">
        <v>521</v>
      </c>
    </row>
    <row r="344" spans="1:5" ht="229.5">
      <c r="A344" t="s">
        <v>53</v>
      </c>
      <c r="E344" s="35" t="s">
        <v>533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534</v>
      </c>
      <c s="6"/>
      <c s="18" t="s">
        <v>535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536</v>
      </c>
      <c s="25" t="s">
        <v>66</v>
      </c>
      <c s="30" t="s">
        <v>537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40.25">
      <c r="A10" s="34" t="s">
        <v>49</v>
      </c>
      <c r="E10" s="35" t="s">
        <v>538</v>
      </c>
    </row>
    <row r="11" spans="1:5" ht="12.75">
      <c r="A11" s="36" t="s">
        <v>51</v>
      </c>
      <c r="E11" s="37" t="s">
        <v>57</v>
      </c>
    </row>
    <row r="12" spans="1:5" ht="12.75">
      <c r="A12" t="s">
        <v>53</v>
      </c>
      <c r="E12" s="35" t="s">
        <v>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539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539</v>
      </c>
      <c s="6"/>
      <c s="18" t="s">
        <v>540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541</v>
      </c>
      <c s="25" t="s">
        <v>66</v>
      </c>
      <c s="30" t="s">
        <v>540</v>
      </c>
      <c s="31" t="s">
        <v>55</v>
      </c>
      <c s="32">
        <v>1</v>
      </c>
      <c s="33">
        <v>0</v>
      </c>
      <c s="33">
        <f>ROUND(ROUND(H9,2)*ROUND(G9,3),2)</f>
      </c>
      <c r="O9">
        <f>(I9*0)/100</f>
      </c>
      <c t="s">
        <v>27</v>
      </c>
    </row>
    <row r="10" spans="1:5" ht="12.75">
      <c r="A10" s="34" t="s">
        <v>49</v>
      </c>
      <c r="E10" s="35" t="s">
        <v>542</v>
      </c>
    </row>
    <row r="11" spans="1:5" ht="12.75">
      <c r="A11" s="36" t="s">
        <v>51</v>
      </c>
      <c r="E11" s="37" t="s">
        <v>57</v>
      </c>
    </row>
    <row r="12" spans="1:5" ht="12.75">
      <c r="A12" t="s">
        <v>53</v>
      </c>
      <c r="E12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543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543</v>
      </c>
      <c s="6"/>
      <c s="18" t="s">
        <v>544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541</v>
      </c>
      <c s="25" t="s">
        <v>66</v>
      </c>
      <c s="30" t="s">
        <v>545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542</v>
      </c>
    </row>
    <row r="11" spans="1:5" ht="12.75">
      <c r="A11" s="36" t="s">
        <v>51</v>
      </c>
      <c r="E11" s="37" t="s">
        <v>57</v>
      </c>
    </row>
    <row r="12" spans="1:5" ht="12.75">
      <c r="A12" t="s">
        <v>53</v>
      </c>
      <c r="E12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546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546</v>
      </c>
      <c s="6"/>
      <c s="18" t="s">
        <v>547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541</v>
      </c>
      <c s="25" t="s">
        <v>66</v>
      </c>
      <c s="30" t="s">
        <v>548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542</v>
      </c>
    </row>
    <row r="11" spans="1:5" ht="12.75">
      <c r="A11" s="36" t="s">
        <v>51</v>
      </c>
      <c r="E11" s="37" t="s">
        <v>57</v>
      </c>
    </row>
    <row r="12" spans="1:5" ht="12.75">
      <c r="A12" t="s">
        <v>53</v>
      </c>
      <c r="E12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549</v>
      </c>
      <c s="6"/>
      <c s="18" t="s">
        <v>550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541</v>
      </c>
      <c s="25" t="s">
        <v>66</v>
      </c>
      <c s="30" t="s">
        <v>551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542</v>
      </c>
    </row>
    <row r="11" spans="1:5" ht="12.75">
      <c r="A11" s="36" t="s">
        <v>51</v>
      </c>
      <c r="E11" s="37" t="s">
        <v>57</v>
      </c>
    </row>
    <row r="12" spans="1:5" ht="12.75">
      <c r="A12" t="s">
        <v>53</v>
      </c>
      <c r="E12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552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552</v>
      </c>
      <c s="6"/>
      <c s="18" t="s">
        <v>553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541</v>
      </c>
      <c s="25" t="s">
        <v>66</v>
      </c>
      <c s="30" t="s">
        <v>554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542</v>
      </c>
    </row>
    <row r="11" spans="1:5" ht="12.75">
      <c r="A11" s="36" t="s">
        <v>51</v>
      </c>
      <c r="E11" s="37" t="s">
        <v>66</v>
      </c>
    </row>
    <row r="12" spans="1:5" ht="12.75">
      <c r="A12" t="s">
        <v>53</v>
      </c>
      <c r="E12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