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yl\Desktop\Veřejné zakázky\2023\VZ - Koncové parkoviště\Zadávací dokumentace\"/>
    </mc:Choice>
  </mc:AlternateContent>
  <bookViews>
    <workbookView xWindow="0" yWindow="0" windowWidth="21570" windowHeight="3825" activeTab="1"/>
  </bookViews>
  <sheets>
    <sheet name="Rekapitulace" sheetId="2" r:id="rId1"/>
    <sheet name="Zakazka" sheetId="3" r:id="rId2"/>
  </sheets>
  <definedNames>
    <definedName name="__CENA__">Zakazka!$O$6:$O$182</definedName>
    <definedName name="__MAIN__">Zakazka!$F$1:$DA$117</definedName>
    <definedName name="__MAIN2__" localSheetId="0">Rekapitulace!$B$1:$H$26</definedName>
    <definedName name="__MAIN2__">#REF!</definedName>
    <definedName name="__MAIN3__">#REF!</definedName>
    <definedName name="__SAZBA__">Zakazka!$T$6:$T$182</definedName>
    <definedName name="__T0__">Zakazka!$F$5:$Y$117</definedName>
    <definedName name="__T1__">Zakazka!$F$6:$Y$30</definedName>
    <definedName name="__T2__">Zakazka!$F$7:$DA$7</definedName>
    <definedName name="__T3__">Zakazka!#REF!</definedName>
    <definedName name="__TE0__">#REF!</definedName>
    <definedName name="__TE1__">#REF!</definedName>
    <definedName name="__TE2__">#REF!</definedName>
    <definedName name="__TE3__">#REF!</definedName>
    <definedName name="__TR0__" localSheetId="0">Rekapitulace!$B$5:$F$6</definedName>
    <definedName name="__TR0__">#REF!</definedName>
    <definedName name="__TR1__" localSheetId="0">Rekapitulace!$B$6:$F$6</definedName>
    <definedName name="__TR1__">#REF!</definedName>
    <definedName name="_xlnm.Print_Titles" localSheetId="1">Zakazka!$3:$4</definedName>
    <definedName name="_xlnm.Print_Area" localSheetId="1">Zakazka!$F$1:$Q$179</definedName>
  </definedNames>
  <calcPr calcId="152511"/>
</workbook>
</file>

<file path=xl/calcChain.xml><?xml version="1.0" encoding="utf-8"?>
<calcChain xmlns="http://schemas.openxmlformats.org/spreadsheetml/2006/main">
  <c r="O103" i="3" l="1"/>
  <c r="M103" i="3"/>
  <c r="S103" i="3" s="1"/>
  <c r="S102" i="3"/>
  <c r="M102" i="3"/>
  <c r="Q102" i="3" s="1"/>
  <c r="O101" i="3"/>
  <c r="U101" i="3" s="1"/>
  <c r="M101" i="3"/>
  <c r="Q101" i="3" s="1"/>
  <c r="S100" i="3"/>
  <c r="M100" i="3"/>
  <c r="O100" i="3" s="1"/>
  <c r="A2" i="2" a="1"/>
  <c r="A2" i="2" s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M7" i="3"/>
  <c r="O7" i="3" s="1"/>
  <c r="M8" i="3"/>
  <c r="Q8" i="3" s="1"/>
  <c r="M15" i="3"/>
  <c r="O15" i="3" s="1"/>
  <c r="M18" i="3"/>
  <c r="Q18" i="3" s="1"/>
  <c r="M20" i="3"/>
  <c r="O20" i="3" s="1"/>
  <c r="M22" i="3"/>
  <c r="Q22" i="3" s="1"/>
  <c r="M27" i="3"/>
  <c r="S27" i="3"/>
  <c r="M28" i="3"/>
  <c r="S28" i="3" s="1"/>
  <c r="M32" i="3"/>
  <c r="Q32" i="3" s="1"/>
  <c r="Q31" i="3" s="1"/>
  <c r="D7" i="2" s="1"/>
  <c r="M33" i="3"/>
  <c r="O33" i="3" s="1"/>
  <c r="M34" i="3"/>
  <c r="O34" i="3"/>
  <c r="M37" i="3"/>
  <c r="S37" i="3"/>
  <c r="M41" i="3"/>
  <c r="O41" i="3" s="1"/>
  <c r="M43" i="3"/>
  <c r="S43" i="3"/>
  <c r="M44" i="3"/>
  <c r="Q44" i="3" s="1"/>
  <c r="M45" i="3"/>
  <c r="S45" i="3" s="1"/>
  <c r="M47" i="3"/>
  <c r="Q47" i="3" s="1"/>
  <c r="M49" i="3"/>
  <c r="S49" i="3"/>
  <c r="M51" i="3"/>
  <c r="S51" i="3" s="1"/>
  <c r="Q51" i="3"/>
  <c r="M54" i="3"/>
  <c r="S54" i="3" s="1"/>
  <c r="M57" i="3"/>
  <c r="S57" i="3" s="1"/>
  <c r="M59" i="3"/>
  <c r="Q59" i="3" s="1"/>
  <c r="M61" i="3"/>
  <c r="O61" i="3"/>
  <c r="U61" i="3" s="1"/>
  <c r="V61" i="3" s="1"/>
  <c r="M62" i="3"/>
  <c r="O62" i="3"/>
  <c r="M63" i="3"/>
  <c r="Q63" i="3" s="1"/>
  <c r="M64" i="3"/>
  <c r="Q64" i="3" s="1"/>
  <c r="M67" i="3"/>
  <c r="S67" i="3" s="1"/>
  <c r="S66" i="3" s="1"/>
  <c r="M71" i="3"/>
  <c r="Q71" i="3"/>
  <c r="M73" i="3"/>
  <c r="S73" i="3" s="1"/>
  <c r="M74" i="3"/>
  <c r="O74" i="3" s="1"/>
  <c r="M75" i="3"/>
  <c r="Q75" i="3" s="1"/>
  <c r="M76" i="3"/>
  <c r="S76" i="3"/>
  <c r="M77" i="3"/>
  <c r="O77" i="3" s="1"/>
  <c r="U77" i="3" s="1"/>
  <c r="M78" i="3"/>
  <c r="S78" i="3" s="1"/>
  <c r="M79" i="3"/>
  <c r="S79" i="3" s="1"/>
  <c r="M80" i="3"/>
  <c r="O80" i="3" s="1"/>
  <c r="S80" i="3"/>
  <c r="M82" i="3"/>
  <c r="O82" i="3"/>
  <c r="U82" i="3" s="1"/>
  <c r="V82" i="3" s="1"/>
  <c r="M84" i="3"/>
  <c r="O84" i="3" s="1"/>
  <c r="U84" i="3" s="1"/>
  <c r="V84" i="3" s="1"/>
  <c r="M85" i="3"/>
  <c r="S85" i="3"/>
  <c r="M86" i="3"/>
  <c r="O86" i="3" s="1"/>
  <c r="U86" i="3" s="1"/>
  <c r="V86" i="3" s="1"/>
  <c r="M87" i="3"/>
  <c r="Q87" i="3" s="1"/>
  <c r="M88" i="3"/>
  <c r="O88" i="3" s="1"/>
  <c r="U88" i="3" s="1"/>
  <c r="V88" i="3" s="1"/>
  <c r="M90" i="3"/>
  <c r="O90" i="3" s="1"/>
  <c r="S90" i="3"/>
  <c r="M91" i="3"/>
  <c r="O91" i="3"/>
  <c r="U91" i="3" s="1"/>
  <c r="V91" i="3" s="1"/>
  <c r="M93" i="3"/>
  <c r="O93" i="3" s="1"/>
  <c r="U93" i="3" s="1"/>
  <c r="V93" i="3" s="1"/>
  <c r="M94" i="3"/>
  <c r="O94" i="3" s="1"/>
  <c r="M95" i="3"/>
  <c r="O95" i="3" s="1"/>
  <c r="M96" i="3"/>
  <c r="S96" i="3" s="1"/>
  <c r="M97" i="3"/>
  <c r="S97" i="3"/>
  <c r="M98" i="3"/>
  <c r="S98" i="3" s="1"/>
  <c r="M99" i="3"/>
  <c r="O99" i="3"/>
  <c r="U99" i="3" s="1"/>
  <c r="V99" i="3" s="1"/>
  <c r="M106" i="3"/>
  <c r="S106" i="3" s="1"/>
  <c r="M109" i="3"/>
  <c r="Q109" i="3"/>
  <c r="M111" i="3"/>
  <c r="S111" i="3" s="1"/>
  <c r="M112" i="3"/>
  <c r="S112" i="3" s="1"/>
  <c r="M115" i="3"/>
  <c r="S115" i="3"/>
  <c r="S114" i="3" s="1"/>
  <c r="M120" i="3"/>
  <c r="Q120" i="3" s="1"/>
  <c r="S120" i="3"/>
  <c r="M121" i="3"/>
  <c r="S121" i="3" s="1"/>
  <c r="M122" i="3"/>
  <c r="O122" i="3" s="1"/>
  <c r="M123" i="3"/>
  <c r="S123" i="3"/>
  <c r="M124" i="3"/>
  <c r="S124" i="3" s="1"/>
  <c r="M125" i="3"/>
  <c r="O125" i="3" s="1"/>
  <c r="Q125" i="3"/>
  <c r="M126" i="3"/>
  <c r="S126" i="3" s="1"/>
  <c r="Q126" i="3"/>
  <c r="M127" i="3"/>
  <c r="S127" i="3" s="1"/>
  <c r="M130" i="3"/>
  <c r="S130" i="3" s="1"/>
  <c r="M133" i="3"/>
  <c r="S133" i="3" s="1"/>
  <c r="M136" i="3"/>
  <c r="Q136" i="3"/>
  <c r="M137" i="3"/>
  <c r="Q137" i="3" s="1"/>
  <c r="M138" i="3"/>
  <c r="Q138" i="3"/>
  <c r="M139" i="3"/>
  <c r="Q139" i="3"/>
  <c r="O139" i="3"/>
  <c r="S139" i="3"/>
  <c r="M140" i="3"/>
  <c r="S140" i="3" s="1"/>
  <c r="M141" i="3"/>
  <c r="O141" i="3" s="1"/>
  <c r="U141" i="3" s="1"/>
  <c r="V141" i="3" s="1"/>
  <c r="M142" i="3"/>
  <c r="Q142" i="3"/>
  <c r="M143" i="3"/>
  <c r="O143" i="3" s="1"/>
  <c r="M144" i="3"/>
  <c r="O144" i="3" s="1"/>
  <c r="U144" i="3" s="1"/>
  <c r="V144" i="3" s="1"/>
  <c r="M145" i="3"/>
  <c r="Q145" i="3" s="1"/>
  <c r="M146" i="3"/>
  <c r="Q146" i="3" s="1"/>
  <c r="S146" i="3"/>
  <c r="M147" i="3"/>
  <c r="S147" i="3" s="1"/>
  <c r="M148" i="3"/>
  <c r="Q148" i="3" s="1"/>
  <c r="M149" i="3"/>
  <c r="Q149" i="3" s="1"/>
  <c r="M150" i="3"/>
  <c r="Q150" i="3"/>
  <c r="M151" i="3"/>
  <c r="O151" i="3" s="1"/>
  <c r="U151" i="3" s="1"/>
  <c r="V151" i="3" s="1"/>
  <c r="M152" i="3"/>
  <c r="Q152" i="3" s="1"/>
  <c r="M157" i="3"/>
  <c r="S157" i="3" s="1"/>
  <c r="M158" i="3"/>
  <c r="Q158" i="3" s="1"/>
  <c r="M159" i="3"/>
  <c r="S159" i="3" s="1"/>
  <c r="M161" i="3"/>
  <c r="Q161" i="3" s="1"/>
  <c r="M162" i="3"/>
  <c r="S162" i="3" s="1"/>
  <c r="M163" i="3"/>
  <c r="O163" i="3" s="1"/>
  <c r="M164" i="3"/>
  <c r="O164" i="3" s="1"/>
  <c r="U164" i="3" s="1"/>
  <c r="V164" i="3" s="1"/>
  <c r="M166" i="3"/>
  <c r="Q166" i="3" s="1"/>
  <c r="M167" i="3"/>
  <c r="S167" i="3" s="1"/>
  <c r="M168" i="3"/>
  <c r="Q168" i="3" s="1"/>
  <c r="M169" i="3"/>
  <c r="S169" i="3" s="1"/>
  <c r="M172" i="3"/>
  <c r="O172" i="3" s="1"/>
  <c r="U172" i="3" s="1"/>
  <c r="V172" i="3" s="1"/>
  <c r="M173" i="3"/>
  <c r="O173" i="3" s="1"/>
  <c r="M174" i="3"/>
  <c r="Q174" i="3" s="1"/>
  <c r="M175" i="3"/>
  <c r="S175" i="3" s="1"/>
  <c r="M178" i="3"/>
  <c r="S178" i="3" s="1"/>
  <c r="S177" i="3" s="1"/>
  <c r="S41" i="3"/>
  <c r="O76" i="3"/>
  <c r="Q62" i="3"/>
  <c r="Q76" i="3"/>
  <c r="S62" i="3"/>
  <c r="O51" i="3"/>
  <c r="U51" i="3" s="1"/>
  <c r="V51" i="3" s="1"/>
  <c r="Q15" i="3"/>
  <c r="S142" i="3"/>
  <c r="S15" i="3"/>
  <c r="O136" i="3"/>
  <c r="U136" i="3" s="1"/>
  <c r="V136" i="3" s="1"/>
  <c r="O96" i="3"/>
  <c r="O140" i="3"/>
  <c r="O137" i="3"/>
  <c r="Q93" i="3"/>
  <c r="S74" i="3"/>
  <c r="Q61" i="3"/>
  <c r="Q54" i="3"/>
  <c r="Q33" i="3"/>
  <c r="O27" i="3"/>
  <c r="O54" i="3"/>
  <c r="Q162" i="3"/>
  <c r="S143" i="3"/>
  <c r="O126" i="3"/>
  <c r="S93" i="3"/>
  <c r="Q80" i="3"/>
  <c r="S61" i="3"/>
  <c r="O37" i="3"/>
  <c r="V37" i="3" s="1"/>
  <c r="S33" i="3"/>
  <c r="Q27" i="3"/>
  <c r="O109" i="3"/>
  <c r="V109" i="3" s="1"/>
  <c r="O162" i="3"/>
  <c r="U162" i="3" s="1"/>
  <c r="V162" i="3" s="1"/>
  <c r="Q121" i="3"/>
  <c r="S84" i="3"/>
  <c r="Q49" i="3"/>
  <c r="Q37" i="3"/>
  <c r="O8" i="3"/>
  <c r="U8" i="3" s="1"/>
  <c r="V8" i="3" s="1"/>
  <c r="Q172" i="3"/>
  <c r="S150" i="3"/>
  <c r="Q106" i="3"/>
  <c r="S94" i="3"/>
  <c r="S88" i="3"/>
  <c r="Q43" i="3"/>
  <c r="Q90" i="3"/>
  <c r="Q79" i="3"/>
  <c r="S152" i="3"/>
  <c r="S136" i="3"/>
  <c r="Q123" i="3"/>
  <c r="S109" i="3"/>
  <c r="Q88" i="3"/>
  <c r="Q84" i="3"/>
  <c r="Q78" i="3"/>
  <c r="Q74" i="3"/>
  <c r="O67" i="3"/>
  <c r="O66" i="3" s="1"/>
  <c r="C10" i="2" s="1"/>
  <c r="O49" i="3"/>
  <c r="U49" i="3" s="1"/>
  <c r="V49" i="3" s="1"/>
  <c r="O43" i="3"/>
  <c r="S8" i="3"/>
  <c r="O175" i="3"/>
  <c r="O150" i="3"/>
  <c r="O142" i="3"/>
  <c r="O138" i="3"/>
  <c r="O28" i="3"/>
  <c r="U28" i="3" s="1"/>
  <c r="V28" i="3" s="1"/>
  <c r="O178" i="3"/>
  <c r="U178" i="3" s="1"/>
  <c r="O124" i="3"/>
  <c r="U124" i="3" s="1"/>
  <c r="O115" i="3"/>
  <c r="U115" i="3" s="1"/>
  <c r="O85" i="3"/>
  <c r="O79" i="3"/>
  <c r="U79" i="3" s="1"/>
  <c r="V79" i="3" s="1"/>
  <c r="Q178" i="3"/>
  <c r="Q177" i="3" s="1"/>
  <c r="D19" i="2" s="1"/>
  <c r="Q124" i="3"/>
  <c r="Q115" i="3"/>
  <c r="Q114" i="3" s="1"/>
  <c r="D13" i="2" s="1"/>
  <c r="Q85" i="3"/>
  <c r="U126" i="3"/>
  <c r="V126" i="3" s="1"/>
  <c r="U109" i="3"/>
  <c r="U54" i="3"/>
  <c r="V54" i="3" s="1"/>
  <c r="U138" i="3"/>
  <c r="V138" i="3" s="1"/>
  <c r="S71" i="3"/>
  <c r="O71" i="3"/>
  <c r="Q34" i="3"/>
  <c r="Q77" i="3"/>
  <c r="O148" i="3"/>
  <c r="U148" i="3" s="1"/>
  <c r="V148" i="3" s="1"/>
  <c r="S34" i="3"/>
  <c r="S174" i="3"/>
  <c r="O167" i="3"/>
  <c r="U167" i="3" s="1"/>
  <c r="V167" i="3" s="1"/>
  <c r="S161" i="3"/>
  <c r="O157" i="3"/>
  <c r="Q28" i="3"/>
  <c r="Q175" i="3"/>
  <c r="Q157" i="3"/>
  <c r="S138" i="3"/>
  <c r="O146" i="3"/>
  <c r="U146" i="3" s="1"/>
  <c r="V146" i="3" s="1"/>
  <c r="S125" i="3"/>
  <c r="O64" i="3"/>
  <c r="U64" i="3" s="1"/>
  <c r="V64" i="3" s="1"/>
  <c r="S173" i="3"/>
  <c r="U37" i="3"/>
  <c r="Q91" i="3"/>
  <c r="Q173" i="3"/>
  <c r="O123" i="3"/>
  <c r="U123" i="3" s="1"/>
  <c r="V123" i="3" s="1"/>
  <c r="S99" i="3"/>
  <c r="S91" i="3"/>
  <c r="Q82" i="3"/>
  <c r="U34" i="3"/>
  <c r="V34" i="3" s="1"/>
  <c r="S82" i="3"/>
  <c r="Q99" i="3"/>
  <c r="O106" i="3"/>
  <c r="U106" i="3" s="1"/>
  <c r="O97" i="3"/>
  <c r="U142" i="3"/>
  <c r="V142" i="3" s="1"/>
  <c r="Q97" i="3"/>
  <c r="Q144" i="3"/>
  <c r="U157" i="3"/>
  <c r="V157" i="3" s="1"/>
  <c r="U97" i="3"/>
  <c r="V97" i="3" s="1"/>
  <c r="V33" i="3" l="1"/>
  <c r="U33" i="3"/>
  <c r="Q45" i="3"/>
  <c r="S44" i="3"/>
  <c r="O177" i="3"/>
  <c r="C19" i="2" s="1"/>
  <c r="Q130" i="3"/>
  <c r="O120" i="3"/>
  <c r="U120" i="3" s="1"/>
  <c r="S149" i="3"/>
  <c r="S137" i="3"/>
  <c r="Q96" i="3"/>
  <c r="S164" i="3"/>
  <c r="S151" i="3"/>
  <c r="S95" i="3"/>
  <c r="S86" i="3"/>
  <c r="S77" i="3"/>
  <c r="S64" i="3"/>
  <c r="S145" i="3"/>
  <c r="Q159" i="3"/>
  <c r="S171" i="3"/>
  <c r="S141" i="3"/>
  <c r="Q98" i="3"/>
  <c r="Q73" i="3"/>
  <c r="Q70" i="3" s="1"/>
  <c r="D11" i="2" s="1"/>
  <c r="S22" i="3"/>
  <c r="Q67" i="3"/>
  <c r="Q66" i="3" s="1"/>
  <c r="D10" i="2" s="1"/>
  <c r="O45" i="3"/>
  <c r="U45" i="3" s="1"/>
  <c r="V45" i="3" s="1"/>
  <c r="Q171" i="3"/>
  <c r="D18" i="2" s="1"/>
  <c r="Q111" i="3"/>
  <c r="Q127" i="3"/>
  <c r="Q169" i="3"/>
  <c r="O159" i="3"/>
  <c r="U159" i="3" s="1"/>
  <c r="S144" i="3"/>
  <c r="S135" i="3" s="1"/>
  <c r="S18" i="3"/>
  <c r="Q143" i="3"/>
  <c r="Q86" i="3"/>
  <c r="O102" i="3"/>
  <c r="U102" i="3" s="1"/>
  <c r="S87" i="3"/>
  <c r="O44" i="3"/>
  <c r="U44" i="3" s="1"/>
  <c r="V44" i="3" s="1"/>
  <c r="Q164" i="3"/>
  <c r="O130" i="3"/>
  <c r="U130" i="3" s="1"/>
  <c r="V130" i="3" s="1"/>
  <c r="O149" i="3"/>
  <c r="S172" i="3"/>
  <c r="O127" i="3"/>
  <c r="U127" i="3" s="1"/>
  <c r="V127" i="3" s="1"/>
  <c r="O32" i="3"/>
  <c r="O31" i="3" s="1"/>
  <c r="C7" i="2" s="1"/>
  <c r="O169" i="3"/>
  <c r="U169" i="3" s="1"/>
  <c r="V169" i="3" s="1"/>
  <c r="S148" i="3"/>
  <c r="O166" i="3"/>
  <c r="O161" i="3"/>
  <c r="U161" i="3" s="1"/>
  <c r="V161" i="3" s="1"/>
  <c r="Q141" i="3"/>
  <c r="O133" i="3"/>
  <c r="U133" i="3" s="1"/>
  <c r="V133" i="3" s="1"/>
  <c r="Q122" i="3"/>
  <c r="Q119" i="3" s="1"/>
  <c r="D15" i="2" s="1"/>
  <c r="S75" i="3"/>
  <c r="Q133" i="3"/>
  <c r="O78" i="3"/>
  <c r="O75" i="3"/>
  <c r="U75" i="3" s="1"/>
  <c r="V75" i="3" s="1"/>
  <c r="O18" i="3"/>
  <c r="U18" i="3" s="1"/>
  <c r="V18" i="3" s="1"/>
  <c r="Q103" i="3"/>
  <c r="O73" i="3"/>
  <c r="O145" i="3"/>
  <c r="U145" i="3" s="1"/>
  <c r="V145" i="3" s="1"/>
  <c r="Q147" i="3"/>
  <c r="O87" i="3"/>
  <c r="U87" i="3" s="1"/>
  <c r="V87" i="3" s="1"/>
  <c r="Q95" i="3"/>
  <c r="Q151" i="3"/>
  <c r="O147" i="3"/>
  <c r="Q167" i="3"/>
  <c r="O152" i="3"/>
  <c r="U152" i="3" s="1"/>
  <c r="V152" i="3" s="1"/>
  <c r="U67" i="3"/>
  <c r="U66" i="3" s="1"/>
  <c r="E10" i="2" s="1"/>
  <c r="Q94" i="3"/>
  <c r="O22" i="3"/>
  <c r="U22" i="3" s="1"/>
  <c r="V22" i="3" s="1"/>
  <c r="O111" i="3"/>
  <c r="U111" i="3" s="1"/>
  <c r="O121" i="3"/>
  <c r="U121" i="3" s="1"/>
  <c r="V121" i="3" s="1"/>
  <c r="S166" i="3"/>
  <c r="Q100" i="3"/>
  <c r="U103" i="3"/>
  <c r="V103" i="3" s="1"/>
  <c r="Q112" i="3"/>
  <c r="Q105" i="3" s="1"/>
  <c r="D12" i="2" s="1"/>
  <c r="O112" i="3"/>
  <c r="U112" i="3" s="1"/>
  <c r="V112" i="3" s="1"/>
  <c r="S59" i="3"/>
  <c r="O59" i="3"/>
  <c r="U59" i="3" s="1"/>
  <c r="V59" i="3" s="1"/>
  <c r="U100" i="3"/>
  <c r="V100" i="3" s="1"/>
  <c r="V101" i="3"/>
  <c r="S101" i="3"/>
  <c r="S70" i="3" s="1"/>
  <c r="V102" i="3"/>
  <c r="U7" i="3"/>
  <c r="V7" i="3" s="1"/>
  <c r="U41" i="3"/>
  <c r="V41" i="3" s="1"/>
  <c r="U15" i="3"/>
  <c r="V15" i="3" s="1"/>
  <c r="O119" i="3"/>
  <c r="U122" i="3"/>
  <c r="U119" i="3" s="1"/>
  <c r="U163" i="3"/>
  <c r="V163" i="3" s="1"/>
  <c r="V20" i="3"/>
  <c r="U20" i="3"/>
  <c r="V115" i="3"/>
  <c r="V114" i="3" s="1"/>
  <c r="F13" i="2" s="1"/>
  <c r="U114" i="3"/>
  <c r="E13" i="2" s="1"/>
  <c r="S105" i="3"/>
  <c r="U74" i="3"/>
  <c r="V74" i="3" s="1"/>
  <c r="S163" i="3"/>
  <c r="O63" i="3"/>
  <c r="O174" i="3"/>
  <c r="U32" i="3"/>
  <c r="U31" i="3" s="1"/>
  <c r="E7" i="2" s="1"/>
  <c r="Q20" i="3"/>
  <c r="S168" i="3"/>
  <c r="S158" i="3"/>
  <c r="O168" i="3"/>
  <c r="U168" i="3" s="1"/>
  <c r="V168" i="3" s="1"/>
  <c r="Q163" i="3"/>
  <c r="Q155" i="3" s="1"/>
  <c r="D17" i="2" s="1"/>
  <c r="O158" i="3"/>
  <c r="S122" i="3"/>
  <c r="S119" i="3" s="1"/>
  <c r="S63" i="3"/>
  <c r="Q57" i="3"/>
  <c r="Q53" i="3" s="1"/>
  <c r="D9" i="2" s="1"/>
  <c r="S47" i="3"/>
  <c r="S36" i="3" s="1"/>
  <c r="Q41" i="3"/>
  <c r="Q36" i="3" s="1"/>
  <c r="D8" i="2" s="1"/>
  <c r="S32" i="3"/>
  <c r="S31" i="3" s="1"/>
  <c r="S20" i="3"/>
  <c r="Q7" i="3"/>
  <c r="O57" i="3"/>
  <c r="U175" i="3"/>
  <c r="V175" i="3" s="1"/>
  <c r="O47" i="3"/>
  <c r="V106" i="3"/>
  <c r="S7" i="3"/>
  <c r="O114" i="3"/>
  <c r="C13" i="2" s="1"/>
  <c r="Q140" i="3"/>
  <c r="Q135" i="3" s="1"/>
  <c r="O98" i="3"/>
  <c r="V124" i="3"/>
  <c r="O135" i="3"/>
  <c r="C16" i="2" s="1"/>
  <c r="A3" i="2" a="1"/>
  <c r="A3" i="2" s="1"/>
  <c r="A23" i="2" s="1"/>
  <c r="U177" i="3"/>
  <c r="E19" i="2" s="1"/>
  <c r="V178" i="3"/>
  <c r="V177" i="3" s="1"/>
  <c r="F19" i="2" s="1"/>
  <c r="O171" i="3"/>
  <c r="C18" i="2" s="1"/>
  <c r="U173" i="3"/>
  <c r="V173" i="3" s="1"/>
  <c r="V159" i="3"/>
  <c r="U149" i="3"/>
  <c r="V149" i="3" s="1"/>
  <c r="U150" i="3"/>
  <c r="V150" i="3" s="1"/>
  <c r="U137" i="3"/>
  <c r="U139" i="3"/>
  <c r="V139" i="3" s="1"/>
  <c r="U140" i="3"/>
  <c r="V140" i="3" s="1"/>
  <c r="U147" i="3"/>
  <c r="V147" i="3" s="1"/>
  <c r="U143" i="3"/>
  <c r="V143" i="3" s="1"/>
  <c r="C15" i="2"/>
  <c r="V120" i="3"/>
  <c r="U95" i="3"/>
  <c r="V95" i="3" s="1"/>
  <c r="U96" i="3"/>
  <c r="V96" i="3" s="1"/>
  <c r="U125" i="3"/>
  <c r="V125" i="3" s="1"/>
  <c r="V80" i="3"/>
  <c r="V77" i="3"/>
  <c r="U78" i="3"/>
  <c r="V78" i="3" s="1"/>
  <c r="U85" i="3"/>
  <c r="V85" i="3" s="1"/>
  <c r="U94" i="3"/>
  <c r="V94" i="3" s="1"/>
  <c r="U76" i="3"/>
  <c r="V76" i="3" s="1"/>
  <c r="U80" i="3"/>
  <c r="U90" i="3"/>
  <c r="V90" i="3" s="1"/>
  <c r="V62" i="3"/>
  <c r="U62" i="3"/>
  <c r="U71" i="3"/>
  <c r="V27" i="3"/>
  <c r="V43" i="3"/>
  <c r="U43" i="3"/>
  <c r="U27" i="3"/>
  <c r="U166" i="3" l="1"/>
  <c r="V166" i="3" s="1"/>
  <c r="U73" i="3"/>
  <c r="V73" i="3" s="1"/>
  <c r="V122" i="3"/>
  <c r="S6" i="3"/>
  <c r="V111" i="3"/>
  <c r="V105" i="3" s="1"/>
  <c r="F12" i="2" s="1"/>
  <c r="V32" i="3"/>
  <c r="V31" i="3" s="1"/>
  <c r="F7" i="2" s="1"/>
  <c r="S155" i="3"/>
  <c r="S118" i="3" s="1"/>
  <c r="O6" i="3"/>
  <c r="C6" i="2" s="1"/>
  <c r="Q6" i="3"/>
  <c r="D6" i="2" s="1"/>
  <c r="V67" i="3"/>
  <c r="V66" i="3" s="1"/>
  <c r="F10" i="2" s="1"/>
  <c r="O105" i="3"/>
  <c r="C12" i="2" s="1"/>
  <c r="U105" i="3"/>
  <c r="E12" i="2" s="1"/>
  <c r="S53" i="3"/>
  <c r="D16" i="2"/>
  <c r="Q118" i="3"/>
  <c r="D14" i="2" s="1"/>
  <c r="U158" i="3"/>
  <c r="O155" i="3"/>
  <c r="U98" i="3"/>
  <c r="V98" i="3" s="1"/>
  <c r="U171" i="3"/>
  <c r="E18" i="2" s="1"/>
  <c r="U70" i="3"/>
  <c r="E11" i="2" s="1"/>
  <c r="U47" i="3"/>
  <c r="V47" i="3" s="1"/>
  <c r="V36" i="3" s="1"/>
  <c r="F8" i="2" s="1"/>
  <c r="O70" i="3"/>
  <c r="C11" i="2" s="1"/>
  <c r="O53" i="3"/>
  <c r="C9" i="2" s="1"/>
  <c r="U57" i="3"/>
  <c r="V57" i="3" s="1"/>
  <c r="V53" i="3" s="1"/>
  <c r="F9" i="2" s="1"/>
  <c r="U174" i="3"/>
  <c r="V174" i="3" s="1"/>
  <c r="V171" i="3" s="1"/>
  <c r="F18" i="2" s="1"/>
  <c r="V6" i="3"/>
  <c r="F6" i="2" s="1"/>
  <c r="V63" i="3"/>
  <c r="U63" i="3"/>
  <c r="U6" i="3"/>
  <c r="E6" i="2" s="1"/>
  <c r="V71" i="3"/>
  <c r="O36" i="3"/>
  <c r="C8" i="2" s="1"/>
  <c r="C23" i="2"/>
  <c r="A4" i="2" a="1"/>
  <c r="A4" i="2" s="1"/>
  <c r="A24" i="2" s="1"/>
  <c r="A21" i="2" s="1"/>
  <c r="B23" i="2"/>
  <c r="U135" i="3"/>
  <c r="E16" i="2" s="1"/>
  <c r="V137" i="3"/>
  <c r="V135" i="3" s="1"/>
  <c r="F16" i="2" s="1"/>
  <c r="V119" i="3"/>
  <c r="E15" i="2"/>
  <c r="V70" i="3" l="1"/>
  <c r="F11" i="2" s="1"/>
  <c r="Q5" i="3"/>
  <c r="D5" i="2" s="1"/>
  <c r="S5" i="3"/>
  <c r="U53" i="3"/>
  <c r="E9" i="2" s="1"/>
  <c r="U36" i="3"/>
  <c r="E8" i="2" s="1"/>
  <c r="V158" i="3"/>
  <c r="V155" i="3" s="1"/>
  <c r="F17" i="2" s="1"/>
  <c r="U155" i="3"/>
  <c r="E17" i="2" s="1"/>
  <c r="C17" i="2"/>
  <c r="O118" i="3"/>
  <c r="C14" i="2" s="1"/>
  <c r="U5" i="3"/>
  <c r="E5" i="2" s="1"/>
  <c r="O5" i="3"/>
  <c r="C5" i="2" s="1"/>
  <c r="D25" i="2"/>
  <c r="C24" i="2"/>
  <c r="C22" i="2" s="1"/>
  <c r="B24" i="2"/>
  <c r="U118" i="3"/>
  <c r="E14" i="2" s="1"/>
  <c r="F15" i="2"/>
  <c r="V5" i="3"/>
  <c r="F5" i="2" s="1"/>
  <c r="C21" i="2" l="1"/>
  <c r="C25" i="2" s="1"/>
  <c r="V118" i="3"/>
  <c r="F14" i="2" s="1"/>
</calcChain>
</file>

<file path=xl/sharedStrings.xml><?xml version="1.0" encoding="utf-8"?>
<sst xmlns="http://schemas.openxmlformats.org/spreadsheetml/2006/main" count="579" uniqueCount="306">
  <si>
    <t>%</t>
  </si>
  <si>
    <t>H</t>
  </si>
  <si>
    <t>_</t>
  </si>
  <si>
    <t>m</t>
  </si>
  <si>
    <t>t</t>
  </si>
  <si>
    <t>…</t>
  </si>
  <si>
    <t>07</t>
  </si>
  <si>
    <t>MJ</t>
  </si>
  <si>
    <t>MP</t>
  </si>
  <si>
    <t>ON</t>
  </si>
  <si>
    <t>SP</t>
  </si>
  <si>
    <t>X1</t>
  </si>
  <si>
    <t>X2</t>
  </si>
  <si>
    <t>X3</t>
  </si>
  <si>
    <t>X4</t>
  </si>
  <si>
    <t>X5</t>
  </si>
  <si>
    <t>kg</t>
  </si>
  <si>
    <t>km</t>
  </si>
  <si>
    <t>ks</t>
  </si>
  <si>
    <t>m2</t>
  </si>
  <si>
    <t>m3</t>
  </si>
  <si>
    <t>DPH</t>
  </si>
  <si>
    <t>Kód</t>
  </si>
  <si>
    <t>Typ</t>
  </si>
  <si>
    <t>hod</t>
  </si>
  <si>
    <t>kus</t>
  </si>
  <si>
    <t>Cena</t>
  </si>
  <si>
    <t>Popis</t>
  </si>
  <si>
    <t>Suť</t>
  </si>
  <si>
    <t>REVIZE</t>
  </si>
  <si>
    <t>SP ; 1</t>
  </si>
  <si>
    <t>SS ; 2</t>
  </si>
  <si>
    <t>Ztratné</t>
  </si>
  <si>
    <t>Poř.</t>
  </si>
  <si>
    <t>00572410</t>
  </si>
  <si>
    <t>15614109</t>
  </si>
  <si>
    <t>28613961</t>
  </si>
  <si>
    <t>34113032</t>
  </si>
  <si>
    <t>34113035</t>
  </si>
  <si>
    <t>35825220</t>
  </si>
  <si>
    <t>40445625</t>
  </si>
  <si>
    <t>40445647</t>
  </si>
  <si>
    <t>59217030</t>
  </si>
  <si>
    <t>59217031</t>
  </si>
  <si>
    <t>59217032</t>
  </si>
  <si>
    <t>59245226</t>
  </si>
  <si>
    <t>E1  ;  2</t>
  </si>
  <si>
    <t>Hmotnost</t>
  </si>
  <si>
    <t>Zakázka:</t>
  </si>
  <si>
    <t>012203000</t>
  </si>
  <si>
    <t>113106134</t>
  </si>
  <si>
    <t>113202111</t>
  </si>
  <si>
    <t>113204111</t>
  </si>
  <si>
    <t>12,0+24,5</t>
  </si>
  <si>
    <t>121151103</t>
  </si>
  <si>
    <t>122151104</t>
  </si>
  <si>
    <t>130001101</t>
  </si>
  <si>
    <t>132151101</t>
  </si>
  <si>
    <t>133151101</t>
  </si>
  <si>
    <t>162751113</t>
  </si>
  <si>
    <t>171201221</t>
  </si>
  <si>
    <t>171251201</t>
  </si>
  <si>
    <t>181101102</t>
  </si>
  <si>
    <t>181152301</t>
  </si>
  <si>
    <t>181311103</t>
  </si>
  <si>
    <t>181411131</t>
  </si>
  <si>
    <t>183403153</t>
  </si>
  <si>
    <t>185804311</t>
  </si>
  <si>
    <t>185851121</t>
  </si>
  <si>
    <t>210010022</t>
  </si>
  <si>
    <t>210202013</t>
  </si>
  <si>
    <t>210204011</t>
  </si>
  <si>
    <t>210204106</t>
  </si>
  <si>
    <t>210220020</t>
  </si>
  <si>
    <t>210812011</t>
  </si>
  <si>
    <t>210812035</t>
  </si>
  <si>
    <t>218202013</t>
  </si>
  <si>
    <t>218204021</t>
  </si>
  <si>
    <t>218204105</t>
  </si>
  <si>
    <t>28*0,0065</t>
  </si>
  <si>
    <t>460010023</t>
  </si>
  <si>
    <t>460431151</t>
  </si>
  <si>
    <t>460641113</t>
  </si>
  <si>
    <t>460661512</t>
  </si>
  <si>
    <t>460671112</t>
  </si>
  <si>
    <t>460791112</t>
  </si>
  <si>
    <t>468051121</t>
  </si>
  <si>
    <t>564861011</t>
  </si>
  <si>
    <t>565145121</t>
  </si>
  <si>
    <t>567122111</t>
  </si>
  <si>
    <t>573211112</t>
  </si>
  <si>
    <t>577134121</t>
  </si>
  <si>
    <t>580107004</t>
  </si>
  <si>
    <t>580107015</t>
  </si>
  <si>
    <t>580108011</t>
  </si>
  <si>
    <t>596211110</t>
  </si>
  <si>
    <t>741130001</t>
  </si>
  <si>
    <t>741130006</t>
  </si>
  <si>
    <t>741132474</t>
  </si>
  <si>
    <t>741231005</t>
  </si>
  <si>
    <t>741320003</t>
  </si>
  <si>
    <t>741420021</t>
  </si>
  <si>
    <t>899332111</t>
  </si>
  <si>
    <t>912111111</t>
  </si>
  <si>
    <t>914111111</t>
  </si>
  <si>
    <t>914511111</t>
  </si>
  <si>
    <t>914531112</t>
  </si>
  <si>
    <t>915211112</t>
  </si>
  <si>
    <t>915231111</t>
  </si>
  <si>
    <t>915611111</t>
  </si>
  <si>
    <t>915621111</t>
  </si>
  <si>
    <t>916131213</t>
  </si>
  <si>
    <t>916781111</t>
  </si>
  <si>
    <t>936124113</t>
  </si>
  <si>
    <t>936174311</t>
  </si>
  <si>
    <t>966001212</t>
  </si>
  <si>
    <t>966001411</t>
  </si>
  <si>
    <t>966006132</t>
  </si>
  <si>
    <t>966006211</t>
  </si>
  <si>
    <t>966006251</t>
  </si>
  <si>
    <t>966007111</t>
  </si>
  <si>
    <t>966007113</t>
  </si>
  <si>
    <t>997221571</t>
  </si>
  <si>
    <t>997221579</t>
  </si>
  <si>
    <t>997221615</t>
  </si>
  <si>
    <t>998225111</t>
  </si>
  <si>
    <t>Sazba DPH</t>
  </si>
  <si>
    <t>X28613961</t>
  </si>
  <si>
    <t>X34561024</t>
  </si>
  <si>
    <t>X34562697</t>
  </si>
  <si>
    <t>X34562698</t>
  </si>
  <si>
    <t>Cena s DPH</t>
  </si>
  <si>
    <t>IP12 ; 1,0</t>
  </si>
  <si>
    <t>Jedn. cena</t>
  </si>
  <si>
    <t>X460671114</t>
  </si>
  <si>
    <t>69,594*1,67</t>
  </si>
  <si>
    <t>Svorka SP;1</t>
  </si>
  <si>
    <t>rýhy ; 2,17</t>
  </si>
  <si>
    <t>Výměra</t>
  </si>
  <si>
    <t>Jedn. hmotn.</t>
  </si>
  <si>
    <t>Svorka SS ; 2</t>
  </si>
  <si>
    <t>kopoflex ; 28</t>
  </si>
  <si>
    <t>005: Komunikace</t>
  </si>
  <si>
    <t>101: Komunikace</t>
  </si>
  <si>
    <t>921: Silnoproud</t>
  </si>
  <si>
    <t>vozovka ; 170,0</t>
  </si>
  <si>
    <t>001: Zemní práce</t>
  </si>
  <si>
    <t>Celkem (bez DPH)</t>
  </si>
  <si>
    <t>Kryt svorkovnice</t>
  </si>
  <si>
    <t>vozovka ;  170,0</t>
  </si>
  <si>
    <t>Jedn. suť</t>
  </si>
  <si>
    <t>008: Trubní vedení</t>
  </si>
  <si>
    <t>odkopávky ; 56,689</t>
  </si>
  <si>
    <t>stojan na kola ; 1</t>
  </si>
  <si>
    <t>Svorka 0,08 - 4 mm2</t>
  </si>
  <si>
    <t>##T2##PRO_ITEM_catID</t>
  </si>
  <si>
    <t>1,65t/m3 ; 2,47*1,67</t>
  </si>
  <si>
    <t>Zákryzová deska KD200</t>
  </si>
  <si>
    <t>##T2##PRO_ITEM_iteCode</t>
  </si>
  <si>
    <t>##T2##PRO_ITEM_szvCode</t>
  </si>
  <si>
    <t>##T2##PRO_ITEM_tevCode</t>
  </si>
  <si>
    <t>pod vozovku ; 170*0,42</t>
  </si>
  <si>
    <t>##T2##N_Catalog_catGUID</t>
  </si>
  <si>
    <t>0,035kg/1m2;  0,035*9,3</t>
  </si>
  <si>
    <t>Revizní správa  elektro</t>
  </si>
  <si>
    <t>Elektrovýzbroj - 15-35/6</t>
  </si>
  <si>
    <t>Vytrhání obrub záhonových</t>
  </si>
  <si>
    <t>pod varovný pás ; 4,7*0,42</t>
  </si>
  <si>
    <t>trubka ochranná PEHD 20 mm</t>
  </si>
  <si>
    <t>0018: Povrchové úpravy terénu</t>
  </si>
  <si>
    <t>Kabelové koncovky KSCZ4X 6-25</t>
  </si>
  <si>
    <t>trubka ochranná PEHD 50x2,9mm</t>
  </si>
  <si>
    <t>Výměra bez ztr.</t>
  </si>
  <si>
    <t>pod zeleň ; 9,3</t>
  </si>
  <si>
    <t>jáma pro základ sloupu VO  ; 1</t>
  </si>
  <si>
    <t>009: Ostatní konstrukce a práce</t>
  </si>
  <si>
    <t>5x zalití =100 l/m2;  0,100*9,3</t>
  </si>
  <si>
    <t>401: Přeložka VO</t>
  </si>
  <si>
    <t>obrubníky ; 30,0*0,205+17,2*0,04</t>
  </si>
  <si>
    <t>pod obrubníky ; (12,0+24,5)*0,25</t>
  </si>
  <si>
    <t>na sklídku do 6-ti km ; 5* 35,256</t>
  </si>
  <si>
    <t>Zalití rostlin vodou plocha do 20 m2</t>
  </si>
  <si>
    <t>pod obrubník ;  (12,0+24,5)*0,15*0,42</t>
  </si>
  <si>
    <t>741: Elektromontáže</t>
  </si>
  <si>
    <t>Celkem (včetně DPH)</t>
  </si>
  <si>
    <t>Zařízení staveniště</t>
  </si>
  <si>
    <t>099: Přesun hmot HSV</t>
  </si>
  <si>
    <t>0011: Přípravné práce</t>
  </si>
  <si>
    <t>zelený ostrůvek ; 6,6</t>
  </si>
  <si>
    <t>Vodorovná doprava vybouraných hmot do 1 km</t>
  </si>
  <si>
    <t>dlažba pro nevidomé ; 4,7</t>
  </si>
  <si>
    <t>osivo směs travní parková</t>
  </si>
  <si>
    <t>Dovoz vody pro zálivku rostlin za vzdálenost do 1000 m</t>
  </si>
  <si>
    <t>Poklop kanalizační šachty; 1</t>
  </si>
  <si>
    <t>zámková dlažba ; 109,3*0,260</t>
  </si>
  <si>
    <t>odkopání stávajícího kabelu v délce cca 4 m ; 4*0,35*0,50</t>
  </si>
  <si>
    <t>Gumová manžeta pro stožáry VO</t>
  </si>
  <si>
    <t>dodatkové tabulky E1, E2a,b , E6, E9, E10 E12c, E17 500x500mm</t>
  </si>
  <si>
    <t>VRN: Vedlejší rozpočtové náklady</t>
  </si>
  <si>
    <t>revizní šachty; 2*2*1,55+2*2*1,65</t>
  </si>
  <si>
    <t>Demontáž stožárů osvětlení ostatních</t>
  </si>
  <si>
    <t>Geodetické práce při provádění stavby</t>
  </si>
  <si>
    <t>Montáž svorka hromosvodná se 2 šrouby</t>
  </si>
  <si>
    <t>odpočet na sejmutí ornice ; -74,2*0,15</t>
  </si>
  <si>
    <t>přebytečná ornoce ; 74,2*0,15-9,3*0,15</t>
  </si>
  <si>
    <t>Předznačení vodorovného plošného značení</t>
  </si>
  <si>
    <t>Předznačení vodorovného liniového značení</t>
  </si>
  <si>
    <t>obrubník betonový silniční 1000x150x150mm</t>
  </si>
  <si>
    <t>obrubník betonový silniční 1000x150x250mm</t>
  </si>
  <si>
    <t>Ústí n.L. U Koupaliště, koncové obratiště</t>
  </si>
  <si>
    <t>odpočet na vybouranou dlažbu ; -109,3*0,06</t>
  </si>
  <si>
    <t>pro kabel VO od úrovně pláně; 28*0,35*0,15</t>
  </si>
  <si>
    <t>rozšíření pod obrubníky ; (12,0+24,5)*0,25</t>
  </si>
  <si>
    <t>Odstranění stojanu na kola kotveného šrouby</t>
  </si>
  <si>
    <t>Vytrhání obrub krajníků obrubníků stojatých</t>
  </si>
  <si>
    <t>958: Revize vyhrazených technických zařízení</t>
  </si>
  <si>
    <t>Montáž pojistka skleněná se zapojením vodičů</t>
  </si>
  <si>
    <t>Uložení sypaniny na skládky nebo meziskládky</t>
  </si>
  <si>
    <t>Výstražná fólie pro krytí kabelů šířky 25 cm</t>
  </si>
  <si>
    <t>V01: Průzkumné, geodetické a projektové práce</t>
  </si>
  <si>
    <t>Obdělání půdy hrabáním v rovině a svahu do 1:5</t>
  </si>
  <si>
    <t>Bourání základu betonového při elektromontážích</t>
  </si>
  <si>
    <t>Demontáž a zpětná montáž zkušební svorky uzemnění</t>
  </si>
  <si>
    <t>Geodetické zaměření nového kabelu a sloupu VO ; 1</t>
  </si>
  <si>
    <t>Podklad ze štěrkodrtě ŠD plochy do 100 m2 tl 200 mm</t>
  </si>
  <si>
    <t>Montáž lavičky stabilní kotvené šrouby na pevný podklad</t>
  </si>
  <si>
    <t>Montáž trubek plastových tuhých D 23 mm uložených pevně</t>
  </si>
  <si>
    <t>Příplatek ZKD 1 km u vodorovné dopravy vybouraných hmot</t>
  </si>
  <si>
    <t>Demontáž a zpětná montáž krytu rozvaděče nebo rozvodnice</t>
  </si>
  <si>
    <t>Odstranění vodorovného značení frézováním barvy z plochy</t>
  </si>
  <si>
    <t>drát kruhový Pz měkký ČSN 42 6403 jakost 11 343 D 10,0mm</t>
  </si>
  <si>
    <t>obrubník betonový silniční přechodový 1000x150x150-250mm</t>
  </si>
  <si>
    <t>Postřik živičný spojovací z asfaltu v množství 0,70 kg/m2</t>
  </si>
  <si>
    <t>Úprava pláně v zářezech v hornině tř. 1 až 4 se zhutněním</t>
  </si>
  <si>
    <t>Zpomalovací plastový práh pro přejezdovou rychlost 30 km/h</t>
  </si>
  <si>
    <t>informativní značky provozní IP8, IP9, IP11-IP13 500x700mm</t>
  </si>
  <si>
    <t>Úprava pláně pro silnice a dálnice v zářezech bez zhutnění</t>
  </si>
  <si>
    <t>Montáž zábrany parkovací sloupku v do 800 mm zabetonovaného</t>
  </si>
  <si>
    <t>Odstranění lavičky stabilní kotvené šrouby na pevný podklad</t>
  </si>
  <si>
    <t>Sejmutí ornice plochy do 100 m2 tl vrstvy do 200 mm strojně</t>
  </si>
  <si>
    <t>Vytyčení trasy vedení kabelového podzemního v terénu volném</t>
  </si>
  <si>
    <t>Příplatek za ztížení vykopávky v blízkosti podzemního vedení</t>
  </si>
  <si>
    <t>Montáž svítidlo výbojkové průmyslové nebo venkovní na výložník</t>
  </si>
  <si>
    <t>Podklad ze směsi stmelené cementem SC C 8/10 (KSC I) tl 120 mm</t>
  </si>
  <si>
    <t>odpočet na vybourané obruby ; -(30,0*0,15*0,25+17,2*0,05*0,20)</t>
  </si>
  <si>
    <t>Odstranění zábrany parkovací zabetonovaného sloupku v do 800 mm</t>
  </si>
  <si>
    <t>Smršťovací trubky pro CYKY 3J x 1,5 mm2 (krabice 100ks), montáž</t>
  </si>
  <si>
    <t>dlažba tvar obdélník betonová pro nevidomé 200x100x80mm barevná</t>
  </si>
  <si>
    <t>Smršťovací trubky pro CYKY 3J x 1,5 mm2 (krabice 100ks), dodávka</t>
  </si>
  <si>
    <t>Ukončení vodič izolovaný do 16 mm2 v rozváděči nebo na přístroji</t>
  </si>
  <si>
    <t>Ukončení vodič izolovaný do 2,5 mm2 v rozváděči nebo na přístroji</t>
  </si>
  <si>
    <t>Montáž stojanu na kola pro 5 kol kotevními šrouby na pevný podklad</t>
  </si>
  <si>
    <t>Odstranění vodorovného značení frézováním barvy z čáry š do 125 mm</t>
  </si>
  <si>
    <t>Kontrola stavu 1 nebo 2 stožárových svítidel parkových nebo sadových</t>
  </si>
  <si>
    <t>Montáž sloupku dopravních značek délky do 3,5 m s betonovým základem</t>
  </si>
  <si>
    <t>Odstranění svislých dopravních značek ze sloupů, sloupků nebo konzol</t>
  </si>
  <si>
    <t>Montáž stožárů osvětlení ocelových samostatně stojících délky do 12 m</t>
  </si>
  <si>
    <t>Výšková úprava uličního vstupu nebo vpusti do 200 mm snížením poklopu</t>
  </si>
  <si>
    <t>náhradní položka za osazení 10-ti ks zpomalovacích polštářů ; 10*0,45</t>
  </si>
  <si>
    <t>Demontáž svítidla výbojkového průmyslového nebo venkovního z výložníku</t>
  </si>
  <si>
    <t>Montáž konzoly na zeď velikosti do 1 m2 pro uchycení dopravních značek</t>
  </si>
  <si>
    <t>Demontáž výložníků osvětlení dvouramenných sloupových hmotnosti do 70 kg</t>
  </si>
  <si>
    <t>Montáž výložníků osvětlení dvouramenných sloupových hmotnosti přes 70 kg</t>
  </si>
  <si>
    <t>Vodorovné dopravní značení přechody pro chodce, šipky, symboly bílý plast</t>
  </si>
  <si>
    <t>Rozprostření ornice tl vrstvy do 200 mm v rovině nebo ve svahu do 1:5 ručně</t>
  </si>
  <si>
    <t>Montáž svorkovnice do rozvaděčů - řadová vodič do 25 mm2 se zapojením vodičů</t>
  </si>
  <si>
    <t>Založení parkového trávníku výsevem pl do 1000 m2 v rovině a ve svahu do 1:5</t>
  </si>
  <si>
    <t>Základové konstrukce při elektromontážích z monolitického betonu tř. C 16/20</t>
  </si>
  <si>
    <t>kabel instalační jádro Cu plné izolace PVC plášť PVC 450/750V (CYKY) 4x16mm2</t>
  </si>
  <si>
    <t>Rozebrání dlažeb ze zámkových dlaždic komunikací pro pěší strojně pl do 50 m2</t>
  </si>
  <si>
    <t>kabel instalační jádro Cu plné izolace PVC plášť PVC 450/750V (CYKY) 3x1,5mm2</t>
  </si>
  <si>
    <t>Odstranění značek dopravních nebo orientačních se sloupky s betonovými patkami</t>
  </si>
  <si>
    <t>Kladení zámkové dlažby komunikací pro pěší ručně tl 60 mm skupiny A pl do 50 m2</t>
  </si>
  <si>
    <t>Poplatek za uložení na skládce (skládkovné) zeminy a kamení kód odpadu 17 05 04</t>
  </si>
  <si>
    <t>pojistka nožová 10A nízkoztrátová 1,02W, provedení normální, charakteristika gG</t>
  </si>
  <si>
    <t>Kabelové lože z písku pro kabely nn kryté plastovou fólií š lože přes 25 do 50 cm</t>
  </si>
  <si>
    <t>Montáž svislé dopravní značky do velikosti 1 m2 objímkami na sloupek nebo konzolu</t>
  </si>
  <si>
    <t>Vodorovné dopravní značení dělící čáry souvislé š 125 mm retroreflexní bílý plast</t>
  </si>
  <si>
    <t>Asfaltový beton vrstva podkladní ACP 16 (obalované kamenivo OKS) tl 60 mm š přes 3 m</t>
  </si>
  <si>
    <t>Montáž trubek ochranných plastových uložených volně do rýhy tuhých D přes 32 do 50 mm</t>
  </si>
  <si>
    <t>Zásyp kabelových rýh ručně se zhutněním š 35 cm hl 50 cm z horniny tř I skupiny 1 a 2</t>
  </si>
  <si>
    <t>Hloubení šachet nezapažených v hornině třídy těžitelnosti I skupiny 1 a 2 objem do 20 m3</t>
  </si>
  <si>
    <t>Osazení silničního obrubníku betonového stojatého s boční opěrou do lože z betonu prostého</t>
  </si>
  <si>
    <t>Přesun hmot pro pozemní komunikace s krytem z kamene, monolitickým betonovým nebo živičným</t>
  </si>
  <si>
    <t>Poplatek za uložení na skládce (skládkovné) stavebního odpadu betonového kód odpadu 17 01 01</t>
  </si>
  <si>
    <t>Asfaltový beton vrstva obrusná ACO 11 (ABS) tř. I tl 40 mm š přes 3 m z nemodifikovaného asfaltu</t>
  </si>
  <si>
    <t>Montáž uzemňovacího vedení vodičů FeZn pomocí svorek v zemi páskou do 120 mm2 ve městské zástavbě</t>
  </si>
  <si>
    <t>Odkopávky a prokopávky nezapažené v hornině třídy těžitelnosti I skupiny 1 a 2 objem do 500 m3 strojně</t>
  </si>
  <si>
    <t>Vodorovné přemístění přes 5 000 do 6000 m výkopku/sypaniny z horniny třídy těžitelnosti I skupiny 1 až 3</t>
  </si>
  <si>
    <t>Hloubení rýh nezapažených š do 800 mm v hornině třídy těžitelnosti I skupiny 1 a 2 objem do 20 m3 strojně</t>
  </si>
  <si>
    <t>Montáž kabelu Cu plného nebo laněného do 1 kV žíly 4x16 mm2 (např. CYKY) bez ukončení uloženého volně nebo v liště</t>
  </si>
  <si>
    <t>Montáž kabelu Cu plného nebo laněného do 1 kV žíly 3x1,5 až 6 mm2 (např. CYKY) bez ukončení uloženého volně nebo v liště</t>
  </si>
  <si>
    <t xml:space="preserve">946: Zemní práce při externích montážích </t>
  </si>
  <si>
    <t>Pouzdro stožárové. 300 mm  montáž</t>
  </si>
  <si>
    <t>Pouzdro stožárové. 300 mm dodávka</t>
  </si>
  <si>
    <t>Poznámka</t>
  </si>
  <si>
    <t>Zemní práce spojené s hloubením rýh pro kabely a šachty pro sloup VO  jsou součástí SO 101 Komunikace</t>
  </si>
  <si>
    <t>966007121</t>
  </si>
  <si>
    <t>Odstranění vodorovného značení frézováním plastu z čáry š do 125 mm</t>
  </si>
  <si>
    <t>966007123</t>
  </si>
  <si>
    <t>Odstranění vodorovného značení frézováním plastu z plochy</t>
  </si>
  <si>
    <t>919731122</t>
  </si>
  <si>
    <t>Zarovnání styčné plochy podkladu nebo krytu živičného tl přes 50 do 100 mm</t>
  </si>
  <si>
    <t>919732221</t>
  </si>
  <si>
    <t>Styčná spára napojení nového živičného povrchu na stávající za tepla š 15 mm hl 25 mm bez prořezání</t>
  </si>
  <si>
    <t>2 x postřik ; 2*170,0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</si>
</sst>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_(#,##0.00000_);[Red]\-\ #,##0.00000_);&quot;–&quot;??;_(@_)"/>
    <numFmt numFmtId="169" formatCode="_(#,##0.0_);[Red]\-\ #,##0.0_);&quot;–&quot;??;_(@_)"/>
    <numFmt numFmtId="170" formatCode="#"/>
    <numFmt numFmtId="171" formatCode="0.000"/>
  </numFmts>
  <fonts count="30" x14ac:knownFonts="1">
    <font>
      <sz val="10"/>
      <name val="Arial"/>
      <charset val="238"/>
    </font>
    <font>
      <sz val="10"/>
      <color indexed="8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 CE"/>
      <charset val="238"/>
    </font>
    <font>
      <b/>
      <sz val="12"/>
      <color indexed="25"/>
      <name val="Arial"/>
      <family val="2"/>
      <charset val="238"/>
    </font>
    <font>
      <sz val="8"/>
      <color indexed="17"/>
      <name val="Courier New"/>
      <family val="3"/>
      <charset val="238"/>
    </font>
    <font>
      <sz val="10"/>
      <name val="Arial"/>
      <family val="2"/>
      <charset val="238"/>
    </font>
    <font>
      <sz val="10"/>
      <color indexed="53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0"/>
      <color indexed="6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 CE"/>
      <charset val="238"/>
    </font>
    <font>
      <sz val="8"/>
      <color indexed="17"/>
      <name val="Arial"/>
      <family val="2"/>
      <charset val="238"/>
    </font>
    <font>
      <sz val="10"/>
      <color indexed="61"/>
      <name val="Arial"/>
      <family val="2"/>
      <charset val="238"/>
    </font>
    <font>
      <b/>
      <sz val="10"/>
      <color indexed="61"/>
      <name val="Arial"/>
      <family val="2"/>
      <charset val="238"/>
    </font>
    <font>
      <sz val="9"/>
      <color indexed="1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54"/>
      <name val="Arial"/>
      <family val="2"/>
      <charset val="238"/>
    </font>
    <font>
      <b/>
      <sz val="10"/>
      <color indexed="54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8"/>
      <color theme="0"/>
      <name val="Courier New"/>
      <family val="3"/>
      <charset val="238"/>
    </font>
    <font>
      <b/>
      <i/>
      <sz val="1"/>
      <color theme="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164" fontId="1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/>
    </xf>
    <xf numFmtId="165" fontId="3" fillId="0" borderId="0" xfId="0" applyNumberFormat="1" applyFont="1" applyFill="1" applyBorder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7" fontId="1" fillId="0" borderId="0" xfId="0" applyNumberFormat="1" applyFont="1" applyAlignment="1">
      <alignment horizontal="right" vertical="top"/>
    </xf>
    <xf numFmtId="168" fontId="1" fillId="0" borderId="0" xfId="0" applyNumberFormat="1" applyFont="1" applyAlignment="1">
      <alignment horizontal="right" vertical="top"/>
    </xf>
    <xf numFmtId="164" fontId="4" fillId="0" borderId="0" xfId="0" applyNumberFormat="1" applyFont="1" applyAlignment="1"/>
    <xf numFmtId="49" fontId="4" fillId="0" borderId="0" xfId="0" applyNumberFormat="1" applyFont="1" applyAlignment="1"/>
    <xf numFmtId="165" fontId="4" fillId="0" borderId="0" xfId="0" applyNumberFormat="1" applyFont="1" applyFill="1" applyBorder="1" applyAlignment="1"/>
    <xf numFmtId="166" fontId="4" fillId="0" borderId="0" xfId="0" applyNumberFormat="1" applyFont="1" applyAlignment="1"/>
    <xf numFmtId="167" fontId="4" fillId="0" borderId="0" xfId="0" applyNumberFormat="1" applyFont="1" applyAlignment="1"/>
    <xf numFmtId="168" fontId="4" fillId="0" borderId="0" xfId="0" applyNumberFormat="1" applyFont="1" applyAlignment="1"/>
    <xf numFmtId="49" fontId="7" fillId="0" borderId="0" xfId="0" applyNumberFormat="1" applyFont="1" applyAlignment="1">
      <alignment horizontal="left" vertical="top"/>
    </xf>
    <xf numFmtId="49" fontId="8" fillId="0" borderId="0" xfId="0" applyNumberFormat="1" applyFont="1" applyAlignment="1"/>
    <xf numFmtId="164" fontId="9" fillId="0" borderId="0" xfId="0" applyNumberFormat="1" applyFont="1" applyAlignment="1"/>
    <xf numFmtId="164" fontId="10" fillId="0" borderId="1" xfId="0" applyNumberFormat="1" applyFont="1" applyBorder="1" applyAlignment="1">
      <alignment horizontal="right" vertical="top"/>
    </xf>
    <xf numFmtId="49" fontId="10" fillId="0" borderId="1" xfId="0" applyNumberFormat="1" applyFont="1" applyBorder="1" applyAlignment="1">
      <alignment horizontal="center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2" fillId="0" borderId="0" xfId="0" applyFont="1"/>
    <xf numFmtId="49" fontId="13" fillId="0" borderId="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wrapText="1"/>
    </xf>
    <xf numFmtId="0" fontId="14" fillId="0" borderId="0" xfId="0" applyFont="1"/>
    <xf numFmtId="164" fontId="14" fillId="0" borderId="0" xfId="0" applyNumberFormat="1" applyFont="1" applyAlignment="1"/>
    <xf numFmtId="49" fontId="14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left"/>
    </xf>
    <xf numFmtId="165" fontId="14" fillId="0" borderId="0" xfId="0" applyNumberFormat="1" applyFont="1" applyFill="1" applyBorder="1" applyAlignment="1"/>
    <xf numFmtId="166" fontId="14" fillId="0" borderId="0" xfId="0" applyNumberFormat="1" applyFont="1" applyAlignment="1"/>
    <xf numFmtId="167" fontId="14" fillId="0" borderId="0" xfId="0" applyNumberFormat="1" applyFont="1" applyAlignment="1"/>
    <xf numFmtId="168" fontId="14" fillId="0" borderId="0" xfId="0" applyNumberFormat="1" applyFont="1" applyAlignment="1"/>
    <xf numFmtId="169" fontId="14" fillId="0" borderId="0" xfId="0" applyNumberFormat="1" applyFont="1" applyAlignment="1"/>
    <xf numFmtId="0" fontId="2" fillId="0" borderId="0" xfId="0" applyFont="1"/>
    <xf numFmtId="164" fontId="2" fillId="0" borderId="0" xfId="0" applyNumberFormat="1" applyFont="1" applyAlignment="1"/>
    <xf numFmtId="0" fontId="2" fillId="0" borderId="0" xfId="0" applyNumberFormat="1" applyFont="1" applyAlignment="1">
      <alignment horizontal="left"/>
    </xf>
    <xf numFmtId="165" fontId="2" fillId="0" borderId="0" xfId="0" applyNumberFormat="1" applyFont="1" applyFill="1" applyBorder="1" applyAlignment="1"/>
    <xf numFmtId="166" fontId="2" fillId="0" borderId="0" xfId="0" applyNumberFormat="1" applyFont="1" applyAlignment="1"/>
    <xf numFmtId="167" fontId="2" fillId="0" borderId="0" xfId="0" applyNumberFormat="1" applyFont="1" applyAlignment="1"/>
    <xf numFmtId="168" fontId="2" fillId="0" borderId="0" xfId="0" applyNumberFormat="1" applyFont="1" applyAlignment="1"/>
    <xf numFmtId="169" fontId="2" fillId="0" borderId="0" xfId="0" applyNumberFormat="1" applyFont="1" applyAlignment="1"/>
    <xf numFmtId="0" fontId="15" fillId="0" borderId="0" xfId="0" applyFont="1"/>
    <xf numFmtId="49" fontId="10" fillId="0" borderId="1" xfId="0" applyNumberFormat="1" applyFont="1" applyBorder="1" applyAlignment="1">
      <alignment horizontal="left" vertical="top"/>
    </xf>
    <xf numFmtId="0" fontId="10" fillId="0" borderId="1" xfId="0" applyNumberFormat="1" applyFont="1" applyBorder="1" applyAlignment="1">
      <alignment horizontal="left" vertical="top" wrapText="1"/>
    </xf>
    <xf numFmtId="165" fontId="16" fillId="0" borderId="1" xfId="0" applyNumberFormat="1" applyFont="1" applyFill="1" applyBorder="1" applyAlignment="1">
      <alignment horizontal="right" vertical="top"/>
    </xf>
    <xf numFmtId="168" fontId="10" fillId="0" borderId="1" xfId="0" applyNumberFormat="1" applyFont="1" applyBorder="1" applyAlignment="1">
      <alignment horizontal="right" vertical="top"/>
    </xf>
    <xf numFmtId="169" fontId="10" fillId="0" borderId="1" xfId="0" applyNumberFormat="1" applyFont="1" applyBorder="1" applyAlignment="1">
      <alignment horizontal="right" vertical="top"/>
    </xf>
    <xf numFmtId="0" fontId="17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left" vertical="top" wrapText="1"/>
    </xf>
    <xf numFmtId="165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Alignment="1">
      <alignment horizontal="left" vertical="top" wrapText="1"/>
    </xf>
    <xf numFmtId="165" fontId="5" fillId="0" borderId="0" xfId="0" applyNumberFormat="1" applyFont="1" applyFill="1" applyBorder="1" applyAlignment="1">
      <alignment horizontal="left" vertical="top" wrapText="1"/>
    </xf>
    <xf numFmtId="167" fontId="5" fillId="0" borderId="0" xfId="0" applyNumberFormat="1" applyFont="1" applyAlignment="1">
      <alignment horizontal="left" vertical="top" wrapText="1"/>
    </xf>
    <xf numFmtId="168" fontId="5" fillId="0" borderId="0" xfId="0" applyNumberFormat="1" applyFont="1" applyAlignment="1">
      <alignment horizontal="left" vertical="top" wrapText="1"/>
    </xf>
    <xf numFmtId="0" fontId="18" fillId="0" borderId="0" xfId="0" applyFont="1"/>
    <xf numFmtId="167" fontId="19" fillId="0" borderId="0" xfId="0" applyNumberFormat="1" applyFont="1" applyAlignment="1"/>
    <xf numFmtId="0" fontId="20" fillId="0" borderId="0" xfId="0" applyFont="1"/>
    <xf numFmtId="167" fontId="13" fillId="0" borderId="0" xfId="0" applyNumberFormat="1" applyFont="1" applyAlignment="1"/>
    <xf numFmtId="0" fontId="11" fillId="0" borderId="0" xfId="0" applyFont="1" applyAlignment="1">
      <alignment horizontal="left"/>
    </xf>
    <xf numFmtId="0" fontId="21" fillId="0" borderId="0" xfId="0" applyFont="1"/>
    <xf numFmtId="0" fontId="22" fillId="0" borderId="3" xfId="0" applyFont="1" applyBorder="1" applyAlignment="1">
      <alignment horizontal="left"/>
    </xf>
    <xf numFmtId="167" fontId="22" fillId="0" borderId="3" xfId="0" applyNumberFormat="1" applyFont="1" applyBorder="1" applyAlignment="1"/>
    <xf numFmtId="0" fontId="22" fillId="0" borderId="0" xfId="0" applyFont="1" applyAlignment="1">
      <alignment horizontal="left"/>
    </xf>
    <xf numFmtId="167" fontId="22" fillId="0" borderId="0" xfId="0" applyNumberFormat="1" applyFont="1" applyAlignment="1"/>
    <xf numFmtId="0" fontId="23" fillId="0" borderId="0" xfId="0" applyFont="1"/>
    <xf numFmtId="167" fontId="24" fillId="0" borderId="0" xfId="0" applyNumberFormat="1" applyFont="1" applyAlignment="1"/>
    <xf numFmtId="0" fontId="24" fillId="0" borderId="0" xfId="0" applyFont="1" applyAlignment="1">
      <alignment horizontal="left" indent="1"/>
    </xf>
    <xf numFmtId="49" fontId="19" fillId="0" borderId="0" xfId="0" applyNumberFormat="1" applyFont="1" applyAlignment="1">
      <alignment horizontal="left" indent="1"/>
    </xf>
    <xf numFmtId="49" fontId="13" fillId="0" borderId="0" xfId="0" applyNumberFormat="1" applyFont="1" applyAlignment="1">
      <alignment horizontal="left" indent="2"/>
    </xf>
    <xf numFmtId="0" fontId="6" fillId="0" borderId="0" xfId="0" applyFont="1"/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right"/>
    </xf>
    <xf numFmtId="170" fontId="26" fillId="0" borderId="0" xfId="0" applyNumberFormat="1" applyFont="1" applyAlignment="1"/>
    <xf numFmtId="170" fontId="27" fillId="0" borderId="0" xfId="0" applyNumberFormat="1" applyFont="1" applyAlignment="1"/>
    <xf numFmtId="170" fontId="28" fillId="0" borderId="0" xfId="0" applyNumberFormat="1" applyFont="1" applyAlignment="1">
      <alignment horizontal="left" vertical="top" wrapText="1"/>
    </xf>
    <xf numFmtId="170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 wrapText="1"/>
    </xf>
    <xf numFmtId="165" fontId="29" fillId="0" borderId="0" xfId="0" applyNumberFormat="1" applyFont="1" applyFill="1" applyBorder="1" applyAlignment="1">
      <alignment horizontal="center" vertical="center"/>
    </xf>
    <xf numFmtId="166" fontId="29" fillId="0" borderId="0" xfId="0" applyNumberFormat="1" applyFont="1" applyAlignment="1">
      <alignment horizontal="center" vertical="center"/>
    </xf>
    <xf numFmtId="167" fontId="29" fillId="0" borderId="0" xfId="0" applyNumberFormat="1" applyFont="1" applyAlignment="1">
      <alignment horizontal="center" vertical="center"/>
    </xf>
    <xf numFmtId="168" fontId="29" fillId="0" borderId="0" xfId="0" applyNumberFormat="1" applyFont="1" applyAlignment="1">
      <alignment horizontal="center" vertical="center"/>
    </xf>
    <xf numFmtId="0" fontId="13" fillId="0" borderId="2" xfId="0" applyNumberFormat="1" applyFont="1" applyBorder="1" applyAlignment="1">
      <alignment horizontal="center"/>
    </xf>
    <xf numFmtId="0" fontId="21" fillId="0" borderId="3" xfId="0" applyFont="1" applyBorder="1"/>
    <xf numFmtId="164" fontId="25" fillId="0" borderId="0" xfId="0" applyNumberFormat="1" applyFont="1" applyAlignment="1">
      <alignment horizontal="left" indent="3"/>
    </xf>
    <xf numFmtId="49" fontId="2" fillId="0" borderId="2" xfId="0" applyNumberFormat="1" applyFont="1" applyBorder="1" applyAlignment="1">
      <alignment horizontal="center"/>
    </xf>
    <xf numFmtId="171" fontId="19" fillId="0" borderId="0" xfId="0" applyNumberFormat="1" applyFont="1" applyAlignment="1"/>
    <xf numFmtId="171" fontId="13" fillId="0" borderId="0" xfId="0" applyNumberFormat="1" applyFont="1" applyAlignment="1"/>
    <xf numFmtId="171" fontId="0" fillId="0" borderId="0" xfId="0" applyNumberFormat="1"/>
    <xf numFmtId="171" fontId="21" fillId="0" borderId="3" xfId="0" applyNumberFormat="1" applyFont="1" applyBorder="1"/>
    <xf numFmtId="171" fontId="21" fillId="0" borderId="0" xfId="0" applyNumberFormat="1" applyFont="1"/>
    <xf numFmtId="171" fontId="23" fillId="0" borderId="0" xfId="0" applyNumberFormat="1" applyFont="1"/>
    <xf numFmtId="171" fontId="22" fillId="0" borderId="3" xfId="0" applyNumberFormat="1" applyFont="1" applyBorder="1" applyAlignment="1">
      <alignment horizontal="right"/>
    </xf>
    <xf numFmtId="49" fontId="13" fillId="0" borderId="2" xfId="0" applyNumberFormat="1" applyFont="1" applyBorder="1" applyAlignment="1">
      <alignment horizontal="center" wrapText="1"/>
    </xf>
    <xf numFmtId="0" fontId="8" fillId="0" borderId="0" xfId="0" applyNumberFormat="1" applyFont="1" applyAlignment="1">
      <alignment horizontal="left"/>
    </xf>
    <xf numFmtId="0" fontId="9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5"/>
  <sheetViews>
    <sheetView workbookViewId="0">
      <pane ySplit="3" topLeftCell="A4" activePane="bottomLeft" state="frozen"/>
      <selection pane="bottomLeft" activeCell="B37" sqref="B37"/>
    </sheetView>
  </sheetViews>
  <sheetFormatPr defaultRowHeight="12.75" outlineLevelRow="1" x14ac:dyDescent="0.2"/>
  <cols>
    <col min="1" max="1" width="12.42578125" hidden="1" customWidth="1"/>
    <col min="2" max="2" width="80.7109375" customWidth="1"/>
    <col min="3" max="6" width="15.7109375" customWidth="1"/>
  </cols>
  <sheetData>
    <row r="1" spans="1:7" ht="15.75" customHeight="1" x14ac:dyDescent="0.25">
      <c r="A1" s="19"/>
      <c r="B1" s="75" t="s">
        <v>48</v>
      </c>
      <c r="C1" s="12"/>
      <c r="D1" s="15"/>
      <c r="E1" s="14"/>
      <c r="F1" s="12"/>
      <c r="G1" s="17"/>
    </row>
    <row r="2" spans="1:7" ht="14.25" customHeight="1" x14ac:dyDescent="0.25">
      <c r="A2" t="str">
        <f t="array" ref="A2">INDEX(__SAZBA__,MATCH(0,COUNTIF($A$1:A1,__SAZBA__),0))</f>
        <v>_</v>
      </c>
      <c r="B2" s="92" t="s">
        <v>209</v>
      </c>
      <c r="C2" s="12"/>
      <c r="D2" s="15"/>
      <c r="E2" s="14"/>
      <c r="F2" s="12"/>
      <c r="G2" s="17"/>
    </row>
    <row r="3" spans="1:7" ht="13.5" thickBot="1" x14ac:dyDescent="0.25">
      <c r="A3">
        <f t="array" ref="A3">INDEX(__SAZBA__,MATCH(0,COUNTIF($A$1:A2,__SAZBA__),0))</f>
        <v>21</v>
      </c>
      <c r="B3" s="93" t="s">
        <v>27</v>
      </c>
      <c r="C3" s="93" t="s">
        <v>26</v>
      </c>
      <c r="D3" s="93" t="s">
        <v>47</v>
      </c>
      <c r="E3" s="93" t="s">
        <v>21</v>
      </c>
      <c r="F3" s="93" t="s">
        <v>131</v>
      </c>
      <c r="G3" s="18"/>
    </row>
    <row r="4" spans="1:7" x14ac:dyDescent="0.2">
      <c r="A4">
        <f t="array" ref="A4">INDEX(__SAZBA__,MATCH(0,COUNTIF($A$1:A3,__SAZBA__),0))</f>
        <v>0</v>
      </c>
      <c r="B4" s="76"/>
      <c r="C4" s="77"/>
      <c r="D4" s="77"/>
      <c r="E4" s="77"/>
      <c r="F4" s="77"/>
      <c r="G4" s="18"/>
    </row>
    <row r="5" spans="1:7" s="60" customFormat="1" ht="15.75" customHeight="1" x14ac:dyDescent="0.2">
      <c r="B5" s="73" t="str">
        <f>IF(Zakazka!$I$5=0,"",Zakazka!$I$5)</f>
        <v>101: Komunikace</v>
      </c>
      <c r="C5" s="61" t="str">
        <f>IF(Zakazka!$O$5=0,"",Zakazka!$O$5)</f>
        <v/>
      </c>
      <c r="D5" s="94">
        <f>IF(Zakazka!$Q$5=0,"",Zakazka!$Q$5)</f>
        <v>190.27683494000001</v>
      </c>
      <c r="E5" s="61" t="str">
        <f>IF(Zakazka!$U$5=0,"",Zakazka!$U$5)</f>
        <v/>
      </c>
      <c r="F5" s="61" t="str">
        <f>IF(Zakazka!$V$5=0,"",Zakazka!$V$5)</f>
        <v/>
      </c>
    </row>
    <row r="6" spans="1:7" s="62" customFormat="1" ht="15" customHeight="1" outlineLevel="1" x14ac:dyDescent="0.2">
      <c r="B6" s="74" t="str">
        <f>IF(Zakazka!$I$6=0,"",Zakazka!$I$6)</f>
        <v>001: Zemní práce</v>
      </c>
      <c r="C6" s="63" t="str">
        <f>IF(Zakazka!$O$6=0,"",Zakazka!$O$6)</f>
        <v/>
      </c>
      <c r="D6" s="95" t="str">
        <f>IF(Zakazka!$Q$6=0,"",Zakazka!$Q$6)</f>
        <v/>
      </c>
      <c r="E6" s="63" t="str">
        <f>IF(Zakazka!$U$6=0,"",Zakazka!$U$6)</f>
        <v/>
      </c>
      <c r="F6" s="63" t="str">
        <f>IF(Zakazka!$V$6=0,"",Zakazka!$V$6)</f>
        <v/>
      </c>
    </row>
    <row r="7" spans="1:7" s="62" customFormat="1" ht="15" customHeight="1" outlineLevel="1" x14ac:dyDescent="0.2">
      <c r="B7" s="74" t="str">
        <f>IF(Zakazka!$I$31=0,"",Zakazka!$I$31)</f>
        <v>0011: Přípravné práce</v>
      </c>
      <c r="C7" s="63" t="str">
        <f>IF(Zakazka!$O$31=0,"",Zakazka!$O$31)</f>
        <v/>
      </c>
      <c r="D7" s="95" t="str">
        <f>IF(Zakazka!$Q$31=0,"",Zakazka!$Q$31)</f>
        <v/>
      </c>
      <c r="E7" s="63" t="str">
        <f>IF(Zakazka!$U$31=0,"",Zakazka!$U$31)</f>
        <v/>
      </c>
      <c r="F7" s="63" t="str">
        <f>IF(Zakazka!$V$31=0,"",Zakazka!$V$31)</f>
        <v/>
      </c>
    </row>
    <row r="8" spans="1:7" s="62" customFormat="1" ht="15" customHeight="1" outlineLevel="1" x14ac:dyDescent="0.2">
      <c r="B8" s="74" t="str">
        <f>IF(Zakazka!$I$36=0,"",Zakazka!$I$36)</f>
        <v>0018: Povrchové úpravy terénu</v>
      </c>
      <c r="C8" s="63" t="str">
        <f>IF(Zakazka!$O$36=0,"",Zakazka!$O$36)</f>
        <v/>
      </c>
      <c r="D8" s="95">
        <f>IF(Zakazka!$Q$36=0,"",Zakazka!$Q$36)</f>
        <v>3.5154000000000007E-4</v>
      </c>
      <c r="E8" s="63" t="str">
        <f>IF(Zakazka!$U$36=0,"",Zakazka!$U$36)</f>
        <v/>
      </c>
      <c r="F8" s="63" t="str">
        <f>IF(Zakazka!$V$36=0,"",Zakazka!$V$36)</f>
        <v/>
      </c>
    </row>
    <row r="9" spans="1:7" s="62" customFormat="1" ht="15" customHeight="1" outlineLevel="1" x14ac:dyDescent="0.2">
      <c r="B9" s="74" t="str">
        <f>IF(Zakazka!$I$53=0,"",Zakazka!$I$53)</f>
        <v>005: Komunikace</v>
      </c>
      <c r="C9" s="63" t="str">
        <f>IF(Zakazka!$O$53=0,"",Zakazka!$O$53)</f>
        <v/>
      </c>
      <c r="D9" s="95">
        <f>IF(Zakazka!$Q$53=0,"",Zakazka!$Q$53)</f>
        <v>180.550409</v>
      </c>
      <c r="E9" s="63" t="str">
        <f>IF(Zakazka!$U$53=0,"",Zakazka!$U$53)</f>
        <v/>
      </c>
      <c r="F9" s="63" t="str">
        <f>IF(Zakazka!$V$53=0,"",Zakazka!$V$53)</f>
        <v/>
      </c>
    </row>
    <row r="10" spans="1:7" s="62" customFormat="1" ht="15" customHeight="1" outlineLevel="1" x14ac:dyDescent="0.2">
      <c r="B10" s="74" t="str">
        <f>IF(Zakazka!$I$66=0,"",Zakazka!$I$66)</f>
        <v>008: Trubní vedení</v>
      </c>
      <c r="C10" s="63" t="str">
        <f>IF(Zakazka!$O$66=0,"",Zakazka!$O$66)</f>
        <v/>
      </c>
      <c r="D10" s="95">
        <f>IF(Zakazka!$Q$66=0,"",Zakazka!$Q$66)</f>
        <v>0.32973999999999998</v>
      </c>
      <c r="E10" s="63" t="str">
        <f>IF(Zakazka!$U$66=0,"",Zakazka!$U$66)</f>
        <v/>
      </c>
      <c r="F10" s="63" t="str">
        <f>IF(Zakazka!$V$66=0,"",Zakazka!$V$66)</f>
        <v/>
      </c>
    </row>
    <row r="11" spans="1:7" s="62" customFormat="1" ht="15" customHeight="1" outlineLevel="1" x14ac:dyDescent="0.2">
      <c r="B11" s="74" t="str">
        <f>IF(Zakazka!$I$70=0,"",Zakazka!$I$70)</f>
        <v>009: Ostatní konstrukce a práce</v>
      </c>
      <c r="C11" s="63" t="str">
        <f>IF(Zakazka!$O$70=0,"",Zakazka!$O$70)</f>
        <v/>
      </c>
      <c r="D11" s="95">
        <f>IF(Zakazka!$Q$70=0,"",Zakazka!$Q$70)</f>
        <v>9.3963344000000024</v>
      </c>
      <c r="E11" s="63" t="str">
        <f>IF(Zakazka!$U$70=0,"",Zakazka!$U$70)</f>
        <v/>
      </c>
      <c r="F11" s="63" t="str">
        <f>IF(Zakazka!$V$70=0,"",Zakazka!$V$70)</f>
        <v/>
      </c>
    </row>
    <row r="12" spans="1:7" s="62" customFormat="1" ht="15" customHeight="1" outlineLevel="1" x14ac:dyDescent="0.2">
      <c r="B12" s="74" t="str">
        <f>IF(Zakazka!$I$105=0,"",Zakazka!$I$105)</f>
        <v>099: Přesun hmot HSV</v>
      </c>
      <c r="C12" s="63" t="str">
        <f>IF(Zakazka!$O$105=0,"",Zakazka!$O$105)</f>
        <v/>
      </c>
      <c r="D12" s="95" t="str">
        <f>IF(Zakazka!$Q$105=0,"",Zakazka!$Q$105)</f>
        <v/>
      </c>
      <c r="E12" s="63" t="str">
        <f>IF(Zakazka!$U$105=0,"",Zakazka!$U$105)</f>
        <v/>
      </c>
      <c r="F12" s="63" t="str">
        <f>IF(Zakazka!$V$105=0,"",Zakazka!$V$105)</f>
        <v/>
      </c>
    </row>
    <row r="13" spans="1:7" s="62" customFormat="1" ht="15" customHeight="1" outlineLevel="1" x14ac:dyDescent="0.2">
      <c r="B13" s="74" t="str">
        <f>IF(Zakazka!$I$114=0,"",Zakazka!$I$114)</f>
        <v>VRN: Vedlejší rozpočtové náklady</v>
      </c>
      <c r="C13" s="63" t="str">
        <f>IF(Zakazka!$O$114=0,"",Zakazka!$O$114)</f>
        <v/>
      </c>
      <c r="D13" s="95" t="str">
        <f>IF(Zakazka!$Q$114=0,"",Zakazka!$Q$114)</f>
        <v/>
      </c>
      <c r="E13" s="63" t="str">
        <f>IF(Zakazka!$U$114=0,"",Zakazka!$U$114)</f>
        <v/>
      </c>
      <c r="F13" s="63" t="str">
        <f>IF(Zakazka!$V$114=0,"",Zakazka!$V$114)</f>
        <v/>
      </c>
    </row>
    <row r="14" spans="1:7" s="60" customFormat="1" ht="15.75" customHeight="1" x14ac:dyDescent="0.2">
      <c r="B14" s="73" t="str">
        <f>IF(Zakazka!$I$118=0,"",Zakazka!$I$118)</f>
        <v>401: Přeložka VO</v>
      </c>
      <c r="C14" s="61" t="str">
        <f>IF(Zakazka!$O$118=0,"",Zakazka!$O$118)</f>
        <v/>
      </c>
      <c r="D14" s="94">
        <f>IF(Zakazka!$Q$118=0,"",Zakazka!$Q$118)</f>
        <v>3.1829427350000001</v>
      </c>
      <c r="E14" s="61" t="str">
        <f>IF(Zakazka!$U$118=0,"",Zakazka!$U$118)</f>
        <v/>
      </c>
      <c r="F14" s="61" t="str">
        <f>IF(Zakazka!$V$118=0,"",Zakazka!$V$118)</f>
        <v/>
      </c>
    </row>
    <row r="15" spans="1:7" s="62" customFormat="1" ht="15" customHeight="1" outlineLevel="1" x14ac:dyDescent="0.2">
      <c r="B15" s="74" t="str">
        <f>IF(Zakazka!$I$119=0,"",Zakazka!$I$119)</f>
        <v>741: Elektromontáže</v>
      </c>
      <c r="C15" s="63" t="str">
        <f>IF(Zakazka!$O$119=0,"",Zakazka!$O$119)</f>
        <v/>
      </c>
      <c r="D15" s="95">
        <f>IF(Zakazka!$Q$119=0,"",Zakazka!$Q$119)</f>
        <v>4.6200000000000006E-4</v>
      </c>
      <c r="E15" s="63" t="str">
        <f>IF(Zakazka!$U$119=0,"",Zakazka!$U$119)</f>
        <v/>
      </c>
      <c r="F15" s="63" t="str">
        <f>IF(Zakazka!$V$119=0,"",Zakazka!$V$119)</f>
        <v/>
      </c>
    </row>
    <row r="16" spans="1:7" s="62" customFormat="1" ht="15" customHeight="1" outlineLevel="1" x14ac:dyDescent="0.2">
      <c r="B16" s="74" t="str">
        <f>IF(Zakazka!$I$135=0,"",Zakazka!$I$135)</f>
        <v>921: Silnoproud</v>
      </c>
      <c r="C16" s="63" t="str">
        <f>IF(Zakazka!$O$135=0,"",Zakazka!$O$135)</f>
        <v/>
      </c>
      <c r="D16" s="95">
        <f>IF(Zakazka!$Q$135=0,"",Zakazka!$Q$135)</f>
        <v>3.7342E-2</v>
      </c>
      <c r="E16" s="63" t="str">
        <f>IF(Zakazka!$U$135=0,"",Zakazka!$U$135)</f>
        <v/>
      </c>
      <c r="F16" s="63" t="str">
        <f>IF(Zakazka!$V$135=0,"",Zakazka!$V$135)</f>
        <v/>
      </c>
    </row>
    <row r="17" spans="1:6" s="62" customFormat="1" ht="15" customHeight="1" outlineLevel="1" x14ac:dyDescent="0.2">
      <c r="B17" s="74" t="str">
        <f>IF(Zakazka!$I$155=0,"",Zakazka!$I$155)</f>
        <v xml:space="preserve">946: Zemní práce při externích montážích </v>
      </c>
      <c r="C17" s="63" t="str">
        <f>IF(Zakazka!$O$155=0,"",Zakazka!$O$155)</f>
        <v/>
      </c>
      <c r="D17" s="95">
        <f>IF(Zakazka!$Q$155=0,"",Zakazka!$Q$155)</f>
        <v>3.1451387349999997</v>
      </c>
      <c r="E17" s="63" t="str">
        <f>IF(Zakazka!$U$155=0,"",Zakazka!$U$155)</f>
        <v/>
      </c>
      <c r="F17" s="63" t="str">
        <f>IF(Zakazka!$V$155=0,"",Zakazka!$V$155)</f>
        <v/>
      </c>
    </row>
    <row r="18" spans="1:6" s="62" customFormat="1" ht="15" customHeight="1" outlineLevel="1" x14ac:dyDescent="0.2">
      <c r="B18" s="74" t="str">
        <f>IF(Zakazka!$I$171=0,"",Zakazka!$I$171)</f>
        <v>958: Revize vyhrazených technických zařízení</v>
      </c>
      <c r="C18" s="63" t="str">
        <f>IF(Zakazka!$O$171=0,"",Zakazka!$O$171)</f>
        <v/>
      </c>
      <c r="D18" s="95" t="str">
        <f>IF(Zakazka!$Q$171=0,"",Zakazka!$Q$171)</f>
        <v/>
      </c>
      <c r="E18" s="63" t="str">
        <f>IF(Zakazka!$U$171=0,"",Zakazka!$U$171)</f>
        <v/>
      </c>
      <c r="F18" s="63" t="str">
        <f>IF(Zakazka!$V$171=0,"",Zakazka!$V$171)</f>
        <v/>
      </c>
    </row>
    <row r="19" spans="1:6" s="62" customFormat="1" ht="15" customHeight="1" outlineLevel="1" x14ac:dyDescent="0.2">
      <c r="B19" s="74" t="str">
        <f>IF(Zakazka!$I$177=0,"",Zakazka!$I$177)</f>
        <v>V01: Průzkumné, geodetické a projektové práce</v>
      </c>
      <c r="C19" s="63" t="str">
        <f>IF(Zakazka!$O$177=0,"",Zakazka!$O$177)</f>
        <v/>
      </c>
      <c r="D19" s="95" t="str">
        <f>IF(Zakazka!$Q$177=0,"",Zakazka!$Q$177)</f>
        <v/>
      </c>
      <c r="E19" s="63" t="str">
        <f>IF(Zakazka!$U$177=0,"",Zakazka!$U$177)</f>
        <v/>
      </c>
      <c r="F19" s="63" t="str">
        <f>IF(Zakazka!$V$177=0,"",Zakazka!$V$177)</f>
        <v/>
      </c>
    </row>
    <row r="20" spans="1:6" ht="13.5" outlineLevel="1" thickBot="1" x14ac:dyDescent="0.25">
      <c r="B20" s="64"/>
      <c r="D20" s="96"/>
    </row>
    <row r="21" spans="1:6" s="65" customFormat="1" ht="15" x14ac:dyDescent="0.25">
      <c r="A21" s="65">
        <f>SUM(A23:A24)</f>
        <v>0</v>
      </c>
      <c r="B21" s="66" t="s">
        <v>147</v>
      </c>
      <c r="C21" s="67">
        <f>SUBTOTAL(9,C5:C20)/2</f>
        <v>0</v>
      </c>
      <c r="D21" s="97"/>
      <c r="E21" s="91"/>
      <c r="F21" s="91"/>
    </row>
    <row r="22" spans="1:6" s="65" customFormat="1" ht="15" x14ac:dyDescent="0.25">
      <c r="B22" s="68" t="s">
        <v>21</v>
      </c>
      <c r="C22" s="69">
        <f>SUBTOTAL(9,C23:C24)</f>
        <v>0</v>
      </c>
      <c r="D22" s="98"/>
    </row>
    <row r="23" spans="1:6" s="70" customFormat="1" x14ac:dyDescent="0.2">
      <c r="A23" s="70">
        <f>IF(ISNUMBER(A3),SUMIF(__SAZBA__,A3,__CENA__),0)</f>
        <v>0</v>
      </c>
      <c r="B23" s="72" t="str">
        <f>IF(A23=0,"","DPH " &amp; A3 &amp; " % ze základny: " &amp; TEXT(A23,"# ##0"))</f>
        <v/>
      </c>
      <c r="C23" s="71" t="str">
        <f>IF(A23=0,"",A23*A3/100)</f>
        <v/>
      </c>
      <c r="D23" s="99"/>
    </row>
    <row r="24" spans="1:6" s="70" customFormat="1" ht="13.5" thickBot="1" x14ac:dyDescent="0.25">
      <c r="A24" s="70">
        <f>IF(ISNUMBER(A4),SUMIF(__SAZBA__,A4,__CENA__),0)</f>
        <v>0</v>
      </c>
      <c r="B24" s="72" t="str">
        <f>IF(A24=0,"","DPH " &amp; A4 &amp; " % ze základny: " &amp; TEXT(A24,"# ##0"))</f>
        <v/>
      </c>
      <c r="C24" s="71" t="str">
        <f>IF(A24=0,"",A24*A4/100)</f>
        <v/>
      </c>
      <c r="D24" s="99"/>
    </row>
    <row r="25" spans="1:6" s="65" customFormat="1" ht="15" x14ac:dyDescent="0.25">
      <c r="B25" s="66" t="s">
        <v>184</v>
      </c>
      <c r="C25" s="67">
        <f>SUM(C21:C22)</f>
        <v>0</v>
      </c>
      <c r="D25" s="100">
        <f>D5+D14</f>
        <v>193.45977767500003</v>
      </c>
      <c r="E25" s="91"/>
      <c r="F25" s="91"/>
    </row>
  </sheetData>
  <phoneticPr fontId="0" type="noConversion"/>
  <printOptions gridLines="1"/>
  <pageMargins left="0.78740157480314965" right="0.78740157480314965" top="0.78740157480314965" bottom="0.78740157480314965" header="0.39370078740157483" footer="0.39370078740157483"/>
  <pageSetup paperSize="9" scale="90" orientation="landscape" horizontalDpi="300" verticalDpi="300" r:id="rId1"/>
  <headerFooter>
    <oddFooter>&amp;L&amp;8www.euroCALC.cz&amp;C&amp;8&amp;P z &amp;N&amp;R&amp;8&amp;D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182"/>
  <sheetViews>
    <sheetView tabSelected="1" topLeftCell="I1" zoomScaleNormal="100" zoomScaleSheetLayoutView="100" workbookViewId="0">
      <pane ySplit="3" topLeftCell="A154" activePane="bottomLeft" state="frozen"/>
      <selection pane="bottomLeft" activeCell="P194" sqref="P194"/>
    </sheetView>
  </sheetViews>
  <sheetFormatPr defaultRowHeight="12.75" outlineLevelRow="3" x14ac:dyDescent="0.2"/>
  <cols>
    <col min="1" max="5" width="0" hidden="1" customWidth="1"/>
    <col min="6" max="6" width="5.42578125" style="1" customWidth="1"/>
    <col min="7" max="7" width="4.28515625" style="4" customWidth="1"/>
    <col min="8" max="8" width="10.42578125" style="3" customWidth="1"/>
    <col min="9" max="9" width="57.140625" style="5" customWidth="1"/>
    <col min="10" max="10" width="4.28515625" style="4" customWidth="1"/>
    <col min="11" max="11" width="9.7109375" style="7" customWidth="1"/>
    <col min="12" max="12" width="6.85546875" style="8" customWidth="1"/>
    <col min="13" max="13" width="9.7109375" style="7" customWidth="1"/>
    <col min="14" max="14" width="9.7109375" style="8" customWidth="1"/>
    <col min="15" max="15" width="9.7109375" style="9" customWidth="1"/>
    <col min="16" max="16" width="9.7109375" style="10" customWidth="1"/>
    <col min="17" max="22" width="9.7109375" style="8" customWidth="1"/>
    <col min="23" max="23" width="9.42578125" customWidth="1"/>
  </cols>
  <sheetData>
    <row r="1" spans="1:22" ht="21.6" customHeight="1" x14ac:dyDescent="0.25">
      <c r="F1" s="11"/>
      <c r="G1" s="12"/>
      <c r="H1" s="12"/>
      <c r="I1" s="12" t="s">
        <v>209</v>
      </c>
      <c r="J1" s="12"/>
      <c r="K1" s="13"/>
      <c r="L1" s="14"/>
      <c r="M1" s="13"/>
      <c r="N1" s="14"/>
      <c r="O1" s="15"/>
      <c r="P1" s="16"/>
      <c r="Q1" s="14"/>
      <c r="R1" s="14"/>
      <c r="S1" s="14"/>
      <c r="T1" s="14"/>
      <c r="U1" s="14"/>
      <c r="V1" s="14"/>
    </row>
    <row r="2" spans="1:22" ht="21.6" customHeight="1" x14ac:dyDescent="0.25">
      <c r="F2" s="11"/>
      <c r="G2" s="12"/>
      <c r="H2" s="12"/>
      <c r="I2" s="12"/>
      <c r="J2" s="12"/>
      <c r="K2" s="13"/>
      <c r="L2" s="14"/>
      <c r="M2" s="13"/>
      <c r="N2" s="14"/>
      <c r="O2" s="15"/>
      <c r="P2" s="16"/>
      <c r="Q2" s="14"/>
      <c r="R2" s="14"/>
      <c r="S2" s="14"/>
      <c r="T2" s="14"/>
      <c r="U2" s="14"/>
      <c r="V2" s="14"/>
    </row>
    <row r="3" spans="1:22" s="24" customFormat="1" ht="24.75" thickBot="1" x14ac:dyDescent="0.25">
      <c r="F3" s="25" t="s">
        <v>33</v>
      </c>
      <c r="G3" s="25" t="s">
        <v>23</v>
      </c>
      <c r="H3" s="25" t="s">
        <v>22</v>
      </c>
      <c r="I3" s="90" t="s">
        <v>27</v>
      </c>
      <c r="J3" s="25" t="s">
        <v>7</v>
      </c>
      <c r="K3" s="101" t="s">
        <v>172</v>
      </c>
      <c r="L3" s="25" t="s">
        <v>32</v>
      </c>
      <c r="M3" s="25" t="s">
        <v>138</v>
      </c>
      <c r="N3" s="25" t="s">
        <v>133</v>
      </c>
      <c r="O3" s="25" t="s">
        <v>26</v>
      </c>
      <c r="P3" s="101" t="s">
        <v>139</v>
      </c>
      <c r="Q3" s="25" t="s">
        <v>47</v>
      </c>
      <c r="R3" s="25" t="s">
        <v>150</v>
      </c>
      <c r="S3" s="25" t="s">
        <v>28</v>
      </c>
      <c r="T3" s="25" t="s">
        <v>126</v>
      </c>
      <c r="U3" s="25" t="s">
        <v>21</v>
      </c>
      <c r="V3" s="25" t="s">
        <v>131</v>
      </c>
    </row>
    <row r="4" spans="1:22" ht="11.25" customHeight="1" x14ac:dyDescent="0.2">
      <c r="F4" s="2"/>
      <c r="G4" s="6"/>
      <c r="H4" s="26"/>
      <c r="I4" s="27"/>
      <c r="J4" s="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s="28" customFormat="1" ht="18.75" customHeight="1" x14ac:dyDescent="0.2">
      <c r="F5" s="29"/>
      <c r="G5" s="30"/>
      <c r="H5" s="31"/>
      <c r="I5" s="31" t="s">
        <v>143</v>
      </c>
      <c r="J5" s="30"/>
      <c r="K5" s="32"/>
      <c r="L5" s="33"/>
      <c r="M5" s="32"/>
      <c r="N5" s="33"/>
      <c r="O5" s="34">
        <f>SUBTOTAL(9,O6:O117)</f>
        <v>0</v>
      </c>
      <c r="P5" s="35"/>
      <c r="Q5" s="36">
        <f>SUBTOTAL(9,Q6:Q117)</f>
        <v>190.27683494000001</v>
      </c>
      <c r="R5" s="33"/>
      <c r="S5" s="36">
        <f>SUBTOTAL(9,S6:S117)</f>
        <v>36.317999999999998</v>
      </c>
      <c r="T5" s="78" t="s">
        <v>2</v>
      </c>
      <c r="U5" s="34">
        <f>SUBTOTAL(9,U6:U117)</f>
        <v>0</v>
      </c>
      <c r="V5" s="34">
        <f>SUBTOTAL(9,V6:V117)</f>
        <v>0</v>
      </c>
    </row>
    <row r="6" spans="1:22" s="37" customFormat="1" ht="16.5" customHeight="1" outlineLevel="1" x14ac:dyDescent="0.2">
      <c r="F6" s="38"/>
      <c r="G6" s="6"/>
      <c r="H6" s="39"/>
      <c r="I6" s="39" t="s">
        <v>146</v>
      </c>
      <c r="J6" s="6"/>
      <c r="K6" s="40"/>
      <c r="L6" s="41"/>
      <c r="M6" s="40"/>
      <c r="N6" s="41"/>
      <c r="O6" s="42">
        <f>SUBTOTAL(9,O7:O30)</f>
        <v>0</v>
      </c>
      <c r="P6" s="43"/>
      <c r="Q6" s="44">
        <f>SUBTOTAL(9,Q7:Q30)</f>
        <v>0</v>
      </c>
      <c r="R6" s="41"/>
      <c r="S6" s="44">
        <f>SUBTOTAL(9,S7:S30)</f>
        <v>0</v>
      </c>
      <c r="T6" s="79" t="s">
        <v>2</v>
      </c>
      <c r="U6" s="42">
        <f>SUBTOTAL(9,U7:U30)</f>
        <v>0</v>
      </c>
      <c r="V6" s="42">
        <f>SUBTOTAL(9,V7:V30)</f>
        <v>0</v>
      </c>
    </row>
    <row r="7" spans="1:22" s="45" customFormat="1" ht="12" outlineLevel="2" x14ac:dyDescent="0.2">
      <c r="A7" s="45" t="s">
        <v>162</v>
      </c>
      <c r="B7" s="45" t="s">
        <v>155</v>
      </c>
      <c r="C7" s="45" t="s">
        <v>158</v>
      </c>
      <c r="D7" s="45" t="s">
        <v>159</v>
      </c>
      <c r="E7" s="45" t="s">
        <v>160</v>
      </c>
      <c r="F7" s="20">
        <v>1</v>
      </c>
      <c r="G7" s="21" t="s">
        <v>10</v>
      </c>
      <c r="H7" s="46" t="s">
        <v>54</v>
      </c>
      <c r="I7" s="47" t="s">
        <v>239</v>
      </c>
      <c r="J7" s="21" t="s">
        <v>19</v>
      </c>
      <c r="K7" s="48">
        <v>74.2</v>
      </c>
      <c r="L7" s="22">
        <v>0</v>
      </c>
      <c r="M7" s="48">
        <f>K7*(1+L7/100)</f>
        <v>74.2</v>
      </c>
      <c r="N7" s="22">
        <v>0</v>
      </c>
      <c r="O7" s="23">
        <f>M7*N7</f>
        <v>0</v>
      </c>
      <c r="P7" s="49"/>
      <c r="Q7" s="50">
        <f>M7*P7</f>
        <v>0</v>
      </c>
      <c r="R7" s="49"/>
      <c r="S7" s="50">
        <f>M7*R7</f>
        <v>0</v>
      </c>
      <c r="T7" s="23">
        <v>21</v>
      </c>
      <c r="U7" s="23">
        <f>O7*(T7/100)</f>
        <v>0</v>
      </c>
      <c r="V7" s="23">
        <f>O7+U7</f>
        <v>0</v>
      </c>
    </row>
    <row r="8" spans="1:22" s="45" customFormat="1" ht="24" outlineLevel="2" x14ac:dyDescent="0.2">
      <c r="F8" s="20">
        <v>2</v>
      </c>
      <c r="G8" s="21" t="s">
        <v>10</v>
      </c>
      <c r="H8" s="46" t="s">
        <v>55</v>
      </c>
      <c r="I8" s="47" t="s">
        <v>287</v>
      </c>
      <c r="J8" s="21" t="s">
        <v>20</v>
      </c>
      <c r="K8" s="48">
        <v>56.688499999999998</v>
      </c>
      <c r="L8" s="22">
        <v>0</v>
      </c>
      <c r="M8" s="48">
        <f>K8*(1+L8/100)</f>
        <v>56.688499999999998</v>
      </c>
      <c r="N8" s="22">
        <v>0</v>
      </c>
      <c r="O8" s="23">
        <f>M8*N8</f>
        <v>0</v>
      </c>
      <c r="P8" s="49"/>
      <c r="Q8" s="50">
        <f>M8*P8</f>
        <v>0</v>
      </c>
      <c r="R8" s="49"/>
      <c r="S8" s="50">
        <f>M8*R8</f>
        <v>0</v>
      </c>
      <c r="T8" s="23">
        <v>21</v>
      </c>
      <c r="U8" s="23">
        <f>O8*(T8/100)</f>
        <v>0</v>
      </c>
      <c r="V8" s="23">
        <f>O8+U8</f>
        <v>0</v>
      </c>
    </row>
    <row r="9" spans="1:22" s="51" customFormat="1" ht="11.25" outlineLevel="3" x14ac:dyDescent="0.2">
      <c r="F9" s="52"/>
      <c r="G9" s="53"/>
      <c r="H9" s="53"/>
      <c r="I9" s="54" t="s">
        <v>161</v>
      </c>
      <c r="J9" s="53"/>
      <c r="K9" s="55">
        <v>71.399999999999991</v>
      </c>
      <c r="L9" s="56"/>
      <c r="M9" s="57"/>
      <c r="N9" s="56"/>
      <c r="O9" s="58"/>
      <c r="P9" s="59"/>
      <c r="Q9" s="56"/>
      <c r="R9" s="56"/>
      <c r="S9" s="56"/>
      <c r="T9" s="80" t="s">
        <v>2</v>
      </c>
      <c r="U9" s="56"/>
      <c r="V9" s="56"/>
    </row>
    <row r="10" spans="1:22" s="51" customFormat="1" ht="11.25" outlineLevel="3" x14ac:dyDescent="0.2">
      <c r="F10" s="52"/>
      <c r="G10" s="53"/>
      <c r="H10" s="53"/>
      <c r="I10" s="54" t="s">
        <v>182</v>
      </c>
      <c r="J10" s="53"/>
      <c r="K10" s="55">
        <v>2.2994999999999997</v>
      </c>
      <c r="L10" s="56"/>
      <c r="M10" s="57"/>
      <c r="N10" s="56"/>
      <c r="O10" s="58"/>
      <c r="P10" s="59"/>
      <c r="Q10" s="56"/>
      <c r="R10" s="56"/>
      <c r="S10" s="56"/>
      <c r="T10" s="80" t="s">
        <v>2</v>
      </c>
      <c r="U10" s="56"/>
      <c r="V10" s="56"/>
    </row>
    <row r="11" spans="1:22" s="51" customFormat="1" ht="11.25" outlineLevel="3" x14ac:dyDescent="0.2">
      <c r="F11" s="52"/>
      <c r="G11" s="53"/>
      <c r="H11" s="53"/>
      <c r="I11" s="54" t="s">
        <v>167</v>
      </c>
      <c r="J11" s="53"/>
      <c r="K11" s="55">
        <v>1.974</v>
      </c>
      <c r="L11" s="56"/>
      <c r="M11" s="57"/>
      <c r="N11" s="56"/>
      <c r="O11" s="58"/>
      <c r="P11" s="59"/>
      <c r="Q11" s="56"/>
      <c r="R11" s="56"/>
      <c r="S11" s="56"/>
      <c r="T11" s="80" t="s">
        <v>2</v>
      </c>
      <c r="U11" s="56"/>
      <c r="V11" s="56"/>
    </row>
    <row r="12" spans="1:22" s="51" customFormat="1" ht="11.25" outlineLevel="3" x14ac:dyDescent="0.2">
      <c r="F12" s="52"/>
      <c r="G12" s="53"/>
      <c r="H12" s="53"/>
      <c r="I12" s="54" t="s">
        <v>210</v>
      </c>
      <c r="J12" s="53"/>
      <c r="K12" s="55">
        <v>-6.5579999999999998</v>
      </c>
      <c r="L12" s="56"/>
      <c r="M12" s="57"/>
      <c r="N12" s="56"/>
      <c r="O12" s="58"/>
      <c r="P12" s="59"/>
      <c r="Q12" s="56"/>
      <c r="R12" s="56"/>
      <c r="S12" s="56"/>
      <c r="T12" s="80" t="s">
        <v>2</v>
      </c>
      <c r="U12" s="56"/>
      <c r="V12" s="56"/>
    </row>
    <row r="13" spans="1:22" s="51" customFormat="1" ht="11.25" outlineLevel="3" x14ac:dyDescent="0.2">
      <c r="F13" s="52"/>
      <c r="G13" s="53"/>
      <c r="H13" s="53"/>
      <c r="I13" s="54" t="s">
        <v>203</v>
      </c>
      <c r="J13" s="53"/>
      <c r="K13" s="55">
        <v>-11.13</v>
      </c>
      <c r="L13" s="56"/>
      <c r="M13" s="57"/>
      <c r="N13" s="56"/>
      <c r="O13" s="58"/>
      <c r="P13" s="59"/>
      <c r="Q13" s="56"/>
      <c r="R13" s="56"/>
      <c r="S13" s="56"/>
      <c r="T13" s="80" t="s">
        <v>2</v>
      </c>
      <c r="U13" s="56"/>
      <c r="V13" s="56"/>
    </row>
    <row r="14" spans="1:22" s="51" customFormat="1" ht="22.5" outlineLevel="3" x14ac:dyDescent="0.2">
      <c r="F14" s="52"/>
      <c r="G14" s="53"/>
      <c r="H14" s="53"/>
      <c r="I14" s="54" t="s">
        <v>244</v>
      </c>
      <c r="J14" s="53"/>
      <c r="K14" s="55">
        <v>-1.2969999999999999</v>
      </c>
      <c r="L14" s="56"/>
      <c r="M14" s="57"/>
      <c r="N14" s="56"/>
      <c r="O14" s="58"/>
      <c r="P14" s="59"/>
      <c r="Q14" s="56"/>
      <c r="R14" s="56"/>
      <c r="S14" s="56"/>
      <c r="T14" s="80" t="s">
        <v>2</v>
      </c>
      <c r="U14" s="56"/>
      <c r="V14" s="56"/>
    </row>
    <row r="15" spans="1:22" s="45" customFormat="1" ht="24" outlineLevel="2" x14ac:dyDescent="0.2">
      <c r="F15" s="20">
        <v>3</v>
      </c>
      <c r="G15" s="21" t="s">
        <v>10</v>
      </c>
      <c r="H15" s="46" t="s">
        <v>57</v>
      </c>
      <c r="I15" s="47" t="s">
        <v>289</v>
      </c>
      <c r="J15" s="21" t="s">
        <v>20</v>
      </c>
      <c r="K15" s="48">
        <v>2.17</v>
      </c>
      <c r="L15" s="22">
        <v>0</v>
      </c>
      <c r="M15" s="48">
        <f>K15*(1+L15/100)</f>
        <v>2.17</v>
      </c>
      <c r="N15" s="22">
        <v>0</v>
      </c>
      <c r="O15" s="23">
        <f>M15*N15</f>
        <v>0</v>
      </c>
      <c r="P15" s="49"/>
      <c r="Q15" s="50">
        <f>M15*P15</f>
        <v>0</v>
      </c>
      <c r="R15" s="49"/>
      <c r="S15" s="50">
        <f>M15*R15</f>
        <v>0</v>
      </c>
      <c r="T15" s="23">
        <v>21</v>
      </c>
      <c r="U15" s="23">
        <f>O15*(T15/100)</f>
        <v>0</v>
      </c>
      <c r="V15" s="23">
        <f>O15+U15</f>
        <v>0</v>
      </c>
    </row>
    <row r="16" spans="1:22" s="51" customFormat="1" ht="11.25" outlineLevel="3" x14ac:dyDescent="0.2">
      <c r="F16" s="52"/>
      <c r="G16" s="53"/>
      <c r="H16" s="53"/>
      <c r="I16" s="54" t="s">
        <v>211</v>
      </c>
      <c r="J16" s="53"/>
      <c r="K16" s="55">
        <v>1.4699999999999998</v>
      </c>
      <c r="L16" s="56"/>
      <c r="M16" s="57"/>
      <c r="N16" s="56"/>
      <c r="O16" s="58"/>
      <c r="P16" s="59"/>
      <c r="Q16" s="56"/>
      <c r="R16" s="56"/>
      <c r="S16" s="56"/>
      <c r="T16" s="80" t="s">
        <v>2</v>
      </c>
      <c r="U16" s="56"/>
      <c r="V16" s="56"/>
    </row>
    <row r="17" spans="6:22" s="51" customFormat="1" ht="22.5" outlineLevel="3" x14ac:dyDescent="0.2">
      <c r="F17" s="52"/>
      <c r="G17" s="53"/>
      <c r="H17" s="53"/>
      <c r="I17" s="54" t="s">
        <v>195</v>
      </c>
      <c r="J17" s="53"/>
      <c r="K17" s="55">
        <v>0.7</v>
      </c>
      <c r="L17" s="56"/>
      <c r="M17" s="57"/>
      <c r="N17" s="56"/>
      <c r="O17" s="58"/>
      <c r="P17" s="59"/>
      <c r="Q17" s="56"/>
      <c r="R17" s="56"/>
      <c r="S17" s="56"/>
      <c r="T17" s="80" t="s">
        <v>2</v>
      </c>
      <c r="U17" s="56"/>
      <c r="V17" s="56"/>
    </row>
    <row r="18" spans="6:22" s="45" customFormat="1" ht="12" outlineLevel="2" x14ac:dyDescent="0.2">
      <c r="F18" s="20">
        <v>4</v>
      </c>
      <c r="G18" s="21" t="s">
        <v>10</v>
      </c>
      <c r="H18" s="46" t="s">
        <v>56</v>
      </c>
      <c r="I18" s="47" t="s">
        <v>241</v>
      </c>
      <c r="J18" s="21" t="s">
        <v>20</v>
      </c>
      <c r="K18" s="48">
        <v>0.7</v>
      </c>
      <c r="L18" s="22">
        <v>0</v>
      </c>
      <c r="M18" s="48">
        <f>K18*(1+L18/100)</f>
        <v>0.7</v>
      </c>
      <c r="N18" s="22">
        <v>0</v>
      </c>
      <c r="O18" s="23">
        <f>M18*N18</f>
        <v>0</v>
      </c>
      <c r="P18" s="49"/>
      <c r="Q18" s="50">
        <f>M18*P18</f>
        <v>0</v>
      </c>
      <c r="R18" s="49"/>
      <c r="S18" s="50">
        <f>M18*R18</f>
        <v>0</v>
      </c>
      <c r="T18" s="23">
        <v>21</v>
      </c>
      <c r="U18" s="23">
        <f>O18*(T18/100)</f>
        <v>0</v>
      </c>
      <c r="V18" s="23">
        <f>O18+U18</f>
        <v>0</v>
      </c>
    </row>
    <row r="19" spans="6:22" s="51" customFormat="1" ht="22.5" outlineLevel="3" x14ac:dyDescent="0.2">
      <c r="F19" s="52"/>
      <c r="G19" s="53"/>
      <c r="H19" s="53"/>
      <c r="I19" s="54" t="s">
        <v>195</v>
      </c>
      <c r="J19" s="53"/>
      <c r="K19" s="55">
        <v>0.7</v>
      </c>
      <c r="L19" s="56"/>
      <c r="M19" s="57"/>
      <c r="N19" s="56"/>
      <c r="O19" s="58"/>
      <c r="P19" s="59"/>
      <c r="Q19" s="56"/>
      <c r="R19" s="56"/>
      <c r="S19" s="56"/>
      <c r="T19" s="80" t="s">
        <v>2</v>
      </c>
      <c r="U19" s="56"/>
      <c r="V19" s="56"/>
    </row>
    <row r="20" spans="6:22" s="45" customFormat="1" ht="24" outlineLevel="2" x14ac:dyDescent="0.2">
      <c r="F20" s="20">
        <v>5</v>
      </c>
      <c r="G20" s="21" t="s">
        <v>10</v>
      </c>
      <c r="H20" s="46" t="s">
        <v>58</v>
      </c>
      <c r="I20" s="47" t="s">
        <v>281</v>
      </c>
      <c r="J20" s="21" t="s">
        <v>20</v>
      </c>
      <c r="K20" s="48">
        <v>12.8</v>
      </c>
      <c r="L20" s="22">
        <v>0</v>
      </c>
      <c r="M20" s="48">
        <f>K20*(1+L20/100)</f>
        <v>12.8</v>
      </c>
      <c r="N20" s="22">
        <v>0</v>
      </c>
      <c r="O20" s="23">
        <f>M20*N20</f>
        <v>0</v>
      </c>
      <c r="P20" s="49"/>
      <c r="Q20" s="50">
        <f>M20*P20</f>
        <v>0</v>
      </c>
      <c r="R20" s="49"/>
      <c r="S20" s="50">
        <f>M20*R20</f>
        <v>0</v>
      </c>
      <c r="T20" s="23">
        <v>21</v>
      </c>
      <c r="U20" s="23">
        <f>O20*(T20/100)</f>
        <v>0</v>
      </c>
      <c r="V20" s="23">
        <f>O20+U20</f>
        <v>0</v>
      </c>
    </row>
    <row r="21" spans="6:22" s="51" customFormat="1" ht="11.25" outlineLevel="3" x14ac:dyDescent="0.2">
      <c r="F21" s="52"/>
      <c r="G21" s="53"/>
      <c r="H21" s="53"/>
      <c r="I21" s="54" t="s">
        <v>199</v>
      </c>
      <c r="J21" s="53"/>
      <c r="K21" s="55">
        <v>12.8</v>
      </c>
      <c r="L21" s="56"/>
      <c r="M21" s="57"/>
      <c r="N21" s="56"/>
      <c r="O21" s="58"/>
      <c r="P21" s="59"/>
      <c r="Q21" s="56"/>
      <c r="R21" s="56"/>
      <c r="S21" s="56"/>
      <c r="T21" s="80" t="s">
        <v>2</v>
      </c>
      <c r="U21" s="56"/>
      <c r="V21" s="56"/>
    </row>
    <row r="22" spans="6:22" s="45" customFormat="1" ht="24" outlineLevel="2" x14ac:dyDescent="0.2">
      <c r="F22" s="20">
        <v>6</v>
      </c>
      <c r="G22" s="21" t="s">
        <v>10</v>
      </c>
      <c r="H22" s="46" t="s">
        <v>59</v>
      </c>
      <c r="I22" s="47" t="s">
        <v>288</v>
      </c>
      <c r="J22" s="21" t="s">
        <v>20</v>
      </c>
      <c r="K22" s="48">
        <v>69.594000000000008</v>
      </c>
      <c r="L22" s="22">
        <v>0</v>
      </c>
      <c r="M22" s="48">
        <f>K22*(1+L22/100)</f>
        <v>69.594000000000008</v>
      </c>
      <c r="N22" s="22">
        <v>0</v>
      </c>
      <c r="O22" s="23">
        <f>M22*N22</f>
        <v>0</v>
      </c>
      <c r="P22" s="49"/>
      <c r="Q22" s="50">
        <f>M22*P22</f>
        <v>0</v>
      </c>
      <c r="R22" s="49"/>
      <c r="S22" s="50">
        <f>M22*R22</f>
        <v>0</v>
      </c>
      <c r="T22" s="23">
        <v>21</v>
      </c>
      <c r="U22" s="23">
        <f>O22*(T22/100)</f>
        <v>0</v>
      </c>
      <c r="V22" s="23">
        <f>O22+U22</f>
        <v>0</v>
      </c>
    </row>
    <row r="23" spans="6:22" s="51" customFormat="1" ht="11.25" outlineLevel="3" x14ac:dyDescent="0.2">
      <c r="F23" s="52"/>
      <c r="G23" s="53"/>
      <c r="H23" s="53"/>
      <c r="I23" s="54" t="s">
        <v>152</v>
      </c>
      <c r="J23" s="53"/>
      <c r="K23" s="55">
        <v>56.689</v>
      </c>
      <c r="L23" s="56"/>
      <c r="M23" s="57"/>
      <c r="N23" s="56"/>
      <c r="O23" s="58"/>
      <c r="P23" s="59"/>
      <c r="Q23" s="56"/>
      <c r="R23" s="56"/>
      <c r="S23" s="56"/>
      <c r="T23" s="80" t="s">
        <v>2</v>
      </c>
      <c r="U23" s="56"/>
      <c r="V23" s="56"/>
    </row>
    <row r="24" spans="6:22" s="51" customFormat="1" ht="11.25" outlineLevel="3" x14ac:dyDescent="0.2">
      <c r="F24" s="52"/>
      <c r="G24" s="53"/>
      <c r="H24" s="53"/>
      <c r="I24" s="54" t="s">
        <v>137</v>
      </c>
      <c r="J24" s="53"/>
      <c r="K24" s="55">
        <v>2.17</v>
      </c>
      <c r="L24" s="56"/>
      <c r="M24" s="57"/>
      <c r="N24" s="56"/>
      <c r="O24" s="58"/>
      <c r="P24" s="59"/>
      <c r="Q24" s="56"/>
      <c r="R24" s="56"/>
      <c r="S24" s="56"/>
      <c r="T24" s="80" t="s">
        <v>2</v>
      </c>
      <c r="U24" s="56"/>
      <c r="V24" s="56"/>
    </row>
    <row r="25" spans="6:22" s="51" customFormat="1" ht="11.25" outlineLevel="3" x14ac:dyDescent="0.2">
      <c r="F25" s="52"/>
      <c r="G25" s="53"/>
      <c r="H25" s="53"/>
      <c r="I25" s="54" t="s">
        <v>174</v>
      </c>
      <c r="J25" s="53"/>
      <c r="K25" s="55">
        <v>1</v>
      </c>
      <c r="L25" s="56"/>
      <c r="M25" s="57"/>
      <c r="N25" s="56"/>
      <c r="O25" s="58"/>
      <c r="P25" s="59"/>
      <c r="Q25" s="56"/>
      <c r="R25" s="56"/>
      <c r="S25" s="56"/>
      <c r="T25" s="80" t="s">
        <v>2</v>
      </c>
      <c r="U25" s="56"/>
      <c r="V25" s="56"/>
    </row>
    <row r="26" spans="6:22" s="51" customFormat="1" ht="11.25" outlineLevel="3" x14ac:dyDescent="0.2">
      <c r="F26" s="52"/>
      <c r="G26" s="53"/>
      <c r="H26" s="53"/>
      <c r="I26" s="54" t="s">
        <v>204</v>
      </c>
      <c r="J26" s="53"/>
      <c r="K26" s="55">
        <v>9.7350000000000012</v>
      </c>
      <c r="L26" s="56"/>
      <c r="M26" s="57"/>
      <c r="N26" s="56"/>
      <c r="O26" s="58"/>
      <c r="P26" s="59"/>
      <c r="Q26" s="56"/>
      <c r="R26" s="56"/>
      <c r="S26" s="56"/>
      <c r="T26" s="80" t="s">
        <v>2</v>
      </c>
      <c r="U26" s="56"/>
      <c r="V26" s="56"/>
    </row>
    <row r="27" spans="6:22" s="45" customFormat="1" ht="12" outlineLevel="2" x14ac:dyDescent="0.2">
      <c r="F27" s="20">
        <v>7</v>
      </c>
      <c r="G27" s="21" t="s">
        <v>10</v>
      </c>
      <c r="H27" s="46" t="s">
        <v>61</v>
      </c>
      <c r="I27" s="47" t="s">
        <v>217</v>
      </c>
      <c r="J27" s="21" t="s">
        <v>20</v>
      </c>
      <c r="K27" s="48">
        <v>69.593999999999994</v>
      </c>
      <c r="L27" s="22">
        <v>0</v>
      </c>
      <c r="M27" s="48">
        <f>K27*(1+L27/100)</f>
        <v>69.593999999999994</v>
      </c>
      <c r="N27" s="22">
        <v>0</v>
      </c>
      <c r="O27" s="23">
        <f>M27*N27</f>
        <v>0</v>
      </c>
      <c r="P27" s="49"/>
      <c r="Q27" s="50">
        <f>M27*P27</f>
        <v>0</v>
      </c>
      <c r="R27" s="49"/>
      <c r="S27" s="50">
        <f>M27*R27</f>
        <v>0</v>
      </c>
      <c r="T27" s="23">
        <v>21</v>
      </c>
      <c r="U27" s="23">
        <f>O27*(T27/100)</f>
        <v>0</v>
      </c>
      <c r="V27" s="23">
        <f>O27+U27</f>
        <v>0</v>
      </c>
    </row>
    <row r="28" spans="6:22" s="45" customFormat="1" ht="24" outlineLevel="2" x14ac:dyDescent="0.2">
      <c r="F28" s="20">
        <v>8</v>
      </c>
      <c r="G28" s="21" t="s">
        <v>10</v>
      </c>
      <c r="H28" s="46" t="s">
        <v>60</v>
      </c>
      <c r="I28" s="47" t="s">
        <v>273</v>
      </c>
      <c r="J28" s="21" t="s">
        <v>4</v>
      </c>
      <c r="K28" s="48">
        <v>116.22197999999999</v>
      </c>
      <c r="L28" s="22">
        <v>0</v>
      </c>
      <c r="M28" s="48">
        <f>K28*(1+L28/100)</f>
        <v>116.22197999999999</v>
      </c>
      <c r="N28" s="22">
        <v>0</v>
      </c>
      <c r="O28" s="23">
        <f>M28*N28</f>
        <v>0</v>
      </c>
      <c r="P28" s="49"/>
      <c r="Q28" s="50">
        <f>M28*P28</f>
        <v>0</v>
      </c>
      <c r="R28" s="49"/>
      <c r="S28" s="50">
        <f>M28*R28</f>
        <v>0</v>
      </c>
      <c r="T28" s="23">
        <v>21</v>
      </c>
      <c r="U28" s="23">
        <f>O28*(T28/100)</f>
        <v>0</v>
      </c>
      <c r="V28" s="23">
        <f>O28+U28</f>
        <v>0</v>
      </c>
    </row>
    <row r="29" spans="6:22" s="51" customFormat="1" ht="11.25" outlineLevel="3" x14ac:dyDescent="0.2">
      <c r="F29" s="52"/>
      <c r="G29" s="53"/>
      <c r="H29" s="53"/>
      <c r="I29" s="54" t="s">
        <v>135</v>
      </c>
      <c r="J29" s="53"/>
      <c r="K29" s="55">
        <v>116.22197999999999</v>
      </c>
      <c r="L29" s="56"/>
      <c r="M29" s="57"/>
      <c r="N29" s="56"/>
      <c r="O29" s="58"/>
      <c r="P29" s="59"/>
      <c r="Q29" s="56"/>
      <c r="R29" s="56"/>
      <c r="S29" s="56"/>
      <c r="T29" s="80" t="s">
        <v>2</v>
      </c>
      <c r="U29" s="56"/>
      <c r="V29" s="56"/>
    </row>
    <row r="30" spans="6:22" s="82" customFormat="1" ht="12.75" customHeight="1" outlineLevel="2" x14ac:dyDescent="0.2">
      <c r="F30" s="83"/>
      <c r="G30" s="84"/>
      <c r="H30" s="84"/>
      <c r="I30" s="85"/>
      <c r="J30" s="84"/>
      <c r="K30" s="86"/>
      <c r="L30" s="87"/>
      <c r="M30" s="86"/>
      <c r="N30" s="87"/>
      <c r="O30" s="88"/>
      <c r="P30" s="89"/>
      <c r="Q30" s="87"/>
      <c r="R30" s="87"/>
      <c r="S30" s="87"/>
      <c r="T30" s="81" t="s">
        <v>2</v>
      </c>
      <c r="U30" s="87"/>
      <c r="V30" s="87"/>
    </row>
    <row r="31" spans="6:22" s="37" customFormat="1" ht="16.5" customHeight="1" outlineLevel="1" x14ac:dyDescent="0.2">
      <c r="F31" s="38"/>
      <c r="G31" s="6"/>
      <c r="H31" s="39"/>
      <c r="I31" s="39" t="s">
        <v>187</v>
      </c>
      <c r="J31" s="6"/>
      <c r="K31" s="40"/>
      <c r="L31" s="41"/>
      <c r="M31" s="40"/>
      <c r="N31" s="41"/>
      <c r="O31" s="42">
        <f>SUBTOTAL(9,O32:O35)</f>
        <v>0</v>
      </c>
      <c r="P31" s="43"/>
      <c r="Q31" s="44">
        <f>SUBTOTAL(9,Q32:Q35)</f>
        <v>0</v>
      </c>
      <c r="R31" s="41"/>
      <c r="S31" s="44">
        <f>SUBTOTAL(9,S32:S35)</f>
        <v>35.256</v>
      </c>
      <c r="T31" s="79" t="s">
        <v>2</v>
      </c>
      <c r="U31" s="42">
        <f>SUBTOTAL(9,U32:U35)</f>
        <v>0</v>
      </c>
      <c r="V31" s="42">
        <f>SUBTOTAL(9,V32:V35)</f>
        <v>0</v>
      </c>
    </row>
    <row r="32" spans="6:22" s="45" customFormat="1" ht="24" outlineLevel="2" x14ac:dyDescent="0.2">
      <c r="F32" s="20">
        <v>1</v>
      </c>
      <c r="G32" s="21" t="s">
        <v>10</v>
      </c>
      <c r="H32" s="46" t="s">
        <v>50</v>
      </c>
      <c r="I32" s="47" t="s">
        <v>269</v>
      </c>
      <c r="J32" s="21" t="s">
        <v>19</v>
      </c>
      <c r="K32" s="48">
        <v>109.3</v>
      </c>
      <c r="L32" s="22">
        <v>0</v>
      </c>
      <c r="M32" s="48">
        <f>K32*(1+L32/100)</f>
        <v>109.3</v>
      </c>
      <c r="N32" s="22">
        <v>0</v>
      </c>
      <c r="O32" s="23">
        <f>M32*N32</f>
        <v>0</v>
      </c>
      <c r="P32" s="49"/>
      <c r="Q32" s="50">
        <f>M32*P32</f>
        <v>0</v>
      </c>
      <c r="R32" s="49">
        <v>0.26</v>
      </c>
      <c r="S32" s="50">
        <f>M32*R32</f>
        <v>28.417999999999999</v>
      </c>
      <c r="T32" s="23">
        <v>21</v>
      </c>
      <c r="U32" s="23">
        <f>O32*(T32/100)</f>
        <v>0</v>
      </c>
      <c r="V32" s="23">
        <f>O32+U32</f>
        <v>0</v>
      </c>
    </row>
    <row r="33" spans="6:22" s="45" customFormat="1" ht="12" outlineLevel="2" x14ac:dyDescent="0.2">
      <c r="F33" s="20">
        <v>2</v>
      </c>
      <c r="G33" s="21" t="s">
        <v>10</v>
      </c>
      <c r="H33" s="46" t="s">
        <v>51</v>
      </c>
      <c r="I33" s="47" t="s">
        <v>214</v>
      </c>
      <c r="J33" s="21" t="s">
        <v>3</v>
      </c>
      <c r="K33" s="48">
        <v>30</v>
      </c>
      <c r="L33" s="22">
        <v>0</v>
      </c>
      <c r="M33" s="48">
        <f>K33*(1+L33/100)</f>
        <v>30</v>
      </c>
      <c r="N33" s="22">
        <v>0</v>
      </c>
      <c r="O33" s="23">
        <f>M33*N33</f>
        <v>0</v>
      </c>
      <c r="P33" s="49"/>
      <c r="Q33" s="50">
        <f>M33*P33</f>
        <v>0</v>
      </c>
      <c r="R33" s="49">
        <v>0.20499999999999999</v>
      </c>
      <c r="S33" s="50">
        <f>M33*R33</f>
        <v>6.1499999999999995</v>
      </c>
      <c r="T33" s="23">
        <v>21</v>
      </c>
      <c r="U33" s="23">
        <f>O33*(T33/100)</f>
        <v>0</v>
      </c>
      <c r="V33" s="23">
        <f>O33+U33</f>
        <v>0</v>
      </c>
    </row>
    <row r="34" spans="6:22" s="45" customFormat="1" ht="12" outlineLevel="2" x14ac:dyDescent="0.2">
      <c r="F34" s="20">
        <v>3</v>
      </c>
      <c r="G34" s="21" t="s">
        <v>10</v>
      </c>
      <c r="H34" s="46" t="s">
        <v>52</v>
      </c>
      <c r="I34" s="47" t="s">
        <v>166</v>
      </c>
      <c r="J34" s="21" t="s">
        <v>3</v>
      </c>
      <c r="K34" s="48">
        <v>17.2</v>
      </c>
      <c r="L34" s="22">
        <v>0</v>
      </c>
      <c r="M34" s="48">
        <f>K34*(1+L34/100)</f>
        <v>17.2</v>
      </c>
      <c r="N34" s="22">
        <v>0</v>
      </c>
      <c r="O34" s="23">
        <f>M34*N34</f>
        <v>0</v>
      </c>
      <c r="P34" s="49"/>
      <c r="Q34" s="50">
        <f>M34*P34</f>
        <v>0</v>
      </c>
      <c r="R34" s="49">
        <v>0.04</v>
      </c>
      <c r="S34" s="50">
        <f>M34*R34</f>
        <v>0.68799999999999994</v>
      </c>
      <c r="T34" s="23">
        <v>21</v>
      </c>
      <c r="U34" s="23">
        <f>O34*(T34/100)</f>
        <v>0</v>
      </c>
      <c r="V34" s="23">
        <f>O34+U34</f>
        <v>0</v>
      </c>
    </row>
    <row r="35" spans="6:22" s="82" customFormat="1" ht="12.75" customHeight="1" outlineLevel="2" x14ac:dyDescent="0.2">
      <c r="F35" s="83"/>
      <c r="G35" s="84"/>
      <c r="H35" s="84"/>
      <c r="I35" s="85"/>
      <c r="J35" s="84"/>
      <c r="K35" s="86"/>
      <c r="L35" s="87"/>
      <c r="M35" s="86"/>
      <c r="N35" s="87"/>
      <c r="O35" s="88"/>
      <c r="P35" s="89"/>
      <c r="Q35" s="87"/>
      <c r="R35" s="87"/>
      <c r="S35" s="87"/>
      <c r="T35" s="81" t="s">
        <v>2</v>
      </c>
      <c r="U35" s="87"/>
      <c r="V35" s="87"/>
    </row>
    <row r="36" spans="6:22" s="37" customFormat="1" ht="16.5" customHeight="1" outlineLevel="1" x14ac:dyDescent="0.2">
      <c r="F36" s="38"/>
      <c r="G36" s="6"/>
      <c r="H36" s="39"/>
      <c r="I36" s="39" t="s">
        <v>169</v>
      </c>
      <c r="J36" s="6"/>
      <c r="K36" s="40"/>
      <c r="L36" s="41"/>
      <c r="M36" s="40"/>
      <c r="N36" s="41"/>
      <c r="O36" s="42">
        <f>SUBTOTAL(9,O37:O52)</f>
        <v>0</v>
      </c>
      <c r="P36" s="43"/>
      <c r="Q36" s="44">
        <f>SUBTOTAL(9,Q37:Q52)</f>
        <v>3.5154000000000007E-4</v>
      </c>
      <c r="R36" s="41"/>
      <c r="S36" s="44">
        <f>SUBTOTAL(9,S37:S52)</f>
        <v>0</v>
      </c>
      <c r="T36" s="79" t="s">
        <v>2</v>
      </c>
      <c r="U36" s="42">
        <f>SUBTOTAL(9,U37:U52)</f>
        <v>0</v>
      </c>
      <c r="V36" s="42">
        <f>SUBTOTAL(9,V37:V52)</f>
        <v>0</v>
      </c>
    </row>
    <row r="37" spans="6:22" s="45" customFormat="1" ht="12" outlineLevel="2" x14ac:dyDescent="0.2">
      <c r="F37" s="20">
        <v>1</v>
      </c>
      <c r="G37" s="21" t="s">
        <v>10</v>
      </c>
      <c r="H37" s="46" t="s">
        <v>62</v>
      </c>
      <c r="I37" s="47" t="s">
        <v>233</v>
      </c>
      <c r="J37" s="21" t="s">
        <v>19</v>
      </c>
      <c r="K37" s="48">
        <v>183.82499999999999</v>
      </c>
      <c r="L37" s="22">
        <v>0</v>
      </c>
      <c r="M37" s="48">
        <f>K37*(1+L37/100)</f>
        <v>183.82499999999999</v>
      </c>
      <c r="N37" s="22">
        <v>0</v>
      </c>
      <c r="O37" s="23">
        <f>M37*N37</f>
        <v>0</v>
      </c>
      <c r="P37" s="49"/>
      <c r="Q37" s="50">
        <f>M37*P37</f>
        <v>0</v>
      </c>
      <c r="R37" s="49"/>
      <c r="S37" s="50">
        <f>M37*R37</f>
        <v>0</v>
      </c>
      <c r="T37" s="23">
        <v>21</v>
      </c>
      <c r="U37" s="23">
        <f>O37*(T37/100)</f>
        <v>0</v>
      </c>
      <c r="V37" s="23">
        <f>O37+U37</f>
        <v>0</v>
      </c>
    </row>
    <row r="38" spans="6:22" s="51" customFormat="1" ht="11.25" outlineLevel="3" x14ac:dyDescent="0.2">
      <c r="F38" s="52"/>
      <c r="G38" s="53"/>
      <c r="H38" s="53"/>
      <c r="I38" s="54" t="s">
        <v>145</v>
      </c>
      <c r="J38" s="53"/>
      <c r="K38" s="55">
        <v>170</v>
      </c>
      <c r="L38" s="56"/>
      <c r="M38" s="57"/>
      <c r="N38" s="56"/>
      <c r="O38" s="58"/>
      <c r="P38" s="59"/>
      <c r="Q38" s="56"/>
      <c r="R38" s="56"/>
      <c r="S38" s="56"/>
      <c r="T38" s="80" t="s">
        <v>2</v>
      </c>
      <c r="U38" s="56"/>
      <c r="V38" s="56"/>
    </row>
    <row r="39" spans="6:22" s="51" customFormat="1" ht="11.25" outlineLevel="3" x14ac:dyDescent="0.2">
      <c r="F39" s="52"/>
      <c r="G39" s="53"/>
      <c r="H39" s="53"/>
      <c r="I39" s="54" t="s">
        <v>190</v>
      </c>
      <c r="J39" s="53"/>
      <c r="K39" s="55">
        <v>4.7</v>
      </c>
      <c r="L39" s="56"/>
      <c r="M39" s="57"/>
      <c r="N39" s="56"/>
      <c r="O39" s="58"/>
      <c r="P39" s="59"/>
      <c r="Q39" s="56"/>
      <c r="R39" s="56"/>
      <c r="S39" s="56"/>
      <c r="T39" s="80" t="s">
        <v>2</v>
      </c>
      <c r="U39" s="56"/>
      <c r="V39" s="56"/>
    </row>
    <row r="40" spans="6:22" s="51" customFormat="1" ht="11.25" outlineLevel="3" x14ac:dyDescent="0.2">
      <c r="F40" s="52"/>
      <c r="G40" s="53"/>
      <c r="H40" s="53"/>
      <c r="I40" s="54" t="s">
        <v>212</v>
      </c>
      <c r="J40" s="53"/>
      <c r="K40" s="55">
        <v>9.125</v>
      </c>
      <c r="L40" s="56"/>
      <c r="M40" s="57"/>
      <c r="N40" s="56"/>
      <c r="O40" s="58"/>
      <c r="P40" s="59"/>
      <c r="Q40" s="56"/>
      <c r="R40" s="56"/>
      <c r="S40" s="56"/>
      <c r="T40" s="80" t="s">
        <v>2</v>
      </c>
      <c r="U40" s="56"/>
      <c r="V40" s="56"/>
    </row>
    <row r="41" spans="6:22" s="45" customFormat="1" ht="12" outlineLevel="2" x14ac:dyDescent="0.2">
      <c r="F41" s="20">
        <v>2</v>
      </c>
      <c r="G41" s="21" t="s">
        <v>10</v>
      </c>
      <c r="H41" s="46" t="s">
        <v>63</v>
      </c>
      <c r="I41" s="47" t="s">
        <v>236</v>
      </c>
      <c r="J41" s="21" t="s">
        <v>19</v>
      </c>
      <c r="K41" s="48">
        <v>9.3000000000000007</v>
      </c>
      <c r="L41" s="22">
        <v>0</v>
      </c>
      <c r="M41" s="48">
        <f>K41*(1+L41/100)</f>
        <v>9.3000000000000007</v>
      </c>
      <c r="N41" s="22">
        <v>0</v>
      </c>
      <c r="O41" s="23">
        <f>M41*N41</f>
        <v>0</v>
      </c>
      <c r="P41" s="49"/>
      <c r="Q41" s="50">
        <f>M41*P41</f>
        <v>0</v>
      </c>
      <c r="R41" s="49"/>
      <c r="S41" s="50">
        <f>M41*R41</f>
        <v>0</v>
      </c>
      <c r="T41" s="23">
        <v>21</v>
      </c>
      <c r="U41" s="23">
        <f>O41*(T41/100)</f>
        <v>0</v>
      </c>
      <c r="V41" s="23">
        <f>O41+U41</f>
        <v>0</v>
      </c>
    </row>
    <row r="42" spans="6:22" s="51" customFormat="1" ht="11.25" outlineLevel="3" x14ac:dyDescent="0.2">
      <c r="F42" s="52"/>
      <c r="G42" s="53"/>
      <c r="H42" s="53"/>
      <c r="I42" s="54" t="s">
        <v>173</v>
      </c>
      <c r="J42" s="53"/>
      <c r="K42" s="55">
        <v>9.3000000000000007</v>
      </c>
      <c r="L42" s="56"/>
      <c r="M42" s="57"/>
      <c r="N42" s="56"/>
      <c r="O42" s="58"/>
      <c r="P42" s="59"/>
      <c r="Q42" s="56"/>
      <c r="R42" s="56"/>
      <c r="S42" s="56"/>
      <c r="T42" s="80" t="s">
        <v>2</v>
      </c>
      <c r="U42" s="56"/>
      <c r="V42" s="56"/>
    </row>
    <row r="43" spans="6:22" s="45" customFormat="1" ht="24" outlineLevel="2" x14ac:dyDescent="0.2">
      <c r="F43" s="20">
        <v>3</v>
      </c>
      <c r="G43" s="21" t="s">
        <v>10</v>
      </c>
      <c r="H43" s="46" t="s">
        <v>64</v>
      </c>
      <c r="I43" s="47" t="s">
        <v>264</v>
      </c>
      <c r="J43" s="21" t="s">
        <v>19</v>
      </c>
      <c r="K43" s="48">
        <v>9.3000000000000007</v>
      </c>
      <c r="L43" s="22">
        <v>0</v>
      </c>
      <c r="M43" s="48">
        <f>K43*(1+L43/100)</f>
        <v>9.3000000000000007</v>
      </c>
      <c r="N43" s="22">
        <v>0</v>
      </c>
      <c r="O43" s="23">
        <f>M43*N43</f>
        <v>0</v>
      </c>
      <c r="P43" s="49"/>
      <c r="Q43" s="50">
        <f>M43*P43</f>
        <v>0</v>
      </c>
      <c r="R43" s="49"/>
      <c r="S43" s="50">
        <f>M43*R43</f>
        <v>0</v>
      </c>
      <c r="T43" s="23">
        <v>21</v>
      </c>
      <c r="U43" s="23">
        <f>O43*(T43/100)</f>
        <v>0</v>
      </c>
      <c r="V43" s="23">
        <f>O43+U43</f>
        <v>0</v>
      </c>
    </row>
    <row r="44" spans="6:22" s="45" customFormat="1" ht="12" outlineLevel="2" x14ac:dyDescent="0.2">
      <c r="F44" s="20">
        <v>4</v>
      </c>
      <c r="G44" s="21" t="s">
        <v>10</v>
      </c>
      <c r="H44" s="46" t="s">
        <v>66</v>
      </c>
      <c r="I44" s="47" t="s">
        <v>220</v>
      </c>
      <c r="J44" s="21" t="s">
        <v>19</v>
      </c>
      <c r="K44" s="48">
        <v>9.3000000000000007</v>
      </c>
      <c r="L44" s="22">
        <v>0</v>
      </c>
      <c r="M44" s="48">
        <f>K44*(1+L44/100)</f>
        <v>9.3000000000000007</v>
      </c>
      <c r="N44" s="22">
        <v>0</v>
      </c>
      <c r="O44" s="23">
        <f>M44*N44</f>
        <v>0</v>
      </c>
      <c r="P44" s="49"/>
      <c r="Q44" s="50">
        <f>M44*P44</f>
        <v>0</v>
      </c>
      <c r="R44" s="49"/>
      <c r="S44" s="50">
        <f>M44*R44</f>
        <v>0</v>
      </c>
      <c r="T44" s="23">
        <v>21</v>
      </c>
      <c r="U44" s="23">
        <f>O44*(T44/100)</f>
        <v>0</v>
      </c>
      <c r="V44" s="23">
        <f>O44+U44</f>
        <v>0</v>
      </c>
    </row>
    <row r="45" spans="6:22" s="45" customFormat="1" ht="24" outlineLevel="2" x14ac:dyDescent="0.2">
      <c r="F45" s="20">
        <v>5</v>
      </c>
      <c r="G45" s="21" t="s">
        <v>10</v>
      </c>
      <c r="H45" s="46" t="s">
        <v>65</v>
      </c>
      <c r="I45" s="47" t="s">
        <v>266</v>
      </c>
      <c r="J45" s="21" t="s">
        <v>19</v>
      </c>
      <c r="K45" s="48">
        <v>6.6</v>
      </c>
      <c r="L45" s="22">
        <v>0</v>
      </c>
      <c r="M45" s="48">
        <f>K45*(1+L45/100)</f>
        <v>6.6</v>
      </c>
      <c r="N45" s="22">
        <v>0</v>
      </c>
      <c r="O45" s="23">
        <f>M45*N45</f>
        <v>0</v>
      </c>
      <c r="P45" s="49"/>
      <c r="Q45" s="50">
        <f>M45*P45</f>
        <v>0</v>
      </c>
      <c r="R45" s="49"/>
      <c r="S45" s="50">
        <f>M45*R45</f>
        <v>0</v>
      </c>
      <c r="T45" s="23">
        <v>21</v>
      </c>
      <c r="U45" s="23">
        <f>O45*(T45/100)</f>
        <v>0</v>
      </c>
      <c r="V45" s="23">
        <f>O45+U45</f>
        <v>0</v>
      </c>
    </row>
    <row r="46" spans="6:22" s="51" customFormat="1" ht="11.25" outlineLevel="3" x14ac:dyDescent="0.2">
      <c r="F46" s="52"/>
      <c r="G46" s="53"/>
      <c r="H46" s="53"/>
      <c r="I46" s="54" t="s">
        <v>188</v>
      </c>
      <c r="J46" s="53"/>
      <c r="K46" s="55">
        <v>6.6</v>
      </c>
      <c r="L46" s="56"/>
      <c r="M46" s="57"/>
      <c r="N46" s="56"/>
      <c r="O46" s="58"/>
      <c r="P46" s="59"/>
      <c r="Q46" s="56"/>
      <c r="R46" s="56"/>
      <c r="S46" s="56"/>
      <c r="T46" s="80" t="s">
        <v>2</v>
      </c>
      <c r="U46" s="56"/>
      <c r="V46" s="56"/>
    </row>
    <row r="47" spans="6:22" s="45" customFormat="1" ht="12" outlineLevel="2" x14ac:dyDescent="0.2">
      <c r="F47" s="20">
        <v>6</v>
      </c>
      <c r="G47" s="21" t="s">
        <v>1</v>
      </c>
      <c r="H47" s="46" t="s">
        <v>34</v>
      </c>
      <c r="I47" s="47" t="s">
        <v>191</v>
      </c>
      <c r="J47" s="21" t="s">
        <v>16</v>
      </c>
      <c r="K47" s="48">
        <v>0.32550000000000007</v>
      </c>
      <c r="L47" s="22">
        <v>8</v>
      </c>
      <c r="M47" s="48">
        <f>K47*(1+L47/100)</f>
        <v>0.35154000000000007</v>
      </c>
      <c r="N47" s="22">
        <v>0</v>
      </c>
      <c r="O47" s="23">
        <f>M47*N47</f>
        <v>0</v>
      </c>
      <c r="P47" s="49">
        <v>1E-3</v>
      </c>
      <c r="Q47" s="50">
        <f>M47*P47</f>
        <v>3.5154000000000007E-4</v>
      </c>
      <c r="R47" s="49"/>
      <c r="S47" s="50">
        <f>M47*R47</f>
        <v>0</v>
      </c>
      <c r="T47" s="23">
        <v>21</v>
      </c>
      <c r="U47" s="23">
        <f>O47*(T47/100)</f>
        <v>0</v>
      </c>
      <c r="V47" s="23">
        <f>O47+U47</f>
        <v>0</v>
      </c>
    </row>
    <row r="48" spans="6:22" s="51" customFormat="1" ht="11.25" outlineLevel="3" x14ac:dyDescent="0.2">
      <c r="F48" s="52"/>
      <c r="G48" s="53"/>
      <c r="H48" s="53"/>
      <c r="I48" s="54" t="s">
        <v>163</v>
      </c>
      <c r="J48" s="53"/>
      <c r="K48" s="55">
        <v>0.32550000000000007</v>
      </c>
      <c r="L48" s="56"/>
      <c r="M48" s="57"/>
      <c r="N48" s="56"/>
      <c r="O48" s="58"/>
      <c r="P48" s="59"/>
      <c r="Q48" s="56"/>
      <c r="R48" s="56"/>
      <c r="S48" s="56"/>
      <c r="T48" s="80" t="s">
        <v>2</v>
      </c>
      <c r="U48" s="56"/>
      <c r="V48" s="56"/>
    </row>
    <row r="49" spans="6:24" s="45" customFormat="1" ht="12" outlineLevel="2" x14ac:dyDescent="0.2">
      <c r="F49" s="20">
        <v>7</v>
      </c>
      <c r="G49" s="21" t="s">
        <v>10</v>
      </c>
      <c r="H49" s="46" t="s">
        <v>68</v>
      </c>
      <c r="I49" s="47" t="s">
        <v>192</v>
      </c>
      <c r="J49" s="21" t="s">
        <v>20</v>
      </c>
      <c r="K49" s="48">
        <v>0.93000000000000016</v>
      </c>
      <c r="L49" s="22">
        <v>0</v>
      </c>
      <c r="M49" s="48">
        <f>K49*(1+L49/100)</f>
        <v>0.93000000000000016</v>
      </c>
      <c r="N49" s="22">
        <v>0</v>
      </c>
      <c r="O49" s="23">
        <f>M49*N49</f>
        <v>0</v>
      </c>
      <c r="P49" s="49"/>
      <c r="Q49" s="50">
        <f>M49*P49</f>
        <v>0</v>
      </c>
      <c r="R49" s="49"/>
      <c r="S49" s="50">
        <f>M49*R49</f>
        <v>0</v>
      </c>
      <c r="T49" s="23">
        <v>21</v>
      </c>
      <c r="U49" s="23">
        <f>O49*(T49/100)</f>
        <v>0</v>
      </c>
      <c r="V49" s="23">
        <f>O49+U49</f>
        <v>0</v>
      </c>
    </row>
    <row r="50" spans="6:24" s="51" customFormat="1" ht="11.25" outlineLevel="3" x14ac:dyDescent="0.2">
      <c r="F50" s="52"/>
      <c r="G50" s="53"/>
      <c r="H50" s="53"/>
      <c r="I50" s="54" t="s">
        <v>176</v>
      </c>
      <c r="J50" s="53"/>
      <c r="K50" s="55">
        <v>0.93000000000000016</v>
      </c>
      <c r="L50" s="56"/>
      <c r="M50" s="57"/>
      <c r="N50" s="56"/>
      <c r="O50" s="58"/>
      <c r="P50" s="59"/>
      <c r="Q50" s="56"/>
      <c r="R50" s="56"/>
      <c r="S50" s="56"/>
      <c r="T50" s="80" t="s">
        <v>2</v>
      </c>
      <c r="U50" s="56"/>
      <c r="V50" s="56"/>
    </row>
    <row r="51" spans="6:24" s="45" customFormat="1" ht="12" outlineLevel="2" x14ac:dyDescent="0.2">
      <c r="F51" s="20">
        <v>8</v>
      </c>
      <c r="G51" s="21" t="s">
        <v>10</v>
      </c>
      <c r="H51" s="46" t="s">
        <v>67</v>
      </c>
      <c r="I51" s="47" t="s">
        <v>181</v>
      </c>
      <c r="J51" s="21" t="s">
        <v>20</v>
      </c>
      <c r="K51" s="48">
        <v>0.93</v>
      </c>
      <c r="L51" s="22">
        <v>0</v>
      </c>
      <c r="M51" s="48">
        <f>K51*(1+L51/100)</f>
        <v>0.93</v>
      </c>
      <c r="N51" s="22">
        <v>0</v>
      </c>
      <c r="O51" s="23">
        <f>M51*N51</f>
        <v>0</v>
      </c>
      <c r="P51" s="49"/>
      <c r="Q51" s="50">
        <f>M51*P51</f>
        <v>0</v>
      </c>
      <c r="R51" s="49"/>
      <c r="S51" s="50">
        <f>M51*R51</f>
        <v>0</v>
      </c>
      <c r="T51" s="23">
        <v>21</v>
      </c>
      <c r="U51" s="23">
        <f>O51*(T51/100)</f>
        <v>0</v>
      </c>
      <c r="V51" s="23">
        <f>O51+U51</f>
        <v>0</v>
      </c>
    </row>
    <row r="52" spans="6:24" s="82" customFormat="1" ht="12.75" customHeight="1" outlineLevel="2" x14ac:dyDescent="0.2">
      <c r="F52" s="83"/>
      <c r="G52" s="84"/>
      <c r="H52" s="84"/>
      <c r="I52" s="85"/>
      <c r="J52" s="84"/>
      <c r="K52" s="86"/>
      <c r="L52" s="87"/>
      <c r="M52" s="86"/>
      <c r="N52" s="87"/>
      <c r="O52" s="88"/>
      <c r="P52" s="89"/>
      <c r="Q52" s="87"/>
      <c r="R52" s="87"/>
      <c r="S52" s="87"/>
      <c r="T52" s="81" t="s">
        <v>2</v>
      </c>
      <c r="U52" s="87"/>
      <c r="V52" s="87"/>
    </row>
    <row r="53" spans="6:24" s="37" customFormat="1" ht="16.5" customHeight="1" outlineLevel="1" x14ac:dyDescent="0.2">
      <c r="F53" s="38"/>
      <c r="G53" s="6"/>
      <c r="H53" s="39"/>
      <c r="I53" s="39" t="s">
        <v>142</v>
      </c>
      <c r="J53" s="6"/>
      <c r="K53" s="40"/>
      <c r="L53" s="41"/>
      <c r="M53" s="40"/>
      <c r="N53" s="41"/>
      <c r="O53" s="42">
        <f>SUBTOTAL(9,O54:O65)</f>
        <v>0</v>
      </c>
      <c r="P53" s="43"/>
      <c r="Q53" s="44">
        <f>SUBTOTAL(9,Q54:Q65)</f>
        <v>180.550409</v>
      </c>
      <c r="R53" s="41"/>
      <c r="S53" s="44">
        <f>SUBTOTAL(9,S54:S65)</f>
        <v>0</v>
      </c>
      <c r="T53" s="79" t="s">
        <v>2</v>
      </c>
      <c r="U53" s="42">
        <f>SUBTOTAL(9,U54:U65)</f>
        <v>0</v>
      </c>
      <c r="V53" s="42">
        <f>SUBTOTAL(9,V54:V65)</f>
        <v>0</v>
      </c>
    </row>
    <row r="54" spans="6:24" s="45" customFormat="1" ht="12" outlineLevel="2" x14ac:dyDescent="0.2">
      <c r="F54" s="20">
        <v>1</v>
      </c>
      <c r="G54" s="21" t="s">
        <v>10</v>
      </c>
      <c r="H54" s="46" t="s">
        <v>87</v>
      </c>
      <c r="I54" s="47" t="s">
        <v>224</v>
      </c>
      <c r="J54" s="21" t="s">
        <v>19</v>
      </c>
      <c r="K54" s="48">
        <v>179.125</v>
      </c>
      <c r="L54" s="22">
        <v>0</v>
      </c>
      <c r="M54" s="48">
        <f>K54*(1+L54/100)</f>
        <v>179.125</v>
      </c>
      <c r="N54" s="22">
        <v>0</v>
      </c>
      <c r="O54" s="23">
        <f>M54*N54</f>
        <v>0</v>
      </c>
      <c r="P54" s="49">
        <v>0.46</v>
      </c>
      <c r="Q54" s="50">
        <f>M54*P54</f>
        <v>82.397500000000008</v>
      </c>
      <c r="R54" s="49"/>
      <c r="S54" s="50">
        <f>M54*R54</f>
        <v>0</v>
      </c>
      <c r="T54" s="23">
        <v>21</v>
      </c>
      <c r="U54" s="23">
        <f>O54*(T54/100)</f>
        <v>0</v>
      </c>
      <c r="V54" s="23">
        <f>O54+U54</f>
        <v>0</v>
      </c>
    </row>
    <row r="55" spans="6:24" s="51" customFormat="1" ht="11.25" outlineLevel="3" x14ac:dyDescent="0.2">
      <c r="F55" s="52"/>
      <c r="G55" s="53"/>
      <c r="H55" s="53"/>
      <c r="I55" s="54" t="s">
        <v>149</v>
      </c>
      <c r="J55" s="53"/>
      <c r="K55" s="55">
        <v>170</v>
      </c>
      <c r="L55" s="56"/>
      <c r="M55" s="57"/>
      <c r="N55" s="56"/>
      <c r="O55" s="58"/>
      <c r="P55" s="59"/>
      <c r="Q55" s="56"/>
      <c r="R55" s="56"/>
      <c r="S55" s="56"/>
      <c r="T55" s="80" t="s">
        <v>2</v>
      </c>
      <c r="U55" s="56"/>
      <c r="V55" s="56"/>
    </row>
    <row r="56" spans="6:24" s="51" customFormat="1" ht="11.25" outlineLevel="3" x14ac:dyDescent="0.2">
      <c r="F56" s="52"/>
      <c r="G56" s="53"/>
      <c r="H56" s="53"/>
      <c r="I56" s="54" t="s">
        <v>179</v>
      </c>
      <c r="J56" s="53"/>
      <c r="K56" s="55">
        <v>9.125</v>
      </c>
      <c r="L56" s="56"/>
      <c r="M56" s="57"/>
      <c r="N56" s="56"/>
      <c r="O56" s="58"/>
      <c r="P56" s="59"/>
      <c r="Q56" s="56"/>
      <c r="R56" s="56"/>
      <c r="S56" s="56"/>
      <c r="T56" s="80" t="s">
        <v>2</v>
      </c>
      <c r="U56" s="56"/>
      <c r="V56" s="56"/>
    </row>
    <row r="57" spans="6:24" s="45" customFormat="1" ht="12" outlineLevel="2" x14ac:dyDescent="0.2">
      <c r="F57" s="20">
        <v>2</v>
      </c>
      <c r="G57" s="21" t="s">
        <v>10</v>
      </c>
      <c r="H57" s="46" t="s">
        <v>89</v>
      </c>
      <c r="I57" s="47" t="s">
        <v>243</v>
      </c>
      <c r="J57" s="21" t="s">
        <v>19</v>
      </c>
      <c r="K57" s="48">
        <v>170</v>
      </c>
      <c r="L57" s="22">
        <v>0</v>
      </c>
      <c r="M57" s="48">
        <f>K57*(1+L57/100)</f>
        <v>170</v>
      </c>
      <c r="N57" s="22">
        <v>0</v>
      </c>
      <c r="O57" s="23">
        <f>M57*N57</f>
        <v>0</v>
      </c>
      <c r="P57" s="49">
        <v>0.30651</v>
      </c>
      <c r="Q57" s="50">
        <f>M57*P57</f>
        <v>52.106700000000004</v>
      </c>
      <c r="R57" s="49"/>
      <c r="S57" s="50">
        <f>M57*R57</f>
        <v>0</v>
      </c>
      <c r="T57" s="23">
        <v>21</v>
      </c>
      <c r="U57" s="23">
        <f>O57*(T57/100)</f>
        <v>0</v>
      </c>
      <c r="V57" s="23">
        <f>O57+U57</f>
        <v>0</v>
      </c>
    </row>
    <row r="58" spans="6:24" s="51" customFormat="1" ht="11.25" outlineLevel="3" x14ac:dyDescent="0.2">
      <c r="F58" s="52"/>
      <c r="G58" s="53"/>
      <c r="H58" s="53"/>
      <c r="I58" s="54" t="s">
        <v>149</v>
      </c>
      <c r="J58" s="53"/>
      <c r="K58" s="55">
        <v>170</v>
      </c>
      <c r="L58" s="56"/>
      <c r="M58" s="57"/>
      <c r="N58" s="56"/>
      <c r="O58" s="58"/>
      <c r="P58" s="59"/>
      <c r="Q58" s="56"/>
      <c r="R58" s="56"/>
      <c r="S58" s="56"/>
      <c r="T58" s="80" t="s">
        <v>2</v>
      </c>
      <c r="U58" s="56"/>
      <c r="V58" s="56"/>
    </row>
    <row r="59" spans="6:24" s="45" customFormat="1" ht="12" outlineLevel="2" x14ac:dyDescent="0.2">
      <c r="F59" s="20">
        <v>3</v>
      </c>
      <c r="G59" s="21" t="s">
        <v>10</v>
      </c>
      <c r="H59" s="46" t="s">
        <v>90</v>
      </c>
      <c r="I59" s="47" t="s">
        <v>232</v>
      </c>
      <c r="J59" s="21" t="s">
        <v>19</v>
      </c>
      <c r="K59" s="48">
        <v>340</v>
      </c>
      <c r="L59" s="22">
        <v>0</v>
      </c>
      <c r="M59" s="48">
        <f>K59*(1+L59/100)</f>
        <v>340</v>
      </c>
      <c r="N59" s="22">
        <v>0</v>
      </c>
      <c r="O59" s="23">
        <f>M59*N59</f>
        <v>0</v>
      </c>
      <c r="P59" s="49">
        <v>7.1000000000000002E-4</v>
      </c>
      <c r="Q59" s="50">
        <f>M59*P59</f>
        <v>0.2414</v>
      </c>
      <c r="R59" s="49"/>
      <c r="S59" s="50">
        <f>M59*R59</f>
        <v>0</v>
      </c>
      <c r="T59" s="23">
        <v>21</v>
      </c>
      <c r="U59" s="23">
        <f>O59*(T59/100)</f>
        <v>0</v>
      </c>
      <c r="V59" s="23">
        <f>O59+U59</f>
        <v>0</v>
      </c>
    </row>
    <row r="60" spans="6:24" s="51" customFormat="1" ht="11.25" outlineLevel="3" x14ac:dyDescent="0.2">
      <c r="F60" s="52"/>
      <c r="G60" s="53"/>
      <c r="H60" s="53"/>
      <c r="I60" s="54" t="s">
        <v>305</v>
      </c>
      <c r="J60" s="53"/>
      <c r="K60" s="55">
        <v>340</v>
      </c>
      <c r="L60" s="56"/>
      <c r="M60" s="57"/>
      <c r="N60" s="56"/>
      <c r="O60" s="58"/>
      <c r="P60" s="59"/>
      <c r="Q60" s="56"/>
      <c r="R60" s="56"/>
      <c r="S60" s="56"/>
      <c r="T60" s="80" t="s">
        <v>2</v>
      </c>
      <c r="U60" s="56"/>
      <c r="V60" s="56"/>
      <c r="W60" s="53"/>
      <c r="X60" s="53"/>
    </row>
    <row r="61" spans="6:24" s="45" customFormat="1" ht="24" outlineLevel="2" x14ac:dyDescent="0.2">
      <c r="F61" s="20">
        <v>4</v>
      </c>
      <c r="G61" s="21" t="s">
        <v>10</v>
      </c>
      <c r="H61" s="46" t="s">
        <v>88</v>
      </c>
      <c r="I61" s="47" t="s">
        <v>278</v>
      </c>
      <c r="J61" s="21" t="s">
        <v>19</v>
      </c>
      <c r="K61" s="48">
        <v>170</v>
      </c>
      <c r="L61" s="22">
        <v>0</v>
      </c>
      <c r="M61" s="48">
        <f>K61*(1+L61/100)</f>
        <v>170</v>
      </c>
      <c r="N61" s="22">
        <v>0</v>
      </c>
      <c r="O61" s="23">
        <f>M61*N61</f>
        <v>0</v>
      </c>
      <c r="P61" s="49">
        <v>0.15826000000000001</v>
      </c>
      <c r="Q61" s="50">
        <f>M61*P61</f>
        <v>26.904200000000003</v>
      </c>
      <c r="R61" s="49"/>
      <c r="S61" s="50">
        <f>M61*R61</f>
        <v>0</v>
      </c>
      <c r="T61" s="23">
        <v>21</v>
      </c>
      <c r="U61" s="23">
        <f>O61*(T61/100)</f>
        <v>0</v>
      </c>
      <c r="V61" s="23">
        <f>O61+U61</f>
        <v>0</v>
      </c>
    </row>
    <row r="62" spans="6:24" s="45" customFormat="1" ht="24" outlineLevel="2" x14ac:dyDescent="0.2">
      <c r="F62" s="20">
        <v>5</v>
      </c>
      <c r="G62" s="21" t="s">
        <v>10</v>
      </c>
      <c r="H62" s="46" t="s">
        <v>91</v>
      </c>
      <c r="I62" s="47" t="s">
        <v>285</v>
      </c>
      <c r="J62" s="21" t="s">
        <v>19</v>
      </c>
      <c r="K62" s="48">
        <v>170</v>
      </c>
      <c r="L62" s="22">
        <v>0</v>
      </c>
      <c r="M62" s="48">
        <f>K62*(1+L62/100)</f>
        <v>170</v>
      </c>
      <c r="N62" s="22">
        <v>0</v>
      </c>
      <c r="O62" s="23">
        <f>M62*N62</f>
        <v>0</v>
      </c>
      <c r="P62" s="49">
        <v>0.10373</v>
      </c>
      <c r="Q62" s="50">
        <f>M62*P62</f>
        <v>17.6341</v>
      </c>
      <c r="R62" s="49"/>
      <c r="S62" s="50">
        <f>M62*R62</f>
        <v>0</v>
      </c>
      <c r="T62" s="23">
        <v>21</v>
      </c>
      <c r="U62" s="23">
        <f>O62*(T62/100)</f>
        <v>0</v>
      </c>
      <c r="V62" s="23">
        <f>O62+U62</f>
        <v>0</v>
      </c>
    </row>
    <row r="63" spans="6:24" s="45" customFormat="1" ht="24" outlineLevel="2" x14ac:dyDescent="0.2">
      <c r="F63" s="20">
        <v>6</v>
      </c>
      <c r="G63" s="21" t="s">
        <v>10</v>
      </c>
      <c r="H63" s="46" t="s">
        <v>95</v>
      </c>
      <c r="I63" s="47" t="s">
        <v>272</v>
      </c>
      <c r="J63" s="21" t="s">
        <v>19</v>
      </c>
      <c r="K63" s="48">
        <v>4.7</v>
      </c>
      <c r="L63" s="22">
        <v>0</v>
      </c>
      <c r="M63" s="48">
        <f>K63*(1+L63/100)</f>
        <v>4.7</v>
      </c>
      <c r="N63" s="22">
        <v>0</v>
      </c>
      <c r="O63" s="23">
        <f>M63*N63</f>
        <v>0</v>
      </c>
      <c r="P63" s="49">
        <v>8.9219999999999994E-2</v>
      </c>
      <c r="Q63" s="50">
        <f>M63*P63</f>
        <v>0.41933399999999998</v>
      </c>
      <c r="R63" s="49"/>
      <c r="S63" s="50">
        <f>M63*R63</f>
        <v>0</v>
      </c>
      <c r="T63" s="23">
        <v>21</v>
      </c>
      <c r="U63" s="23">
        <f>O63*(T63/100)</f>
        <v>0</v>
      </c>
      <c r="V63" s="23">
        <f>O63+U63</f>
        <v>0</v>
      </c>
    </row>
    <row r="64" spans="6:24" s="45" customFormat="1" ht="12" outlineLevel="2" x14ac:dyDescent="0.2">
      <c r="F64" s="20">
        <v>7</v>
      </c>
      <c r="G64" s="21" t="s">
        <v>1</v>
      </c>
      <c r="H64" s="46" t="s">
        <v>45</v>
      </c>
      <c r="I64" s="47" t="s">
        <v>247</v>
      </c>
      <c r="J64" s="21" t="s">
        <v>19</v>
      </c>
      <c r="K64" s="48">
        <v>4.7</v>
      </c>
      <c r="L64" s="22">
        <v>3</v>
      </c>
      <c r="M64" s="48">
        <f>K64*(1+L64/100)</f>
        <v>4.8410000000000002</v>
      </c>
      <c r="N64" s="22">
        <v>0</v>
      </c>
      <c r="O64" s="23">
        <f>M64*N64</f>
        <v>0</v>
      </c>
      <c r="P64" s="49">
        <v>0.17499999999999999</v>
      </c>
      <c r="Q64" s="50">
        <f>M64*P64</f>
        <v>0.84717500000000001</v>
      </c>
      <c r="R64" s="49"/>
      <c r="S64" s="50">
        <f>M64*R64</f>
        <v>0</v>
      </c>
      <c r="T64" s="23">
        <v>21</v>
      </c>
      <c r="U64" s="23">
        <f>O64*(T64/100)</f>
        <v>0</v>
      </c>
      <c r="V64" s="23">
        <f>O64+U64</f>
        <v>0</v>
      </c>
    </row>
    <row r="65" spans="6:22" s="82" customFormat="1" ht="12.75" customHeight="1" outlineLevel="2" x14ac:dyDescent="0.2">
      <c r="F65" s="83"/>
      <c r="G65" s="84"/>
      <c r="H65" s="84"/>
      <c r="I65" s="85"/>
      <c r="J65" s="84"/>
      <c r="K65" s="86"/>
      <c r="L65" s="87"/>
      <c r="M65" s="86"/>
      <c r="N65" s="87"/>
      <c r="O65" s="88"/>
      <c r="P65" s="89"/>
      <c r="Q65" s="87"/>
      <c r="R65" s="87"/>
      <c r="S65" s="87"/>
      <c r="T65" s="81" t="s">
        <v>2</v>
      </c>
      <c r="U65" s="87"/>
      <c r="V65" s="87"/>
    </row>
    <row r="66" spans="6:22" s="37" customFormat="1" ht="16.5" customHeight="1" outlineLevel="1" x14ac:dyDescent="0.2">
      <c r="F66" s="38"/>
      <c r="G66" s="6"/>
      <c r="H66" s="39"/>
      <c r="I66" s="39" t="s">
        <v>151</v>
      </c>
      <c r="J66" s="6"/>
      <c r="K66" s="40"/>
      <c r="L66" s="41"/>
      <c r="M66" s="40"/>
      <c r="N66" s="41"/>
      <c r="O66" s="42">
        <f>SUBTOTAL(9,O67:O69)</f>
        <v>0</v>
      </c>
      <c r="P66" s="43"/>
      <c r="Q66" s="44">
        <f>SUBTOTAL(9,Q67:Q69)</f>
        <v>0.32973999999999998</v>
      </c>
      <c r="R66" s="41"/>
      <c r="S66" s="44">
        <f>SUBTOTAL(9,S67:S69)</f>
        <v>0</v>
      </c>
      <c r="T66" s="79" t="s">
        <v>2</v>
      </c>
      <c r="U66" s="42">
        <f>SUBTOTAL(9,U67:U69)</f>
        <v>0</v>
      </c>
      <c r="V66" s="42">
        <f>SUBTOTAL(9,V67:V69)</f>
        <v>0</v>
      </c>
    </row>
    <row r="67" spans="6:22" s="45" customFormat="1" ht="24" outlineLevel="2" x14ac:dyDescent="0.2">
      <c r="F67" s="20">
        <v>1</v>
      </c>
      <c r="G67" s="21" t="s">
        <v>10</v>
      </c>
      <c r="H67" s="46" t="s">
        <v>102</v>
      </c>
      <c r="I67" s="47" t="s">
        <v>257</v>
      </c>
      <c r="J67" s="21" t="s">
        <v>25</v>
      </c>
      <c r="K67" s="48">
        <v>1</v>
      </c>
      <c r="L67" s="22">
        <v>0</v>
      </c>
      <c r="M67" s="48">
        <f>K67*(1+L67/100)</f>
        <v>1</v>
      </c>
      <c r="N67" s="22">
        <v>0</v>
      </c>
      <c r="O67" s="23">
        <f>M67*N67</f>
        <v>0</v>
      </c>
      <c r="P67" s="49">
        <v>0.32973999999999998</v>
      </c>
      <c r="Q67" s="50">
        <f>M67*P67</f>
        <v>0.32973999999999998</v>
      </c>
      <c r="R67" s="49"/>
      <c r="S67" s="50">
        <f>M67*R67</f>
        <v>0</v>
      </c>
      <c r="T67" s="23">
        <v>21</v>
      </c>
      <c r="U67" s="23">
        <f>O67*(T67/100)</f>
        <v>0</v>
      </c>
      <c r="V67" s="23">
        <f>O67+U67</f>
        <v>0</v>
      </c>
    </row>
    <row r="68" spans="6:22" s="51" customFormat="1" ht="11.25" outlineLevel="3" x14ac:dyDescent="0.2">
      <c r="F68" s="52"/>
      <c r="G68" s="53"/>
      <c r="H68" s="53"/>
      <c r="I68" s="54" t="s">
        <v>193</v>
      </c>
      <c r="J68" s="53"/>
      <c r="K68" s="55">
        <v>1</v>
      </c>
      <c r="L68" s="56"/>
      <c r="M68" s="57"/>
      <c r="N68" s="56"/>
      <c r="O68" s="58"/>
      <c r="P68" s="59"/>
      <c r="Q68" s="56"/>
      <c r="R68" s="56"/>
      <c r="S68" s="56"/>
      <c r="T68" s="80" t="s">
        <v>2</v>
      </c>
      <c r="U68" s="56"/>
      <c r="V68" s="56"/>
    </row>
    <row r="69" spans="6:22" s="82" customFormat="1" ht="12.75" customHeight="1" outlineLevel="2" x14ac:dyDescent="0.2">
      <c r="F69" s="83"/>
      <c r="G69" s="84"/>
      <c r="H69" s="84"/>
      <c r="I69" s="85"/>
      <c r="J69" s="84"/>
      <c r="K69" s="86"/>
      <c r="L69" s="87"/>
      <c r="M69" s="86"/>
      <c r="N69" s="87"/>
      <c r="O69" s="88"/>
      <c r="P69" s="89"/>
      <c r="Q69" s="87"/>
      <c r="R69" s="87"/>
      <c r="S69" s="87"/>
      <c r="T69" s="81" t="s">
        <v>2</v>
      </c>
      <c r="U69" s="87"/>
      <c r="V69" s="87"/>
    </row>
    <row r="70" spans="6:22" s="37" customFormat="1" ht="16.5" customHeight="1" outlineLevel="1" x14ac:dyDescent="0.2">
      <c r="F70" s="38"/>
      <c r="G70" s="6"/>
      <c r="H70" s="39"/>
      <c r="I70" s="39" t="s">
        <v>175</v>
      </c>
      <c r="J70" s="6"/>
      <c r="K70" s="40"/>
      <c r="L70" s="41"/>
      <c r="M70" s="40"/>
      <c r="N70" s="41"/>
      <c r="O70" s="42">
        <f>SUBTOTAL(9,O71:O104)</f>
        <v>0</v>
      </c>
      <c r="P70" s="43"/>
      <c r="Q70" s="44">
        <f>SUBTOTAL(9,Q71:Q104)</f>
        <v>9.3963344000000024</v>
      </c>
      <c r="R70" s="41"/>
      <c r="S70" s="44">
        <f>SUBTOTAL(9,S71:S104)</f>
        <v>1.0620000000000001</v>
      </c>
      <c r="T70" s="79" t="s">
        <v>2</v>
      </c>
      <c r="U70" s="42">
        <f>SUBTOTAL(9,U71:U104)</f>
        <v>0</v>
      </c>
      <c r="V70" s="42">
        <f>SUBTOTAL(9,V71:V104)</f>
        <v>0</v>
      </c>
    </row>
    <row r="71" spans="6:22" s="45" customFormat="1" ht="24" outlineLevel="2" x14ac:dyDescent="0.2">
      <c r="F71" s="20">
        <v>1</v>
      </c>
      <c r="G71" s="21" t="s">
        <v>10</v>
      </c>
      <c r="H71" s="46" t="s">
        <v>111</v>
      </c>
      <c r="I71" s="47" t="s">
        <v>282</v>
      </c>
      <c r="J71" s="21" t="s">
        <v>3</v>
      </c>
      <c r="K71" s="48">
        <v>36.5</v>
      </c>
      <c r="L71" s="22">
        <v>0</v>
      </c>
      <c r="M71" s="48">
        <f>K71*(1+L71/100)</f>
        <v>36.5</v>
      </c>
      <c r="N71" s="22">
        <v>0</v>
      </c>
      <c r="O71" s="23">
        <f>M71*N71</f>
        <v>0</v>
      </c>
      <c r="P71" s="49">
        <v>0.15540000000000001</v>
      </c>
      <c r="Q71" s="50">
        <f>M71*P71</f>
        <v>5.6721000000000004</v>
      </c>
      <c r="R71" s="49"/>
      <c r="S71" s="50">
        <f>M71*R71</f>
        <v>0</v>
      </c>
      <c r="T71" s="23">
        <v>21</v>
      </c>
      <c r="U71" s="23">
        <f>O71*(T71/100)</f>
        <v>0</v>
      </c>
      <c r="V71" s="23">
        <f>O71+U71</f>
        <v>0</v>
      </c>
    </row>
    <row r="72" spans="6:22" s="51" customFormat="1" ht="11.25" outlineLevel="3" x14ac:dyDescent="0.2">
      <c r="F72" s="52"/>
      <c r="G72" s="53"/>
      <c r="H72" s="53"/>
      <c r="I72" s="54" t="s">
        <v>53</v>
      </c>
      <c r="J72" s="53"/>
      <c r="K72" s="55">
        <v>36.5</v>
      </c>
      <c r="L72" s="56"/>
      <c r="M72" s="57"/>
      <c r="N72" s="56"/>
      <c r="O72" s="58"/>
      <c r="P72" s="59"/>
      <c r="Q72" s="56"/>
      <c r="R72" s="56"/>
      <c r="S72" s="56"/>
      <c r="T72" s="80" t="s">
        <v>2</v>
      </c>
      <c r="U72" s="56"/>
      <c r="V72" s="56"/>
    </row>
    <row r="73" spans="6:22" s="45" customFormat="1" ht="12" outlineLevel="2" x14ac:dyDescent="0.2">
      <c r="F73" s="20">
        <v>2</v>
      </c>
      <c r="G73" s="21" t="s">
        <v>1</v>
      </c>
      <c r="H73" s="46" t="s">
        <v>43</v>
      </c>
      <c r="I73" s="47" t="s">
        <v>208</v>
      </c>
      <c r="J73" s="21" t="s">
        <v>3</v>
      </c>
      <c r="K73" s="48">
        <v>22.5</v>
      </c>
      <c r="L73" s="22">
        <v>1</v>
      </c>
      <c r="M73" s="48">
        <f t="shared" ref="M73:M80" si="0">K73*(1+L73/100)</f>
        <v>22.725000000000001</v>
      </c>
      <c r="N73" s="22">
        <v>0</v>
      </c>
      <c r="O73" s="23">
        <f t="shared" ref="O73:O80" si="1">M73*N73</f>
        <v>0</v>
      </c>
      <c r="P73" s="49">
        <v>0.08</v>
      </c>
      <c r="Q73" s="50">
        <f t="shared" ref="Q73:Q80" si="2">M73*P73</f>
        <v>1.8180000000000001</v>
      </c>
      <c r="R73" s="49"/>
      <c r="S73" s="50">
        <f t="shared" ref="S73:S80" si="3">M73*R73</f>
        <v>0</v>
      </c>
      <c r="T73" s="23">
        <v>21</v>
      </c>
      <c r="U73" s="23">
        <f t="shared" ref="U73:U80" si="4">O73*(T73/100)</f>
        <v>0</v>
      </c>
      <c r="V73" s="23">
        <f t="shared" ref="V73:V80" si="5">O73+U73</f>
        <v>0</v>
      </c>
    </row>
    <row r="74" spans="6:22" s="45" customFormat="1" ht="12" outlineLevel="2" x14ac:dyDescent="0.2">
      <c r="F74" s="20">
        <v>3</v>
      </c>
      <c r="G74" s="21" t="s">
        <v>1</v>
      </c>
      <c r="H74" s="46" t="s">
        <v>42</v>
      </c>
      <c r="I74" s="47" t="s">
        <v>231</v>
      </c>
      <c r="J74" s="21" t="s">
        <v>3</v>
      </c>
      <c r="K74" s="48">
        <v>2</v>
      </c>
      <c r="L74" s="22">
        <v>1</v>
      </c>
      <c r="M74" s="48">
        <f t="shared" si="0"/>
        <v>2.02</v>
      </c>
      <c r="N74" s="22">
        <v>0</v>
      </c>
      <c r="O74" s="23">
        <f t="shared" si="1"/>
        <v>0</v>
      </c>
      <c r="P74" s="49">
        <v>6.5670000000000006E-2</v>
      </c>
      <c r="Q74" s="50">
        <f t="shared" si="2"/>
        <v>0.1326534</v>
      </c>
      <c r="R74" s="49"/>
      <c r="S74" s="50">
        <f t="shared" si="3"/>
        <v>0</v>
      </c>
      <c r="T74" s="23">
        <v>21</v>
      </c>
      <c r="U74" s="23">
        <f t="shared" si="4"/>
        <v>0</v>
      </c>
      <c r="V74" s="23">
        <f t="shared" si="5"/>
        <v>0</v>
      </c>
    </row>
    <row r="75" spans="6:22" s="45" customFormat="1" ht="12" outlineLevel="2" x14ac:dyDescent="0.2">
      <c r="F75" s="20">
        <v>4</v>
      </c>
      <c r="G75" s="21" t="s">
        <v>1</v>
      </c>
      <c r="H75" s="46" t="s">
        <v>44</v>
      </c>
      <c r="I75" s="47" t="s">
        <v>207</v>
      </c>
      <c r="J75" s="21" t="s">
        <v>3</v>
      </c>
      <c r="K75" s="48">
        <v>12</v>
      </c>
      <c r="L75" s="22">
        <v>1</v>
      </c>
      <c r="M75" s="48">
        <f t="shared" si="0"/>
        <v>12.120000000000001</v>
      </c>
      <c r="N75" s="22">
        <v>0</v>
      </c>
      <c r="O75" s="23">
        <f t="shared" si="1"/>
        <v>0</v>
      </c>
      <c r="P75" s="49">
        <v>5.5E-2</v>
      </c>
      <c r="Q75" s="50">
        <f t="shared" si="2"/>
        <v>0.66660000000000008</v>
      </c>
      <c r="R75" s="49"/>
      <c r="S75" s="50">
        <f t="shared" si="3"/>
        <v>0</v>
      </c>
      <c r="T75" s="23">
        <v>21</v>
      </c>
      <c r="U75" s="23">
        <f t="shared" si="4"/>
        <v>0</v>
      </c>
      <c r="V75" s="23">
        <f t="shared" si="5"/>
        <v>0</v>
      </c>
    </row>
    <row r="76" spans="6:22" s="45" customFormat="1" ht="12" outlineLevel="2" x14ac:dyDescent="0.2">
      <c r="F76" s="20">
        <v>5</v>
      </c>
      <c r="G76" s="21" t="s">
        <v>10</v>
      </c>
      <c r="H76" s="46" t="s">
        <v>103</v>
      </c>
      <c r="I76" s="47" t="s">
        <v>237</v>
      </c>
      <c r="J76" s="21" t="s">
        <v>25</v>
      </c>
      <c r="K76" s="48">
        <v>7</v>
      </c>
      <c r="L76" s="22">
        <v>0</v>
      </c>
      <c r="M76" s="48">
        <f t="shared" si="0"/>
        <v>7</v>
      </c>
      <c r="N76" s="22">
        <v>0</v>
      </c>
      <c r="O76" s="23">
        <f t="shared" si="1"/>
        <v>0</v>
      </c>
      <c r="P76" s="49">
        <v>0.10931</v>
      </c>
      <c r="Q76" s="50">
        <f t="shared" si="2"/>
        <v>0.76517000000000002</v>
      </c>
      <c r="R76" s="49"/>
      <c r="S76" s="50">
        <f t="shared" si="3"/>
        <v>0</v>
      </c>
      <c r="T76" s="23">
        <v>21</v>
      </c>
      <c r="U76" s="23">
        <f t="shared" si="4"/>
        <v>0</v>
      </c>
      <c r="V76" s="23">
        <f t="shared" si="5"/>
        <v>0</v>
      </c>
    </row>
    <row r="77" spans="6:22" s="45" customFormat="1" ht="24" outlineLevel="2" x14ac:dyDescent="0.2">
      <c r="F77" s="20">
        <v>6</v>
      </c>
      <c r="G77" s="21" t="s">
        <v>10</v>
      </c>
      <c r="H77" s="46" t="s">
        <v>105</v>
      </c>
      <c r="I77" s="47" t="s">
        <v>254</v>
      </c>
      <c r="J77" s="21" t="s">
        <v>25</v>
      </c>
      <c r="K77" s="48">
        <v>1</v>
      </c>
      <c r="L77" s="22">
        <v>0</v>
      </c>
      <c r="M77" s="48">
        <f t="shared" si="0"/>
        <v>1</v>
      </c>
      <c r="N77" s="22">
        <v>0</v>
      </c>
      <c r="O77" s="23">
        <f t="shared" si="1"/>
        <v>0</v>
      </c>
      <c r="P77" s="49">
        <v>0.10940999999999999</v>
      </c>
      <c r="Q77" s="50">
        <f t="shared" si="2"/>
        <v>0.10940999999999999</v>
      </c>
      <c r="R77" s="49"/>
      <c r="S77" s="50">
        <f t="shared" si="3"/>
        <v>0</v>
      </c>
      <c r="T77" s="23">
        <v>21</v>
      </c>
      <c r="U77" s="23">
        <f t="shared" si="4"/>
        <v>0</v>
      </c>
      <c r="V77" s="23">
        <f t="shared" si="5"/>
        <v>0</v>
      </c>
    </row>
    <row r="78" spans="6:22" s="45" customFormat="1" ht="24" outlineLevel="2" x14ac:dyDescent="0.2">
      <c r="F78" s="20">
        <v>7</v>
      </c>
      <c r="G78" s="21" t="s">
        <v>10</v>
      </c>
      <c r="H78" s="46" t="s">
        <v>106</v>
      </c>
      <c r="I78" s="47" t="s">
        <v>260</v>
      </c>
      <c r="J78" s="21" t="s">
        <v>25</v>
      </c>
      <c r="K78" s="48">
        <v>3</v>
      </c>
      <c r="L78" s="22">
        <v>0</v>
      </c>
      <c r="M78" s="48">
        <f t="shared" si="0"/>
        <v>3</v>
      </c>
      <c r="N78" s="22">
        <v>0</v>
      </c>
      <c r="O78" s="23">
        <f t="shared" si="1"/>
        <v>0</v>
      </c>
      <c r="P78" s="49">
        <v>2.5000000000000001E-4</v>
      </c>
      <c r="Q78" s="50">
        <f t="shared" si="2"/>
        <v>7.5000000000000002E-4</v>
      </c>
      <c r="R78" s="49"/>
      <c r="S78" s="50">
        <f t="shared" si="3"/>
        <v>0</v>
      </c>
      <c r="T78" s="23">
        <v>21</v>
      </c>
      <c r="U78" s="23">
        <f t="shared" si="4"/>
        <v>0</v>
      </c>
      <c r="V78" s="23">
        <f t="shared" si="5"/>
        <v>0</v>
      </c>
    </row>
    <row r="79" spans="6:22" s="45" customFormat="1" ht="24" outlineLevel="2" x14ac:dyDescent="0.2">
      <c r="F79" s="20">
        <v>8</v>
      </c>
      <c r="G79" s="21" t="s">
        <v>10</v>
      </c>
      <c r="H79" s="46" t="s">
        <v>104</v>
      </c>
      <c r="I79" s="47" t="s">
        <v>276</v>
      </c>
      <c r="J79" s="21" t="s">
        <v>25</v>
      </c>
      <c r="K79" s="48">
        <v>8</v>
      </c>
      <c r="L79" s="22">
        <v>0</v>
      </c>
      <c r="M79" s="48">
        <f t="shared" si="0"/>
        <v>8</v>
      </c>
      <c r="N79" s="22">
        <v>0</v>
      </c>
      <c r="O79" s="23">
        <f t="shared" si="1"/>
        <v>0</v>
      </c>
      <c r="P79" s="49">
        <v>6.9999999999999999E-4</v>
      </c>
      <c r="Q79" s="50">
        <f t="shared" si="2"/>
        <v>5.5999999999999999E-3</v>
      </c>
      <c r="R79" s="49"/>
      <c r="S79" s="50">
        <f t="shared" si="3"/>
        <v>0</v>
      </c>
      <c r="T79" s="23">
        <v>21</v>
      </c>
      <c r="U79" s="23">
        <f t="shared" si="4"/>
        <v>0</v>
      </c>
      <c r="V79" s="23">
        <f t="shared" si="5"/>
        <v>0</v>
      </c>
    </row>
    <row r="80" spans="6:22" s="45" customFormat="1" ht="12" outlineLevel="2" x14ac:dyDescent="0.2">
      <c r="F80" s="20">
        <v>9</v>
      </c>
      <c r="G80" s="21" t="s">
        <v>1</v>
      </c>
      <c r="H80" s="46" t="s">
        <v>40</v>
      </c>
      <c r="I80" s="47" t="s">
        <v>235</v>
      </c>
      <c r="J80" s="21" t="s">
        <v>25</v>
      </c>
      <c r="K80" s="48">
        <v>1</v>
      </c>
      <c r="L80" s="22">
        <v>0</v>
      </c>
      <c r="M80" s="48">
        <f t="shared" si="0"/>
        <v>1</v>
      </c>
      <c r="N80" s="22">
        <v>0</v>
      </c>
      <c r="O80" s="23">
        <f t="shared" si="1"/>
        <v>0</v>
      </c>
      <c r="P80" s="49">
        <v>3.5000000000000001E-3</v>
      </c>
      <c r="Q80" s="50">
        <f t="shared" si="2"/>
        <v>3.5000000000000001E-3</v>
      </c>
      <c r="R80" s="49"/>
      <c r="S80" s="50">
        <f t="shared" si="3"/>
        <v>0</v>
      </c>
      <c r="T80" s="23">
        <v>21</v>
      </c>
      <c r="U80" s="23">
        <f t="shared" si="4"/>
        <v>0</v>
      </c>
      <c r="V80" s="23">
        <f t="shared" si="5"/>
        <v>0</v>
      </c>
    </row>
    <row r="81" spans="6:22" s="51" customFormat="1" ht="11.25" outlineLevel="3" x14ac:dyDescent="0.2">
      <c r="F81" s="52"/>
      <c r="G81" s="53"/>
      <c r="H81" s="53"/>
      <c r="I81" s="54" t="s">
        <v>132</v>
      </c>
      <c r="J81" s="53"/>
      <c r="K81" s="55">
        <v>1</v>
      </c>
      <c r="L81" s="56"/>
      <c r="M81" s="57"/>
      <c r="N81" s="56"/>
      <c r="O81" s="58"/>
      <c r="P81" s="59"/>
      <c r="Q81" s="56"/>
      <c r="R81" s="56"/>
      <c r="S81" s="56"/>
      <c r="T81" s="80" t="s">
        <v>2</v>
      </c>
      <c r="U81" s="56"/>
      <c r="V81" s="56"/>
    </row>
    <row r="82" spans="6:22" s="45" customFormat="1" ht="12" outlineLevel="2" x14ac:dyDescent="0.2">
      <c r="F82" s="20">
        <v>10</v>
      </c>
      <c r="G82" s="21" t="s">
        <v>1</v>
      </c>
      <c r="H82" s="46" t="s">
        <v>41</v>
      </c>
      <c r="I82" s="47" t="s">
        <v>197</v>
      </c>
      <c r="J82" s="21" t="s">
        <v>25</v>
      </c>
      <c r="K82" s="48">
        <v>2</v>
      </c>
      <c r="L82" s="22">
        <v>0</v>
      </c>
      <c r="M82" s="48">
        <f>K82*(1+L82/100)</f>
        <v>2</v>
      </c>
      <c r="N82" s="22">
        <v>0</v>
      </c>
      <c r="O82" s="23">
        <f>M82*N82</f>
        <v>0</v>
      </c>
      <c r="P82" s="49">
        <v>2.5000000000000001E-3</v>
      </c>
      <c r="Q82" s="50">
        <f>M82*P82</f>
        <v>5.0000000000000001E-3</v>
      </c>
      <c r="R82" s="49"/>
      <c r="S82" s="50">
        <f>M82*R82</f>
        <v>0</v>
      </c>
      <c r="T82" s="23">
        <v>21</v>
      </c>
      <c r="U82" s="23">
        <f>O82*(T82/100)</f>
        <v>0</v>
      </c>
      <c r="V82" s="23">
        <f>O82+U82</f>
        <v>0</v>
      </c>
    </row>
    <row r="83" spans="6:22" s="51" customFormat="1" ht="11.25" outlineLevel="3" x14ac:dyDescent="0.2">
      <c r="F83" s="52"/>
      <c r="G83" s="53"/>
      <c r="H83" s="53"/>
      <c r="I83" s="54" t="s">
        <v>46</v>
      </c>
      <c r="J83" s="53"/>
      <c r="K83" s="55">
        <v>2</v>
      </c>
      <c r="L83" s="56"/>
      <c r="M83" s="57"/>
      <c r="N83" s="56"/>
      <c r="O83" s="58"/>
      <c r="P83" s="59"/>
      <c r="Q83" s="56"/>
      <c r="R83" s="56"/>
      <c r="S83" s="56"/>
      <c r="T83" s="80" t="s">
        <v>2</v>
      </c>
      <c r="U83" s="56"/>
      <c r="V83" s="56"/>
    </row>
    <row r="84" spans="6:22" s="45" customFormat="1" ht="24" outlineLevel="2" x14ac:dyDescent="0.2">
      <c r="F84" s="20">
        <v>11</v>
      </c>
      <c r="G84" s="21" t="s">
        <v>10</v>
      </c>
      <c r="H84" s="46" t="s">
        <v>107</v>
      </c>
      <c r="I84" s="47" t="s">
        <v>277</v>
      </c>
      <c r="J84" s="21" t="s">
        <v>3</v>
      </c>
      <c r="K84" s="48">
        <v>135.6</v>
      </c>
      <c r="L84" s="22">
        <v>0</v>
      </c>
      <c r="M84" s="48">
        <f>K84*(1+L84/100)</f>
        <v>135.6</v>
      </c>
      <c r="N84" s="22">
        <v>0</v>
      </c>
      <c r="O84" s="23">
        <f>M84*N84</f>
        <v>0</v>
      </c>
      <c r="P84" s="49">
        <v>3.3E-4</v>
      </c>
      <c r="Q84" s="50">
        <f>M84*P84</f>
        <v>4.4747999999999996E-2</v>
      </c>
      <c r="R84" s="49"/>
      <c r="S84" s="50">
        <f>M84*R84</f>
        <v>0</v>
      </c>
      <c r="T84" s="23">
        <v>21</v>
      </c>
      <c r="U84" s="23">
        <f>O84*(T84/100)</f>
        <v>0</v>
      </c>
      <c r="V84" s="23">
        <f>O84+U84</f>
        <v>0</v>
      </c>
    </row>
    <row r="85" spans="6:22" s="45" customFormat="1" ht="12" outlineLevel="2" x14ac:dyDescent="0.2">
      <c r="F85" s="20">
        <v>12</v>
      </c>
      <c r="G85" s="21" t="s">
        <v>10</v>
      </c>
      <c r="H85" s="46" t="s">
        <v>109</v>
      </c>
      <c r="I85" s="47" t="s">
        <v>206</v>
      </c>
      <c r="J85" s="21" t="s">
        <v>3</v>
      </c>
      <c r="K85" s="48">
        <v>135.6</v>
      </c>
      <c r="L85" s="22">
        <v>0</v>
      </c>
      <c r="M85" s="48">
        <f>K85*(1+L85/100)</f>
        <v>135.6</v>
      </c>
      <c r="N85" s="22">
        <v>0</v>
      </c>
      <c r="O85" s="23">
        <f>M85*N85</f>
        <v>0</v>
      </c>
      <c r="P85" s="49"/>
      <c r="Q85" s="50">
        <f>M85*P85</f>
        <v>0</v>
      </c>
      <c r="R85" s="49"/>
      <c r="S85" s="50">
        <f>M85*R85</f>
        <v>0</v>
      </c>
      <c r="T85" s="23">
        <v>21</v>
      </c>
      <c r="U85" s="23">
        <f>O85*(T85/100)</f>
        <v>0</v>
      </c>
      <c r="V85" s="23">
        <f>O85+U85</f>
        <v>0</v>
      </c>
    </row>
    <row r="86" spans="6:22" s="45" customFormat="1" ht="24" outlineLevel="2" x14ac:dyDescent="0.2">
      <c r="F86" s="20">
        <v>13</v>
      </c>
      <c r="G86" s="21" t="s">
        <v>10</v>
      </c>
      <c r="H86" s="46" t="s">
        <v>108</v>
      </c>
      <c r="I86" s="47" t="s">
        <v>263</v>
      </c>
      <c r="J86" s="21" t="s">
        <v>19</v>
      </c>
      <c r="K86" s="48">
        <v>17.8</v>
      </c>
      <c r="L86" s="22">
        <v>0</v>
      </c>
      <c r="M86" s="48">
        <f>K86*(1+L86/100)</f>
        <v>17.8</v>
      </c>
      <c r="N86" s="22">
        <v>0</v>
      </c>
      <c r="O86" s="23">
        <f>M86*N86</f>
        <v>0</v>
      </c>
      <c r="P86" s="49">
        <v>1.6000000000000001E-3</v>
      </c>
      <c r="Q86" s="50">
        <f>M86*P86</f>
        <v>2.8480000000000002E-2</v>
      </c>
      <c r="R86" s="49"/>
      <c r="S86" s="50">
        <f>M86*R86</f>
        <v>0</v>
      </c>
      <c r="T86" s="23">
        <v>21</v>
      </c>
      <c r="U86" s="23">
        <f>O86*(T86/100)</f>
        <v>0</v>
      </c>
      <c r="V86" s="23">
        <f>O86+U86</f>
        <v>0</v>
      </c>
    </row>
    <row r="87" spans="6:22" s="45" customFormat="1" ht="12" outlineLevel="2" x14ac:dyDescent="0.2">
      <c r="F87" s="20">
        <v>14</v>
      </c>
      <c r="G87" s="21" t="s">
        <v>10</v>
      </c>
      <c r="H87" s="46" t="s">
        <v>110</v>
      </c>
      <c r="I87" s="47" t="s">
        <v>205</v>
      </c>
      <c r="J87" s="21" t="s">
        <v>19</v>
      </c>
      <c r="K87" s="48">
        <v>17.8</v>
      </c>
      <c r="L87" s="22">
        <v>0</v>
      </c>
      <c r="M87" s="48">
        <f>K87*(1+L87/100)</f>
        <v>17.8</v>
      </c>
      <c r="N87" s="22">
        <v>0</v>
      </c>
      <c r="O87" s="23">
        <f>M87*N87</f>
        <v>0</v>
      </c>
      <c r="P87" s="49">
        <v>1.0000000000000001E-5</v>
      </c>
      <c r="Q87" s="50">
        <f>M87*P87</f>
        <v>1.7800000000000002E-4</v>
      </c>
      <c r="R87" s="49"/>
      <c r="S87" s="50">
        <f>M87*R87</f>
        <v>0</v>
      </c>
      <c r="T87" s="23">
        <v>21</v>
      </c>
      <c r="U87" s="23">
        <f>O87*(T87/100)</f>
        <v>0</v>
      </c>
      <c r="V87" s="23">
        <f>O87+U87</f>
        <v>0</v>
      </c>
    </row>
    <row r="88" spans="6:22" s="45" customFormat="1" ht="12" outlineLevel="2" x14ac:dyDescent="0.2">
      <c r="F88" s="20">
        <v>15</v>
      </c>
      <c r="G88" s="21" t="s">
        <v>10</v>
      </c>
      <c r="H88" s="46" t="s">
        <v>112</v>
      </c>
      <c r="I88" s="47" t="s">
        <v>234</v>
      </c>
      <c r="J88" s="21" t="s">
        <v>3</v>
      </c>
      <c r="K88" s="48">
        <v>4.5</v>
      </c>
      <c r="L88" s="22">
        <v>0</v>
      </c>
      <c r="M88" s="48">
        <f>K88*(1+L88/100)</f>
        <v>4.5</v>
      </c>
      <c r="N88" s="22">
        <v>0</v>
      </c>
      <c r="O88" s="23">
        <f>M88*N88</f>
        <v>0</v>
      </c>
      <c r="P88" s="49">
        <v>2.741E-2</v>
      </c>
      <c r="Q88" s="50">
        <f>M88*P88</f>
        <v>0.123345</v>
      </c>
      <c r="R88" s="49"/>
      <c r="S88" s="50">
        <f>M88*R88</f>
        <v>0</v>
      </c>
      <c r="T88" s="23">
        <v>21</v>
      </c>
      <c r="U88" s="23">
        <f>O88*(T88/100)</f>
        <v>0</v>
      </c>
      <c r="V88" s="23">
        <f>O88+U88</f>
        <v>0</v>
      </c>
    </row>
    <row r="89" spans="6:22" s="51" customFormat="1" ht="22.5" outlineLevel="3" x14ac:dyDescent="0.2">
      <c r="F89" s="52"/>
      <c r="G89" s="53"/>
      <c r="H89" s="53"/>
      <c r="I89" s="54" t="s">
        <v>258</v>
      </c>
      <c r="J89" s="53"/>
      <c r="K89" s="55">
        <v>4.5</v>
      </c>
      <c r="L89" s="56"/>
      <c r="M89" s="57"/>
      <c r="N89" s="56"/>
      <c r="O89" s="58"/>
      <c r="P89" s="59"/>
      <c r="Q89" s="56"/>
      <c r="R89" s="56"/>
      <c r="S89" s="56"/>
      <c r="T89" s="80" t="s">
        <v>2</v>
      </c>
      <c r="U89" s="56"/>
      <c r="V89" s="56"/>
    </row>
    <row r="90" spans="6:22" s="45" customFormat="1" ht="12" outlineLevel="2" x14ac:dyDescent="0.2">
      <c r="F90" s="20">
        <v>16</v>
      </c>
      <c r="G90" s="21" t="s">
        <v>10</v>
      </c>
      <c r="H90" s="46" t="s">
        <v>113</v>
      </c>
      <c r="I90" s="47" t="s">
        <v>225</v>
      </c>
      <c r="J90" s="21" t="s">
        <v>25</v>
      </c>
      <c r="K90" s="48">
        <v>2</v>
      </c>
      <c r="L90" s="22">
        <v>0</v>
      </c>
      <c r="M90" s="48">
        <f>K90*(1+L90/100)</f>
        <v>2</v>
      </c>
      <c r="N90" s="22">
        <v>0</v>
      </c>
      <c r="O90" s="23">
        <f>M90*N90</f>
        <v>0</v>
      </c>
      <c r="P90" s="49">
        <v>1E-3</v>
      </c>
      <c r="Q90" s="50">
        <f>M90*P90</f>
        <v>2E-3</v>
      </c>
      <c r="R90" s="49"/>
      <c r="S90" s="50">
        <f>M90*R90</f>
        <v>0</v>
      </c>
      <c r="T90" s="23">
        <v>21</v>
      </c>
      <c r="U90" s="23">
        <f>O90*(T90/100)</f>
        <v>0</v>
      </c>
      <c r="V90" s="23">
        <f>O90+U90</f>
        <v>0</v>
      </c>
    </row>
    <row r="91" spans="6:22" s="45" customFormat="1" ht="12" outlineLevel="2" x14ac:dyDescent="0.2">
      <c r="F91" s="20">
        <v>17</v>
      </c>
      <c r="G91" s="21" t="s">
        <v>10</v>
      </c>
      <c r="H91" s="46" t="s">
        <v>114</v>
      </c>
      <c r="I91" s="47" t="s">
        <v>251</v>
      </c>
      <c r="J91" s="21" t="s">
        <v>25</v>
      </c>
      <c r="K91" s="48">
        <v>1</v>
      </c>
      <c r="L91" s="22">
        <v>0</v>
      </c>
      <c r="M91" s="48">
        <f>K91*(1+L91/100)</f>
        <v>1</v>
      </c>
      <c r="N91" s="22">
        <v>0</v>
      </c>
      <c r="O91" s="23">
        <f>M91*N91</f>
        <v>0</v>
      </c>
      <c r="P91" s="49">
        <v>8.0000000000000004E-4</v>
      </c>
      <c r="Q91" s="50">
        <f>M91*P91</f>
        <v>8.0000000000000004E-4</v>
      </c>
      <c r="R91" s="49"/>
      <c r="S91" s="50">
        <f>M91*R91</f>
        <v>0</v>
      </c>
      <c r="T91" s="23">
        <v>21</v>
      </c>
      <c r="U91" s="23">
        <f>O91*(T91/100)</f>
        <v>0</v>
      </c>
      <c r="V91" s="23">
        <f>O91+U91</f>
        <v>0</v>
      </c>
    </row>
    <row r="92" spans="6:22" s="51" customFormat="1" ht="11.25" outlineLevel="3" x14ac:dyDescent="0.2">
      <c r="F92" s="52"/>
      <c r="G92" s="53"/>
      <c r="H92" s="53"/>
      <c r="I92" s="54" t="s">
        <v>153</v>
      </c>
      <c r="J92" s="53"/>
      <c r="K92" s="55">
        <v>1</v>
      </c>
      <c r="L92" s="56"/>
      <c r="M92" s="57"/>
      <c r="N92" s="56"/>
      <c r="O92" s="58"/>
      <c r="P92" s="59"/>
      <c r="Q92" s="56"/>
      <c r="R92" s="56"/>
      <c r="S92" s="56"/>
      <c r="T92" s="80" t="s">
        <v>2</v>
      </c>
      <c r="U92" s="56"/>
      <c r="V92" s="56"/>
    </row>
    <row r="93" spans="6:22" s="45" customFormat="1" ht="24" outlineLevel="2" x14ac:dyDescent="0.2">
      <c r="F93" s="20">
        <v>18</v>
      </c>
      <c r="G93" s="21" t="s">
        <v>10</v>
      </c>
      <c r="H93" s="46" t="s">
        <v>117</v>
      </c>
      <c r="I93" s="47" t="s">
        <v>271</v>
      </c>
      <c r="J93" s="21" t="s">
        <v>25</v>
      </c>
      <c r="K93" s="48">
        <v>1</v>
      </c>
      <c r="L93" s="22">
        <v>0</v>
      </c>
      <c r="M93" s="48">
        <f t="shared" ref="M93:M103" si="6">K93*(1+L93/100)</f>
        <v>1</v>
      </c>
      <c r="N93" s="22">
        <v>0</v>
      </c>
      <c r="O93" s="23">
        <f t="shared" ref="O93:O103" si="7">M93*N93</f>
        <v>0</v>
      </c>
      <c r="P93" s="49"/>
      <c r="Q93" s="50">
        <f t="shared" ref="Q93:Q103" si="8">M93*P93</f>
        <v>0</v>
      </c>
      <c r="R93" s="49">
        <v>8.2000000000000003E-2</v>
      </c>
      <c r="S93" s="50">
        <f t="shared" ref="S93:S103" si="9">M93*R93</f>
        <v>8.2000000000000003E-2</v>
      </c>
      <c r="T93" s="23">
        <v>21</v>
      </c>
      <c r="U93" s="23">
        <f t="shared" ref="U93:U103" si="10">O93*(T93/100)</f>
        <v>0</v>
      </c>
      <c r="V93" s="23">
        <f t="shared" ref="V93:V103" si="11">O93+U93</f>
        <v>0</v>
      </c>
    </row>
    <row r="94" spans="6:22" s="45" customFormat="1" ht="24" outlineLevel="2" x14ac:dyDescent="0.2">
      <c r="F94" s="20">
        <v>19</v>
      </c>
      <c r="G94" s="21" t="s">
        <v>10</v>
      </c>
      <c r="H94" s="46" t="s">
        <v>118</v>
      </c>
      <c r="I94" s="47" t="s">
        <v>255</v>
      </c>
      <c r="J94" s="21" t="s">
        <v>25</v>
      </c>
      <c r="K94" s="48">
        <v>6</v>
      </c>
      <c r="L94" s="22">
        <v>0</v>
      </c>
      <c r="M94" s="48">
        <f t="shared" si="6"/>
        <v>6</v>
      </c>
      <c r="N94" s="22">
        <v>0</v>
      </c>
      <c r="O94" s="23">
        <f t="shared" si="7"/>
        <v>0</v>
      </c>
      <c r="P94" s="49"/>
      <c r="Q94" s="50">
        <f t="shared" si="8"/>
        <v>0</v>
      </c>
      <c r="R94" s="49">
        <v>4.0000000000000001E-3</v>
      </c>
      <c r="S94" s="50">
        <f t="shared" si="9"/>
        <v>2.4E-2</v>
      </c>
      <c r="T94" s="23">
        <v>21</v>
      </c>
      <c r="U94" s="23">
        <f t="shared" si="10"/>
        <v>0</v>
      </c>
      <c r="V94" s="23">
        <f t="shared" si="11"/>
        <v>0</v>
      </c>
    </row>
    <row r="95" spans="6:22" s="45" customFormat="1" ht="12" outlineLevel="2" x14ac:dyDescent="0.2">
      <c r="F95" s="20">
        <v>20</v>
      </c>
      <c r="G95" s="21" t="s">
        <v>10</v>
      </c>
      <c r="H95" s="46" t="s">
        <v>120</v>
      </c>
      <c r="I95" s="47" t="s">
        <v>252</v>
      </c>
      <c r="J95" s="21" t="s">
        <v>3</v>
      </c>
      <c r="K95" s="48">
        <v>98.7</v>
      </c>
      <c r="L95" s="22">
        <v>0</v>
      </c>
      <c r="M95" s="48">
        <f t="shared" si="6"/>
        <v>98.7</v>
      </c>
      <c r="N95" s="22">
        <v>0</v>
      </c>
      <c r="O95" s="23">
        <f t="shared" si="7"/>
        <v>0</v>
      </c>
      <c r="P95" s="49"/>
      <c r="Q95" s="50">
        <f t="shared" si="8"/>
        <v>0</v>
      </c>
      <c r="R95" s="49"/>
      <c r="S95" s="50">
        <f t="shared" si="9"/>
        <v>0</v>
      </c>
      <c r="T95" s="23">
        <v>21</v>
      </c>
      <c r="U95" s="23">
        <f t="shared" si="10"/>
        <v>0</v>
      </c>
      <c r="V95" s="23">
        <f t="shared" si="11"/>
        <v>0</v>
      </c>
    </row>
    <row r="96" spans="6:22" s="45" customFormat="1" ht="12" outlineLevel="2" x14ac:dyDescent="0.2">
      <c r="F96" s="20">
        <v>21</v>
      </c>
      <c r="G96" s="21" t="s">
        <v>10</v>
      </c>
      <c r="H96" s="46" t="s">
        <v>121</v>
      </c>
      <c r="I96" s="47" t="s">
        <v>229</v>
      </c>
      <c r="J96" s="21" t="s">
        <v>19</v>
      </c>
      <c r="K96" s="48">
        <v>20.7</v>
      </c>
      <c r="L96" s="22">
        <v>0</v>
      </c>
      <c r="M96" s="48">
        <f t="shared" si="6"/>
        <v>20.7</v>
      </c>
      <c r="N96" s="22">
        <v>0</v>
      </c>
      <c r="O96" s="23">
        <f t="shared" si="7"/>
        <v>0</v>
      </c>
      <c r="P96" s="49"/>
      <c r="Q96" s="50">
        <f t="shared" si="8"/>
        <v>0</v>
      </c>
      <c r="R96" s="49"/>
      <c r="S96" s="50">
        <f t="shared" si="9"/>
        <v>0</v>
      </c>
      <c r="T96" s="23">
        <v>21</v>
      </c>
      <c r="U96" s="23">
        <f t="shared" si="10"/>
        <v>0</v>
      </c>
      <c r="V96" s="23">
        <f t="shared" si="11"/>
        <v>0</v>
      </c>
    </row>
    <row r="97" spans="6:24" s="45" customFormat="1" ht="12" outlineLevel="2" x14ac:dyDescent="0.2">
      <c r="F97" s="20">
        <v>22</v>
      </c>
      <c r="G97" s="21" t="s">
        <v>10</v>
      </c>
      <c r="H97" s="46" t="s">
        <v>116</v>
      </c>
      <c r="I97" s="47" t="s">
        <v>213</v>
      </c>
      <c r="J97" s="21" t="s">
        <v>25</v>
      </c>
      <c r="K97" s="48">
        <v>2</v>
      </c>
      <c r="L97" s="22">
        <v>0</v>
      </c>
      <c r="M97" s="48">
        <f t="shared" si="6"/>
        <v>2</v>
      </c>
      <c r="N97" s="22">
        <v>0</v>
      </c>
      <c r="O97" s="23">
        <f t="shared" si="7"/>
        <v>0</v>
      </c>
      <c r="P97" s="49"/>
      <c r="Q97" s="50">
        <f t="shared" si="8"/>
        <v>0</v>
      </c>
      <c r="R97" s="49">
        <v>2.5000000000000001E-2</v>
      </c>
      <c r="S97" s="50">
        <f t="shared" si="9"/>
        <v>0.05</v>
      </c>
      <c r="T97" s="23">
        <v>21</v>
      </c>
      <c r="U97" s="23">
        <f t="shared" si="10"/>
        <v>0</v>
      </c>
      <c r="V97" s="23">
        <f t="shared" si="11"/>
        <v>0</v>
      </c>
    </row>
    <row r="98" spans="6:24" s="45" customFormat="1" ht="12" outlineLevel="2" x14ac:dyDescent="0.2">
      <c r="F98" s="20">
        <v>23</v>
      </c>
      <c r="G98" s="21" t="s">
        <v>10</v>
      </c>
      <c r="H98" s="46" t="s">
        <v>115</v>
      </c>
      <c r="I98" s="47" t="s">
        <v>238</v>
      </c>
      <c r="J98" s="21" t="s">
        <v>25</v>
      </c>
      <c r="K98" s="48">
        <v>2</v>
      </c>
      <c r="L98" s="22">
        <v>0</v>
      </c>
      <c r="M98" s="48">
        <f t="shared" si="6"/>
        <v>2</v>
      </c>
      <c r="N98" s="22">
        <v>0</v>
      </c>
      <c r="O98" s="23">
        <f t="shared" si="7"/>
        <v>0</v>
      </c>
      <c r="P98" s="49"/>
      <c r="Q98" s="50">
        <f t="shared" si="8"/>
        <v>0</v>
      </c>
      <c r="R98" s="49">
        <v>7.4999999999999997E-2</v>
      </c>
      <c r="S98" s="50">
        <f t="shared" si="9"/>
        <v>0.15</v>
      </c>
      <c r="T98" s="23">
        <v>21</v>
      </c>
      <c r="U98" s="23">
        <f t="shared" si="10"/>
        <v>0</v>
      </c>
      <c r="V98" s="23">
        <f t="shared" si="11"/>
        <v>0</v>
      </c>
    </row>
    <row r="99" spans="6:24" s="45" customFormat="1" ht="12" outlineLevel="2" x14ac:dyDescent="0.2">
      <c r="F99" s="20">
        <v>24</v>
      </c>
      <c r="G99" s="21" t="s">
        <v>10</v>
      </c>
      <c r="H99" s="46" t="s">
        <v>119</v>
      </c>
      <c r="I99" s="47" t="s">
        <v>245</v>
      </c>
      <c r="J99" s="21" t="s">
        <v>25</v>
      </c>
      <c r="K99" s="48">
        <v>7</v>
      </c>
      <c r="L99" s="22">
        <v>0</v>
      </c>
      <c r="M99" s="48">
        <f t="shared" si="6"/>
        <v>7</v>
      </c>
      <c r="N99" s="22">
        <v>0</v>
      </c>
      <c r="O99" s="23">
        <f t="shared" si="7"/>
        <v>0</v>
      </c>
      <c r="P99" s="49"/>
      <c r="Q99" s="50">
        <f t="shared" si="8"/>
        <v>0</v>
      </c>
      <c r="R99" s="49">
        <v>0.108</v>
      </c>
      <c r="S99" s="50">
        <f t="shared" si="9"/>
        <v>0.75600000000000001</v>
      </c>
      <c r="T99" s="23">
        <v>21</v>
      </c>
      <c r="U99" s="23">
        <f t="shared" si="10"/>
        <v>0</v>
      </c>
      <c r="V99" s="23">
        <f t="shared" si="11"/>
        <v>0</v>
      </c>
    </row>
    <row r="100" spans="6:24" s="103" customFormat="1" ht="24" outlineLevel="2" x14ac:dyDescent="0.2">
      <c r="F100" s="20">
        <v>25</v>
      </c>
      <c r="G100" s="21" t="s">
        <v>10</v>
      </c>
      <c r="H100" s="46" t="s">
        <v>297</v>
      </c>
      <c r="I100" s="47" t="s">
        <v>298</v>
      </c>
      <c r="J100" s="21" t="s">
        <v>3</v>
      </c>
      <c r="K100" s="48">
        <v>98.7</v>
      </c>
      <c r="L100" s="22">
        <v>0</v>
      </c>
      <c r="M100" s="48">
        <f t="shared" si="6"/>
        <v>98.7</v>
      </c>
      <c r="N100" s="22">
        <v>0</v>
      </c>
      <c r="O100" s="23">
        <f t="shared" si="7"/>
        <v>0</v>
      </c>
      <c r="P100" s="49"/>
      <c r="Q100" s="50">
        <f t="shared" si="8"/>
        <v>0</v>
      </c>
      <c r="R100" s="49"/>
      <c r="S100" s="50">
        <f t="shared" si="9"/>
        <v>0</v>
      </c>
      <c r="T100" s="23">
        <v>21</v>
      </c>
      <c r="U100" s="23">
        <f t="shared" si="10"/>
        <v>0</v>
      </c>
      <c r="V100" s="23">
        <f t="shared" si="11"/>
        <v>0</v>
      </c>
      <c r="W100" s="46"/>
      <c r="X100" s="46"/>
    </row>
    <row r="101" spans="6:24" s="103" customFormat="1" ht="12" outlineLevel="2" x14ac:dyDescent="0.2">
      <c r="F101" s="20">
        <v>26</v>
      </c>
      <c r="G101" s="21" t="s">
        <v>10</v>
      </c>
      <c r="H101" s="46" t="s">
        <v>299</v>
      </c>
      <c r="I101" s="47" t="s">
        <v>300</v>
      </c>
      <c r="J101" s="21" t="s">
        <v>19</v>
      </c>
      <c r="K101" s="48">
        <v>20.7</v>
      </c>
      <c r="L101" s="22">
        <v>0</v>
      </c>
      <c r="M101" s="48">
        <f t="shared" si="6"/>
        <v>20.7</v>
      </c>
      <c r="N101" s="22">
        <v>0</v>
      </c>
      <c r="O101" s="23">
        <f t="shared" si="7"/>
        <v>0</v>
      </c>
      <c r="P101" s="49"/>
      <c r="Q101" s="50">
        <f t="shared" si="8"/>
        <v>0</v>
      </c>
      <c r="R101" s="49"/>
      <c r="S101" s="50">
        <f t="shared" si="9"/>
        <v>0</v>
      </c>
      <c r="T101" s="23">
        <v>21</v>
      </c>
      <c r="U101" s="23">
        <f t="shared" si="10"/>
        <v>0</v>
      </c>
      <c r="V101" s="23">
        <f t="shared" si="11"/>
        <v>0</v>
      </c>
      <c r="W101" s="46"/>
      <c r="X101" s="46"/>
    </row>
    <row r="102" spans="6:24" s="103" customFormat="1" ht="24" outlineLevel="2" x14ac:dyDescent="0.2">
      <c r="F102" s="20">
        <v>27</v>
      </c>
      <c r="G102" s="21" t="s">
        <v>10</v>
      </c>
      <c r="H102" s="46" t="s">
        <v>301</v>
      </c>
      <c r="I102" s="47" t="s">
        <v>302</v>
      </c>
      <c r="J102" s="21" t="s">
        <v>3</v>
      </c>
      <c r="K102" s="48">
        <v>30</v>
      </c>
      <c r="L102" s="22">
        <v>0</v>
      </c>
      <c r="M102" s="48">
        <f t="shared" si="6"/>
        <v>30</v>
      </c>
      <c r="N102" s="22">
        <v>0</v>
      </c>
      <c r="O102" s="23">
        <f t="shared" si="7"/>
        <v>0</v>
      </c>
      <c r="P102" s="49"/>
      <c r="Q102" s="50">
        <f t="shared" si="8"/>
        <v>0</v>
      </c>
      <c r="R102" s="49"/>
      <c r="S102" s="50">
        <f t="shared" si="9"/>
        <v>0</v>
      </c>
      <c r="T102" s="23">
        <v>21</v>
      </c>
      <c r="U102" s="23">
        <f t="shared" si="10"/>
        <v>0</v>
      </c>
      <c r="V102" s="23">
        <f t="shared" si="11"/>
        <v>0</v>
      </c>
      <c r="W102" s="46"/>
      <c r="X102" s="46"/>
    </row>
    <row r="103" spans="6:24" s="103" customFormat="1" ht="24" outlineLevel="2" x14ac:dyDescent="0.2">
      <c r="F103" s="20">
        <v>28</v>
      </c>
      <c r="G103" s="21" t="s">
        <v>10</v>
      </c>
      <c r="H103" s="46" t="s">
        <v>303</v>
      </c>
      <c r="I103" s="47" t="s">
        <v>304</v>
      </c>
      <c r="J103" s="21" t="s">
        <v>3</v>
      </c>
      <c r="K103" s="48">
        <v>30</v>
      </c>
      <c r="L103" s="22">
        <v>0</v>
      </c>
      <c r="M103" s="48">
        <f t="shared" si="6"/>
        <v>30</v>
      </c>
      <c r="N103" s="22">
        <v>0</v>
      </c>
      <c r="O103" s="23">
        <f t="shared" si="7"/>
        <v>0</v>
      </c>
      <c r="P103" s="49">
        <v>5.9999999999999995E-4</v>
      </c>
      <c r="Q103" s="50">
        <f t="shared" si="8"/>
        <v>1.7999999999999999E-2</v>
      </c>
      <c r="R103" s="49"/>
      <c r="S103" s="50">
        <f t="shared" si="9"/>
        <v>0</v>
      </c>
      <c r="T103" s="23">
        <v>21</v>
      </c>
      <c r="U103" s="23">
        <f t="shared" si="10"/>
        <v>0</v>
      </c>
      <c r="V103" s="23">
        <f t="shared" si="11"/>
        <v>0</v>
      </c>
      <c r="W103" s="46"/>
      <c r="X103" s="46"/>
    </row>
    <row r="104" spans="6:24" s="82" customFormat="1" ht="12.75" customHeight="1" outlineLevel="2" x14ac:dyDescent="0.2">
      <c r="F104" s="83"/>
      <c r="G104" s="84"/>
      <c r="H104" s="84"/>
      <c r="I104" s="85"/>
      <c r="J104" s="84"/>
      <c r="K104" s="86"/>
      <c r="L104" s="87"/>
      <c r="M104" s="86"/>
      <c r="N104" s="87"/>
      <c r="O104" s="88"/>
      <c r="P104" s="89"/>
      <c r="Q104" s="87"/>
      <c r="R104" s="87"/>
      <c r="S104" s="87"/>
      <c r="T104" s="81" t="s">
        <v>2</v>
      </c>
      <c r="U104" s="87"/>
      <c r="V104" s="87"/>
    </row>
    <row r="105" spans="6:24" s="37" customFormat="1" ht="16.5" customHeight="1" outlineLevel="1" x14ac:dyDescent="0.2">
      <c r="F105" s="38"/>
      <c r="G105" s="6"/>
      <c r="H105" s="39"/>
      <c r="I105" s="39" t="s">
        <v>186</v>
      </c>
      <c r="J105" s="6"/>
      <c r="K105" s="40"/>
      <c r="L105" s="41"/>
      <c r="M105" s="40"/>
      <c r="N105" s="41"/>
      <c r="O105" s="42">
        <f>SUBTOTAL(9,O106:O113)</f>
        <v>0</v>
      </c>
      <c r="P105" s="43"/>
      <c r="Q105" s="44">
        <f>SUBTOTAL(9,Q106:Q113)</f>
        <v>0</v>
      </c>
      <c r="R105" s="41"/>
      <c r="S105" s="44">
        <f>SUBTOTAL(9,S106:S113)</f>
        <v>0</v>
      </c>
      <c r="T105" s="79" t="s">
        <v>2</v>
      </c>
      <c r="U105" s="42">
        <f>SUBTOTAL(9,U106:U113)</f>
        <v>0</v>
      </c>
      <c r="V105" s="42">
        <f>SUBTOTAL(9,V106:V113)</f>
        <v>0</v>
      </c>
    </row>
    <row r="106" spans="6:24" s="45" customFormat="1" ht="12" outlineLevel="2" x14ac:dyDescent="0.2">
      <c r="F106" s="20">
        <v>1</v>
      </c>
      <c r="G106" s="21" t="s">
        <v>10</v>
      </c>
      <c r="H106" s="46" t="s">
        <v>122</v>
      </c>
      <c r="I106" s="47" t="s">
        <v>189</v>
      </c>
      <c r="J106" s="21" t="s">
        <v>4</v>
      </c>
      <c r="K106" s="48">
        <v>35.256</v>
      </c>
      <c r="L106" s="22">
        <v>0</v>
      </c>
      <c r="M106" s="48">
        <f>K106*(1+L106/100)</f>
        <v>35.256</v>
      </c>
      <c r="N106" s="22">
        <v>0</v>
      </c>
      <c r="O106" s="23">
        <f>M106*N106</f>
        <v>0</v>
      </c>
      <c r="P106" s="49"/>
      <c r="Q106" s="50">
        <f>M106*P106</f>
        <v>0</v>
      </c>
      <c r="R106" s="49"/>
      <c r="S106" s="50">
        <f>M106*R106</f>
        <v>0</v>
      </c>
      <c r="T106" s="23">
        <v>21</v>
      </c>
      <c r="U106" s="23">
        <f>O106*(T106/100)</f>
        <v>0</v>
      </c>
      <c r="V106" s="23">
        <f>O106+U106</f>
        <v>0</v>
      </c>
    </row>
    <row r="107" spans="6:24" s="51" customFormat="1" ht="11.25" outlineLevel="3" x14ac:dyDescent="0.2">
      <c r="F107" s="52"/>
      <c r="G107" s="53"/>
      <c r="H107" s="53"/>
      <c r="I107" s="54" t="s">
        <v>194</v>
      </c>
      <c r="J107" s="53"/>
      <c r="K107" s="55">
        <v>28.417999999999999</v>
      </c>
      <c r="L107" s="56"/>
      <c r="M107" s="57"/>
      <c r="N107" s="56"/>
      <c r="O107" s="58"/>
      <c r="P107" s="59"/>
      <c r="Q107" s="56"/>
      <c r="R107" s="56"/>
      <c r="S107" s="56"/>
      <c r="T107" s="80" t="s">
        <v>2</v>
      </c>
      <c r="U107" s="56"/>
      <c r="V107" s="56"/>
    </row>
    <row r="108" spans="6:24" s="51" customFormat="1" ht="11.25" outlineLevel="3" x14ac:dyDescent="0.2">
      <c r="F108" s="52"/>
      <c r="G108" s="53"/>
      <c r="H108" s="53"/>
      <c r="I108" s="54" t="s">
        <v>178</v>
      </c>
      <c r="J108" s="53"/>
      <c r="K108" s="55">
        <v>6.8379999999999992</v>
      </c>
      <c r="L108" s="56"/>
      <c r="M108" s="57"/>
      <c r="N108" s="56"/>
      <c r="O108" s="58"/>
      <c r="P108" s="59"/>
      <c r="Q108" s="56"/>
      <c r="R108" s="56"/>
      <c r="S108" s="56"/>
      <c r="T108" s="80" t="s">
        <v>2</v>
      </c>
      <c r="U108" s="56"/>
      <c r="V108" s="56"/>
    </row>
    <row r="109" spans="6:24" s="45" customFormat="1" ht="12" outlineLevel="2" x14ac:dyDescent="0.2">
      <c r="F109" s="20">
        <v>2</v>
      </c>
      <c r="G109" s="21" t="s">
        <v>10</v>
      </c>
      <c r="H109" s="46" t="s">
        <v>123</v>
      </c>
      <c r="I109" s="47" t="s">
        <v>227</v>
      </c>
      <c r="J109" s="21" t="s">
        <v>4</v>
      </c>
      <c r="K109" s="48">
        <v>176.28</v>
      </c>
      <c r="L109" s="22">
        <v>0</v>
      </c>
      <c r="M109" s="48">
        <f>K109*(1+L109/100)</f>
        <v>176.28</v>
      </c>
      <c r="N109" s="22">
        <v>0</v>
      </c>
      <c r="O109" s="23">
        <f>M109*N109</f>
        <v>0</v>
      </c>
      <c r="P109" s="49"/>
      <c r="Q109" s="50">
        <f>M109*P109</f>
        <v>0</v>
      </c>
      <c r="R109" s="49"/>
      <c r="S109" s="50">
        <f>M109*R109</f>
        <v>0</v>
      </c>
      <c r="T109" s="23">
        <v>21</v>
      </c>
      <c r="U109" s="23">
        <f>O109*(T109/100)</f>
        <v>0</v>
      </c>
      <c r="V109" s="23">
        <f>O109+U109</f>
        <v>0</v>
      </c>
    </row>
    <row r="110" spans="6:24" s="51" customFormat="1" ht="11.25" outlineLevel="3" x14ac:dyDescent="0.2">
      <c r="F110" s="52"/>
      <c r="G110" s="53"/>
      <c r="H110" s="53"/>
      <c r="I110" s="54" t="s">
        <v>180</v>
      </c>
      <c r="J110" s="53"/>
      <c r="K110" s="55">
        <v>176.28</v>
      </c>
      <c r="L110" s="56"/>
      <c r="M110" s="57"/>
      <c r="N110" s="56"/>
      <c r="O110" s="58"/>
      <c r="P110" s="59"/>
      <c r="Q110" s="56"/>
      <c r="R110" s="56"/>
      <c r="S110" s="56"/>
      <c r="T110" s="80" t="s">
        <v>2</v>
      </c>
      <c r="U110" s="56"/>
      <c r="V110" s="56"/>
    </row>
    <row r="111" spans="6:24" s="45" customFormat="1" ht="24" outlineLevel="2" x14ac:dyDescent="0.2">
      <c r="F111" s="20">
        <v>3</v>
      </c>
      <c r="G111" s="21" t="s">
        <v>10</v>
      </c>
      <c r="H111" s="46" t="s">
        <v>124</v>
      </c>
      <c r="I111" s="47" t="s">
        <v>284</v>
      </c>
      <c r="J111" s="21" t="s">
        <v>4</v>
      </c>
      <c r="K111" s="48">
        <v>35.256</v>
      </c>
      <c r="L111" s="22">
        <v>0</v>
      </c>
      <c r="M111" s="48">
        <f>K111*(1+L111/100)</f>
        <v>35.256</v>
      </c>
      <c r="N111" s="22">
        <v>0</v>
      </c>
      <c r="O111" s="23">
        <f>M111*N111</f>
        <v>0</v>
      </c>
      <c r="P111" s="49"/>
      <c r="Q111" s="50">
        <f>M111*P111</f>
        <v>0</v>
      </c>
      <c r="R111" s="49"/>
      <c r="S111" s="50">
        <f>M111*R111</f>
        <v>0</v>
      </c>
      <c r="T111" s="23">
        <v>21</v>
      </c>
      <c r="U111" s="23">
        <f>O111*(T111/100)</f>
        <v>0</v>
      </c>
      <c r="V111" s="23">
        <f>O111+U111</f>
        <v>0</v>
      </c>
    </row>
    <row r="112" spans="6:24" s="45" customFormat="1" ht="24" outlineLevel="2" x14ac:dyDescent="0.2">
      <c r="F112" s="20">
        <v>4</v>
      </c>
      <c r="G112" s="21" t="s">
        <v>10</v>
      </c>
      <c r="H112" s="46" t="s">
        <v>125</v>
      </c>
      <c r="I112" s="47" t="s">
        <v>283</v>
      </c>
      <c r="J112" s="21" t="s">
        <v>4</v>
      </c>
      <c r="K112" s="48">
        <v>190.27699999999999</v>
      </c>
      <c r="L112" s="22">
        <v>0</v>
      </c>
      <c r="M112" s="48">
        <f>K112*(1+L112/100)</f>
        <v>190.27699999999999</v>
      </c>
      <c r="N112" s="22">
        <v>0</v>
      </c>
      <c r="O112" s="23">
        <f>M112*N112</f>
        <v>0</v>
      </c>
      <c r="P112" s="49"/>
      <c r="Q112" s="50">
        <f>M112*P112</f>
        <v>0</v>
      </c>
      <c r="R112" s="49"/>
      <c r="S112" s="50">
        <f>M112*R112</f>
        <v>0</v>
      </c>
      <c r="T112" s="23">
        <v>21</v>
      </c>
      <c r="U112" s="23">
        <f>O112*(T112/100)</f>
        <v>0</v>
      </c>
      <c r="V112" s="23">
        <f>O112+U112</f>
        <v>0</v>
      </c>
    </row>
    <row r="113" spans="6:22" s="82" customFormat="1" ht="12.75" customHeight="1" outlineLevel="2" x14ac:dyDescent="0.2">
      <c r="F113" s="83"/>
      <c r="G113" s="84"/>
      <c r="H113" s="84"/>
      <c r="I113" s="85"/>
      <c r="J113" s="84"/>
      <c r="K113" s="86"/>
      <c r="L113" s="87"/>
      <c r="M113" s="86"/>
      <c r="N113" s="87"/>
      <c r="O113" s="88"/>
      <c r="P113" s="89"/>
      <c r="Q113" s="87"/>
      <c r="R113" s="87"/>
      <c r="S113" s="87"/>
      <c r="T113" s="81" t="s">
        <v>2</v>
      </c>
      <c r="U113" s="87"/>
      <c r="V113" s="87"/>
    </row>
    <row r="114" spans="6:22" s="37" customFormat="1" ht="16.5" customHeight="1" outlineLevel="1" x14ac:dyDescent="0.2">
      <c r="F114" s="38"/>
      <c r="G114" s="6"/>
      <c r="H114" s="39"/>
      <c r="I114" s="39" t="s">
        <v>198</v>
      </c>
      <c r="J114" s="6"/>
      <c r="K114" s="40"/>
      <c r="L114" s="41"/>
      <c r="M114" s="40"/>
      <c r="N114" s="41"/>
      <c r="O114" s="42">
        <f>SUBTOTAL(9,O115:O116)</f>
        <v>0</v>
      </c>
      <c r="P114" s="43"/>
      <c r="Q114" s="44">
        <f>SUBTOTAL(9,Q115:Q116)</f>
        <v>0</v>
      </c>
      <c r="R114" s="41"/>
      <c r="S114" s="44">
        <f>SUBTOTAL(9,S115:S116)</f>
        <v>0</v>
      </c>
      <c r="T114" s="79" t="s">
        <v>2</v>
      </c>
      <c r="U114" s="42">
        <f>SUBTOTAL(9,U115:U116)</f>
        <v>0</v>
      </c>
      <c r="V114" s="42">
        <f>SUBTOTAL(9,V115:V116)</f>
        <v>0</v>
      </c>
    </row>
    <row r="115" spans="6:22" s="45" customFormat="1" ht="12" outlineLevel="2" x14ac:dyDescent="0.2">
      <c r="F115" s="20">
        <v>1</v>
      </c>
      <c r="G115" s="21" t="s">
        <v>9</v>
      </c>
      <c r="H115" s="46" t="s">
        <v>6</v>
      </c>
      <c r="I115" s="47" t="s">
        <v>185</v>
      </c>
      <c r="J115" s="21" t="s">
        <v>0</v>
      </c>
      <c r="K115" s="48">
        <v>3</v>
      </c>
      <c r="L115" s="22">
        <v>0</v>
      </c>
      <c r="M115" s="48">
        <f>K115*(1+L115/100)</f>
        <v>3</v>
      </c>
      <c r="N115" s="22">
        <v>0</v>
      </c>
      <c r="O115" s="23">
        <f>M115*N115</f>
        <v>0</v>
      </c>
      <c r="P115" s="49"/>
      <c r="Q115" s="50">
        <f>M115*P115</f>
        <v>0</v>
      </c>
      <c r="R115" s="49"/>
      <c r="S115" s="50">
        <f>M115*R115</f>
        <v>0</v>
      </c>
      <c r="T115" s="23">
        <v>21</v>
      </c>
      <c r="U115" s="23">
        <f>O115*(T115/100)</f>
        <v>0</v>
      </c>
      <c r="V115" s="23">
        <f>O115+U115</f>
        <v>0</v>
      </c>
    </row>
    <row r="116" spans="6:22" s="82" customFormat="1" ht="12.75" customHeight="1" outlineLevel="2" x14ac:dyDescent="0.2">
      <c r="F116" s="83"/>
      <c r="G116" s="84"/>
      <c r="H116" s="84"/>
      <c r="I116" s="85"/>
      <c r="J116" s="84"/>
      <c r="K116" s="86"/>
      <c r="L116" s="87"/>
      <c r="M116" s="86"/>
      <c r="N116" s="87"/>
      <c r="O116" s="88"/>
      <c r="P116" s="89"/>
      <c r="Q116" s="87"/>
      <c r="R116" s="87"/>
      <c r="S116" s="87"/>
      <c r="T116" s="81" t="s">
        <v>2</v>
      </c>
      <c r="U116" s="87"/>
      <c r="V116" s="87"/>
    </row>
    <row r="117" spans="6:22" s="82" customFormat="1" ht="12.75" customHeight="1" outlineLevel="1" x14ac:dyDescent="0.2">
      <c r="F117" s="83"/>
      <c r="G117" s="84"/>
      <c r="H117" s="84"/>
      <c r="I117" s="85"/>
      <c r="J117" s="84"/>
      <c r="K117" s="86"/>
      <c r="L117" s="87"/>
      <c r="M117" s="86"/>
      <c r="N117" s="87"/>
      <c r="O117" s="88"/>
      <c r="P117" s="89"/>
      <c r="Q117" s="87"/>
      <c r="R117" s="87"/>
      <c r="S117" s="87"/>
      <c r="T117" s="81" t="s">
        <v>2</v>
      </c>
      <c r="U117" s="87"/>
      <c r="V117" s="87"/>
    </row>
    <row r="118" spans="6:22" s="28" customFormat="1" ht="18.75" customHeight="1" x14ac:dyDescent="0.2">
      <c r="F118" s="29"/>
      <c r="G118" s="30"/>
      <c r="H118" s="31"/>
      <c r="I118" s="31" t="s">
        <v>177</v>
      </c>
      <c r="J118" s="30"/>
      <c r="K118" s="32"/>
      <c r="L118" s="33"/>
      <c r="M118" s="32"/>
      <c r="N118" s="33"/>
      <c r="O118" s="34">
        <f>SUBTOTAL(9,O119:O181)</f>
        <v>0</v>
      </c>
      <c r="P118" s="35"/>
      <c r="Q118" s="36">
        <f>SUBTOTAL(9,Q119:Q181)</f>
        <v>3.1829427350000001</v>
      </c>
      <c r="R118" s="33"/>
      <c r="S118" s="36">
        <f>SUBTOTAL(9,S119:S181)</f>
        <v>2.2000000000000002</v>
      </c>
      <c r="T118" s="78" t="s">
        <v>2</v>
      </c>
      <c r="U118" s="34">
        <f>SUBTOTAL(9,U119:U181)</f>
        <v>0</v>
      </c>
      <c r="V118" s="34">
        <f>SUBTOTAL(9,V119:V181)</f>
        <v>0</v>
      </c>
    </row>
    <row r="119" spans="6:22" s="37" customFormat="1" ht="16.5" customHeight="1" outlineLevel="1" x14ac:dyDescent="0.2">
      <c r="F119" s="38"/>
      <c r="G119" s="6"/>
      <c r="H119" s="39"/>
      <c r="I119" s="39" t="s">
        <v>183</v>
      </c>
      <c r="J119" s="6"/>
      <c r="K119" s="40"/>
      <c r="L119" s="41"/>
      <c r="M119" s="40"/>
      <c r="N119" s="41"/>
      <c r="O119" s="42">
        <f>SUBTOTAL(9,O120:O134)</f>
        <v>0</v>
      </c>
      <c r="P119" s="43"/>
      <c r="Q119" s="44">
        <f>SUBTOTAL(9,Q120:Q134)</f>
        <v>4.6200000000000006E-4</v>
      </c>
      <c r="R119" s="41"/>
      <c r="S119" s="44">
        <f>SUBTOTAL(9,S120:S134)</f>
        <v>0</v>
      </c>
      <c r="T119" s="79" t="s">
        <v>2</v>
      </c>
      <c r="U119" s="42">
        <f>SUBTOTAL(9,U120:U134)</f>
        <v>0</v>
      </c>
      <c r="V119" s="42">
        <f>SUBTOTAL(9,V120:V134)</f>
        <v>0</v>
      </c>
    </row>
    <row r="120" spans="6:22" s="45" customFormat="1" ht="12" outlineLevel="2" x14ac:dyDescent="0.2">
      <c r="F120" s="20">
        <v>1</v>
      </c>
      <c r="G120" s="21" t="s">
        <v>8</v>
      </c>
      <c r="H120" s="46" t="s">
        <v>96</v>
      </c>
      <c r="I120" s="47" t="s">
        <v>250</v>
      </c>
      <c r="J120" s="21" t="s">
        <v>25</v>
      </c>
      <c r="K120" s="48">
        <v>4</v>
      </c>
      <c r="L120" s="22">
        <v>0</v>
      </c>
      <c r="M120" s="48">
        <f t="shared" ref="M120:M127" si="12">K120*(1+L120/100)</f>
        <v>4</v>
      </c>
      <c r="N120" s="22">
        <v>0</v>
      </c>
      <c r="O120" s="23">
        <f t="shared" ref="O120:O127" si="13">M120*N120</f>
        <v>0</v>
      </c>
      <c r="P120" s="49"/>
      <c r="Q120" s="50">
        <f t="shared" ref="Q120:Q127" si="14">M120*P120</f>
        <v>0</v>
      </c>
      <c r="R120" s="49"/>
      <c r="S120" s="50">
        <f t="shared" ref="S120:S127" si="15">M120*R120</f>
        <v>0</v>
      </c>
      <c r="T120" s="23">
        <v>21</v>
      </c>
      <c r="U120" s="23">
        <f t="shared" ref="U120:U127" si="16">O120*(T120/100)</f>
        <v>0</v>
      </c>
      <c r="V120" s="23">
        <f t="shared" ref="V120:V127" si="17">O120+U120</f>
        <v>0</v>
      </c>
    </row>
    <row r="121" spans="6:22" s="45" customFormat="1" ht="12" outlineLevel="2" x14ac:dyDescent="0.2">
      <c r="F121" s="20">
        <v>2</v>
      </c>
      <c r="G121" s="21" t="s">
        <v>8</v>
      </c>
      <c r="H121" s="46" t="s">
        <v>97</v>
      </c>
      <c r="I121" s="47" t="s">
        <v>249</v>
      </c>
      <c r="J121" s="21" t="s">
        <v>25</v>
      </c>
      <c r="K121" s="48">
        <v>4</v>
      </c>
      <c r="L121" s="22">
        <v>0</v>
      </c>
      <c r="M121" s="48">
        <f t="shared" si="12"/>
        <v>4</v>
      </c>
      <c r="N121" s="22">
        <v>0</v>
      </c>
      <c r="O121" s="23">
        <f t="shared" si="13"/>
        <v>0</v>
      </c>
      <c r="P121" s="49"/>
      <c r="Q121" s="50">
        <f t="shared" si="14"/>
        <v>0</v>
      </c>
      <c r="R121" s="49"/>
      <c r="S121" s="50">
        <f t="shared" si="15"/>
        <v>0</v>
      </c>
      <c r="T121" s="23">
        <v>21</v>
      </c>
      <c r="U121" s="23">
        <f t="shared" si="16"/>
        <v>0</v>
      </c>
      <c r="V121" s="23">
        <f t="shared" si="17"/>
        <v>0</v>
      </c>
    </row>
    <row r="122" spans="6:22" s="45" customFormat="1" ht="24" outlineLevel="2" x14ac:dyDescent="0.2">
      <c r="F122" s="20">
        <v>3</v>
      </c>
      <c r="G122" s="21" t="s">
        <v>8</v>
      </c>
      <c r="H122" s="46" t="s">
        <v>99</v>
      </c>
      <c r="I122" s="47" t="s">
        <v>265</v>
      </c>
      <c r="J122" s="21" t="s">
        <v>25</v>
      </c>
      <c r="K122" s="48">
        <v>1</v>
      </c>
      <c r="L122" s="22">
        <v>0</v>
      </c>
      <c r="M122" s="48">
        <f t="shared" si="12"/>
        <v>1</v>
      </c>
      <c r="N122" s="22">
        <v>0</v>
      </c>
      <c r="O122" s="23">
        <f t="shared" si="13"/>
        <v>0</v>
      </c>
      <c r="P122" s="49"/>
      <c r="Q122" s="50">
        <f t="shared" si="14"/>
        <v>0</v>
      </c>
      <c r="R122" s="49"/>
      <c r="S122" s="50">
        <f t="shared" si="15"/>
        <v>0</v>
      </c>
      <c r="T122" s="23">
        <v>21</v>
      </c>
      <c r="U122" s="23">
        <f t="shared" si="16"/>
        <v>0</v>
      </c>
      <c r="V122" s="23">
        <f t="shared" si="17"/>
        <v>0</v>
      </c>
    </row>
    <row r="123" spans="6:22" s="45" customFormat="1" ht="12" outlineLevel="2" x14ac:dyDescent="0.2">
      <c r="F123" s="20">
        <v>4</v>
      </c>
      <c r="G123" s="21" t="s">
        <v>1</v>
      </c>
      <c r="H123" s="46" t="s">
        <v>129</v>
      </c>
      <c r="I123" s="47" t="s">
        <v>165</v>
      </c>
      <c r="J123" s="21" t="s">
        <v>25</v>
      </c>
      <c r="K123" s="48">
        <v>1</v>
      </c>
      <c r="L123" s="22">
        <v>0</v>
      </c>
      <c r="M123" s="48">
        <f t="shared" si="12"/>
        <v>1</v>
      </c>
      <c r="N123" s="22">
        <v>0</v>
      </c>
      <c r="O123" s="23">
        <f t="shared" si="13"/>
        <v>0</v>
      </c>
      <c r="P123" s="49">
        <v>1.5000000000000001E-4</v>
      </c>
      <c r="Q123" s="50">
        <f t="shared" si="14"/>
        <v>1.5000000000000001E-4</v>
      </c>
      <c r="R123" s="49"/>
      <c r="S123" s="50">
        <f t="shared" si="15"/>
        <v>0</v>
      </c>
      <c r="T123" s="23">
        <v>21</v>
      </c>
      <c r="U123" s="23">
        <f t="shared" si="16"/>
        <v>0</v>
      </c>
      <c r="V123" s="23">
        <f t="shared" si="17"/>
        <v>0</v>
      </c>
    </row>
    <row r="124" spans="6:22" s="45" customFormat="1" ht="12" outlineLevel="2" x14ac:dyDescent="0.2">
      <c r="F124" s="20">
        <v>5</v>
      </c>
      <c r="G124" s="21" t="s">
        <v>1</v>
      </c>
      <c r="H124" s="46" t="s">
        <v>130</v>
      </c>
      <c r="I124" s="47" t="s">
        <v>148</v>
      </c>
      <c r="J124" s="21" t="s">
        <v>25</v>
      </c>
      <c r="K124" s="48">
        <v>1</v>
      </c>
      <c r="L124" s="22">
        <v>0</v>
      </c>
      <c r="M124" s="48">
        <f t="shared" si="12"/>
        <v>1</v>
      </c>
      <c r="N124" s="22">
        <v>0</v>
      </c>
      <c r="O124" s="23">
        <f t="shared" si="13"/>
        <v>0</v>
      </c>
      <c r="P124" s="49">
        <v>1.5000000000000001E-4</v>
      </c>
      <c r="Q124" s="50">
        <f t="shared" si="14"/>
        <v>1.5000000000000001E-4</v>
      </c>
      <c r="R124" s="49"/>
      <c r="S124" s="50">
        <f t="shared" si="15"/>
        <v>0</v>
      </c>
      <c r="T124" s="23">
        <v>21</v>
      </c>
      <c r="U124" s="23">
        <f t="shared" si="16"/>
        <v>0</v>
      </c>
      <c r="V124" s="23">
        <f t="shared" si="17"/>
        <v>0</v>
      </c>
    </row>
    <row r="125" spans="6:22" s="45" customFormat="1" ht="12" outlineLevel="2" x14ac:dyDescent="0.2">
      <c r="F125" s="20">
        <v>6</v>
      </c>
      <c r="G125" s="21" t="s">
        <v>8</v>
      </c>
      <c r="H125" s="46" t="s">
        <v>100</v>
      </c>
      <c r="I125" s="47" t="s">
        <v>216</v>
      </c>
      <c r="J125" s="21" t="s">
        <v>25</v>
      </c>
      <c r="K125" s="48">
        <v>1</v>
      </c>
      <c r="L125" s="22">
        <v>0</v>
      </c>
      <c r="M125" s="48">
        <f t="shared" si="12"/>
        <v>1</v>
      </c>
      <c r="N125" s="22">
        <v>0</v>
      </c>
      <c r="O125" s="23">
        <f t="shared" si="13"/>
        <v>0</v>
      </c>
      <c r="P125" s="49"/>
      <c r="Q125" s="50">
        <f t="shared" si="14"/>
        <v>0</v>
      </c>
      <c r="R125" s="49"/>
      <c r="S125" s="50">
        <f t="shared" si="15"/>
        <v>0</v>
      </c>
      <c r="T125" s="23">
        <v>21</v>
      </c>
      <c r="U125" s="23">
        <f t="shared" si="16"/>
        <v>0</v>
      </c>
      <c r="V125" s="23">
        <f t="shared" si="17"/>
        <v>0</v>
      </c>
    </row>
    <row r="126" spans="6:22" s="45" customFormat="1" ht="24" outlineLevel="2" x14ac:dyDescent="0.2">
      <c r="F126" s="20">
        <v>7</v>
      </c>
      <c r="G126" s="21" t="s">
        <v>1</v>
      </c>
      <c r="H126" s="46" t="s">
        <v>39</v>
      </c>
      <c r="I126" s="47" t="s">
        <v>274</v>
      </c>
      <c r="J126" s="21" t="s">
        <v>25</v>
      </c>
      <c r="K126" s="48">
        <v>1</v>
      </c>
      <c r="L126" s="22">
        <v>0</v>
      </c>
      <c r="M126" s="48">
        <f t="shared" si="12"/>
        <v>1</v>
      </c>
      <c r="N126" s="22">
        <v>0</v>
      </c>
      <c r="O126" s="23">
        <f t="shared" si="13"/>
        <v>0</v>
      </c>
      <c r="P126" s="49">
        <v>1.5000000000000001E-4</v>
      </c>
      <c r="Q126" s="50">
        <f t="shared" si="14"/>
        <v>1.5000000000000001E-4</v>
      </c>
      <c r="R126" s="49"/>
      <c r="S126" s="50">
        <f t="shared" si="15"/>
        <v>0</v>
      </c>
      <c r="T126" s="23">
        <v>21</v>
      </c>
      <c r="U126" s="23">
        <f t="shared" si="16"/>
        <v>0</v>
      </c>
      <c r="V126" s="23">
        <f t="shared" si="17"/>
        <v>0</v>
      </c>
    </row>
    <row r="127" spans="6:22" s="45" customFormat="1" ht="12" outlineLevel="2" x14ac:dyDescent="0.2">
      <c r="F127" s="20">
        <v>8</v>
      </c>
      <c r="G127" s="21" t="s">
        <v>8</v>
      </c>
      <c r="H127" s="46" t="s">
        <v>101</v>
      </c>
      <c r="I127" s="47" t="s">
        <v>202</v>
      </c>
      <c r="J127" s="21" t="s">
        <v>25</v>
      </c>
      <c r="K127" s="48">
        <v>3</v>
      </c>
      <c r="L127" s="22">
        <v>0</v>
      </c>
      <c r="M127" s="48">
        <f t="shared" si="12"/>
        <v>3</v>
      </c>
      <c r="N127" s="22">
        <v>0</v>
      </c>
      <c r="O127" s="23">
        <f t="shared" si="13"/>
        <v>0</v>
      </c>
      <c r="P127" s="49"/>
      <c r="Q127" s="50">
        <f t="shared" si="14"/>
        <v>0</v>
      </c>
      <c r="R127" s="49"/>
      <c r="S127" s="50">
        <f t="shared" si="15"/>
        <v>0</v>
      </c>
      <c r="T127" s="23">
        <v>21</v>
      </c>
      <c r="U127" s="23">
        <f t="shared" si="16"/>
        <v>0</v>
      </c>
      <c r="V127" s="23">
        <f t="shared" si="17"/>
        <v>0</v>
      </c>
    </row>
    <row r="128" spans="6:22" s="51" customFormat="1" ht="11.25" outlineLevel="3" x14ac:dyDescent="0.2">
      <c r="F128" s="52"/>
      <c r="G128" s="53"/>
      <c r="H128" s="53"/>
      <c r="I128" s="54" t="s">
        <v>140</v>
      </c>
      <c r="J128" s="53"/>
      <c r="K128" s="55">
        <v>2</v>
      </c>
      <c r="L128" s="56"/>
      <c r="M128" s="57"/>
      <c r="N128" s="56"/>
      <c r="O128" s="58"/>
      <c r="P128" s="59"/>
      <c r="Q128" s="56"/>
      <c r="R128" s="56"/>
      <c r="S128" s="56"/>
      <c r="T128" s="80" t="s">
        <v>2</v>
      </c>
      <c r="U128" s="56"/>
      <c r="V128" s="56"/>
    </row>
    <row r="129" spans="6:22" s="51" customFormat="1" ht="11.25" outlineLevel="3" x14ac:dyDescent="0.2">
      <c r="F129" s="52"/>
      <c r="G129" s="53"/>
      <c r="H129" s="53"/>
      <c r="I129" s="54" t="s">
        <v>136</v>
      </c>
      <c r="J129" s="53"/>
      <c r="K129" s="55">
        <v>1</v>
      </c>
      <c r="L129" s="56"/>
      <c r="M129" s="57"/>
      <c r="N129" s="56"/>
      <c r="O129" s="58"/>
      <c r="P129" s="59"/>
      <c r="Q129" s="56"/>
      <c r="R129" s="56"/>
      <c r="S129" s="56"/>
      <c r="T129" s="80" t="s">
        <v>2</v>
      </c>
      <c r="U129" s="56"/>
      <c r="V129" s="56"/>
    </row>
    <row r="130" spans="6:22" s="45" customFormat="1" ht="12" outlineLevel="2" x14ac:dyDescent="0.2">
      <c r="F130" s="20">
        <v>9</v>
      </c>
      <c r="G130" s="21" t="s">
        <v>1</v>
      </c>
      <c r="H130" s="46" t="s">
        <v>128</v>
      </c>
      <c r="I130" s="47" t="s">
        <v>154</v>
      </c>
      <c r="J130" s="21" t="s">
        <v>18</v>
      </c>
      <c r="K130" s="48">
        <v>3</v>
      </c>
      <c r="L130" s="22">
        <v>0</v>
      </c>
      <c r="M130" s="48">
        <f>K130*(1+L130/100)</f>
        <v>3</v>
      </c>
      <c r="N130" s="22">
        <v>0</v>
      </c>
      <c r="O130" s="23">
        <f>M130*N130</f>
        <v>0</v>
      </c>
      <c r="P130" s="49">
        <v>3.9999999999999998E-6</v>
      </c>
      <c r="Q130" s="50">
        <f>M130*P130</f>
        <v>1.2E-5</v>
      </c>
      <c r="R130" s="49"/>
      <c r="S130" s="50">
        <f>M130*R130</f>
        <v>0</v>
      </c>
      <c r="T130" s="23">
        <v>21</v>
      </c>
      <c r="U130" s="23">
        <f>O130*(T130/100)</f>
        <v>0</v>
      </c>
      <c r="V130" s="23">
        <f>O130+U130</f>
        <v>0</v>
      </c>
    </row>
    <row r="131" spans="6:22" s="51" customFormat="1" ht="11.25" outlineLevel="3" x14ac:dyDescent="0.2">
      <c r="F131" s="52"/>
      <c r="G131" s="53"/>
      <c r="H131" s="53"/>
      <c r="I131" s="54" t="s">
        <v>31</v>
      </c>
      <c r="J131" s="53"/>
      <c r="K131" s="55">
        <v>2</v>
      </c>
      <c r="L131" s="56"/>
      <c r="M131" s="57"/>
      <c r="N131" s="56"/>
      <c r="O131" s="58"/>
      <c r="P131" s="59"/>
      <c r="Q131" s="56"/>
      <c r="R131" s="56"/>
      <c r="S131" s="56"/>
      <c r="T131" s="80" t="s">
        <v>2</v>
      </c>
      <c r="U131" s="56"/>
      <c r="V131" s="56"/>
    </row>
    <row r="132" spans="6:22" s="51" customFormat="1" ht="11.25" outlineLevel="3" x14ac:dyDescent="0.2">
      <c r="F132" s="52"/>
      <c r="G132" s="53"/>
      <c r="H132" s="53"/>
      <c r="I132" s="54" t="s">
        <v>30</v>
      </c>
      <c r="J132" s="53"/>
      <c r="K132" s="55">
        <v>1</v>
      </c>
      <c r="L132" s="56"/>
      <c r="M132" s="57"/>
      <c r="N132" s="56"/>
      <c r="O132" s="58"/>
      <c r="P132" s="59"/>
      <c r="Q132" s="56"/>
      <c r="R132" s="56"/>
      <c r="S132" s="56"/>
      <c r="T132" s="80" t="s">
        <v>2</v>
      </c>
      <c r="U132" s="56"/>
      <c r="V132" s="56"/>
    </row>
    <row r="133" spans="6:22" s="45" customFormat="1" ht="12" outlineLevel="2" x14ac:dyDescent="0.2">
      <c r="F133" s="20">
        <v>10</v>
      </c>
      <c r="G133" s="21" t="s">
        <v>8</v>
      </c>
      <c r="H133" s="46" t="s">
        <v>98</v>
      </c>
      <c r="I133" s="47" t="s">
        <v>170</v>
      </c>
      <c r="J133" s="21" t="s">
        <v>25</v>
      </c>
      <c r="K133" s="48">
        <v>3</v>
      </c>
      <c r="L133" s="22">
        <v>0</v>
      </c>
      <c r="M133" s="48">
        <f>K133*(1+L133/100)</f>
        <v>3</v>
      </c>
      <c r="N133" s="22">
        <v>0</v>
      </c>
      <c r="O133" s="23">
        <f>M133*N133</f>
        <v>0</v>
      </c>
      <c r="P133" s="49"/>
      <c r="Q133" s="50">
        <f>M133*P133</f>
        <v>0</v>
      </c>
      <c r="R133" s="49"/>
      <c r="S133" s="50">
        <f>M133*R133</f>
        <v>0</v>
      </c>
      <c r="T133" s="23">
        <v>21</v>
      </c>
      <c r="U133" s="23">
        <f>O133*(T133/100)</f>
        <v>0</v>
      </c>
      <c r="V133" s="23">
        <f>O133+U133</f>
        <v>0</v>
      </c>
    </row>
    <row r="134" spans="6:22" s="82" customFormat="1" ht="12.75" customHeight="1" outlineLevel="2" x14ac:dyDescent="0.2">
      <c r="F134" s="83"/>
      <c r="G134" s="84"/>
      <c r="H134" s="84"/>
      <c r="I134" s="85"/>
      <c r="J134" s="84"/>
      <c r="K134" s="86"/>
      <c r="L134" s="87"/>
      <c r="M134" s="86"/>
      <c r="N134" s="87"/>
      <c r="O134" s="88"/>
      <c r="P134" s="89"/>
      <c r="Q134" s="87"/>
      <c r="R134" s="87"/>
      <c r="S134" s="87"/>
      <c r="T134" s="81" t="s">
        <v>2</v>
      </c>
      <c r="U134" s="87"/>
      <c r="V134" s="87"/>
    </row>
    <row r="135" spans="6:22" s="37" customFormat="1" ht="16.5" customHeight="1" outlineLevel="1" x14ac:dyDescent="0.2">
      <c r="F135" s="38"/>
      <c r="G135" s="6"/>
      <c r="H135" s="39"/>
      <c r="I135" s="39" t="s">
        <v>144</v>
      </c>
      <c r="J135" s="6"/>
      <c r="K135" s="40"/>
      <c r="L135" s="41"/>
      <c r="M135" s="40"/>
      <c r="N135" s="41"/>
      <c r="O135" s="42">
        <f>SUBTOTAL(9,O136:O154)</f>
        <v>0</v>
      </c>
      <c r="P135" s="43"/>
      <c r="Q135" s="44">
        <f>SUBTOTAL(9,Q136:Q154)</f>
        <v>3.7342E-2</v>
      </c>
      <c r="R135" s="41"/>
      <c r="S135" s="44">
        <f>SUBTOTAL(9,S136:S154)</f>
        <v>0</v>
      </c>
      <c r="T135" s="79" t="s">
        <v>2</v>
      </c>
      <c r="U135" s="42">
        <f>SUBTOTAL(9,U136:U154)</f>
        <v>0</v>
      </c>
      <c r="V135" s="42">
        <f>SUBTOTAL(9,V136:V154)</f>
        <v>0</v>
      </c>
    </row>
    <row r="136" spans="6:22" s="45" customFormat="1" ht="24" outlineLevel="2" x14ac:dyDescent="0.2">
      <c r="F136" s="20">
        <v>1</v>
      </c>
      <c r="G136" s="21" t="s">
        <v>8</v>
      </c>
      <c r="H136" s="46" t="s">
        <v>76</v>
      </c>
      <c r="I136" s="47" t="s">
        <v>259</v>
      </c>
      <c r="J136" s="21" t="s">
        <v>25</v>
      </c>
      <c r="K136" s="48">
        <v>2</v>
      </c>
      <c r="L136" s="22">
        <v>0</v>
      </c>
      <c r="M136" s="48">
        <f t="shared" ref="M136:M152" si="18">K136*(1+L136/100)</f>
        <v>2</v>
      </c>
      <c r="N136" s="22">
        <v>0</v>
      </c>
      <c r="O136" s="23">
        <f t="shared" ref="O136:O152" si="19">M136*N136</f>
        <v>0</v>
      </c>
      <c r="P136" s="49"/>
      <c r="Q136" s="50">
        <f t="shared" ref="Q136:Q152" si="20">M136*P136</f>
        <v>0</v>
      </c>
      <c r="R136" s="49"/>
      <c r="S136" s="50">
        <f t="shared" ref="S136:S152" si="21">M136*R136</f>
        <v>0</v>
      </c>
      <c r="T136" s="23">
        <v>21</v>
      </c>
      <c r="U136" s="23">
        <f t="shared" ref="U136:U152" si="22">O136*(T136/100)</f>
        <v>0</v>
      </c>
      <c r="V136" s="23">
        <f t="shared" ref="V136:V152" si="23">O136+U136</f>
        <v>0</v>
      </c>
    </row>
    <row r="137" spans="6:22" s="45" customFormat="1" ht="24" outlineLevel="2" x14ac:dyDescent="0.2">
      <c r="F137" s="20">
        <v>2</v>
      </c>
      <c r="G137" s="21" t="s">
        <v>8</v>
      </c>
      <c r="H137" s="46" t="s">
        <v>78</v>
      </c>
      <c r="I137" s="47" t="s">
        <v>261</v>
      </c>
      <c r="J137" s="21" t="s">
        <v>25</v>
      </c>
      <c r="K137" s="48">
        <v>1</v>
      </c>
      <c r="L137" s="22">
        <v>0</v>
      </c>
      <c r="M137" s="48">
        <f t="shared" si="18"/>
        <v>1</v>
      </c>
      <c r="N137" s="22">
        <v>0</v>
      </c>
      <c r="O137" s="23">
        <f t="shared" si="19"/>
        <v>0</v>
      </c>
      <c r="P137" s="49"/>
      <c r="Q137" s="50">
        <f t="shared" si="20"/>
        <v>0</v>
      </c>
      <c r="R137" s="49"/>
      <c r="S137" s="50">
        <f t="shared" si="21"/>
        <v>0</v>
      </c>
      <c r="T137" s="23">
        <v>21</v>
      </c>
      <c r="U137" s="23">
        <f t="shared" si="22"/>
        <v>0</v>
      </c>
      <c r="V137" s="23">
        <f t="shared" si="23"/>
        <v>0</v>
      </c>
    </row>
    <row r="138" spans="6:22" s="45" customFormat="1" ht="12" outlineLevel="2" x14ac:dyDescent="0.2">
      <c r="F138" s="20">
        <v>3</v>
      </c>
      <c r="G138" s="21" t="s">
        <v>8</v>
      </c>
      <c r="H138" s="46" t="s">
        <v>77</v>
      </c>
      <c r="I138" s="47" t="s">
        <v>200</v>
      </c>
      <c r="J138" s="21" t="s">
        <v>25</v>
      </c>
      <c r="K138" s="48">
        <v>1</v>
      </c>
      <c r="L138" s="22">
        <v>0</v>
      </c>
      <c r="M138" s="48">
        <f t="shared" si="18"/>
        <v>1</v>
      </c>
      <c r="N138" s="22">
        <v>0</v>
      </c>
      <c r="O138" s="23">
        <f t="shared" si="19"/>
        <v>0</v>
      </c>
      <c r="P138" s="49"/>
      <c r="Q138" s="50">
        <f t="shared" si="20"/>
        <v>0</v>
      </c>
      <c r="R138" s="49"/>
      <c r="S138" s="50">
        <f t="shared" si="21"/>
        <v>0</v>
      </c>
      <c r="T138" s="23">
        <v>21</v>
      </c>
      <c r="U138" s="23">
        <f t="shared" si="22"/>
        <v>0</v>
      </c>
      <c r="V138" s="23">
        <f t="shared" si="23"/>
        <v>0</v>
      </c>
    </row>
    <row r="139" spans="6:22" s="45" customFormat="1" ht="24" outlineLevel="2" x14ac:dyDescent="0.2">
      <c r="F139" s="20">
        <v>4</v>
      </c>
      <c r="G139" s="21" t="s">
        <v>8</v>
      </c>
      <c r="H139" s="46" t="s">
        <v>71</v>
      </c>
      <c r="I139" s="47" t="s">
        <v>256</v>
      </c>
      <c r="J139" s="21" t="s">
        <v>25</v>
      </c>
      <c r="K139" s="48">
        <v>1</v>
      </c>
      <c r="L139" s="22">
        <v>0</v>
      </c>
      <c r="M139" s="48">
        <f t="shared" si="18"/>
        <v>1</v>
      </c>
      <c r="N139" s="22">
        <v>0</v>
      </c>
      <c r="O139" s="23">
        <f t="shared" si="19"/>
        <v>0</v>
      </c>
      <c r="P139" s="49"/>
      <c r="Q139" s="50">
        <f t="shared" si="20"/>
        <v>0</v>
      </c>
      <c r="R139" s="49"/>
      <c r="S139" s="50">
        <f t="shared" si="21"/>
        <v>0</v>
      </c>
      <c r="T139" s="23">
        <v>21</v>
      </c>
      <c r="U139" s="23">
        <f t="shared" si="22"/>
        <v>0</v>
      </c>
      <c r="V139" s="23">
        <f t="shared" si="23"/>
        <v>0</v>
      </c>
    </row>
    <row r="140" spans="6:22" s="45" customFormat="1" ht="12" outlineLevel="2" x14ac:dyDescent="0.2">
      <c r="F140" s="20">
        <v>5</v>
      </c>
      <c r="G140" s="21" t="s">
        <v>1</v>
      </c>
      <c r="H140" s="46" t="s">
        <v>12</v>
      </c>
      <c r="I140" s="47" t="s">
        <v>196</v>
      </c>
      <c r="J140" s="21" t="s">
        <v>25</v>
      </c>
      <c r="K140" s="48">
        <v>1</v>
      </c>
      <c r="L140" s="22">
        <v>0</v>
      </c>
      <c r="M140" s="48">
        <f t="shared" si="18"/>
        <v>1</v>
      </c>
      <c r="N140" s="22">
        <v>0</v>
      </c>
      <c r="O140" s="23">
        <f t="shared" si="19"/>
        <v>0</v>
      </c>
      <c r="P140" s="49"/>
      <c r="Q140" s="50">
        <f t="shared" si="20"/>
        <v>0</v>
      </c>
      <c r="R140" s="49"/>
      <c r="S140" s="50">
        <f t="shared" si="21"/>
        <v>0</v>
      </c>
      <c r="T140" s="23">
        <v>21</v>
      </c>
      <c r="U140" s="23">
        <f t="shared" si="22"/>
        <v>0</v>
      </c>
      <c r="V140" s="23">
        <f t="shared" si="23"/>
        <v>0</v>
      </c>
    </row>
    <row r="141" spans="6:22" s="45" customFormat="1" ht="24" outlineLevel="2" x14ac:dyDescent="0.2">
      <c r="F141" s="20">
        <v>6</v>
      </c>
      <c r="G141" s="21" t="s">
        <v>8</v>
      </c>
      <c r="H141" s="46" t="s">
        <v>72</v>
      </c>
      <c r="I141" s="47" t="s">
        <v>262</v>
      </c>
      <c r="J141" s="21" t="s">
        <v>25</v>
      </c>
      <c r="K141" s="48">
        <v>1</v>
      </c>
      <c r="L141" s="22">
        <v>0</v>
      </c>
      <c r="M141" s="48">
        <f t="shared" si="18"/>
        <v>1</v>
      </c>
      <c r="N141" s="22">
        <v>0</v>
      </c>
      <c r="O141" s="23">
        <f t="shared" si="19"/>
        <v>0</v>
      </c>
      <c r="P141" s="49"/>
      <c r="Q141" s="50">
        <f t="shared" si="20"/>
        <v>0</v>
      </c>
      <c r="R141" s="49"/>
      <c r="S141" s="50">
        <f t="shared" si="21"/>
        <v>0</v>
      </c>
      <c r="T141" s="23">
        <v>21</v>
      </c>
      <c r="U141" s="23">
        <f t="shared" si="22"/>
        <v>0</v>
      </c>
      <c r="V141" s="23">
        <f t="shared" si="23"/>
        <v>0</v>
      </c>
    </row>
    <row r="142" spans="6:22" s="45" customFormat="1" ht="12" outlineLevel="2" x14ac:dyDescent="0.2">
      <c r="F142" s="20">
        <v>7</v>
      </c>
      <c r="G142" s="21" t="s">
        <v>8</v>
      </c>
      <c r="H142" s="46" t="s">
        <v>70</v>
      </c>
      <c r="I142" s="47" t="s">
        <v>242</v>
      </c>
      <c r="J142" s="21" t="s">
        <v>25</v>
      </c>
      <c r="K142" s="48">
        <v>2</v>
      </c>
      <c r="L142" s="22">
        <v>0</v>
      </c>
      <c r="M142" s="48">
        <f t="shared" si="18"/>
        <v>2</v>
      </c>
      <c r="N142" s="22">
        <v>0</v>
      </c>
      <c r="O142" s="23">
        <f t="shared" si="19"/>
        <v>0</v>
      </c>
      <c r="P142" s="49"/>
      <c r="Q142" s="50">
        <f t="shared" si="20"/>
        <v>0</v>
      </c>
      <c r="R142" s="49"/>
      <c r="S142" s="50">
        <f t="shared" si="21"/>
        <v>0</v>
      </c>
      <c r="T142" s="23">
        <v>21</v>
      </c>
      <c r="U142" s="23">
        <f t="shared" si="22"/>
        <v>0</v>
      </c>
      <c r="V142" s="23">
        <f t="shared" si="23"/>
        <v>0</v>
      </c>
    </row>
    <row r="143" spans="6:22" s="45" customFormat="1" ht="24" outlineLevel="2" x14ac:dyDescent="0.2">
      <c r="F143" s="20">
        <v>8</v>
      </c>
      <c r="G143" s="21" t="s">
        <v>8</v>
      </c>
      <c r="H143" s="46" t="s">
        <v>74</v>
      </c>
      <c r="I143" s="47" t="s">
        <v>291</v>
      </c>
      <c r="J143" s="21" t="s">
        <v>3</v>
      </c>
      <c r="K143" s="48">
        <v>19</v>
      </c>
      <c r="L143" s="22">
        <v>0</v>
      </c>
      <c r="M143" s="48">
        <f t="shared" si="18"/>
        <v>19</v>
      </c>
      <c r="N143" s="22">
        <v>0</v>
      </c>
      <c r="O143" s="23">
        <f t="shared" si="19"/>
        <v>0</v>
      </c>
      <c r="P143" s="49"/>
      <c r="Q143" s="50">
        <f t="shared" si="20"/>
        <v>0</v>
      </c>
      <c r="R143" s="49"/>
      <c r="S143" s="50">
        <f t="shared" si="21"/>
        <v>0</v>
      </c>
      <c r="T143" s="23">
        <v>21</v>
      </c>
      <c r="U143" s="23">
        <f t="shared" si="22"/>
        <v>0</v>
      </c>
      <c r="V143" s="23">
        <f t="shared" si="23"/>
        <v>0</v>
      </c>
    </row>
    <row r="144" spans="6:22" s="45" customFormat="1" ht="24" outlineLevel="2" x14ac:dyDescent="0.2">
      <c r="F144" s="20">
        <v>9</v>
      </c>
      <c r="G144" s="21" t="s">
        <v>8</v>
      </c>
      <c r="H144" s="46" t="s">
        <v>75</v>
      </c>
      <c r="I144" s="47" t="s">
        <v>290</v>
      </c>
      <c r="J144" s="21" t="s">
        <v>3</v>
      </c>
      <c r="K144" s="48">
        <v>24</v>
      </c>
      <c r="L144" s="22">
        <v>0</v>
      </c>
      <c r="M144" s="48">
        <f t="shared" si="18"/>
        <v>24</v>
      </c>
      <c r="N144" s="22">
        <v>0</v>
      </c>
      <c r="O144" s="23">
        <f t="shared" si="19"/>
        <v>0</v>
      </c>
      <c r="P144" s="49"/>
      <c r="Q144" s="50">
        <f t="shared" si="20"/>
        <v>0</v>
      </c>
      <c r="R144" s="49"/>
      <c r="S144" s="50">
        <f t="shared" si="21"/>
        <v>0</v>
      </c>
      <c r="T144" s="23">
        <v>21</v>
      </c>
      <c r="U144" s="23">
        <f t="shared" si="22"/>
        <v>0</v>
      </c>
      <c r="V144" s="23">
        <f t="shared" si="23"/>
        <v>0</v>
      </c>
    </row>
    <row r="145" spans="6:22" s="45" customFormat="1" ht="24" outlineLevel="2" x14ac:dyDescent="0.2">
      <c r="F145" s="20">
        <v>10</v>
      </c>
      <c r="G145" s="21" t="s">
        <v>1</v>
      </c>
      <c r="H145" s="46" t="s">
        <v>37</v>
      </c>
      <c r="I145" s="47" t="s">
        <v>270</v>
      </c>
      <c r="J145" s="21" t="s">
        <v>3</v>
      </c>
      <c r="K145" s="48">
        <v>19</v>
      </c>
      <c r="L145" s="22">
        <v>0</v>
      </c>
      <c r="M145" s="48">
        <f t="shared" si="18"/>
        <v>19</v>
      </c>
      <c r="N145" s="22">
        <v>0</v>
      </c>
      <c r="O145" s="23">
        <f t="shared" si="19"/>
        <v>0</v>
      </c>
      <c r="P145" s="49">
        <v>5.2000000000000006E-4</v>
      </c>
      <c r="Q145" s="50">
        <f t="shared" si="20"/>
        <v>9.8800000000000016E-3</v>
      </c>
      <c r="R145" s="49"/>
      <c r="S145" s="50">
        <f t="shared" si="21"/>
        <v>0</v>
      </c>
      <c r="T145" s="23">
        <v>21</v>
      </c>
      <c r="U145" s="23">
        <f t="shared" si="22"/>
        <v>0</v>
      </c>
      <c r="V145" s="23">
        <f t="shared" si="23"/>
        <v>0</v>
      </c>
    </row>
    <row r="146" spans="6:22" s="45" customFormat="1" ht="24" outlineLevel="2" x14ac:dyDescent="0.2">
      <c r="F146" s="20">
        <v>11</v>
      </c>
      <c r="G146" s="21" t="s">
        <v>1</v>
      </c>
      <c r="H146" s="46" t="s">
        <v>38</v>
      </c>
      <c r="I146" s="47" t="s">
        <v>268</v>
      </c>
      <c r="J146" s="21" t="s">
        <v>3</v>
      </c>
      <c r="K146" s="48">
        <v>24</v>
      </c>
      <c r="L146" s="22">
        <v>0</v>
      </c>
      <c r="M146" s="48">
        <f t="shared" si="18"/>
        <v>24</v>
      </c>
      <c r="N146" s="22">
        <v>0</v>
      </c>
      <c r="O146" s="23">
        <f t="shared" si="19"/>
        <v>0</v>
      </c>
      <c r="P146" s="49">
        <v>1.1000000000000001E-3</v>
      </c>
      <c r="Q146" s="50">
        <f t="shared" si="20"/>
        <v>2.64E-2</v>
      </c>
      <c r="R146" s="49"/>
      <c r="S146" s="50">
        <f t="shared" si="21"/>
        <v>0</v>
      </c>
      <c r="T146" s="23">
        <v>21</v>
      </c>
      <c r="U146" s="23">
        <f t="shared" si="22"/>
        <v>0</v>
      </c>
      <c r="V146" s="23">
        <f t="shared" si="23"/>
        <v>0</v>
      </c>
    </row>
    <row r="147" spans="6:22" s="45" customFormat="1" ht="12" outlineLevel="2" x14ac:dyDescent="0.2">
      <c r="F147" s="20">
        <v>12</v>
      </c>
      <c r="G147" s="21" t="s">
        <v>8</v>
      </c>
      <c r="H147" s="46" t="s">
        <v>69</v>
      </c>
      <c r="I147" s="47" t="s">
        <v>226</v>
      </c>
      <c r="J147" s="21" t="s">
        <v>3</v>
      </c>
      <c r="K147" s="48">
        <v>2</v>
      </c>
      <c r="L147" s="22">
        <v>0</v>
      </c>
      <c r="M147" s="48">
        <f t="shared" si="18"/>
        <v>2</v>
      </c>
      <c r="N147" s="22">
        <v>0</v>
      </c>
      <c r="O147" s="23">
        <f t="shared" si="19"/>
        <v>0</v>
      </c>
      <c r="P147" s="49"/>
      <c r="Q147" s="50">
        <f t="shared" si="20"/>
        <v>0</v>
      </c>
      <c r="R147" s="49"/>
      <c r="S147" s="50">
        <f t="shared" si="21"/>
        <v>0</v>
      </c>
      <c r="T147" s="23">
        <v>21</v>
      </c>
      <c r="U147" s="23">
        <f t="shared" si="22"/>
        <v>0</v>
      </c>
      <c r="V147" s="23">
        <f t="shared" si="23"/>
        <v>0</v>
      </c>
    </row>
    <row r="148" spans="6:22" s="45" customFormat="1" ht="12" outlineLevel="2" x14ac:dyDescent="0.2">
      <c r="F148" s="20">
        <v>13</v>
      </c>
      <c r="G148" s="21" t="s">
        <v>1</v>
      </c>
      <c r="H148" s="46" t="s">
        <v>127</v>
      </c>
      <c r="I148" s="47" t="s">
        <v>168</v>
      </c>
      <c r="J148" s="21" t="s">
        <v>3</v>
      </c>
      <c r="K148" s="48">
        <v>2</v>
      </c>
      <c r="L148" s="22">
        <v>0</v>
      </c>
      <c r="M148" s="48">
        <f t="shared" si="18"/>
        <v>2</v>
      </c>
      <c r="N148" s="22">
        <v>0</v>
      </c>
      <c r="O148" s="23">
        <f t="shared" si="19"/>
        <v>0</v>
      </c>
      <c r="P148" s="49">
        <v>4.4000000000000002E-4</v>
      </c>
      <c r="Q148" s="50">
        <f t="shared" si="20"/>
        <v>8.8000000000000003E-4</v>
      </c>
      <c r="R148" s="49"/>
      <c r="S148" s="50">
        <f t="shared" si="21"/>
        <v>0</v>
      </c>
      <c r="T148" s="23">
        <v>21</v>
      </c>
      <c r="U148" s="23">
        <f t="shared" si="22"/>
        <v>0</v>
      </c>
      <c r="V148" s="23">
        <f t="shared" si="23"/>
        <v>0</v>
      </c>
    </row>
    <row r="149" spans="6:22" s="45" customFormat="1" ht="12" outlineLevel="2" x14ac:dyDescent="0.2">
      <c r="F149" s="20">
        <v>14</v>
      </c>
      <c r="G149" s="21" t="s">
        <v>1</v>
      </c>
      <c r="H149" s="46" t="s">
        <v>14</v>
      </c>
      <c r="I149" s="47" t="s">
        <v>246</v>
      </c>
      <c r="J149" s="21" t="s">
        <v>25</v>
      </c>
      <c r="K149" s="48">
        <v>1</v>
      </c>
      <c r="L149" s="22">
        <v>0</v>
      </c>
      <c r="M149" s="48">
        <f t="shared" si="18"/>
        <v>1</v>
      </c>
      <c r="N149" s="22">
        <v>0</v>
      </c>
      <c r="O149" s="23">
        <f t="shared" si="19"/>
        <v>0</v>
      </c>
      <c r="P149" s="49"/>
      <c r="Q149" s="50">
        <f t="shared" si="20"/>
        <v>0</v>
      </c>
      <c r="R149" s="49"/>
      <c r="S149" s="50">
        <f t="shared" si="21"/>
        <v>0</v>
      </c>
      <c r="T149" s="23">
        <v>21</v>
      </c>
      <c r="U149" s="23">
        <f t="shared" si="22"/>
        <v>0</v>
      </c>
      <c r="V149" s="23">
        <f t="shared" si="23"/>
        <v>0</v>
      </c>
    </row>
    <row r="150" spans="6:22" s="45" customFormat="1" ht="12" outlineLevel="2" x14ac:dyDescent="0.2">
      <c r="F150" s="20">
        <v>15</v>
      </c>
      <c r="G150" s="21" t="s">
        <v>1</v>
      </c>
      <c r="H150" s="46" t="s">
        <v>15</v>
      </c>
      <c r="I150" s="47" t="s">
        <v>248</v>
      </c>
      <c r="J150" s="21" t="s">
        <v>25</v>
      </c>
      <c r="K150" s="48">
        <v>1</v>
      </c>
      <c r="L150" s="22">
        <v>0</v>
      </c>
      <c r="M150" s="48">
        <f t="shared" si="18"/>
        <v>1</v>
      </c>
      <c r="N150" s="22">
        <v>0</v>
      </c>
      <c r="O150" s="23">
        <f t="shared" si="19"/>
        <v>0</v>
      </c>
      <c r="P150" s="49"/>
      <c r="Q150" s="50">
        <f t="shared" si="20"/>
        <v>0</v>
      </c>
      <c r="R150" s="49"/>
      <c r="S150" s="50">
        <f t="shared" si="21"/>
        <v>0</v>
      </c>
      <c r="T150" s="23">
        <v>21</v>
      </c>
      <c r="U150" s="23">
        <f t="shared" si="22"/>
        <v>0</v>
      </c>
      <c r="V150" s="23">
        <f t="shared" si="23"/>
        <v>0</v>
      </c>
    </row>
    <row r="151" spans="6:22" s="45" customFormat="1" ht="24" outlineLevel="2" x14ac:dyDescent="0.2">
      <c r="F151" s="20">
        <v>16</v>
      </c>
      <c r="G151" s="21" t="s">
        <v>8</v>
      </c>
      <c r="H151" s="46" t="s">
        <v>73</v>
      </c>
      <c r="I151" s="47" t="s">
        <v>286</v>
      </c>
      <c r="J151" s="21" t="s">
        <v>3</v>
      </c>
      <c r="K151" s="48">
        <v>28</v>
      </c>
      <c r="L151" s="22">
        <v>0</v>
      </c>
      <c r="M151" s="48">
        <f t="shared" si="18"/>
        <v>28</v>
      </c>
      <c r="N151" s="22">
        <v>0</v>
      </c>
      <c r="O151" s="23">
        <f t="shared" si="19"/>
        <v>0</v>
      </c>
      <c r="P151" s="49"/>
      <c r="Q151" s="50">
        <f t="shared" si="20"/>
        <v>0</v>
      </c>
      <c r="R151" s="49"/>
      <c r="S151" s="50">
        <f t="shared" si="21"/>
        <v>0</v>
      </c>
      <c r="T151" s="23">
        <v>21</v>
      </c>
      <c r="U151" s="23">
        <f t="shared" si="22"/>
        <v>0</v>
      </c>
      <c r="V151" s="23">
        <f t="shared" si="23"/>
        <v>0</v>
      </c>
    </row>
    <row r="152" spans="6:22" s="45" customFormat="1" ht="12" outlineLevel="2" x14ac:dyDescent="0.2">
      <c r="F152" s="20">
        <v>17</v>
      </c>
      <c r="G152" s="21" t="s">
        <v>1</v>
      </c>
      <c r="H152" s="46" t="s">
        <v>35</v>
      </c>
      <c r="I152" s="47" t="s">
        <v>230</v>
      </c>
      <c r="J152" s="21" t="s">
        <v>16</v>
      </c>
      <c r="K152" s="48">
        <v>0.182</v>
      </c>
      <c r="L152" s="22">
        <v>0</v>
      </c>
      <c r="M152" s="48">
        <f t="shared" si="18"/>
        <v>0.182</v>
      </c>
      <c r="N152" s="22">
        <v>0</v>
      </c>
      <c r="O152" s="23">
        <f t="shared" si="19"/>
        <v>0</v>
      </c>
      <c r="P152" s="49">
        <v>1E-3</v>
      </c>
      <c r="Q152" s="50">
        <f t="shared" si="20"/>
        <v>1.8200000000000001E-4</v>
      </c>
      <c r="R152" s="49"/>
      <c r="S152" s="50">
        <f t="shared" si="21"/>
        <v>0</v>
      </c>
      <c r="T152" s="23">
        <v>21</v>
      </c>
      <c r="U152" s="23">
        <f t="shared" si="22"/>
        <v>0</v>
      </c>
      <c r="V152" s="23">
        <f t="shared" si="23"/>
        <v>0</v>
      </c>
    </row>
    <row r="153" spans="6:22" s="51" customFormat="1" ht="11.25" outlineLevel="3" x14ac:dyDescent="0.2">
      <c r="F153" s="52"/>
      <c r="G153" s="53"/>
      <c r="H153" s="53"/>
      <c r="I153" s="54" t="s">
        <v>79</v>
      </c>
      <c r="J153" s="53"/>
      <c r="K153" s="55">
        <v>0.182</v>
      </c>
      <c r="L153" s="56"/>
      <c r="M153" s="57"/>
      <c r="N153" s="56"/>
      <c r="O153" s="58"/>
      <c r="P153" s="59"/>
      <c r="Q153" s="56"/>
      <c r="R153" s="56"/>
      <c r="S153" s="56"/>
      <c r="T153" s="80" t="s">
        <v>2</v>
      </c>
      <c r="U153" s="56"/>
      <c r="V153" s="56"/>
    </row>
    <row r="154" spans="6:22" s="82" customFormat="1" ht="12.75" customHeight="1" outlineLevel="2" x14ac:dyDescent="0.2">
      <c r="F154" s="83"/>
      <c r="G154" s="84"/>
      <c r="H154" s="84"/>
      <c r="I154" s="85"/>
      <c r="J154" s="84"/>
      <c r="K154" s="86"/>
      <c r="L154" s="87"/>
      <c r="M154" s="86"/>
      <c r="N154" s="87"/>
      <c r="O154" s="88"/>
      <c r="P154" s="89"/>
      <c r="Q154" s="87"/>
      <c r="R154" s="87"/>
      <c r="S154" s="87"/>
      <c r="T154" s="81" t="s">
        <v>2</v>
      </c>
      <c r="U154" s="87"/>
      <c r="V154" s="87"/>
    </row>
    <row r="155" spans="6:22" s="37" customFormat="1" ht="16.5" customHeight="1" outlineLevel="1" x14ac:dyDescent="0.2">
      <c r="F155" s="38"/>
      <c r="G155" s="6"/>
      <c r="H155" s="39"/>
      <c r="I155" s="39" t="s">
        <v>292</v>
      </c>
      <c r="J155" s="6"/>
      <c r="K155" s="40"/>
      <c r="L155" s="41"/>
      <c r="M155" s="40"/>
      <c r="N155" s="41"/>
      <c r="O155" s="42">
        <f>SUBTOTAL(9,O157:O170)</f>
        <v>0</v>
      </c>
      <c r="P155" s="43"/>
      <c r="Q155" s="44">
        <f>SUBTOTAL(9,Q157:Q170)</f>
        <v>3.1451387349999997</v>
      </c>
      <c r="R155" s="41"/>
      <c r="S155" s="44">
        <f>SUBTOTAL(9,S157:S170)</f>
        <v>2.2000000000000002</v>
      </c>
      <c r="T155" s="79" t="s">
        <v>2</v>
      </c>
      <c r="U155" s="42">
        <f>SUBTOTAL(9,U157:U170)</f>
        <v>0</v>
      </c>
      <c r="V155" s="42">
        <f>SUBTOTAL(9,V157:V170)</f>
        <v>0</v>
      </c>
    </row>
    <row r="156" spans="6:22" s="37" customFormat="1" ht="16.5" customHeight="1" outlineLevel="1" x14ac:dyDescent="0.2">
      <c r="F156" s="38"/>
      <c r="G156" s="6"/>
      <c r="H156" s="102" t="s">
        <v>295</v>
      </c>
      <c r="I156" s="102" t="s">
        <v>296</v>
      </c>
      <c r="J156" s="6"/>
      <c r="K156" s="40"/>
      <c r="L156" s="41"/>
      <c r="M156" s="40"/>
      <c r="N156" s="41"/>
      <c r="O156" s="42"/>
      <c r="P156" s="43"/>
      <c r="Q156" s="44"/>
      <c r="R156" s="41"/>
      <c r="S156" s="44"/>
      <c r="T156" s="79"/>
      <c r="U156" s="42"/>
      <c r="V156" s="42"/>
    </row>
    <row r="157" spans="6:22" s="45" customFormat="1" ht="12" outlineLevel="2" x14ac:dyDescent="0.2">
      <c r="F157" s="20">
        <v>1</v>
      </c>
      <c r="G157" s="21" t="s">
        <v>8</v>
      </c>
      <c r="H157" s="46" t="s">
        <v>80</v>
      </c>
      <c r="I157" s="47" t="s">
        <v>240</v>
      </c>
      <c r="J157" s="21" t="s">
        <v>17</v>
      </c>
      <c r="K157" s="48">
        <v>0.1</v>
      </c>
      <c r="L157" s="22">
        <v>0</v>
      </c>
      <c r="M157" s="48">
        <f>K157*(1+L157/100)</f>
        <v>0.1</v>
      </c>
      <c r="N157" s="22">
        <v>0</v>
      </c>
      <c r="O157" s="23">
        <f>M157*N157</f>
        <v>0</v>
      </c>
      <c r="P157" s="49">
        <v>8.8000000000000005E-3</v>
      </c>
      <c r="Q157" s="50">
        <f>M157*P157</f>
        <v>8.8000000000000014E-4</v>
      </c>
      <c r="R157" s="49"/>
      <c r="S157" s="50">
        <f>M157*R157</f>
        <v>0</v>
      </c>
      <c r="T157" s="23">
        <v>21</v>
      </c>
      <c r="U157" s="23">
        <f>O157*(T157/100)</f>
        <v>0</v>
      </c>
      <c r="V157" s="23">
        <f>O157+U157</f>
        <v>0</v>
      </c>
    </row>
    <row r="158" spans="6:22" s="45" customFormat="1" ht="12" outlineLevel="2" x14ac:dyDescent="0.2">
      <c r="F158" s="20">
        <v>2</v>
      </c>
      <c r="G158" s="21" t="s">
        <v>8</v>
      </c>
      <c r="H158" s="46" t="s">
        <v>86</v>
      </c>
      <c r="I158" s="47" t="s">
        <v>221</v>
      </c>
      <c r="J158" s="21" t="s">
        <v>20</v>
      </c>
      <c r="K158" s="48">
        <v>1</v>
      </c>
      <c r="L158" s="22">
        <v>0</v>
      </c>
      <c r="M158" s="48">
        <f>K158*(1+L158/100)</f>
        <v>1</v>
      </c>
      <c r="N158" s="22">
        <v>0</v>
      </c>
      <c r="O158" s="23">
        <f>M158*N158</f>
        <v>0</v>
      </c>
      <c r="P158" s="49"/>
      <c r="Q158" s="50">
        <f>M158*P158</f>
        <v>0</v>
      </c>
      <c r="R158" s="49">
        <v>2.2000000000000002</v>
      </c>
      <c r="S158" s="50">
        <f>M158*R158</f>
        <v>2.2000000000000002</v>
      </c>
      <c r="T158" s="23">
        <v>21</v>
      </c>
      <c r="U158" s="23">
        <f>O158*(T158/100)</f>
        <v>0</v>
      </c>
      <c r="V158" s="23">
        <f>O158+U158</f>
        <v>0</v>
      </c>
    </row>
    <row r="159" spans="6:22" s="45" customFormat="1" ht="24" outlineLevel="2" x14ac:dyDescent="0.2">
      <c r="F159" s="20">
        <v>3</v>
      </c>
      <c r="G159" s="21" t="s">
        <v>8</v>
      </c>
      <c r="H159" s="46" t="s">
        <v>83</v>
      </c>
      <c r="I159" s="47" t="s">
        <v>275</v>
      </c>
      <c r="J159" s="21" t="s">
        <v>3</v>
      </c>
      <c r="K159" s="48">
        <v>4.1249000000000002</v>
      </c>
      <c r="L159" s="22">
        <v>0</v>
      </c>
      <c r="M159" s="48">
        <f>K159*(1+L159/100)</f>
        <v>4.1249000000000002</v>
      </c>
      <c r="N159" s="22">
        <v>0</v>
      </c>
      <c r="O159" s="23">
        <f>M159*N159</f>
        <v>0</v>
      </c>
      <c r="P159" s="49">
        <v>0.20014999999999999</v>
      </c>
      <c r="Q159" s="50">
        <f>M159*P159</f>
        <v>0.82559873500000003</v>
      </c>
      <c r="R159" s="49"/>
      <c r="S159" s="50">
        <f>M159*R159</f>
        <v>0</v>
      </c>
      <c r="T159" s="23">
        <v>21</v>
      </c>
      <c r="U159" s="23">
        <f>O159*(T159/100)</f>
        <v>0</v>
      </c>
      <c r="V159" s="23">
        <f>O159+U159</f>
        <v>0</v>
      </c>
    </row>
    <row r="160" spans="6:22" s="51" customFormat="1" ht="11.25" outlineLevel="3" x14ac:dyDescent="0.2">
      <c r="F160" s="52"/>
      <c r="G160" s="53"/>
      <c r="H160" s="53"/>
      <c r="I160" s="54" t="s">
        <v>156</v>
      </c>
      <c r="J160" s="53"/>
      <c r="K160" s="55">
        <v>4.1249000000000002</v>
      </c>
      <c r="L160" s="56"/>
      <c r="M160" s="57"/>
      <c r="N160" s="56"/>
      <c r="O160" s="58"/>
      <c r="P160" s="59"/>
      <c r="Q160" s="56"/>
      <c r="R160" s="56"/>
      <c r="S160" s="56"/>
      <c r="T160" s="80" t="s">
        <v>2</v>
      </c>
      <c r="U160" s="56"/>
      <c r="V160" s="56"/>
    </row>
    <row r="161" spans="6:22" s="45" customFormat="1" ht="12" outlineLevel="2" x14ac:dyDescent="0.2">
      <c r="F161" s="20">
        <v>4</v>
      </c>
      <c r="G161" s="21" t="s">
        <v>8</v>
      </c>
      <c r="H161" s="46" t="s">
        <v>84</v>
      </c>
      <c r="I161" s="47" t="s">
        <v>218</v>
      </c>
      <c r="J161" s="21" t="s">
        <v>3</v>
      </c>
      <c r="K161" s="48">
        <v>28</v>
      </c>
      <c r="L161" s="22">
        <v>0</v>
      </c>
      <c r="M161" s="48">
        <f>K161*(1+L161/100)</f>
        <v>28</v>
      </c>
      <c r="N161" s="22">
        <v>0</v>
      </c>
      <c r="O161" s="23">
        <f>M161*N161</f>
        <v>0</v>
      </c>
      <c r="P161" s="49">
        <v>6.9999999999999994E-5</v>
      </c>
      <c r="Q161" s="50">
        <f>M161*P161</f>
        <v>1.9599999999999999E-3</v>
      </c>
      <c r="R161" s="49"/>
      <c r="S161" s="50">
        <f>M161*R161</f>
        <v>0</v>
      </c>
      <c r="T161" s="23">
        <v>21</v>
      </c>
      <c r="U161" s="23">
        <f>O161*(T161/100)</f>
        <v>0</v>
      </c>
      <c r="V161" s="23">
        <f>O161+U161</f>
        <v>0</v>
      </c>
    </row>
    <row r="162" spans="6:22" s="45" customFormat="1" ht="12" outlineLevel="2" x14ac:dyDescent="0.2">
      <c r="F162" s="20">
        <v>5</v>
      </c>
      <c r="G162" s="21" t="s">
        <v>8</v>
      </c>
      <c r="H162" s="46" t="s">
        <v>134</v>
      </c>
      <c r="I162" s="47" t="s">
        <v>157</v>
      </c>
      <c r="J162" s="21" t="s">
        <v>3</v>
      </c>
      <c r="K162" s="48">
        <v>28</v>
      </c>
      <c r="L162" s="22">
        <v>0</v>
      </c>
      <c r="M162" s="48">
        <f>K162*(1+L162/100)</f>
        <v>28</v>
      </c>
      <c r="N162" s="22">
        <v>0</v>
      </c>
      <c r="O162" s="23">
        <f>M162*N162</f>
        <v>0</v>
      </c>
      <c r="P162" s="49">
        <v>1.2E-4</v>
      </c>
      <c r="Q162" s="50">
        <f>M162*P162</f>
        <v>3.3600000000000001E-3</v>
      </c>
      <c r="R162" s="49"/>
      <c r="S162" s="50">
        <f>M162*R162</f>
        <v>0</v>
      </c>
      <c r="T162" s="23">
        <v>21</v>
      </c>
      <c r="U162" s="23">
        <f>O162*(T162/100)</f>
        <v>0</v>
      </c>
      <c r="V162" s="23">
        <f>O162+U162</f>
        <v>0</v>
      </c>
    </row>
    <row r="163" spans="6:22" s="45" customFormat="1" ht="24" outlineLevel="2" x14ac:dyDescent="0.2">
      <c r="F163" s="20">
        <v>6</v>
      </c>
      <c r="G163" s="21" t="s">
        <v>8</v>
      </c>
      <c r="H163" s="46" t="s">
        <v>85</v>
      </c>
      <c r="I163" s="47" t="s">
        <v>279</v>
      </c>
      <c r="J163" s="21" t="s">
        <v>3</v>
      </c>
      <c r="K163" s="48">
        <v>24</v>
      </c>
      <c r="L163" s="22">
        <v>0</v>
      </c>
      <c r="M163" s="48">
        <f>K163*(1+L163/100)</f>
        <v>24</v>
      </c>
      <c r="N163" s="22">
        <v>0</v>
      </c>
      <c r="O163" s="23">
        <f>M163*N163</f>
        <v>0</v>
      </c>
      <c r="P163" s="49"/>
      <c r="Q163" s="50">
        <f>M163*P163</f>
        <v>0</v>
      </c>
      <c r="R163" s="49"/>
      <c r="S163" s="50">
        <f>M163*R163</f>
        <v>0</v>
      </c>
      <c r="T163" s="23">
        <v>21</v>
      </c>
      <c r="U163" s="23">
        <f>O163*(T163/100)</f>
        <v>0</v>
      </c>
      <c r="V163" s="23">
        <f>O163+U163</f>
        <v>0</v>
      </c>
    </row>
    <row r="164" spans="6:22" s="45" customFormat="1" ht="12" outlineLevel="2" x14ac:dyDescent="0.2">
      <c r="F164" s="20">
        <v>7</v>
      </c>
      <c r="G164" s="21" t="s">
        <v>1</v>
      </c>
      <c r="H164" s="46" t="s">
        <v>36</v>
      </c>
      <c r="I164" s="47" t="s">
        <v>171</v>
      </c>
      <c r="J164" s="21" t="s">
        <v>3</v>
      </c>
      <c r="K164" s="48">
        <v>28</v>
      </c>
      <c r="L164" s="22">
        <v>0</v>
      </c>
      <c r="M164" s="48">
        <f>K164*(1+L164/100)</f>
        <v>28</v>
      </c>
      <c r="N164" s="22">
        <v>0</v>
      </c>
      <c r="O164" s="23">
        <f>M164*N164</f>
        <v>0</v>
      </c>
      <c r="P164" s="49">
        <v>4.4000000000000002E-4</v>
      </c>
      <c r="Q164" s="50">
        <f>M164*P164</f>
        <v>1.2320000000000001E-2</v>
      </c>
      <c r="R164" s="49"/>
      <c r="S164" s="50">
        <f>M164*R164</f>
        <v>0</v>
      </c>
      <c r="T164" s="23">
        <v>21</v>
      </c>
      <c r="U164" s="23">
        <f>O164*(T164/100)</f>
        <v>0</v>
      </c>
      <c r="V164" s="23">
        <f>O164+U164</f>
        <v>0</v>
      </c>
    </row>
    <row r="165" spans="6:22" s="51" customFormat="1" ht="12" outlineLevel="3" x14ac:dyDescent="0.2">
      <c r="F165" s="52"/>
      <c r="G165" s="53"/>
      <c r="H165" s="53"/>
      <c r="I165" s="54" t="s">
        <v>141</v>
      </c>
      <c r="J165" s="53"/>
      <c r="K165" s="55">
        <v>28</v>
      </c>
      <c r="L165" s="56"/>
      <c r="M165" s="57"/>
      <c r="N165" s="22">
        <v>0</v>
      </c>
      <c r="O165" s="58"/>
      <c r="P165" s="59"/>
      <c r="Q165" s="56"/>
      <c r="R165" s="56"/>
      <c r="S165" s="56"/>
      <c r="T165" s="80" t="s">
        <v>2</v>
      </c>
      <c r="U165" s="56"/>
      <c r="V165" s="56"/>
    </row>
    <row r="166" spans="6:22" s="45" customFormat="1" ht="24" outlineLevel="2" x14ac:dyDescent="0.2">
      <c r="F166" s="20">
        <v>8</v>
      </c>
      <c r="G166" s="21" t="s">
        <v>8</v>
      </c>
      <c r="H166" s="46" t="s">
        <v>81</v>
      </c>
      <c r="I166" s="47" t="s">
        <v>280</v>
      </c>
      <c r="J166" s="21" t="s">
        <v>3</v>
      </c>
      <c r="K166" s="48">
        <v>28</v>
      </c>
      <c r="L166" s="22">
        <v>0</v>
      </c>
      <c r="M166" s="48">
        <f>K166*(1+L166/100)</f>
        <v>28</v>
      </c>
      <c r="N166" s="22">
        <v>0</v>
      </c>
      <c r="O166" s="23">
        <f>M166*N166</f>
        <v>0</v>
      </c>
      <c r="P166" s="49"/>
      <c r="Q166" s="50">
        <f>M166*P166</f>
        <v>0</v>
      </c>
      <c r="R166" s="49"/>
      <c r="S166" s="50">
        <f>M166*R166</f>
        <v>0</v>
      </c>
      <c r="T166" s="23">
        <v>21</v>
      </c>
      <c r="U166" s="23">
        <f>O166*(T166/100)</f>
        <v>0</v>
      </c>
      <c r="V166" s="23">
        <f>O166+U166</f>
        <v>0</v>
      </c>
    </row>
    <row r="167" spans="6:22" s="45" customFormat="1" ht="24" outlineLevel="2" x14ac:dyDescent="0.2">
      <c r="F167" s="20">
        <v>9</v>
      </c>
      <c r="G167" s="21" t="s">
        <v>8</v>
      </c>
      <c r="H167" s="46" t="s">
        <v>82</v>
      </c>
      <c r="I167" s="47" t="s">
        <v>267</v>
      </c>
      <c r="J167" s="21" t="s">
        <v>20</v>
      </c>
      <c r="K167" s="48">
        <v>1</v>
      </c>
      <c r="L167" s="22">
        <v>0</v>
      </c>
      <c r="M167" s="48">
        <f>K167*(1+L167/100)</f>
        <v>1</v>
      </c>
      <c r="N167" s="22">
        <v>0</v>
      </c>
      <c r="O167" s="23">
        <f>M167*N167</f>
        <v>0</v>
      </c>
      <c r="P167" s="49">
        <v>2.3010199999999998</v>
      </c>
      <c r="Q167" s="50">
        <f>M167*P167</f>
        <v>2.3010199999999998</v>
      </c>
      <c r="R167" s="49"/>
      <c r="S167" s="50">
        <f>M167*R167</f>
        <v>0</v>
      </c>
      <c r="T167" s="23">
        <v>21</v>
      </c>
      <c r="U167" s="23">
        <f>O167*(T167/100)</f>
        <v>0</v>
      </c>
      <c r="V167" s="23">
        <f>O167+U167</f>
        <v>0</v>
      </c>
    </row>
    <row r="168" spans="6:22" s="45" customFormat="1" ht="12" outlineLevel="2" x14ac:dyDescent="0.2">
      <c r="F168" s="20">
        <v>10</v>
      </c>
      <c r="G168" s="21" t="s">
        <v>1</v>
      </c>
      <c r="H168" s="46" t="s">
        <v>11</v>
      </c>
      <c r="I168" s="47" t="s">
        <v>293</v>
      </c>
      <c r="J168" s="21" t="s">
        <v>25</v>
      </c>
      <c r="K168" s="48">
        <v>1</v>
      </c>
      <c r="L168" s="22">
        <v>0</v>
      </c>
      <c r="M168" s="48">
        <f>K168*(1+L168/100)</f>
        <v>1</v>
      </c>
      <c r="N168" s="22">
        <v>0</v>
      </c>
      <c r="O168" s="23">
        <f>M168*N168</f>
        <v>0</v>
      </c>
      <c r="P168" s="49"/>
      <c r="Q168" s="50">
        <f>M168*P168</f>
        <v>0</v>
      </c>
      <c r="R168" s="49"/>
      <c r="S168" s="50">
        <f>M168*R168</f>
        <v>0</v>
      </c>
      <c r="T168" s="23">
        <v>21</v>
      </c>
      <c r="U168" s="23">
        <f>O168*(T168/100)</f>
        <v>0</v>
      </c>
      <c r="V168" s="23">
        <f>O168+U168</f>
        <v>0</v>
      </c>
    </row>
    <row r="169" spans="6:22" s="45" customFormat="1" ht="12" outlineLevel="2" x14ac:dyDescent="0.2">
      <c r="F169" s="20">
        <v>11</v>
      </c>
      <c r="G169" s="21" t="s">
        <v>1</v>
      </c>
      <c r="H169" s="46" t="s">
        <v>13</v>
      </c>
      <c r="I169" s="47" t="s">
        <v>294</v>
      </c>
      <c r="J169" s="21" t="s">
        <v>25</v>
      </c>
      <c r="K169" s="48">
        <v>1</v>
      </c>
      <c r="L169" s="22">
        <v>0</v>
      </c>
      <c r="M169" s="48">
        <f>K169*(1+L169/100)</f>
        <v>1</v>
      </c>
      <c r="N169" s="22">
        <v>0</v>
      </c>
      <c r="O169" s="23">
        <f>M169*N169</f>
        <v>0</v>
      </c>
      <c r="P169" s="49"/>
      <c r="Q169" s="50">
        <f>M169*P169</f>
        <v>0</v>
      </c>
      <c r="R169" s="49"/>
      <c r="S169" s="50">
        <f>M169*R169</f>
        <v>0</v>
      </c>
      <c r="T169" s="23">
        <v>21</v>
      </c>
      <c r="U169" s="23">
        <f>O169*(T169/100)</f>
        <v>0</v>
      </c>
      <c r="V169" s="23">
        <f>O169+U169</f>
        <v>0</v>
      </c>
    </row>
    <row r="170" spans="6:22" s="82" customFormat="1" ht="12.75" customHeight="1" outlineLevel="2" x14ac:dyDescent="0.2">
      <c r="F170" s="83"/>
      <c r="G170" s="84"/>
      <c r="H170" s="84"/>
      <c r="I170" s="85"/>
      <c r="J170" s="84"/>
      <c r="K170" s="86"/>
      <c r="L170" s="87"/>
      <c r="M170" s="86"/>
      <c r="N170" s="87"/>
      <c r="O170" s="88"/>
      <c r="P170" s="89"/>
      <c r="Q170" s="87"/>
      <c r="R170" s="87"/>
      <c r="S170" s="87"/>
      <c r="T170" s="81" t="s">
        <v>2</v>
      </c>
      <c r="U170" s="87"/>
      <c r="V170" s="87"/>
    </row>
    <row r="171" spans="6:22" s="37" customFormat="1" ht="16.5" customHeight="1" outlineLevel="1" x14ac:dyDescent="0.2">
      <c r="F171" s="38"/>
      <c r="G171" s="6"/>
      <c r="H171" s="39"/>
      <c r="I171" s="39" t="s">
        <v>215</v>
      </c>
      <c r="J171" s="6"/>
      <c r="K171" s="40"/>
      <c r="L171" s="41"/>
      <c r="M171" s="40"/>
      <c r="N171" s="41"/>
      <c r="O171" s="42">
        <f>SUBTOTAL(9,O172:O176)</f>
        <v>0</v>
      </c>
      <c r="P171" s="43"/>
      <c r="Q171" s="44">
        <f>SUBTOTAL(9,Q172:Q176)</f>
        <v>0</v>
      </c>
      <c r="R171" s="41"/>
      <c r="S171" s="44">
        <f>SUBTOTAL(9,S172:S176)</f>
        <v>0</v>
      </c>
      <c r="T171" s="79" t="s">
        <v>2</v>
      </c>
      <c r="U171" s="42">
        <f>SUBTOTAL(9,U172:U176)</f>
        <v>0</v>
      </c>
      <c r="V171" s="42">
        <f>SUBTOTAL(9,V172:V176)</f>
        <v>0</v>
      </c>
    </row>
    <row r="172" spans="6:22" s="45" customFormat="1" ht="12" outlineLevel="2" x14ac:dyDescent="0.2">
      <c r="F172" s="20">
        <v>1</v>
      </c>
      <c r="G172" s="21" t="s">
        <v>8</v>
      </c>
      <c r="H172" s="46" t="s">
        <v>94</v>
      </c>
      <c r="I172" s="47" t="s">
        <v>253</v>
      </c>
      <c r="J172" s="21" t="s">
        <v>25</v>
      </c>
      <c r="K172" s="48">
        <v>2</v>
      </c>
      <c r="L172" s="22">
        <v>0</v>
      </c>
      <c r="M172" s="48">
        <f>K172*(1+L172/100)</f>
        <v>2</v>
      </c>
      <c r="N172" s="22">
        <v>0</v>
      </c>
      <c r="O172" s="23">
        <f>M172*N172</f>
        <v>0</v>
      </c>
      <c r="P172" s="49"/>
      <c r="Q172" s="50">
        <f>M172*P172</f>
        <v>0</v>
      </c>
      <c r="R172" s="49"/>
      <c r="S172" s="50">
        <f>M172*R172</f>
        <v>0</v>
      </c>
      <c r="T172" s="23">
        <v>21</v>
      </c>
      <c r="U172" s="23">
        <f>O172*(T172/100)</f>
        <v>0</v>
      </c>
      <c r="V172" s="23">
        <f>O172+U172</f>
        <v>0</v>
      </c>
    </row>
    <row r="173" spans="6:22" s="45" customFormat="1" ht="12" outlineLevel="2" x14ac:dyDescent="0.2">
      <c r="F173" s="20">
        <v>2</v>
      </c>
      <c r="G173" s="21" t="s">
        <v>8</v>
      </c>
      <c r="H173" s="46" t="s">
        <v>93</v>
      </c>
      <c r="I173" s="47" t="s">
        <v>222</v>
      </c>
      <c r="J173" s="21" t="s">
        <v>25</v>
      </c>
      <c r="K173" s="48">
        <v>2</v>
      </c>
      <c r="L173" s="22">
        <v>0</v>
      </c>
      <c r="M173" s="48">
        <f>K173*(1+L173/100)</f>
        <v>2</v>
      </c>
      <c r="N173" s="22">
        <v>0</v>
      </c>
      <c r="O173" s="23">
        <f>M173*N173</f>
        <v>0</v>
      </c>
      <c r="P173" s="49"/>
      <c r="Q173" s="50">
        <f>M173*P173</f>
        <v>0</v>
      </c>
      <c r="R173" s="49"/>
      <c r="S173" s="50">
        <f>M173*R173</f>
        <v>0</v>
      </c>
      <c r="T173" s="23">
        <v>21</v>
      </c>
      <c r="U173" s="23">
        <f>O173*(T173/100)</f>
        <v>0</v>
      </c>
      <c r="V173" s="23">
        <f>O173+U173</f>
        <v>0</v>
      </c>
    </row>
    <row r="174" spans="6:22" s="45" customFormat="1" ht="12" outlineLevel="2" x14ac:dyDescent="0.2">
      <c r="F174" s="20">
        <v>3</v>
      </c>
      <c r="G174" s="21" t="s">
        <v>8</v>
      </c>
      <c r="H174" s="46" t="s">
        <v>92</v>
      </c>
      <c r="I174" s="47" t="s">
        <v>228</v>
      </c>
      <c r="J174" s="21" t="s">
        <v>25</v>
      </c>
      <c r="K174" s="48">
        <v>2</v>
      </c>
      <c r="L174" s="22">
        <v>0</v>
      </c>
      <c r="M174" s="48">
        <f>K174*(1+L174/100)</f>
        <v>2</v>
      </c>
      <c r="N174" s="22">
        <v>0</v>
      </c>
      <c r="O174" s="23">
        <f>M174*N174</f>
        <v>0</v>
      </c>
      <c r="P174" s="49"/>
      <c r="Q174" s="50">
        <f>M174*P174</f>
        <v>0</v>
      </c>
      <c r="R174" s="49"/>
      <c r="S174" s="50">
        <f>M174*R174</f>
        <v>0</v>
      </c>
      <c r="T174" s="23">
        <v>21</v>
      </c>
      <c r="U174" s="23">
        <f>O174*(T174/100)</f>
        <v>0</v>
      </c>
      <c r="V174" s="23">
        <f>O174+U174</f>
        <v>0</v>
      </c>
    </row>
    <row r="175" spans="6:22" s="45" customFormat="1" ht="12" outlineLevel="2" x14ac:dyDescent="0.2">
      <c r="F175" s="20">
        <v>4</v>
      </c>
      <c r="G175" s="21" t="s">
        <v>8</v>
      </c>
      <c r="H175" s="46" t="s">
        <v>29</v>
      </c>
      <c r="I175" s="47" t="s">
        <v>164</v>
      </c>
      <c r="J175" s="21" t="s">
        <v>24</v>
      </c>
      <c r="K175" s="48">
        <v>16</v>
      </c>
      <c r="L175" s="22">
        <v>0</v>
      </c>
      <c r="M175" s="48">
        <f>K175*(1+L175/100)</f>
        <v>16</v>
      </c>
      <c r="N175" s="22">
        <v>0</v>
      </c>
      <c r="O175" s="23">
        <f>M175*N175</f>
        <v>0</v>
      </c>
      <c r="P175" s="49"/>
      <c r="Q175" s="50">
        <f>M175*P175</f>
        <v>0</v>
      </c>
      <c r="R175" s="49"/>
      <c r="S175" s="50">
        <f>M175*R175</f>
        <v>0</v>
      </c>
      <c r="T175" s="23">
        <v>21</v>
      </c>
      <c r="U175" s="23">
        <f>O175*(T175/100)</f>
        <v>0</v>
      </c>
      <c r="V175" s="23">
        <f>O175+U175</f>
        <v>0</v>
      </c>
    </row>
    <row r="176" spans="6:22" s="82" customFormat="1" ht="12.75" customHeight="1" outlineLevel="2" x14ac:dyDescent="0.2">
      <c r="F176" s="83"/>
      <c r="G176" s="84"/>
      <c r="H176" s="84"/>
      <c r="I176" s="85"/>
      <c r="J176" s="84"/>
      <c r="K176" s="86"/>
      <c r="L176" s="87"/>
      <c r="M176" s="86"/>
      <c r="N176" s="87"/>
      <c r="O176" s="88"/>
      <c r="P176" s="89"/>
      <c r="Q176" s="87"/>
      <c r="R176" s="87"/>
      <c r="S176" s="87"/>
      <c r="T176" s="81" t="s">
        <v>2</v>
      </c>
      <c r="U176" s="87"/>
      <c r="V176" s="87"/>
    </row>
    <row r="177" spans="6:22" s="37" customFormat="1" ht="16.5" customHeight="1" outlineLevel="1" x14ac:dyDescent="0.2">
      <c r="F177" s="38"/>
      <c r="G177" s="6"/>
      <c r="H177" s="39"/>
      <c r="I177" s="39" t="s">
        <v>219</v>
      </c>
      <c r="J177" s="6"/>
      <c r="K177" s="40"/>
      <c r="L177" s="41"/>
      <c r="M177" s="40"/>
      <c r="N177" s="41"/>
      <c r="O177" s="42">
        <f>SUBTOTAL(9,O178:O180)</f>
        <v>0</v>
      </c>
      <c r="P177" s="43"/>
      <c r="Q177" s="44">
        <f>SUBTOTAL(9,Q178:Q180)</f>
        <v>0</v>
      </c>
      <c r="R177" s="41"/>
      <c r="S177" s="44">
        <f>SUBTOTAL(9,S178:S180)</f>
        <v>0</v>
      </c>
      <c r="T177" s="79" t="s">
        <v>2</v>
      </c>
      <c r="U177" s="42">
        <f>SUBTOTAL(9,U178:U180)</f>
        <v>0</v>
      </c>
      <c r="V177" s="42">
        <f>SUBTOTAL(9,V178:V180)</f>
        <v>0</v>
      </c>
    </row>
    <row r="178" spans="6:22" s="45" customFormat="1" ht="12" outlineLevel="2" x14ac:dyDescent="0.2">
      <c r="F178" s="20">
        <v>1</v>
      </c>
      <c r="G178" s="21" t="s">
        <v>9</v>
      </c>
      <c r="H178" s="46" t="s">
        <v>49</v>
      </c>
      <c r="I178" s="47" t="s">
        <v>201</v>
      </c>
      <c r="J178" s="21" t="s">
        <v>5</v>
      </c>
      <c r="K178" s="48">
        <v>1</v>
      </c>
      <c r="L178" s="22">
        <v>0</v>
      </c>
      <c r="M178" s="48">
        <f>K178*(1+L178/100)</f>
        <v>1</v>
      </c>
      <c r="N178" s="22">
        <v>0</v>
      </c>
      <c r="O178" s="23">
        <f>M178*N178</f>
        <v>0</v>
      </c>
      <c r="P178" s="49"/>
      <c r="Q178" s="50">
        <f>M178*P178</f>
        <v>0</v>
      </c>
      <c r="R178" s="49"/>
      <c r="S178" s="50">
        <f>M178*R178</f>
        <v>0</v>
      </c>
      <c r="T178" s="23">
        <v>21</v>
      </c>
      <c r="U178" s="23">
        <f>O178*(T178/100)</f>
        <v>0</v>
      </c>
      <c r="V178" s="23">
        <f>O178+U178</f>
        <v>0</v>
      </c>
    </row>
    <row r="179" spans="6:22" s="51" customFormat="1" ht="11.25" outlineLevel="3" x14ac:dyDescent="0.2">
      <c r="F179" s="52"/>
      <c r="G179" s="53"/>
      <c r="H179" s="53"/>
      <c r="I179" s="54" t="s">
        <v>223</v>
      </c>
      <c r="J179" s="53"/>
      <c r="K179" s="55">
        <v>1</v>
      </c>
      <c r="L179" s="56"/>
      <c r="M179" s="57"/>
      <c r="N179" s="56"/>
      <c r="O179" s="58"/>
      <c r="P179" s="59"/>
      <c r="Q179" s="56"/>
      <c r="R179" s="56"/>
      <c r="S179" s="56"/>
      <c r="T179" s="80" t="s">
        <v>2</v>
      </c>
      <c r="U179" s="56"/>
      <c r="V179" s="56"/>
    </row>
    <row r="180" spans="6:22" s="82" customFormat="1" ht="12.75" customHeight="1" outlineLevel="2" x14ac:dyDescent="0.2">
      <c r="F180" s="83"/>
      <c r="G180" s="84"/>
      <c r="H180" s="84"/>
      <c r="I180" s="85"/>
      <c r="J180" s="84"/>
      <c r="K180" s="86"/>
      <c r="L180" s="87"/>
      <c r="M180" s="86"/>
      <c r="N180" s="87"/>
      <c r="O180" s="88"/>
      <c r="P180" s="89"/>
      <c r="Q180" s="87"/>
      <c r="R180" s="87"/>
      <c r="S180" s="87"/>
      <c r="T180" s="81" t="s">
        <v>2</v>
      </c>
      <c r="U180" s="87"/>
      <c r="V180" s="87"/>
    </row>
    <row r="181" spans="6:22" s="82" customFormat="1" ht="12.75" customHeight="1" outlineLevel="1" x14ac:dyDescent="0.2">
      <c r="F181" s="83"/>
      <c r="G181" s="84"/>
      <c r="H181" s="84"/>
      <c r="I181" s="85"/>
      <c r="J181" s="84"/>
      <c r="K181" s="86"/>
      <c r="L181" s="87"/>
      <c r="M181" s="86"/>
      <c r="N181" s="87"/>
      <c r="O181" s="88"/>
      <c r="P181" s="89"/>
      <c r="Q181" s="87"/>
      <c r="R181" s="87"/>
      <c r="S181" s="87"/>
      <c r="T181" s="81" t="s">
        <v>2</v>
      </c>
      <c r="U181" s="87"/>
      <c r="V181" s="87"/>
    </row>
    <row r="182" spans="6:22" s="82" customFormat="1" ht="12.75" customHeight="1" x14ac:dyDescent="0.2">
      <c r="F182" s="83"/>
      <c r="G182" s="84"/>
      <c r="H182" s="84"/>
      <c r="I182" s="85"/>
      <c r="J182" s="84"/>
      <c r="K182" s="86"/>
      <c r="L182" s="87"/>
      <c r="M182" s="86"/>
      <c r="N182" s="87"/>
      <c r="O182" s="88"/>
      <c r="P182" s="89"/>
      <c r="Q182" s="87"/>
      <c r="R182" s="87"/>
      <c r="S182" s="87"/>
      <c r="T182" s="81" t="s">
        <v>2</v>
      </c>
      <c r="U182" s="87"/>
      <c r="V182" s="87"/>
    </row>
  </sheetData>
  <phoneticPr fontId="0" type="noConversion"/>
  <pageMargins left="0.39370078740157483" right="0.39370078740157483" top="0.59055118110236227" bottom="0.59055118110236227" header="0.39370078740157483" footer="0.39370078740157483"/>
  <pageSetup paperSize="9" scale="90" fitToHeight="9999" orientation="landscape" horizontalDpi="300" verticalDpi="300" r:id="rId1"/>
  <headerFooter alignWithMargins="0">
    <oddFooter>&amp;L&amp;8www.euroCALC.cz&amp;C&amp;8&amp;P z 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11</vt:i4>
      </vt:variant>
    </vt:vector>
  </HeadingPairs>
  <TitlesOfParts>
    <vt:vector size="13" baseType="lpstr">
      <vt:lpstr>Rekapitulace</vt:lpstr>
      <vt:lpstr>Zakazka</vt:lpstr>
      <vt:lpstr>__CENA__</vt:lpstr>
      <vt:lpstr>__MAIN__</vt:lpstr>
      <vt:lpstr>Rekapitulace!__MAIN2__</vt:lpstr>
      <vt:lpstr>__SAZBA__</vt:lpstr>
      <vt:lpstr>__T0__</vt:lpstr>
      <vt:lpstr>__T1__</vt:lpstr>
      <vt:lpstr>__T2__</vt:lpstr>
      <vt:lpstr>Rekapitulace!__TR0__</vt:lpstr>
      <vt:lpstr>Rekapitulace!__TR1__</vt:lpstr>
      <vt:lpstr>Zakazka!Názvy_tisku</vt:lpstr>
      <vt:lpstr>Zakazka!Oblast_tisku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Hýl Filip, Bc.</cp:lastModifiedBy>
  <cp:lastPrinted>2023-05-09T12:26:13Z</cp:lastPrinted>
  <dcterms:created xsi:type="dcterms:W3CDTF">2007-10-16T11:08:58Z</dcterms:created>
  <dcterms:modified xsi:type="dcterms:W3CDTF">2023-06-14T08:04:18Z</dcterms:modified>
</cp:coreProperties>
</file>