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5" activeTab="1"/>
  </bookViews>
  <sheets>
    <sheet name="Rekapitulace stavby" sheetId="1" r:id="rId1"/>
    <sheet name="01-Palachova_SK+KONEKT" sheetId="2" r:id="rId2"/>
    <sheet name="02-Nová - SK+KONEKT" sheetId="3" r:id="rId3"/>
    <sheet name="03-Neštěmická - SK+KONEK" sheetId="4" r:id="rId4"/>
    <sheet name="04-Jitřní - SK+KONEKT" sheetId="5" r:id="rId5"/>
  </sheets>
  <definedNames>
    <definedName name="_xlnm.Print_Area" localSheetId="0">('Rekapitulace stavby'!$D$4:$AO$76,'Rekapitulace stavby'!$C$82:$AQ$98)</definedName>
    <definedName name="_xlnm.Print_Titles" localSheetId="0">'Rekapitulace stavby'!$92:$92</definedName>
    <definedName name="_xlnm.Print_Titles" localSheetId="0">'Rekapitulace stavby'!$92:$92</definedName>
    <definedName name="_xlnm.Print_Area" localSheetId="0">('Rekapitulace stavby'!$D$4:$AO$76,'Rekapitulace stavby'!$C$82:$AQ$98)</definedName>
    <definedName name="_xlnm._FilterDatabase_1">#REF!</definedName>
  </definedNames>
  <calcPr fullCalcOnLoad="1"/>
</workbook>
</file>

<file path=xl/sharedStrings.xml><?xml version="1.0" encoding="utf-8"?>
<sst xmlns="http://schemas.openxmlformats.org/spreadsheetml/2006/main" count="1579" uniqueCount="441">
  <si>
    <t>Export Komplet</t>
  </si>
  <si>
    <t>2.0</t>
  </si>
  <si>
    <t>ZAMOK</t>
  </si>
  <si>
    <t>False</t>
  </si>
  <si>
    <t>{f2ff6ece-ac1d-46b0-bf0b-f2a35f05d7c7}</t>
  </si>
  <si>
    <t>0,01</t>
  </si>
  <si>
    <t>21</t>
  </si>
  <si>
    <t>15</t>
  </si>
  <si>
    <t>REKAPITULACE STAVBY</t>
  </si>
  <si>
    <t>v ---  níže se nacházejí doplnkové a pomocné údaje k sestavám  --- v</t>
  </si>
  <si>
    <t>0,001</t>
  </si>
  <si>
    <t>Kód:</t>
  </si>
  <si>
    <t>Stavba:</t>
  </si>
  <si>
    <t>4. Strukturovaná kabeláž a konektivita</t>
  </si>
  <si>
    <t>KSO:</t>
  </si>
  <si>
    <t>CC-CZ:</t>
  </si>
  <si>
    <t>Místo:</t>
  </si>
  <si>
    <t xml:space="preserve"> </t>
  </si>
  <si>
    <t>Datum:</t>
  </si>
  <si>
    <t>01_2023</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</si>
  <si>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</si>
  <si>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</si>
  <si>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</si>
  <si>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</si>
  <si>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</si>
  <si>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</si>
  <si>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</si>
  <si>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</si>
  <si>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</si>
  <si>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</si>
  <si>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</si>
  <si>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</si>
  <si>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</si>
  <si>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</si>
  <si>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</si>
  <si>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</si>
  <si>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</si>
  <si>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</si>
  <si>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</si>
  <si>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</si>
  <si>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</si>
  <si>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</si>
  <si>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</si>
  <si>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</si>
  <si>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</si>
  <si>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</si>
  <si>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</si>
  <si>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</si>
  <si>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Datum:01_2023</t>
  </si>
  <si>
    <t>Informatívní údaje z listů zakázek</t>
  </si>
  <si>
    <t>Kód</t>
  </si>
  <si>
    <t>Popis</t>
  </si>
  <si>
    <t>Cena bez DPH [CZK]</t>
  </si>
  <si>
    <t>Cena s DPH [CZK]</t>
  </si>
  <si>
    <t>Typ</t>
  </si>
  <si>
    <t>z toho Ostat._x005F_x000D_
náklady [CZK]</t>
  </si>
  <si>
    <t>DPH [CZK]</t>
  </si>
  <si>
    <t>Normohodiny [h]</t>
  </si>
  <si>
    <t>DPH základní [CZK]</t>
  </si>
  <si>
    <t>DPH snížená [CZK]</t>
  </si>
  <si>
    <t>DPH základní přenesená_x005F_x000D_
[CZK]</t>
  </si>
  <si>
    <t>DPH snížená přenesená_x005F_x000D_
[CZK]</t>
  </si>
  <si>
    <t>Základna_x005F_x000D_
DPH základní</t>
  </si>
  <si>
    <t>Základna_x005F_x000D_
DPH snížená</t>
  </si>
  <si>
    <t>Základna_x005F_x000D_
DPH zákl. přenesená</t>
  </si>
  <si>
    <t>Základna_x005F_x000D_
DPH sníž. přenesená</t>
  </si>
  <si>
    <t>Základna_x005F_x000D_
DPH nulová</t>
  </si>
  <si>
    <t>Náklady z rozpočtů</t>
  </si>
  <si>
    <t>D</t>
  </si>
  <si>
    <t>0</t>
  </si>
  <si>
    <t>###NOIMPORT###</t>
  </si>
  <si>
    <t>IMPORT</t>
  </si>
  <si>
    <t>{00000000-0000-0000-0000-000000000000}</t>
  </si>
  <si>
    <t>/</t>
  </si>
  <si>
    <t>1.</t>
  </si>
  <si>
    <t>Modernizace jazykové a IT učebny na ZŠ Palachova, Ústí nad Labem</t>
  </si>
  <si>
    <t>STA</t>
  </si>
  <si>
    <t>1</t>
  </si>
  <si>
    <t>{633f7041-7e9b-441d-92de-3b9bf4bcbc9e}</t>
  </si>
  <si>
    <t>2</t>
  </si>
  <si>
    <t>2.</t>
  </si>
  <si>
    <t>Modernizace učeben jazyků a digitechnologií na ZŠ a MŠ Nová v Ústí nad Labem</t>
  </si>
  <si>
    <t>3.</t>
  </si>
  <si>
    <t>Modernizace přírodovědné a IT učebny na ZŠ Neštěmická, Ústí nad Labem</t>
  </si>
  <si>
    <t>4.</t>
  </si>
  <si>
    <t>Modernizace jazykové a IT učebny na ZŠ Jitřní, Ústí nad Labem</t>
  </si>
  <si>
    <t>{f8f7070e-b1cc-43f3-827d-17260d749c4c}</t>
  </si>
  <si>
    <t>4. KONEKTIVITA (aktivní prvky, WiFi, bezpečnost) + STRUKTUROVANÁ KABELÁŽ</t>
  </si>
  <si>
    <t>Základní škola Palachova 400/37, Ústí nad Labem</t>
  </si>
  <si>
    <t>Výkaz / Výměr</t>
  </si>
  <si>
    <t>KONEKTIVITA – aktivní prvky, Wi-Fi, bezpečnost</t>
  </si>
  <si>
    <t>01/2023</t>
  </si>
  <si>
    <t>zařízení</t>
  </si>
  <si>
    <t>parametry</t>
  </si>
  <si>
    <t>množ.</t>
  </si>
  <si>
    <t>jedn.</t>
  </si>
  <si>
    <t>Kč/jedn.</t>
  </si>
  <si>
    <t>Kč celkem</t>
  </si>
  <si>
    <t>Firewall</t>
  </si>
  <si>
    <t>Integrovaná bezpečnostní brána NGFW pro inspekci provozu, kontrolou aplikací, IPS, detekcí malware (antivirus, mobilní malware, Botnet, CDR), filtrování webového přístupu, antispam, podpora HA clusteru, 1x USB port, 1x konzolový port, min. 2x 1Gbps RJ45 WAN porty, min. 1x Gbps DMZ port, min. 10x Gbps RJ45 porty, min. 2x 10 Gbps SFP+ sloty, min. 4x Gbps SFP sloty. propustnost stavového firewallu min. 18/18/8 Gbps (1518/512/64 bytů UDP paketů), min. 15000 současných VPN spojení (Client to GW), min. počet současných TCP spojení 1.4 mil., min. propustnost IPSec VPN 10.5 Gbps, min. počet firewallových pravidel 9000, min. počet nových nových TCP relací/sekunda 50000, podpora L3, podpora IPv4/IPv6 vč. filtrace, montáž do 19" rozvaděče max. 1U, správa prostřednictvím www rozhraní, certifikace ICSA Labs: Firewall, SSL VPN, IPS, Antivirus, IPsec, podpora duálního napájení, podpora redundantní konfigurace - spojení několika firewallů</t>
  </si>
  <si>
    <t>ks</t>
  </si>
  <si>
    <t>Licence k firewallu</t>
  </si>
  <si>
    <t>záruka 5 let 24x7, s výměnou NBD, upgrade OS a firmware a všech služeb NGFW (aplikační kontrola, IPS, AV, Botnet IP/doména, služeby mobilního malware, web filtrování, antispam, řízení provozu)</t>
  </si>
  <si>
    <t>Sandbox</t>
  </si>
  <si>
    <t xml:space="preserve">Řešení (cloud/HW appliance) pro detekci hrozeb s dynamickou analýzou k indentifikaci neznámého škodlivého SW. Dostupnost 99,95% (24x7x365). Doba ukončení cílové analýzy min. 1x / hod., antivirový sken, emulace, virtuální karanténa. </t>
  </si>
  <si>
    <t>Agregační přepínač</t>
  </si>
  <si>
    <t>Přepínač typ 1</t>
  </si>
  <si>
    <t xml:space="preserve">Centrálně řízený agregační přepínač L2/L3, min. 24x 10Gbps SFP+ a 2x 100 Gb QSFP28 porty, 1U, pro montáž do 19" rozvaděče, min. přepínací kapacita fullduplex 880 Gbps, výkon min. 1300 Mpps, neblokující přepínací architektura, min. 64 K MAC adres, min. 4 K VLAN, podpora IPv4/IPv6 Dual Stack směrování,  podpora statického a dynamického směrování OSPFv2, RIPv2, VRRP, BGP, ISIS, min. 20 K záznamů v routovací tabulce, podpora BFD, DHCP relay, autentifikace RADIUS administrátorských účtů, IEEE 8021x (port-based, MAC, VLAN, MAC Acces Bypass, Dynamic VLAN), sFlow, export netflow nebo ekvivalet, min. 2000 ACL pravidel, Dynamic ARP inspekce, podpora Multi-Chassis Link Agregace, IPv4/IPv6 Management prostřednictvím CLI a GUI rozhraní, podpora centrálního systému řízení a monitorování sítě, rozpoznávání a řízení na 7 vrstvě OSI modelu, podpora IEEE 802.1ab, IEEE 802.1p, podpora SNMP v1/v2c/v3, SNTP, redundantní napájecí zdroje vyměnitelné za provozu napájení, , vyhrazený 1 Gbps port pro out-of-band management      </t>
  </si>
  <si>
    <t>Licence k přepínači typ 1</t>
  </si>
  <si>
    <t>Licence pro centrální správu, podporu 24x7, záruční pokročilou výměnu hardwaru (NBD) na 5 let.</t>
  </si>
  <si>
    <t>Přístupové přepínače</t>
  </si>
  <si>
    <t>Přepínač typ 2</t>
  </si>
  <si>
    <t>Centrálně řízený PoE přístupový přepínač L2/L3, 48x 1Gbps RJ45 porty, 4x 10Gbps SFP+ porty, 1U, pro montáž do 19" rozvaděče, PoE na všech portech (48), min. 740W, IEEE 802.3af/at, min. přepínací kapacita fullduplex 175 Gbps, výkon min. 260 Mpps, neblokující přepínací architektura, min. 32 K MAC adres, min. 4 K VLAN, podpora IPv4/IPv6,  podpora statického směrování,podpora BFD, DHCP relay, autentifikace RADIUS administrátorských účtů, IEEE 802.1x (port-based, MAC, VLAN, MAC Acces Bypass, User based VLAN), sFlow, ACL, Dynamic ARP inspekce, LACP, IPv4/IPv6 Management prostřednictvím CLI a GUI rozhraní, podpora centrálního systému řízení a monitorování sítě, rozpoznávání a řízení na 7 vrstvě OSI modelu, podpora IEEE 802.1ab, IEEE 802.1p,IEEE 802.1w, STP Root Guard, STP BDU Guard, IEEE 802.1s, IEEE 802.1AX, IEEE 802.3x, Jumbo Frames, IEEE 802.1Q, podpora SNMP v1/v2c/v3, SNTP</t>
  </si>
  <si>
    <t>Licence k přepínači typ 2</t>
  </si>
  <si>
    <t>Licence pro centrální zprávu, záruční výměnu hardwaru na 5 let.</t>
  </si>
  <si>
    <t>WiFi AP</t>
  </si>
  <si>
    <t>WiFi přístupový bod typ 1</t>
  </si>
  <si>
    <t>Centrálně řízený Wi-Fi 6 přístupový bod, 3+1 nezávislé radiové části (2,4GHz + 5GHz + 2,4/5GHz skenování + Bluetooth), interní antény, MIMO 2x2, max. propustnost 2,4GHz = 500Mbps / 5GHz=1200Gbps, 1Gbps Base-T RJ45 port, napájení PoE 802.3at, počet současných SSID min 14, typ plná podpora IEEE 802.1x včetně přiřazování klientů do VLAN, typ autentifikace WPA3 PSK a Enterprise , Web Captive Portal, MAC blacklist &amp; whitelist, IEEE standardy - 802.11a, 802.11b, 802.11d, 802.11e, 802.11g, 802.11h, 802.11i, 802.11j, 802.11k, 802.11n, 802.11r, 802.11v, 802.11w, 802.11ac, 802.11ax, 802.1Q, 802.1X, 802.3ad, 802.3af, 802.3at, 802.3az. Pokročilé vlastnosti 802.11 - OFDMA, BSS Coloring, UL MU-MIMO 802.11x, DL-MU-MIMO. Počet klientů na 1 rádiovou část min 500, trvalé skenování/monitorování frekvenčního pásma s podporou Rogue Scan Radio, WIPS / WIDS Radio Modes, Packet Sniffer Mode, Spectrum Analyzer. Včetně montážního materiálu na stěnu a strop</t>
  </si>
  <si>
    <t>Licence k WiFi přístupovému bodu typ 1</t>
  </si>
  <si>
    <t>Zařízení pro sběr logů</t>
  </si>
  <si>
    <t xml:space="preserve">Zařízení pro sběr logů, analýzu a reporting provozu v LAN, integrované do jednoho uceleného systému (virtuální appliance nebo HW zařízení), poskytnutí centralizované analýzy bezpečnostních událostí, forenzní výzkum, reporting, těžbu dat. Kapacita úložného prostoru pro uchování logů a ostatních dat min. na 2 měsíce. Protokoly a zdroje logů min. syslog, TCP, UDP, HTTP, AMQP, JSON, SNMP, netflow, REST API, textové soubory, Radius, Active Directory, MS SQL databáze, Windows Event Log - včetně rozšířených "Applications and Services Logs". Uživatelské parsování logů včetně modelování, normalizace a doplňování logů, geolokace. 1000 EPS (event per second), 5000 FPM (flows per minute). Grafické uživatelské a administrátorské rozhraní, integrace s LDAP.  </t>
  </si>
  <si>
    <t>Licence pro zařízení na sběr logů</t>
  </si>
  <si>
    <t>Licence pro podporu, pokročilá výměna hardwaru (NBD), firmware a obecné aktualizace na 5 let.</t>
  </si>
  <si>
    <t>Transceivery</t>
  </si>
  <si>
    <t>Transceiver metalický SFP Gig</t>
  </si>
  <si>
    <t>SFP transceiver 1,25Gbps, 1000BASE-T, UTP Cat5, 100m, RJ-45 pro přepínače</t>
  </si>
  <si>
    <t>Transceiver optický SX Gig</t>
  </si>
  <si>
    <t>SFP+ transceiver 10Gbps, SM, 1 km, diagnostika, pro přepínače a firewall</t>
  </si>
  <si>
    <t>Server</t>
  </si>
  <si>
    <t>CPU min. 40 000 bodů (https://www.cpubenchmark.net), max 16 jader, DDR4-3200
1x Servisní modul s podporou KVM nezávislou na operačním systému
1x 2.5 Chassis with up to 10 Hard Drives
1x LCD rámeček, stavové a chybové informace
128 GB RAM, RDIMM, 3200MT/s, Dual Rank, full balanced
8x 1.2TB 10K RPM SAS 12Gbps 512n 2.5in Hot-plug Hard Drive
1x kontrolérová karta + 2x M.2 Sticks 240G (RAID 1)
1x RAID Controller Card, 8GB storage capacity
1x  Dual, Hot-plug, Redundant Power Supply (1+1), 750W
2x C13 to C14, PDU Style, 2m, napájecí kabel
1x Šifrovací a bezpečnostní modul TPM
1x síťová karta Dual Port 10GbE SFP+ a Dual Port 1GbE, rNDC
1x Power Saving Active Power Controller
1x Příslušenství pro montáž do 19" rozvaděče s organizérem kabelů</t>
  </si>
  <si>
    <t>Servisní podpora 5 let NBD onsite</t>
  </si>
  <si>
    <t>Servisní podpora 5 let NBD onsite pro server</t>
  </si>
  <si>
    <t>UPS serveru</t>
  </si>
  <si>
    <t>UPS</t>
  </si>
  <si>
    <t>Online UPS s dvojí konverzí, 3000W/3000VA, jednofázová 230V, IEC C19, 2 samostatně řízené čtveřice výstupních zásuvek IEC C13,  USB pro komunikaci se serverem, LCD displej, rackové provedení max 2U včetně montážního materiálu do racku, podpora připojení externích baterií pro prodloužení doby zálohování. Záruka 36 měsíců</t>
  </si>
  <si>
    <t>OS, licence klienti</t>
  </si>
  <si>
    <t>Server - operační systém</t>
  </si>
  <si>
    <t xml:space="preserve">Operační systém v aktuální verzi zajišťující programové vybavení pro server na hardwarové úrovní, s podporou až 2 virtuálních strojů a paměti až 4TB,  bez uživatelských a přístupových limitů, podpora serverové virtualizace a kontejnerů, nativní podpora běhu Windows 64 bit aplikací </t>
  </si>
  <si>
    <t>Přístupová uživatelská licence</t>
  </si>
  <si>
    <t>Přístupové uživatelské licence zajišťující uživateli přístup k serverové části</t>
  </si>
  <si>
    <t>Celkem materiál aktivní prvky</t>
  </si>
  <si>
    <t>Instalace, konfigurace</t>
  </si>
  <si>
    <t>Doprava</t>
  </si>
  <si>
    <t>Celkem ostatní</t>
  </si>
  <si>
    <t>Celkem Konektivita bez DPH</t>
  </si>
  <si>
    <t>VÝKAZ VÝMĚR</t>
  </si>
  <si>
    <t>MODERNIZACE JAZYKOVÉ A IT UČEBNY NA ZŠ PALACHOVA, ÚSTÍ NAD LABEM</t>
  </si>
  <si>
    <t>Část:</t>
  </si>
  <si>
    <t>Strukturovaná kabeláž</t>
  </si>
  <si>
    <t>Základní škola ul. Palachova 400/37 400 01 Ústí Nad Labem</t>
  </si>
  <si>
    <t xml:space="preserve">PŘÍLOHA </t>
  </si>
  <si>
    <t>D.1.4b.08 – 01/2023</t>
  </si>
  <si>
    <t>MATERIÁL</t>
  </si>
  <si>
    <t>obj.číslo</t>
  </si>
  <si>
    <t>kabeláž UTP</t>
  </si>
  <si>
    <t>C6U-B2ca-Rlx-305OR</t>
  </si>
  <si>
    <t>C6U-B2ca-Rlx-305OR kabel U/UTP, kat. 6, HFFR-LS, B2ca s1a d1 a1, 305m cívka, oranžový</t>
  </si>
  <si>
    <t>bal 305m</t>
  </si>
  <si>
    <t>C6U-B2ca-Rlx-305OR kabel U/UTP, kat. 6, HFFR-LS, B2ca s1a d1 a1, 305m cívka, oranžový - provizorní zapojení zásuvek ze stávajícího datového rozvaděče v učebně PC</t>
  </si>
  <si>
    <t>C6CJAKU002</t>
  </si>
  <si>
    <t>nestíněný keystone TJ45 Cat.6 beznástrojový, šedý, LEVITON</t>
  </si>
  <si>
    <t>MMCUNILGD45001</t>
  </si>
  <si>
    <t>45 x 45mm European Style Double Shuttered Module - Accepts 2 x RJ-45 Jack</t>
  </si>
  <si>
    <t>MMCWDOUNI115</t>
  </si>
  <si>
    <t>80mm x 80mm Continental style UNI Range faceplate - (Rounded Corner)- WHITE)</t>
  </si>
  <si>
    <t>MMCWDOUNI116</t>
  </si>
  <si>
    <t>80x80x33mm Continental style UNI Range backbox - (Rounded Corner)- WHITE</t>
  </si>
  <si>
    <t>C6CPNLU24012M</t>
  </si>
  <si>
    <t>Cat6Plus 24 Port Unscreened Patch Panel 1U 110 IDC 568A/B Wired Black with cable management</t>
  </si>
  <si>
    <t>Konektor RJ45</t>
  </si>
  <si>
    <t>Drobný materiál,  pásky, štítky atd.atd</t>
  </si>
  <si>
    <t>STAHPAS</t>
  </si>
  <si>
    <t>suchý zip, šířka 20mm, délka 20mm, černý</t>
  </si>
  <si>
    <t xml:space="preserve">bal  </t>
  </si>
  <si>
    <t>PLT2M-M</t>
  </si>
  <si>
    <t>kabelová vázací páska 203mm délka,nylon6.6, natural,balení 1000ks</t>
  </si>
  <si>
    <t>PLT4H-TL</t>
  </si>
  <si>
    <t>kabelová vázací páska 368mm délka,nylon6.6, natural,balení 250ks</t>
  </si>
  <si>
    <t>přípojné kabely metalické</t>
  </si>
  <si>
    <t>C6CPCU005-888BB</t>
  </si>
  <si>
    <t>Cat6Plus 24 AWG U/UTP Stranded 4 Pair RJ45 - RJ45 Blade Patch Cord Grey LS/OH IEC 332.1 Sheathed Cable with Grey Boots 0,5m</t>
  </si>
  <si>
    <t>C6CPCU010-888BB</t>
  </si>
  <si>
    <t>Cat6Plus 24 AWG U/UTP Stranded 4 Pair RJ45 - RJ45 Blade Patch Cord Grey LS/OH IEC 332.1 Sheathed Cable with Grey Boots 1m</t>
  </si>
  <si>
    <t>C6CPCU020-888BB</t>
  </si>
  <si>
    <t>Cat6Plus 24 AWG U/UTP Stranded 4 Pair RJ45 - RJ45 Blade Patch Cord Grey LS/OH IEC 332.1 Sheathed Cable with Grey Boots 2m</t>
  </si>
  <si>
    <t>C6CPCU030-888BB</t>
  </si>
  <si>
    <t>LEVITON C6CPCU030-888BB propojovací kabel RJ45/RJ45, U/UTP, kat. 6, 3m, šedý</t>
  </si>
  <si>
    <t>C6CPCU050-888BB</t>
  </si>
  <si>
    <t>LEVITON C6CPCU050-888BB propojovací kabel RJ45/RJ45, U/UTP, kat. 6, 5m, šedý</t>
  </si>
  <si>
    <t>C6CPCU100-888BB</t>
  </si>
  <si>
    <t>LEVITON C6CPCU100-888BB propojovací kabel RJ45/RJ45, U/UTP, kat. 6, 10m, šedý</t>
  </si>
  <si>
    <t>rozvaděče</t>
  </si>
  <si>
    <t>RM7-42-80/100-B</t>
  </si>
  <si>
    <t>montovaný rozvaděč mSEVEN, výška 42U, šířka 800mm, hloubka 1000mm</t>
  </si>
  <si>
    <t>DP-VEL-04/100-H</t>
  </si>
  <si>
    <t>19" ventilační jednotka, 4x ventilační jednotka,4x ventilátor, 230V, s termostatem, horní, dolní montáž</t>
  </si>
  <si>
    <t>DP-VER-061-H</t>
  </si>
  <si>
    <t>rám pro instalaci DP-VEN-04,6 do horního nebo spodního rámu rozvaděče hloubky 1000 mm, černá</t>
  </si>
  <si>
    <t>RUN-18-60/60-B</t>
  </si>
  <si>
    <t xml:space="preserve">19" nástěnný rozvaděč, výška 18U, hloubka 600 mm </t>
  </si>
  <si>
    <t xml:space="preserve">DP-LV-N18 </t>
  </si>
  <si>
    <t>19" vertikální lišty, v.18U, bal=1pár</t>
  </si>
  <si>
    <t>DP-VE-01-H</t>
  </si>
  <si>
    <t>Náhradní ventilátor s mřížkou, 230V, bez termostatu, černý, CONTEG</t>
  </si>
  <si>
    <t>ID-EO-TC</t>
  </si>
  <si>
    <t>Termostat pro chlazení, spínací, CONTEG</t>
  </si>
  <si>
    <t>RUN-15-60/60-B</t>
  </si>
  <si>
    <t>19"nástěnný rozvaděč, 19", v. 15U (758mm) , h. 600mm, š. 600mm, nedělený, PREMIUM, šedý</t>
  </si>
  <si>
    <t>RUN-12-60/60-B</t>
  </si>
  <si>
    <t>19"nástěnný rozvaděč, 19", v. 12U (624mm) , h. 600mm, š. 600mm, nedělený, PREMIUM, šedý</t>
  </si>
  <si>
    <t>DP-VEN-02-H</t>
  </si>
  <si>
    <t>ventilační jednotka, 2x ventilátor, 230V, s termostatem, 19", černá</t>
  </si>
  <si>
    <t>DP-RP-08-UTEF-IEEC14</t>
  </si>
  <si>
    <t>Napájecí panel, 8xUTE, 250V, 10A pojistka, 19", 2,8m kabel se zástrčkou IEC 320 C14, CONTEG</t>
  </si>
  <si>
    <t>DP-PT-550-H</t>
  </si>
  <si>
    <t>police ukládací, h. 550mm, 19", 1U, 20kg, podpěry, RAL9005</t>
  </si>
  <si>
    <t>DP-PT-450-H</t>
  </si>
  <si>
    <t>19" ukládací police s podpěrami, hloubka 450mm, 1U, barva černá</t>
  </si>
  <si>
    <t>DP-PO-PD</t>
  </si>
  <si>
    <t>Podpěra police 298mm</t>
  </si>
  <si>
    <t>DP-KO-H1</t>
  </si>
  <si>
    <t>Zátěžová nebrzděná kolečka</t>
  </si>
  <si>
    <t>pár</t>
  </si>
  <si>
    <t>DP-KO-H2</t>
  </si>
  <si>
    <t>Zátěžová brzděná kolečka</t>
  </si>
  <si>
    <t>kspár</t>
  </si>
  <si>
    <t>DP-VP-K02-H</t>
  </si>
  <si>
    <t>Vázací panel, 1U,19", jednostranný, plastový kanál 40x60mm,RAL9005</t>
  </si>
  <si>
    <t>Montážní sada 100ks</t>
  </si>
  <si>
    <t xml:space="preserve">Drobný materiál, </t>
  </si>
  <si>
    <t>UPS2000</t>
  </si>
  <si>
    <t>UPS 2000VA, online s dvojí konverzí, jednofázová 230V, 3 výstupní zásuvky, LCD displej, USB + LAN správa, montáž do stojanu, hloubka do 50 cm</t>
  </si>
  <si>
    <t>optické propojení rozvaděčů (R1-RMAN,R1-R0,R1-R2,R1-R3,R1-R3A,R1-R4)</t>
  </si>
  <si>
    <t>FPCC1SXSM12LC2</t>
  </si>
  <si>
    <t>optická vana  FibrePlus 19", osazená 6xLC duplex spjkou SM, 1RU, černá, LEVITON</t>
  </si>
  <si>
    <t>FPCC1SXSM24LC2</t>
  </si>
  <si>
    <t>optická vana  FibrePlus 19", osazená 12xLC duplex spjkou SM, 1RU, černá, LEVITON</t>
  </si>
  <si>
    <t>FPCC1SXSM48LC2</t>
  </si>
  <si>
    <t>optická vana  FibrePlus 19", osazená 24xLC duplex spjkou SM, 1RU, černá, LEVITON</t>
  </si>
  <si>
    <t xml:space="preserve">T5PLS-24F </t>
  </si>
  <si>
    <t>optická kazeta pro 24 svárů, LEVITON</t>
  </si>
  <si>
    <t>Ochranna svárů</t>
  </si>
  <si>
    <t>HOTLC008001</t>
  </si>
  <si>
    <t>pigtail LC/PC, SM, délka 1m, LEVITON</t>
  </si>
  <si>
    <t xml:space="preserve">GF008PDC12LU-Eca </t>
  </si>
  <si>
    <t xml:space="preserve">12 fibre Singlemode G652D – Premise Distribution Cable-LSHF/LSZH-EuroClass-Black   </t>
  </si>
  <si>
    <t>m</t>
  </si>
  <si>
    <t>Drobný materiál</t>
  </si>
  <si>
    <t>cpl</t>
  </si>
  <si>
    <t>přípojné kabely optické</t>
  </si>
  <si>
    <t>HOPLC008010LC203</t>
  </si>
  <si>
    <t>optický propojovací kabel LC/PC-PC/PC duplex SM 1m, LEVITON</t>
  </si>
  <si>
    <t>HOPLC008020LC203</t>
  </si>
  <si>
    <t>optický propojovací kabel LC/PC-PC/PC duplex SM 2m, LEVITON</t>
  </si>
  <si>
    <t>LC/P-SC/P-1-SDL</t>
  </si>
  <si>
    <t>LC/P-SC/P-1-SDL optický propojovací kabel LC/PC-SC/PC duplex SM 9/125um 1m</t>
  </si>
  <si>
    <t>LC/P-SC/P-2-SDL</t>
  </si>
  <si>
    <t>LC/P-SC/P-1-SDL optický propojovací kabel LC/PC-SC/PC duplex SM 9/125um 2m</t>
  </si>
  <si>
    <t>nosné prvky kabeláží</t>
  </si>
  <si>
    <t>LISTA LHD 40X20 HD 2M</t>
  </si>
  <si>
    <t>LISTA LHD 40X40 HD 2M</t>
  </si>
  <si>
    <t>LIŠTA LH 60X40 HD 2M</t>
  </si>
  <si>
    <t>Parapetní žlab KOPOS EKD 80x40 HD 2m bílá</t>
  </si>
  <si>
    <t>Parapetní žlab KOPOS EKD 100x40 HD 2m bílá</t>
  </si>
  <si>
    <t>Parapetní žlab KOPOS EKD 120x40 HD 2m bílá</t>
  </si>
  <si>
    <t>TRUBKA KOPOFLEX 50 KF 09050 BA</t>
  </si>
  <si>
    <t>příslušenství k lištám  tvarovky</t>
  </si>
  <si>
    <t>PROTIPOŽÁRNÍ UCPÁVKY</t>
  </si>
  <si>
    <t>Protipožární disky, tmely, pěny atd.dle počtu kab. Pr. 20-100mm před.poč.75ks</t>
  </si>
  <si>
    <t>ostatní</t>
  </si>
  <si>
    <t>montážní materiál (šrouby, vruty, hmoždinky, pásky apod.)</t>
  </si>
  <si>
    <t>Celkem materiál strukturovaná kabeláž</t>
  </si>
  <si>
    <t>Drážky a trubkování, demontáž stávající LAN v učebně IT a cizích jazyků -  VV stavby</t>
  </si>
  <si>
    <t>Rozpočet:</t>
  </si>
  <si>
    <t>STRUKTUROVANÁ KABELÁŽ</t>
  </si>
  <si>
    <t>MONTÁŽE</t>
  </si>
  <si>
    <t>Pokládka UTP kabelů</t>
  </si>
  <si>
    <t>Pokládka UTP kabelu- provizorní napojení zásuvek z setávajícího datového rozvaděče</t>
  </si>
  <si>
    <t>pokládka optických kabelů</t>
  </si>
  <si>
    <t>montáž nosných prvků</t>
  </si>
  <si>
    <t>průrazy, jádrové vrtání včetně začištění</t>
  </si>
  <si>
    <t>montáž 19" rozvaděče</t>
  </si>
  <si>
    <t>nazbrojení rozvaděče SK</t>
  </si>
  <si>
    <t>zakončení optických kabelů</t>
  </si>
  <si>
    <t>zapojení modulu RJ45</t>
  </si>
  <si>
    <t>montáž zásuvky SK</t>
  </si>
  <si>
    <t>kompletace rozvaděče FO</t>
  </si>
  <si>
    <t>svár na vlákně SM</t>
  </si>
  <si>
    <t>Měření optického vlákna oboustranné PM+- reflektormetrické vč. protokolu</t>
  </si>
  <si>
    <t>vypracování výrobní dokumentace</t>
  </si>
  <si>
    <t>koordinace mezi profesemi</t>
  </si>
  <si>
    <t>Provizorní napojení zásuvek z RD Výpočetní techniky + koordinace s IT pracovníkem</t>
  </si>
  <si>
    <t>Kpl</t>
  </si>
  <si>
    <t>PROTIPOŽÁRNÍ  ucpávky včetně dokumentace</t>
  </si>
  <si>
    <t>k</t>
  </si>
  <si>
    <t>úklid po montážních činnostech, přesuny hmot</t>
  </si>
  <si>
    <t>demontáž starých nevyhovujících rozvodů SK v objektu</t>
  </si>
  <si>
    <t xml:space="preserve">cpl </t>
  </si>
  <si>
    <t>Dokumentace skutečného provedení</t>
  </si>
  <si>
    <t>Certifikace LAN Měření portů LAN</t>
  </si>
  <si>
    <t>port</t>
  </si>
  <si>
    <t>dopravní náklady</t>
  </si>
  <si>
    <t>Celkem montážní práce</t>
  </si>
  <si>
    <t>Celkem SK bez DPH</t>
  </si>
  <si>
    <t>Je-li v projektové dokumentaci uveden konkrétní výrobce systému strukturované kabeláže,</t>
  </si>
  <si>
    <t xml:space="preserve"> je možné použít systém jiného výrobce, který splňuje parametry uvedené v projektové dokumentaci. </t>
  </si>
  <si>
    <t xml:space="preserve">Uvedení konkrétního systému a výrobce strukturovaného kabelážního systému v PD je příkladem požadovaných </t>
  </si>
  <si>
    <t xml:space="preserve"> vazeb mezi jednotlivými požadovanými komponenty v požadované topologii LAN. </t>
  </si>
  <si>
    <t>SOUHRN Základní škola Základní škola ul. Palachova 400/37 400 01 Ústí Nad Labem</t>
  </si>
  <si>
    <t>Zařízení staveniště, bezpečnostní tabulky, popisky, značky</t>
  </si>
  <si>
    <t>Zkušební provoz, revize, provozní knihy</t>
  </si>
  <si>
    <t>Likvidace odpadů</t>
  </si>
  <si>
    <t>Celkem KONEKTIVITA a STRUKTUROVANÁ KABELÁŽ bez DPH</t>
  </si>
  <si>
    <t>Základní škola a Mateřská škola, Nová 1432/5, 400 03 Ústí nad Labem-Střekov</t>
  </si>
  <si>
    <t>záruka 5 let 24x7, s výměnou NBD, upgrade OS a firmware a všech služeb NGFW (aplikační kontrola, IPS, AV, Botnet IP/doména, služby mobilního malware, web filtrování, antispam, řízení provozu)</t>
  </si>
  <si>
    <t xml:space="preserve">Řešení (cloud/HW appliance) pro detekci hrozeb s dynamickou analýzou k identifikaci neznámého škodlivého SW. Dostupnost 99,95% (24x7x365). Doba ukončení cílové analýzy min. 1x / hod., antivirový sken, emulace, virtuální karanténa. </t>
  </si>
  <si>
    <t>Přepínač typ 3</t>
  </si>
  <si>
    <t>Centrálně řízený PoE přístupový přepínač L2/L3, 24x 1Gbps RJ45 porty, 4x 10Gbps SFP+ porty, 1U, pro montáž do 19" rozvaděče, PoE na min. 185 W, IEEE 802.3af/at, min. přepínací kapacita fullduplex 128 Gbps, výkon min. 190 Mpps, neblokující přepínací architektura, min. 32 K MAC adres, min. 4 K VLAN, podpora IPv4/IPv6,  podpora statického směrování,podpora BFD, DHCP relay, autentifikace RADIUS administrátorských účtů, IEEE 802.1x (port-based, MAC, VLAN, MAC Acces Bypass, User based VLAN), sFlow, ACL, Dynamic ARP inspekce, LACP, IPv4/IPv6 Management prostřednictvím CLI a GUI rozhraní, podpora centrálního systému řízení a monitorování sítě, rozpoznávání a řízení na 7 vrstvě OSI modelu, podpora IEEE 802.1ab, IEEE 802.1p,IEEE 802.1w, STP Root Guard, STP BDU Guard, IEEE 802.1s, IEEE 802.1AX, IEEE 802.3x, Jumbo Frames, IEEE 802.1Q, podpora SNMP v1/v2c/v3, SNTP</t>
  </si>
  <si>
    <t>Licence k přepínači typ 3</t>
  </si>
  <si>
    <t>Přepínač typ 4</t>
  </si>
  <si>
    <t>Centrálně řízený přístupový přepínač L2/L3, 24x 1Gbps RJ45 porty, 4x 10Gbps SFP+ porty, 1U, pro montáž do 19" rozvaděče, IEEE 802.3af/at, min. přepínací kapacita fullduplex 128 Gbps, výkon min. 190 Mpps, neblokující přepínací architektura, min. 32 K MAC adres, min. 4 K VLAN, podpora IPv4/IPv6,  podpora statického směrování,podpora BFD, DHCP relay, autentifikace RADIUS administrátorských účtů, IEEE 802.1x (port-based, MAC, VLAN, MAC Acces Bypass, User based VLAN), sFlow, ACL, Dynamic ARP inspekce, LACP, IPv4/IPv6 Management prostřednictvím CLI a GUI rozhraní, podpora centrálního systému řízení a monitorování sítě, rozpoznávání a řízení na 7 vrstvě OSI modelu, podpora IEEE 802.1ab, IEEE 802.1p,IEEE 802.1w, STP Root Guard, STP BDU Guard, IEEE 802.1s, IEEE 802.1AX, IEEE 802.3x, Jumbo Frames, IEEE 802.1Q, podpora SNMP v1/v2c/v3, SNTP</t>
  </si>
  <si>
    <t>Licence k přepínači typ 4</t>
  </si>
  <si>
    <t>Licence pro centrální správu, záruční výměnu hardwaru na 5 let.</t>
  </si>
  <si>
    <t>Zařízení pro sběr logů, analýzu a reporting provozu v LAN, integrované do jednoho uceleného systému (virtuální appliance nebo HW zařízení), poskytnutí centralizované analýzy bezpečnostních událostí, forenzní výzkum, reporting, těžbu dat. Kapacita úložného prostoru pro uchování logů a ostatních dat min. na 2 měsíce. Protokoly a zdroje logů min. syslog, TCP, UDP, HTTP, AMQP, JSON, SNMP, netflow, REST API, textové soubory, Radius, Active Directory, MS SQL databáze, Windows Event Log - včetně rozšířených "Applications and Services Logs". Uživatelské parsování logů včetně modelování, normalizace a doplňování logů, geolokace. 1000 EPS (event per second), 5000 FPM (flows per minute). Grafické uživatelské a administrátorské rozhraní, integrace s LDAP.</t>
  </si>
  <si>
    <t>CPU min. 40 000 bodů (https://www.cpubenchmark.net), max 16 jader, DDR4-3200
1x Servisní modul s podporou KVM nezávislou na oparačním systému
1x 2.5 Chassis with up to 10 Hard Drives
1x LCD rámeček, stavové a chybové informace
128 GB RAM, RDIMM, 3200MT/s, Dual Rank, full balanced
8x 1.2TB 10K RPM SAS 12Gbps 512n 2.5in Hot-plug Hard Drive
1x kontrolérová karta + 2x M.2 Sticks 240G (RAID 1)
1x RAID Controller Card, 8GB storage capacity
1x  Dual, Hot-plug, Redundant Power Supply (1+1), 750W
2x C13 to C14, PDU Style, 2m, napájecí kabel
1x Šifrovací a bezpečnostní modul TPM
1x síťová karta Dual Port 10GbE SFP+ a Dual Port 1GbE, rNDC
1x Power Saving Active Power Controller
1x Příslušenství pro montáž do 19" rozvaděče s organizérem kabelů</t>
  </si>
  <si>
    <t xml:space="preserve">Operační systém v aktuální verzi zajišťující programové vybavení pro server na hardwarové úrovní, s podporou až 2 virtuálních strojů a paměti až 4TB,  bez uživatelských a přístupových limitů, podpora serverové virtalizace a kontejnerů, nativní podpora běhu Windows 64 bit aplikací </t>
  </si>
  <si>
    <t>MODERNIZACE UČEBEN JAZYKŮ A DIGITECHNOLOGIÍ NA ZŠ A MŠ NOVÁ V ÚSTÍ NAD LABEM</t>
  </si>
  <si>
    <t>Základní škola ul. Nová 142/5 400 03 Ústí Nad Labem</t>
  </si>
  <si>
    <t>PŘÍLOHA</t>
  </si>
  <si>
    <t>D.1.4b.07 – 01/2023</t>
  </si>
  <si>
    <t>C6CJAKKU002</t>
  </si>
  <si>
    <t xml:space="preserve">Spojky na UTP kabely </t>
  </si>
  <si>
    <t>Drobný materiál,  pásky, štítky suché zipy STAHPAS vázací pásky atd</t>
  </si>
  <si>
    <t>telefonní rozvody</t>
  </si>
  <si>
    <t>C5CPNLU504PK2M</t>
  </si>
  <si>
    <t>patch panel 50xRJ 45 UTP Telephone Panel, 4 pin (36,45) (ISDN/Voice) černý</t>
  </si>
  <si>
    <t>C5CPNLU254PK2M</t>
  </si>
  <si>
    <t>patch panel 25xRJ 45 UTP Telephone Panel, 4 pin (36,45) (ISDN/Voice) černý</t>
  </si>
  <si>
    <t>Skládané délky kabelů pro potřebné profily</t>
  </si>
  <si>
    <t>PRAFlaCOM 5x 2x0,5</t>
  </si>
  <si>
    <t>PRAFlaCOM 10x 2x0,5</t>
  </si>
  <si>
    <t>Drobný materiál,  pásky, štítky atd.</t>
  </si>
  <si>
    <t>přípojné kabely</t>
  </si>
  <si>
    <t>nástěnný rozvaděč, 19", v. 15U (758mm) , h. 600mm, š. 600mm, nedělený, PREMIUM, šedý</t>
  </si>
  <si>
    <t>nástěnný rozvaděč , 19", v. 12U (624mm) , h. 600mm, š. 600mm, nedělený, PREMIUM, 7035</t>
  </si>
  <si>
    <t>RUN-09-60/60-B</t>
  </si>
  <si>
    <t>19" nástěnný rozvaděč, 19", v. 9U (491mm), h.600mm, š.600mm, nedělitelný</t>
  </si>
  <si>
    <t>DP-VEL-02-B</t>
  </si>
  <si>
    <t>Ventilační jednotka, 2x ventilátor, 230V, s termostatem, šedá, CONTEG</t>
  </si>
  <si>
    <t>DP-VE-ROV-B</t>
  </si>
  <si>
    <t>krycí mřížka větracích otvorů pro rozvaděč s hloubkou 600m a 800mm, šedá, CONTEG</t>
  </si>
  <si>
    <t>19" ukládací police s podpěrami, hloubka 550mm, 1U, barva černá</t>
  </si>
  <si>
    <t>UPS1000</t>
  </si>
  <si>
    <t>UPS 1000VA, online s dvojí konverzí, jednofázová 230V, 3 výstupní zásuvky, LCD displej, USB + LAN správa, montáž do stojanu, hloubka do 35 cm</t>
  </si>
  <si>
    <t>UPS 1000VA, online s dvojí konverzí, jednofázová 230V, 3 výstupní zásuvky, LCD displej, USB + LAN správa, montáž do stojanu, hloubka do 40 cm</t>
  </si>
  <si>
    <t>optické propojení rozvaděčů (R1-R2,R1-R3,R1-R4,R1-R5, R1-R6, R1-R0)</t>
  </si>
  <si>
    <t>optická vana  FibrePlus 19", osazená 24xLC duplex spojkou SM, 1RU, černá, LEVITON</t>
  </si>
  <si>
    <t>Ochrana svárů</t>
  </si>
  <si>
    <t>GF008PDC12LU-B2ca</t>
  </si>
  <si>
    <t>optický kabel, PDC - těsná ochrana, 12x9um OS2, univerzální, HFFR-LS, černý</t>
  </si>
  <si>
    <t>pcl</t>
  </si>
  <si>
    <t>optické propojení rozvaděčů (R0-R1)</t>
  </si>
  <si>
    <t>5WMNT-01C5F-100-2LL</t>
  </si>
  <si>
    <t>Nástěnný optický rozvaděč pro max 12 vláken, včetně adapteru 6xLC duplex OS2</t>
  </si>
  <si>
    <t>LC/P-SC/P-2-SDL optický propojovací kabel LC/PC-SC/PC duplex SM 9/125um 2m</t>
  </si>
  <si>
    <t>Přesun zařízení  v PC učebně -Učebna cizích jazyků</t>
  </si>
  <si>
    <t xml:space="preserve">pigtail SC/PC, SM, délka 1m, </t>
  </si>
  <si>
    <t>Optická spojka SC,Simplex, SM, modrá</t>
  </si>
  <si>
    <t>Spojka UTP kabelů</t>
  </si>
  <si>
    <t>C6U-HF1-Rlx-305VT</t>
  </si>
  <si>
    <t>Cat6Plus 23 AWG U/UTP 4 Pair LSF/OH IEC 332.1 Sheathed Violet RAL 4005 Cable</t>
  </si>
  <si>
    <t>box</t>
  </si>
  <si>
    <t>LIŠTA EKD 80x40 HD 2M</t>
  </si>
  <si>
    <t xml:space="preserve">LISTA EKE 100X60 HD 2M   </t>
  </si>
  <si>
    <t>KAT577</t>
  </si>
  <si>
    <r>
      <t xml:space="preserve">Lišta PVC 74mm V-Volta-G0 dub světlý </t>
    </r>
    <r>
      <rPr>
        <b/>
        <sz val="8"/>
        <color indexed="8"/>
        <rFont val="Arial"/>
        <family val="2"/>
      </rPr>
      <t>různé odstíny Lišta PVC 74mm V-Volta-G0 dub světlý různé odstíny Lišta PVC 74mm V-Volta-G0 dub světlý různé odstíny</t>
    </r>
  </si>
  <si>
    <t>Samonosná trubka včetně příslušenství k ukotvení</t>
  </si>
  <si>
    <t xml:space="preserve">příslušenství k lištám </t>
  </si>
  <si>
    <t>Elektroinstalační krabice pro rezervu PBX</t>
  </si>
  <si>
    <t>Protipožární disky, tmely, pěny atd. dle počtu kab. Pr. 20-100 mm před. Poč.90ks</t>
  </si>
  <si>
    <t>Dtážky a trubkování v učebnách Cizích jazyků Informační technologie -  VV stavby</t>
  </si>
  <si>
    <t>Základní škola ul. Nová 142/5 400 03 Ústí nad Labem</t>
  </si>
  <si>
    <t>D.1.4b.07</t>
  </si>
  <si>
    <t>pokládka Nízkofrekvenčních kabelů</t>
  </si>
  <si>
    <t>montáž nosných prvků, včetně elektroinstalační krabice a samonosné trubky</t>
  </si>
  <si>
    <t>Průrazy včetně začištění</t>
  </si>
  <si>
    <t>Práce spojení s montáží a demontáží stávajících dřevěných lišt</t>
  </si>
  <si>
    <t>Měření optického vlákna oboustranné PM+ - reflektormetrické vč. protokolu</t>
  </si>
  <si>
    <t xml:space="preserve">Přesun zařízení  z PC učeben vymístění RD, přepojení kabelů </t>
  </si>
  <si>
    <t>demontáž starých nevyhovujících rozvodů SK v objektu, ekologická likvidace</t>
  </si>
  <si>
    <t>Drážky a trubkování v učebnách Cizích jazyků Informační technologie -  VV stavby</t>
  </si>
  <si>
    <t>SOUHRN Základní škola ul. Nová 142/5 400 03 Ústí nad Labem</t>
  </si>
  <si>
    <t>Základní škola Neštěmická 787/38, 400 07 Ústí nad Labem-Neštěmice</t>
  </si>
  <si>
    <t>Výkaz výměr</t>
  </si>
  <si>
    <t>MODERNIZACE PŘÍRODOVĚDNÉ A IT UČEBNY NA ZŠ NEŠTĚMICKÁ, ÚSTÍ NAD LABEM</t>
  </si>
  <si>
    <t>Základní škola ul. Neštěmická 787/38 400 03 Ústí Nad Labem</t>
  </si>
  <si>
    <t>D.1.4b.06 – 01/2023</t>
  </si>
  <si>
    <t>Drobný materiál, , štítky atd.</t>
  </si>
  <si>
    <t>RI7-27-60/60-B</t>
  </si>
  <si>
    <t>CONTEG RI7-27-60/60-B stojanový rozvaděč, 19", v. 27U (1311mm), h. 600mm, š. 600mm, iSEVEN, šedý</t>
  </si>
  <si>
    <t>optické propojení rozvaděčů (R1-R2,R1-R3,R1-R4,R1-R5, R1-R6)</t>
  </si>
  <si>
    <t>ZX-MT-FC-4100D-20A1310</t>
  </si>
  <si>
    <t>Media konvertor 100M/1Gbps řady ZCOMAX MT, WDM, singlemode, 20km, SC simplex, 100/1000BASE-T/ 1000BASE-LX, Tx1310nm</t>
  </si>
  <si>
    <t>ZX-MT-FC-4100D-20B1550</t>
  </si>
  <si>
    <t>Media konvertor 100M/1Gbps řady ZCOMAX MT, WDM, singlemode, 20km, SC simplex, 100/1000BASE-T/ 1000BASE-LX, Tx1550nm</t>
  </si>
  <si>
    <t xml:space="preserve">LISTA EKE 140X60 HD 2M   </t>
  </si>
  <si>
    <t>KANÁL PARAPETNÍ PK 140x70 D HD /2M/, Parapetní kanál dutý bílá barva , 2m v kartonu</t>
  </si>
  <si>
    <t>1181499</t>
  </si>
  <si>
    <t>KRABICE KP PK HB PRO KANÁLY  1710x70D</t>
  </si>
  <si>
    <t>Lišta PVC 74mm V-Volta-G0 dub světlý různé odstíny</t>
  </si>
  <si>
    <t>Protipožární disky, tmely, pěny atd. dle počtu kab. Pr. 20-100 mm před. Poč.110ks</t>
  </si>
  <si>
    <t>Drážky a trubkování v učebně Přírodních věd -  VV stavby</t>
  </si>
  <si>
    <t>D.1.4b.06</t>
  </si>
  <si>
    <t>pokládka SYKFY kabelů</t>
  </si>
  <si>
    <t>průrazy včetně začištění</t>
  </si>
  <si>
    <t>Přesun stávajícího zařízení Internetu(RD5-RD1) KOORDINACE</t>
  </si>
  <si>
    <t>Montáž mediakonvertoru</t>
  </si>
  <si>
    <t>Protipožární ucpávky</t>
  </si>
  <si>
    <t>SOUHRN Základní škola ul. Neštěmická 787/38 400 03 Ústí Nad Labem</t>
  </si>
  <si>
    <t>Základní a mateřská škola Jitřní 277, 403 21 Ústí nad Labem - Střekov</t>
  </si>
  <si>
    <t>Integrovaná bezpečnostní brána NGFW pro inspekci provozu, kontrolou aplikací, IPS, detekcí malware (antivirus, mobilní malware, Botnet, CDR), filtrování webového přístupu, antispam, podpora HA clusteru, 1x USB port, 1x konzolový port, min. 2x 1Gbps RJ45 WAN porty, min. 1x Gbps DMZ port, min. 10x 1Gbps RJ45 porty, min. 2x 10 Gbps SFP+ sloty, min. 4x Gbps SFP sloty. propustnost stavového firewallu min. 18/18/8 Gbps (1518/512/64 bytů UDP paketů), min. 15000 současných VPN spojení (Client to GW), min. počet současných TCP spojení 1.4 mil., min. propustnost IPSec VPN 10.5 Gbps, min. počet firewallových pravidel 9000, min. počet nových nových TCP relací/sekunda 50000, podpora L3, podpora IPv4/IPv6 vč. filtrace, montáž do 19" rozvaděče max. 1U, správa prostřednictvím www rozhraní, certifikace ICSA Labs: Firewall, SSL VPN, IPS, Antivirus, IPsec, podpora duálního napájení, podpora redundantní konfigurace - spojení několika firewallů</t>
  </si>
  <si>
    <t>záruka 5 let 24x7, licence pro centrální správu, s výměnou NBD, upgrade OS a firmware a všech služeb NGFW (aplikační kontrola, IPS, AV, Botnet IP/doména, služby mobilního malware, web filtrování, antispam, řízení provozu)</t>
  </si>
  <si>
    <t>Centrálně řízený agregační přepínač L2/L3, min. 24x 10Gbps SFP+ a 2x 100 Gb QSFP28 porty, 1U, pro montáž do 19" rozvaděče, min. přepínací kapacita fullduplex 880 Gbps, výkon min. 1300 Mpps, neblokující přepínací architektura, min. 64 K MAC adres, min. 4 K VLAN, podpora IPv4/IPv6 Dual Stack směrování,  podpora statického a dynamického směrování OSPFv2, RIPv2, VRRP, BGP, ISIS, min. 20 K záznamů v routovací tabulce, podpora BFD, DHCP relay, autentifikace RADIUS administrátorských účtů, IEEE 8021x (port-based, MAC, VLAN, MAC Acces Bypass, Dynamic VLAN), sFlow, export netflow nebo ekvivalet, min. 2000 ACL pravidel, Dynamic ARP inspekce, podpora Multi-Chassis Link Agregace, IPv4/IPv6 Management prostřednictvím CLI a GUI rozhraní, podpora centrálního systému řízení a monitorování sítě, rozpoznávání a řízení na 7 vrstvě OSI modelu, podpora IEEE 802.1ab, IEEE 802.1p, podpora SNMP v1/v2c/v3, SNTP, redundantní napájecí zdroje vyměnitelné za provozu napájení, , vyhrazený 1 Gbps port pro out-of-band management</t>
  </si>
  <si>
    <t>UPS k serveru</t>
  </si>
  <si>
    <t>MODERNIZACE JAZYKOVÉ A IT UČEBNY NA ZŠ JITŘNÍ, ÚSTÍ NAD LABEM</t>
  </si>
  <si>
    <t>Základní škola ul. Jitřní 277 403 21 Ústí Nad Labem</t>
  </si>
  <si>
    <t>PRAFLACOM-F 10x2x0,5</t>
  </si>
  <si>
    <t>RI7-27-60/100-B</t>
  </si>
  <si>
    <t>RI7-27-60/100-B stojanový rozvaděč, 19", v. 27U (1311mm), h. 1000mm, š. 600mm, iSEVEN, šedý</t>
  </si>
  <si>
    <t>DP-VEN-04-H</t>
  </si>
  <si>
    <t>optické propojení rozvaděčů (RD1-RD2)</t>
  </si>
  <si>
    <t>optická vana  FibrePlus 19", osazená 6xLC duplex spojkou SM, 1RU, černá, LEVITON</t>
  </si>
  <si>
    <t>elektroinstalační krabice pro uložení rezerv</t>
  </si>
  <si>
    <t>Protipožární disky, tmely, pěny atd. Dle počtu kab. Pr. 20-50 mm před. počet 20ks</t>
  </si>
  <si>
    <t>Výkaz Výměr</t>
  </si>
  <si>
    <t>Pokládka kabelů nízkofrekvenčních (PRAFlaCOM)</t>
  </si>
  <si>
    <t>montáž nosných prvků včetně elektroinstalačních krabic</t>
  </si>
  <si>
    <t>průrazy, vrtání včetně začištění</t>
  </si>
  <si>
    <t>Provizorní napojení zásuvek, přívodu internetu,přenesení zařízení ze stávajícího RD Výpočetní techniky</t>
  </si>
  <si>
    <t>kpl</t>
  </si>
  <si>
    <t>SOUHRN Základní škola ul. Jitřní 277 403 21 Ústí Nad Labem</t>
  </si>
</sst>
</file>

<file path=xl/styles.xml><?xml version="1.0" encoding="utf-8"?>
<styleSheet xmlns="http://schemas.openxmlformats.org/spreadsheetml/2006/main">
  <numFmts count="9">
    <numFmt numFmtId="164" formatCode="GENERAL"/>
    <numFmt numFmtId="165" formatCode="D/M/YYYY"/>
    <numFmt numFmtId="166" formatCode="#,##0.00"/>
    <numFmt numFmtId="167" formatCode="#,##0.00%"/>
    <numFmt numFmtId="168" formatCode="DD\.MM\.YYYY"/>
    <numFmt numFmtId="169" formatCode="#,##0.00000"/>
    <numFmt numFmtId="170" formatCode="@"/>
    <numFmt numFmtId="171" formatCode="_-* #,##0.00\ [$Kč-405]_-;\-* #,##0.00\ [$Kč-405]_-;_-* \-??\ [$Kč-405]_-;_-@_-"/>
    <numFmt numFmtId="172" formatCode="#,##0.00&quot; Kč&quot;"/>
  </numFmts>
  <fonts count="31">
    <font>
      <sz val="10"/>
      <name val="Arial"/>
      <family val="2"/>
    </font>
    <font>
      <sz val="8"/>
      <name val="Arial CE"/>
      <family val="2"/>
    </font>
    <font>
      <sz val="8"/>
      <color indexed="9"/>
      <name val="Arial CE"/>
      <family val="2"/>
    </font>
    <font>
      <b/>
      <sz val="14"/>
      <name val="Arial CE"/>
      <family val="2"/>
    </font>
    <font>
      <sz val="8"/>
      <color indexed="48"/>
      <name val="Arial CE"/>
      <family val="2"/>
    </font>
    <font>
      <sz val="10"/>
      <color indexed="55"/>
      <name val="Arial CE"/>
      <family val="2"/>
    </font>
    <font>
      <sz val="10"/>
      <name val="Arial CE"/>
      <family val="2"/>
    </font>
    <font>
      <b/>
      <sz val="11"/>
      <name val="Arial CE"/>
      <family val="2"/>
    </font>
    <font>
      <b/>
      <sz val="10"/>
      <name val="Arial CE"/>
      <family val="2"/>
    </font>
    <font>
      <b/>
      <sz val="10"/>
      <color indexed="55"/>
      <name val="Arial CE"/>
      <family val="2"/>
    </font>
    <font>
      <b/>
      <sz val="12"/>
      <name val="Arial CE"/>
      <family val="2"/>
    </font>
    <font>
      <b/>
      <sz val="10"/>
      <color indexed="63"/>
      <name val="Arial CE"/>
      <family val="2"/>
    </font>
    <font>
      <sz val="12"/>
      <color indexed="55"/>
      <name val="Arial CE"/>
      <family val="2"/>
    </font>
    <font>
      <sz val="9"/>
      <name val="Arial CE"/>
      <family val="2"/>
    </font>
    <font>
      <sz val="9"/>
      <color indexed="55"/>
      <name val="Arial CE"/>
      <family val="2"/>
    </font>
    <font>
      <b/>
      <sz val="12"/>
      <color indexed="16"/>
      <name val="Arial CE"/>
      <family val="2"/>
    </font>
    <font>
      <sz val="12"/>
      <name val="Arial CE"/>
      <family val="2"/>
    </font>
    <font>
      <sz val="18"/>
      <color indexed="12"/>
      <name val="Wingdings 2"/>
      <family val="0"/>
    </font>
    <font>
      <u val="single"/>
      <sz val="11"/>
      <color indexed="12"/>
      <name val="Calibri"/>
      <family val="2"/>
    </font>
    <font>
      <sz val="11"/>
      <name val="Arial CE"/>
      <family val="2"/>
    </font>
    <font>
      <b/>
      <sz val="11"/>
      <color indexed="56"/>
      <name val="Arial CE"/>
      <family val="2"/>
    </font>
    <font>
      <sz val="11"/>
      <color indexed="56"/>
      <name val="Arial CE"/>
      <family val="2"/>
    </font>
    <font>
      <sz val="11"/>
      <color indexed="55"/>
      <name val="Arial CE"/>
      <family val="2"/>
    </font>
    <font>
      <sz val="10"/>
      <color indexed="8"/>
      <name val="Arial"/>
      <family val="2"/>
    </font>
    <font>
      <b/>
      <sz val="10"/>
      <color indexed="8"/>
      <name val="Arial"/>
      <family val="2"/>
    </font>
    <font>
      <b/>
      <sz val="8"/>
      <color indexed="8"/>
      <name val="Arial"/>
      <family val="2"/>
    </font>
    <font>
      <sz val="8"/>
      <color indexed="8"/>
      <name val="Arial"/>
      <family val="2"/>
    </font>
    <font>
      <sz val="8"/>
      <name val="Arial"/>
      <family val="2"/>
    </font>
    <font>
      <b/>
      <sz val="8"/>
      <name val="Arial"/>
      <family val="2"/>
    </font>
    <font>
      <sz val="10"/>
      <color indexed="10"/>
      <name val="Arial"/>
      <family val="2"/>
    </font>
    <font>
      <sz val="8"/>
      <color indexed="8"/>
      <name val="Calibri"/>
      <family val="2"/>
    </font>
  </fonts>
  <fills count="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
      <patternFill patternType="solid">
        <fgColor indexed="47"/>
        <bgColor indexed="64"/>
      </patternFill>
    </fill>
  </fills>
  <borders count="60">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8" fillId="0" borderId="0">
      <alignment/>
      <protection/>
    </xf>
    <xf numFmtId="164" fontId="1" fillId="0" borderId="0">
      <alignment/>
      <protection/>
    </xf>
    <xf numFmtId="164" fontId="23" fillId="0" borderId="0">
      <alignment/>
      <protection/>
    </xf>
  </cellStyleXfs>
  <cellXfs count="377">
    <xf numFmtId="164" fontId="0" fillId="0" borderId="0" xfId="0" applyAlignment="1">
      <alignment/>
    </xf>
    <xf numFmtId="164" fontId="1" fillId="0" borderId="0" xfId="21">
      <alignment/>
      <protection/>
    </xf>
    <xf numFmtId="164" fontId="2" fillId="0" borderId="0" xfId="21" applyFont="1" applyAlignment="1">
      <alignment horizontal="left" vertical="center"/>
      <protection/>
    </xf>
    <xf numFmtId="164" fontId="1" fillId="0" borderId="0" xfId="21" applyBorder="1">
      <alignment/>
      <protection/>
    </xf>
    <xf numFmtId="164" fontId="1" fillId="0" borderId="0" xfId="21" applyFont="1" applyAlignment="1">
      <alignment horizontal="left" vertical="center"/>
      <protection/>
    </xf>
    <xf numFmtId="164" fontId="1" fillId="0" borderId="1" xfId="21" applyBorder="1" applyProtection="1">
      <alignment/>
      <protection/>
    </xf>
    <xf numFmtId="164" fontId="1" fillId="0" borderId="2" xfId="21" applyBorder="1" applyProtection="1">
      <alignment/>
      <protection/>
    </xf>
    <xf numFmtId="164" fontId="1" fillId="0" borderId="3" xfId="21" applyBorder="1">
      <alignment/>
      <protection/>
    </xf>
    <xf numFmtId="164" fontId="1" fillId="0" borderId="3" xfId="21" applyBorder="1" applyProtection="1">
      <alignment/>
      <protection/>
    </xf>
    <xf numFmtId="164" fontId="1" fillId="0" borderId="0" xfId="21" applyProtection="1">
      <alignment/>
      <protection/>
    </xf>
    <xf numFmtId="164" fontId="3" fillId="0" borderId="0" xfId="21" applyFont="1" applyBorder="1" applyAlignment="1" applyProtection="1">
      <alignment horizontal="center" vertical="center"/>
      <protection/>
    </xf>
    <xf numFmtId="164" fontId="4" fillId="0" borderId="0" xfId="21" applyFont="1" applyAlignment="1">
      <alignment horizontal="left" vertical="center"/>
      <protection/>
    </xf>
    <xf numFmtId="164" fontId="5" fillId="0" borderId="0" xfId="21" applyFont="1" applyAlignment="1" applyProtection="1">
      <alignment horizontal="left" vertical="top"/>
      <protection/>
    </xf>
    <xf numFmtId="164" fontId="6" fillId="0" borderId="0" xfId="21" applyFont="1" applyBorder="1" applyAlignment="1" applyProtection="1">
      <alignment horizontal="left" vertical="center"/>
      <protection/>
    </xf>
    <xf numFmtId="164" fontId="7" fillId="0" borderId="0" xfId="21" applyFont="1" applyAlignment="1" applyProtection="1">
      <alignment horizontal="left" vertical="top"/>
      <protection/>
    </xf>
    <xf numFmtId="164" fontId="7" fillId="0" borderId="0" xfId="21" applyFont="1" applyBorder="1" applyAlignment="1" applyProtection="1">
      <alignment horizontal="left" vertical="top" wrapText="1"/>
      <protection/>
    </xf>
    <xf numFmtId="164" fontId="5" fillId="0" borderId="0" xfId="21" applyFont="1" applyAlignment="1" applyProtection="1">
      <alignment horizontal="left" vertical="center"/>
      <protection/>
    </xf>
    <xf numFmtId="164" fontId="6" fillId="0" borderId="0" xfId="21" applyFont="1" applyAlignment="1" applyProtection="1">
      <alignment horizontal="left" vertical="center"/>
      <protection/>
    </xf>
    <xf numFmtId="164" fontId="6" fillId="0" borderId="0" xfId="21" applyFont="1" applyProtection="1">
      <alignment/>
      <protection/>
    </xf>
    <xf numFmtId="165" fontId="6" fillId="0" borderId="0" xfId="21" applyNumberFormat="1" applyFont="1" applyAlignment="1" applyProtection="1">
      <alignment horizontal="left" vertical="center"/>
      <protection/>
    </xf>
    <xf numFmtId="164" fontId="6" fillId="0" borderId="0" xfId="21" applyFont="1" applyBorder="1" applyAlignment="1" applyProtection="1">
      <alignment horizontal="left" vertical="center" wrapText="1"/>
      <protection/>
    </xf>
    <xf numFmtId="164" fontId="1" fillId="0" borderId="4" xfId="21" applyBorder="1" applyProtection="1">
      <alignment/>
      <protection/>
    </xf>
    <xf numFmtId="164" fontId="1" fillId="0" borderId="0" xfId="21" applyFont="1" applyAlignment="1">
      <alignment vertical="center"/>
      <protection/>
    </xf>
    <xf numFmtId="164" fontId="1" fillId="0" borderId="3" xfId="21" applyFont="1" applyBorder="1" applyAlignment="1" applyProtection="1">
      <alignment vertical="center"/>
      <protection/>
    </xf>
    <xf numFmtId="164" fontId="1" fillId="0" borderId="0" xfId="21" applyFont="1" applyAlignment="1" applyProtection="1">
      <alignment vertical="center"/>
      <protection/>
    </xf>
    <xf numFmtId="164" fontId="8" fillId="0" borderId="5" xfId="21" applyFont="1" applyBorder="1" applyAlignment="1" applyProtection="1">
      <alignment horizontal="left" vertical="center"/>
      <protection/>
    </xf>
    <xf numFmtId="164" fontId="1" fillId="0" borderId="5" xfId="21" applyFont="1" applyBorder="1" applyAlignment="1" applyProtection="1">
      <alignment vertical="center"/>
      <protection/>
    </xf>
    <xf numFmtId="166" fontId="8" fillId="0" borderId="5" xfId="21" applyNumberFormat="1" applyFont="1" applyBorder="1" applyAlignment="1" applyProtection="1">
      <alignment vertical="center"/>
      <protection/>
    </xf>
    <xf numFmtId="164" fontId="1" fillId="0" borderId="3" xfId="21" applyFont="1" applyBorder="1" applyAlignment="1">
      <alignment vertical="center"/>
      <protection/>
    </xf>
    <xf numFmtId="164" fontId="1" fillId="0" borderId="0" xfId="21" applyAlignment="1">
      <alignment vertical="center"/>
      <protection/>
    </xf>
    <xf numFmtId="164" fontId="5" fillId="0" borderId="0" xfId="21" applyFont="1" applyBorder="1" applyAlignment="1" applyProtection="1">
      <alignment horizontal="right" vertical="center"/>
      <protection/>
    </xf>
    <xf numFmtId="164" fontId="5" fillId="0" borderId="0" xfId="21" applyFont="1" applyAlignment="1">
      <alignment vertical="center"/>
      <protection/>
    </xf>
    <xf numFmtId="164" fontId="5" fillId="0" borderId="3" xfId="21" applyFont="1" applyBorder="1" applyAlignment="1" applyProtection="1">
      <alignment vertical="center"/>
      <protection/>
    </xf>
    <xf numFmtId="164" fontId="5" fillId="0" borderId="0" xfId="21" applyFont="1" applyAlignment="1" applyProtection="1">
      <alignment vertical="center"/>
      <protection/>
    </xf>
    <xf numFmtId="167" fontId="5" fillId="0" borderId="0" xfId="21" applyNumberFormat="1" applyFont="1" applyBorder="1" applyAlignment="1" applyProtection="1">
      <alignment horizontal="left" vertical="center"/>
      <protection/>
    </xf>
    <xf numFmtId="166" fontId="9" fillId="0" borderId="0" xfId="21" applyNumberFormat="1" applyFont="1" applyBorder="1" applyAlignment="1" applyProtection="1">
      <alignment vertical="center"/>
      <protection/>
    </xf>
    <xf numFmtId="164" fontId="5" fillId="0" borderId="3" xfId="21" applyFont="1" applyBorder="1" applyAlignment="1">
      <alignment vertical="center"/>
      <protection/>
    </xf>
    <xf numFmtId="164" fontId="1" fillId="0" borderId="0" xfId="21" applyFont="1" applyFill="1" applyAlignment="1" applyProtection="1">
      <alignment vertical="center"/>
      <protection/>
    </xf>
    <xf numFmtId="164" fontId="10" fillId="2" borderId="6" xfId="21" applyFont="1" applyFill="1" applyBorder="1" applyAlignment="1" applyProtection="1">
      <alignment horizontal="left" vertical="center"/>
      <protection/>
    </xf>
    <xf numFmtId="164" fontId="1" fillId="2" borderId="7" xfId="21" applyFont="1" applyFill="1" applyBorder="1" applyAlignment="1" applyProtection="1">
      <alignment vertical="center"/>
      <protection/>
    </xf>
    <xf numFmtId="164" fontId="10" fillId="2" borderId="7" xfId="21" applyFont="1" applyFill="1" applyBorder="1" applyAlignment="1" applyProtection="1">
      <alignment horizontal="center" vertical="center"/>
      <protection/>
    </xf>
    <xf numFmtId="164" fontId="10" fillId="2" borderId="7" xfId="21" applyFont="1" applyFill="1" applyBorder="1" applyAlignment="1" applyProtection="1">
      <alignment horizontal="left" vertical="center"/>
      <protection/>
    </xf>
    <xf numFmtId="166" fontId="10" fillId="2" borderId="8" xfId="21" applyNumberFormat="1" applyFont="1" applyFill="1" applyBorder="1" applyAlignment="1" applyProtection="1">
      <alignment vertical="center"/>
      <protection/>
    </xf>
    <xf numFmtId="164" fontId="1" fillId="2" borderId="0" xfId="21" applyFont="1" applyFill="1" applyAlignment="1" applyProtection="1">
      <alignment vertical="center"/>
      <protection/>
    </xf>
    <xf numFmtId="164" fontId="1" fillId="0" borderId="3" xfId="21" applyBorder="1" applyAlignment="1" applyProtection="1">
      <alignment vertical="center"/>
      <protection/>
    </xf>
    <xf numFmtId="164" fontId="1" fillId="0" borderId="0" xfId="21" applyAlignment="1" applyProtection="1">
      <alignment vertical="center"/>
      <protection/>
    </xf>
    <xf numFmtId="164" fontId="11" fillId="0" borderId="4" xfId="21" applyFont="1" applyBorder="1" applyAlignment="1" applyProtection="1">
      <alignment horizontal="left" vertical="center"/>
      <protection/>
    </xf>
    <xf numFmtId="164" fontId="1" fillId="0" borderId="4" xfId="21" applyBorder="1" applyAlignment="1" applyProtection="1">
      <alignment vertical="center"/>
      <protection/>
    </xf>
    <xf numFmtId="164" fontId="1" fillId="0" borderId="3" xfId="21" applyBorder="1" applyAlignment="1">
      <alignment vertical="center"/>
      <protection/>
    </xf>
    <xf numFmtId="164" fontId="5" fillId="0" borderId="5" xfId="21" applyFont="1" applyBorder="1" applyAlignment="1" applyProtection="1">
      <alignment horizontal="left" vertical="center"/>
      <protection/>
    </xf>
    <xf numFmtId="164" fontId="1" fillId="0" borderId="4" xfId="21" applyFont="1" applyBorder="1" applyAlignment="1" applyProtection="1">
      <alignment vertical="center"/>
      <protection/>
    </xf>
    <xf numFmtId="164" fontId="1" fillId="0" borderId="9" xfId="21" applyFont="1" applyBorder="1" applyAlignment="1" applyProtection="1">
      <alignment vertical="center"/>
      <protection/>
    </xf>
    <xf numFmtId="164" fontId="1" fillId="0" borderId="10" xfId="21" applyFont="1" applyBorder="1" applyAlignment="1" applyProtection="1">
      <alignment vertical="center"/>
      <protection/>
    </xf>
    <xf numFmtId="164" fontId="1" fillId="0" borderId="1" xfId="21" applyFont="1" applyBorder="1" applyAlignment="1" applyProtection="1">
      <alignment vertical="center"/>
      <protection/>
    </xf>
    <xf numFmtId="164" fontId="1" fillId="0" borderId="2" xfId="21" applyFont="1" applyBorder="1" applyAlignment="1" applyProtection="1">
      <alignment vertical="center"/>
      <protection/>
    </xf>
    <xf numFmtId="164" fontId="6" fillId="0" borderId="0" xfId="21" applyFont="1" applyAlignment="1">
      <alignment vertical="center"/>
      <protection/>
    </xf>
    <xf numFmtId="164" fontId="6" fillId="0" borderId="3" xfId="21" applyFont="1" applyBorder="1" applyAlignment="1" applyProtection="1">
      <alignment vertical="center"/>
      <protection/>
    </xf>
    <xf numFmtId="164" fontId="6" fillId="0" borderId="0" xfId="21" applyFont="1" applyAlignment="1" applyProtection="1">
      <alignment vertical="center"/>
      <protection/>
    </xf>
    <xf numFmtId="164" fontId="6" fillId="0" borderId="3" xfId="21" applyFont="1" applyBorder="1" applyAlignment="1">
      <alignment vertical="center"/>
      <protection/>
    </xf>
    <xf numFmtId="164" fontId="7" fillId="0" borderId="0" xfId="21" applyFont="1" applyAlignment="1">
      <alignment vertical="center"/>
      <protection/>
    </xf>
    <xf numFmtId="164" fontId="7" fillId="0" borderId="3" xfId="21" applyFont="1" applyBorder="1" applyAlignment="1" applyProtection="1">
      <alignment vertical="center"/>
      <protection/>
    </xf>
    <xf numFmtId="164" fontId="7" fillId="0" borderId="0" xfId="21" applyFont="1" applyAlignment="1" applyProtection="1">
      <alignment horizontal="left" vertical="center"/>
      <protection/>
    </xf>
    <xf numFmtId="164" fontId="7" fillId="0" borderId="0" xfId="21" applyFont="1" applyAlignment="1" applyProtection="1">
      <alignment vertical="center"/>
      <protection/>
    </xf>
    <xf numFmtId="164" fontId="7" fillId="0" borderId="0" xfId="21" applyFont="1" applyBorder="1" applyAlignment="1" applyProtection="1">
      <alignment horizontal="left" vertical="center" wrapText="1"/>
      <protection/>
    </xf>
    <xf numFmtId="164" fontId="7" fillId="0" borderId="3" xfId="21" applyFont="1" applyBorder="1" applyAlignment="1">
      <alignment vertical="center"/>
      <protection/>
    </xf>
    <xf numFmtId="164" fontId="8" fillId="0" borderId="0" xfId="21" applyFont="1" applyAlignment="1" applyProtection="1">
      <alignment vertical="center"/>
      <protection/>
    </xf>
    <xf numFmtId="168" fontId="6" fillId="0" borderId="0" xfId="21" applyNumberFormat="1" applyFont="1" applyBorder="1" applyAlignment="1" applyProtection="1">
      <alignment horizontal="left" vertical="center"/>
      <protection/>
    </xf>
    <xf numFmtId="164" fontId="6" fillId="0" borderId="0" xfId="21" applyFont="1" applyBorder="1" applyAlignment="1" applyProtection="1">
      <alignment vertical="center" wrapText="1"/>
      <protection/>
    </xf>
    <xf numFmtId="164" fontId="12" fillId="0" borderId="11" xfId="21" applyFont="1" applyBorder="1" applyAlignment="1">
      <alignment horizontal="center" vertical="center"/>
      <protection/>
    </xf>
    <xf numFmtId="164" fontId="1" fillId="0" borderId="12" xfId="21" applyBorder="1" applyAlignment="1">
      <alignment vertical="center"/>
      <protection/>
    </xf>
    <xf numFmtId="164" fontId="1" fillId="0" borderId="13" xfId="21" applyBorder="1" applyAlignment="1">
      <alignment vertical="center"/>
      <protection/>
    </xf>
    <xf numFmtId="164" fontId="1" fillId="0" borderId="0" xfId="21" applyFont="1" applyBorder="1" applyAlignment="1">
      <alignment vertical="center"/>
      <protection/>
    </xf>
    <xf numFmtId="164" fontId="1" fillId="0" borderId="14" xfId="21" applyFont="1" applyBorder="1" applyAlignment="1">
      <alignment vertical="center"/>
      <protection/>
    </xf>
    <xf numFmtId="164" fontId="1" fillId="0" borderId="0" xfId="21" applyFont="1" applyBorder="1" applyAlignment="1" applyProtection="1">
      <alignment vertical="center"/>
      <protection/>
    </xf>
    <xf numFmtId="164" fontId="1" fillId="0" borderId="14" xfId="21" applyFont="1" applyBorder="1" applyAlignment="1" applyProtection="1">
      <alignment vertical="center"/>
      <protection/>
    </xf>
    <xf numFmtId="164" fontId="13" fillId="3" borderId="6" xfId="21" applyFont="1" applyFill="1" applyBorder="1" applyAlignment="1" applyProtection="1">
      <alignment horizontal="center" vertical="center"/>
      <protection/>
    </xf>
    <xf numFmtId="164" fontId="13" fillId="3" borderId="7" xfId="21" applyFont="1" applyFill="1" applyBorder="1" applyAlignment="1" applyProtection="1">
      <alignment horizontal="center" vertical="center"/>
      <protection/>
    </xf>
    <xf numFmtId="164" fontId="1" fillId="3" borderId="7" xfId="21" applyFont="1" applyFill="1" applyBorder="1" applyAlignment="1" applyProtection="1">
      <alignment vertical="center"/>
      <protection/>
    </xf>
    <xf numFmtId="164" fontId="13" fillId="3" borderId="7" xfId="21" applyFont="1" applyFill="1" applyBorder="1" applyAlignment="1" applyProtection="1">
      <alignment horizontal="right" vertical="center"/>
      <protection/>
    </xf>
    <xf numFmtId="164" fontId="13" fillId="3" borderId="8" xfId="21" applyFont="1" applyFill="1" applyBorder="1" applyAlignment="1" applyProtection="1">
      <alignment horizontal="center" vertical="center"/>
      <protection/>
    </xf>
    <xf numFmtId="164" fontId="13" fillId="3" borderId="0" xfId="21" applyFont="1" applyFill="1" applyAlignment="1" applyProtection="1">
      <alignment horizontal="center" vertical="center"/>
      <protection/>
    </xf>
    <xf numFmtId="164" fontId="14" fillId="0" borderId="15" xfId="21" applyFont="1" applyBorder="1" applyAlignment="1" applyProtection="1">
      <alignment horizontal="center" vertical="center" wrapText="1"/>
      <protection/>
    </xf>
    <xf numFmtId="164" fontId="14" fillId="0" borderId="16" xfId="21" applyFont="1" applyBorder="1" applyAlignment="1" applyProtection="1">
      <alignment horizontal="center" vertical="center" wrapText="1"/>
      <protection/>
    </xf>
    <xf numFmtId="164" fontId="14" fillId="0" borderId="17" xfId="21" applyFont="1" applyBorder="1" applyAlignment="1" applyProtection="1">
      <alignment horizontal="center" vertical="center" wrapText="1"/>
      <protection/>
    </xf>
    <xf numFmtId="164" fontId="1" fillId="0" borderId="11" xfId="21" applyFont="1" applyBorder="1" applyAlignment="1" applyProtection="1">
      <alignment vertical="center"/>
      <protection/>
    </xf>
    <xf numFmtId="164" fontId="1" fillId="0" borderId="12" xfId="21" applyFont="1" applyBorder="1" applyAlignment="1" applyProtection="1">
      <alignment vertical="center"/>
      <protection/>
    </xf>
    <xf numFmtId="164" fontId="1" fillId="0" borderId="13" xfId="21" applyFont="1" applyBorder="1" applyAlignment="1" applyProtection="1">
      <alignment vertical="center"/>
      <protection/>
    </xf>
    <xf numFmtId="164" fontId="10" fillId="0" borderId="0" xfId="21" applyFont="1" applyAlignment="1">
      <alignment vertical="center"/>
      <protection/>
    </xf>
    <xf numFmtId="164" fontId="10" fillId="0" borderId="3" xfId="21" applyFont="1" applyBorder="1" applyAlignment="1" applyProtection="1">
      <alignment vertical="center"/>
      <protection/>
    </xf>
    <xf numFmtId="164" fontId="15" fillId="0" borderId="0" xfId="21" applyFont="1" applyAlignment="1" applyProtection="1">
      <alignment horizontal="left" vertical="center"/>
      <protection/>
    </xf>
    <xf numFmtId="164" fontId="15" fillId="0" borderId="0" xfId="21" applyFont="1" applyAlignment="1" applyProtection="1">
      <alignment vertical="center"/>
      <protection/>
    </xf>
    <xf numFmtId="166" fontId="15" fillId="0" borderId="0" xfId="21" applyNumberFormat="1" applyFont="1" applyBorder="1" applyAlignment="1" applyProtection="1">
      <alignment horizontal="right" vertical="center"/>
      <protection/>
    </xf>
    <xf numFmtId="166" fontId="15" fillId="0" borderId="0" xfId="21" applyNumberFormat="1" applyFont="1" applyBorder="1" applyAlignment="1" applyProtection="1">
      <alignment vertical="center"/>
      <protection/>
    </xf>
    <xf numFmtId="164" fontId="10" fillId="0" borderId="0" xfId="21" applyFont="1" applyAlignment="1" applyProtection="1">
      <alignment horizontal="center" vertical="center"/>
      <protection/>
    </xf>
    <xf numFmtId="164" fontId="10" fillId="0" borderId="3" xfId="21" applyFont="1" applyBorder="1" applyAlignment="1">
      <alignment vertical="center"/>
      <protection/>
    </xf>
    <xf numFmtId="166" fontId="12" fillId="0" borderId="18" xfId="21" applyNumberFormat="1" applyFont="1" applyBorder="1" applyAlignment="1" applyProtection="1">
      <alignment vertical="center"/>
      <protection/>
    </xf>
    <xf numFmtId="166" fontId="12" fillId="0" borderId="0" xfId="21" applyNumberFormat="1" applyFont="1" applyBorder="1" applyAlignment="1" applyProtection="1">
      <alignment vertical="center"/>
      <protection/>
    </xf>
    <xf numFmtId="169" fontId="12" fillId="0" borderId="0" xfId="21" applyNumberFormat="1" applyFont="1" applyBorder="1" applyAlignment="1" applyProtection="1">
      <alignment vertical="center"/>
      <protection/>
    </xf>
    <xf numFmtId="166" fontId="12" fillId="0" borderId="14" xfId="21" applyNumberFormat="1" applyFont="1" applyBorder="1" applyAlignment="1" applyProtection="1">
      <alignment vertical="center"/>
      <protection/>
    </xf>
    <xf numFmtId="164" fontId="10" fillId="0" borderId="0" xfId="21" applyFont="1" applyAlignment="1">
      <alignment horizontal="left" vertical="center"/>
      <protection/>
    </xf>
    <xf numFmtId="164" fontId="16" fillId="0" borderId="0" xfId="21" applyFont="1" applyAlignment="1">
      <alignment horizontal="left" vertical="center"/>
      <protection/>
    </xf>
    <xf numFmtId="164" fontId="17" fillId="0" borderId="0" xfId="20" applyNumberFormat="1" applyFont="1" applyFill="1" applyBorder="1" applyAlignment="1" applyProtection="1">
      <alignment horizontal="center" vertical="center"/>
      <protection/>
    </xf>
    <xf numFmtId="164" fontId="19" fillId="0" borderId="3" xfId="21" applyFont="1" applyBorder="1" applyAlignment="1" applyProtection="1">
      <alignment vertical="center"/>
      <protection/>
    </xf>
    <xf numFmtId="164" fontId="20" fillId="0" borderId="0" xfId="21" applyFont="1" applyAlignment="1" applyProtection="1">
      <alignment vertical="center"/>
      <protection/>
    </xf>
    <xf numFmtId="170" fontId="20" fillId="0" borderId="0" xfId="21" applyNumberFormat="1" applyFont="1" applyBorder="1" applyAlignment="1" applyProtection="1">
      <alignment horizontal="left" vertical="center" wrapText="1"/>
      <protection/>
    </xf>
    <xf numFmtId="164" fontId="21" fillId="0" borderId="0" xfId="21" applyFont="1" applyAlignment="1" applyProtection="1">
      <alignment vertical="center"/>
      <protection/>
    </xf>
    <xf numFmtId="164" fontId="20" fillId="0" borderId="0" xfId="21" applyFont="1" applyBorder="1" applyAlignment="1" applyProtection="1">
      <alignment horizontal="left" vertical="center" wrapText="1"/>
      <protection/>
    </xf>
    <xf numFmtId="166" fontId="21" fillId="0" borderId="0" xfId="21" applyNumberFormat="1" applyFont="1" applyBorder="1" applyAlignment="1" applyProtection="1">
      <alignment vertical="center"/>
      <protection/>
    </xf>
    <xf numFmtId="164" fontId="7" fillId="0" borderId="0" xfId="21" applyFont="1" applyAlignment="1" applyProtection="1">
      <alignment horizontal="center" vertical="center"/>
      <protection/>
    </xf>
    <xf numFmtId="164" fontId="19" fillId="0" borderId="3" xfId="21" applyFont="1" applyBorder="1" applyAlignment="1">
      <alignment vertical="center"/>
      <protection/>
    </xf>
    <xf numFmtId="166" fontId="22" fillId="0" borderId="18" xfId="21" applyNumberFormat="1" applyFont="1" applyBorder="1" applyAlignment="1" applyProtection="1">
      <alignment vertical="center"/>
      <protection/>
    </xf>
    <xf numFmtId="166" fontId="22" fillId="0" borderId="0" xfId="21" applyNumberFormat="1" applyFont="1" applyBorder="1" applyAlignment="1" applyProtection="1">
      <alignment vertical="center"/>
      <protection/>
    </xf>
    <xf numFmtId="169" fontId="22" fillId="0" borderId="0" xfId="21" applyNumberFormat="1" applyFont="1" applyBorder="1" applyAlignment="1" applyProtection="1">
      <alignment vertical="center"/>
      <protection/>
    </xf>
    <xf numFmtId="166" fontId="22" fillId="0" borderId="14" xfId="21" applyNumberFormat="1" applyFont="1" applyBorder="1" applyAlignment="1" applyProtection="1">
      <alignment vertical="center"/>
      <protection/>
    </xf>
    <xf numFmtId="164" fontId="19" fillId="0" borderId="0" xfId="21" applyFont="1" applyAlignment="1">
      <alignment vertical="center"/>
      <protection/>
    </xf>
    <xf numFmtId="164" fontId="19" fillId="0" borderId="0" xfId="21" applyFont="1" applyAlignment="1">
      <alignment horizontal="left" vertical="center"/>
      <protection/>
    </xf>
    <xf numFmtId="164" fontId="20" fillId="0" borderId="0" xfId="21" applyFont="1" applyBorder="1" applyAlignment="1" applyProtection="1">
      <alignment horizontal="left" vertical="center" wrapText="1"/>
      <protection/>
    </xf>
    <xf numFmtId="164" fontId="23" fillId="0" borderId="0" xfId="22">
      <alignment/>
      <protection/>
    </xf>
    <xf numFmtId="164" fontId="24" fillId="4" borderId="19" xfId="21" applyFont="1" applyFill="1" applyBorder="1">
      <alignment/>
      <protection/>
    </xf>
    <xf numFmtId="164" fontId="23" fillId="4" borderId="20" xfId="21" applyFont="1" applyFill="1" applyBorder="1">
      <alignment/>
      <protection/>
    </xf>
    <xf numFmtId="164" fontId="23" fillId="4" borderId="21" xfId="21" applyFont="1" applyFill="1" applyBorder="1">
      <alignment/>
      <protection/>
    </xf>
    <xf numFmtId="164" fontId="23" fillId="4" borderId="22" xfId="21" applyFont="1" applyFill="1" applyBorder="1">
      <alignment/>
      <protection/>
    </xf>
    <xf numFmtId="164" fontId="23" fillId="4" borderId="23" xfId="21" applyFont="1" applyFill="1" applyBorder="1">
      <alignment/>
      <protection/>
    </xf>
    <xf numFmtId="164" fontId="23" fillId="4" borderId="24" xfId="21" applyFont="1" applyFill="1" applyBorder="1">
      <alignment/>
      <protection/>
    </xf>
    <xf numFmtId="164" fontId="24" fillId="4" borderId="19" xfId="22" applyFont="1" applyFill="1" applyBorder="1">
      <alignment/>
      <protection/>
    </xf>
    <xf numFmtId="164" fontId="24" fillId="4" borderId="20" xfId="22" applyFont="1" applyFill="1" applyBorder="1">
      <alignment/>
      <protection/>
    </xf>
    <xf numFmtId="170" fontId="23" fillId="4" borderId="20" xfId="22" applyNumberFormat="1" applyFont="1" applyFill="1" applyBorder="1">
      <alignment/>
      <protection/>
    </xf>
    <xf numFmtId="164" fontId="23" fillId="4" borderId="20" xfId="22" applyFill="1" applyBorder="1">
      <alignment/>
      <protection/>
    </xf>
    <xf numFmtId="164" fontId="24" fillId="4" borderId="20" xfId="22" applyFont="1" applyFill="1" applyBorder="1">
      <alignment/>
      <protection/>
    </xf>
    <xf numFmtId="164" fontId="23" fillId="4" borderId="21" xfId="22" applyFill="1" applyBorder="1">
      <alignment/>
      <protection/>
    </xf>
    <xf numFmtId="164" fontId="24" fillId="4" borderId="22" xfId="22" applyFont="1" applyFill="1" applyBorder="1">
      <alignment/>
      <protection/>
    </xf>
    <xf numFmtId="164" fontId="23" fillId="4" borderId="23" xfId="22" applyFont="1" applyFill="1" applyBorder="1">
      <alignment/>
      <protection/>
    </xf>
    <xf numFmtId="164" fontId="24" fillId="4" borderId="23" xfId="22" applyFont="1" applyFill="1" applyBorder="1">
      <alignment/>
      <protection/>
    </xf>
    <xf numFmtId="164" fontId="23" fillId="4" borderId="24" xfId="22" applyFill="1" applyBorder="1">
      <alignment/>
      <protection/>
    </xf>
    <xf numFmtId="164" fontId="25" fillId="0" borderId="10" xfId="22" applyFont="1" applyBorder="1">
      <alignment/>
      <protection/>
    </xf>
    <xf numFmtId="164" fontId="25" fillId="0" borderId="10" xfId="22" applyFont="1" applyBorder="1" applyAlignment="1">
      <alignment horizontal="right"/>
      <protection/>
    </xf>
    <xf numFmtId="164" fontId="24" fillId="0" borderId="0" xfId="22" applyFont="1">
      <alignment/>
      <protection/>
    </xf>
    <xf numFmtId="164" fontId="25" fillId="4" borderId="2" xfId="22" applyFont="1" applyFill="1" applyBorder="1">
      <alignment/>
      <protection/>
    </xf>
    <xf numFmtId="164" fontId="26" fillId="4" borderId="2" xfId="22" applyFont="1" applyFill="1" applyBorder="1">
      <alignment/>
      <protection/>
    </xf>
    <xf numFmtId="171" fontId="26" fillId="4" borderId="2" xfId="22" applyNumberFormat="1" applyFont="1" applyFill="1" applyBorder="1">
      <alignment/>
      <protection/>
    </xf>
    <xf numFmtId="164" fontId="27" fillId="0" borderId="2" xfId="22" applyFont="1" applyBorder="1" applyAlignment="1">
      <alignment vertical="top"/>
      <protection/>
    </xf>
    <xf numFmtId="164" fontId="27" fillId="0" borderId="2" xfId="22" applyFont="1" applyBorder="1" applyAlignment="1">
      <alignment vertical="top" wrapText="1"/>
      <protection/>
    </xf>
    <xf numFmtId="164" fontId="26" fillId="0" borderId="2" xfId="22" applyFont="1" applyBorder="1" applyAlignment="1">
      <alignment vertical="top"/>
      <protection/>
    </xf>
    <xf numFmtId="171" fontId="26" fillId="5" borderId="2" xfId="22" applyNumberFormat="1" applyFont="1" applyFill="1" applyBorder="1" applyAlignment="1" applyProtection="1">
      <alignment vertical="top"/>
      <protection locked="0"/>
    </xf>
    <xf numFmtId="171" fontId="26" fillId="0" borderId="2" xfId="22" applyNumberFormat="1" applyFont="1" applyBorder="1" applyAlignment="1">
      <alignment vertical="top"/>
      <protection/>
    </xf>
    <xf numFmtId="164" fontId="27" fillId="0" borderId="0" xfId="22" applyFont="1" applyAlignment="1">
      <alignment vertical="top"/>
      <protection/>
    </xf>
    <xf numFmtId="164" fontId="27" fillId="0" borderId="0" xfId="22" applyFont="1" applyAlignment="1">
      <alignment vertical="top" wrapText="1"/>
      <protection/>
    </xf>
    <xf numFmtId="164" fontId="26" fillId="0" borderId="0" xfId="22" applyFont="1" applyAlignment="1">
      <alignment vertical="top"/>
      <protection/>
    </xf>
    <xf numFmtId="171" fontId="26" fillId="5" borderId="0" xfId="22" applyNumberFormat="1" applyFont="1" applyFill="1" applyAlignment="1" applyProtection="1">
      <alignment vertical="top"/>
      <protection locked="0"/>
    </xf>
    <xf numFmtId="171" fontId="26" fillId="0" borderId="0" xfId="22" applyNumberFormat="1" applyFont="1" applyAlignment="1">
      <alignment vertical="top"/>
      <protection/>
    </xf>
    <xf numFmtId="164" fontId="27" fillId="0" borderId="10" xfId="22" applyFont="1" applyBorder="1" applyAlignment="1">
      <alignment vertical="top"/>
      <protection/>
    </xf>
    <xf numFmtId="164" fontId="27" fillId="0" borderId="10" xfId="22" applyFont="1" applyBorder="1" applyAlignment="1">
      <alignment vertical="top" wrapText="1"/>
      <protection/>
    </xf>
    <xf numFmtId="164" fontId="26" fillId="0" borderId="10" xfId="22" applyFont="1" applyBorder="1" applyAlignment="1">
      <alignment vertical="top"/>
      <protection/>
    </xf>
    <xf numFmtId="171" fontId="26" fillId="5" borderId="10" xfId="22" applyNumberFormat="1" applyFont="1" applyFill="1" applyBorder="1" applyAlignment="1" applyProtection="1">
      <alignment vertical="top"/>
      <protection locked="0"/>
    </xf>
    <xf numFmtId="171" fontId="26" fillId="0" borderId="10" xfId="22" applyNumberFormat="1" applyFont="1" applyBorder="1" applyAlignment="1">
      <alignment vertical="top"/>
      <protection/>
    </xf>
    <xf numFmtId="164" fontId="25" fillId="4" borderId="0" xfId="22" applyFont="1" applyFill="1">
      <alignment/>
      <protection/>
    </xf>
    <xf numFmtId="164" fontId="27" fillId="0" borderId="2" xfId="22" applyFont="1" applyBorder="1">
      <alignment/>
      <protection/>
    </xf>
    <xf numFmtId="164" fontId="27" fillId="0" borderId="10" xfId="22" applyFont="1" applyBorder="1">
      <alignment/>
      <protection/>
    </xf>
    <xf numFmtId="164" fontId="26" fillId="4" borderId="0" xfId="22" applyFont="1" applyFill="1">
      <alignment/>
      <protection/>
    </xf>
    <xf numFmtId="164" fontId="25" fillId="4" borderId="0" xfId="22" applyFont="1" applyFill="1" applyAlignment="1">
      <alignment wrapText="1"/>
      <protection/>
    </xf>
    <xf numFmtId="171" fontId="26" fillId="4" borderId="0" xfId="22" applyNumberFormat="1" applyFont="1" applyFill="1">
      <alignment/>
      <protection/>
    </xf>
    <xf numFmtId="164" fontId="26" fillId="0" borderId="2" xfId="22" applyFont="1" applyBorder="1" applyAlignment="1">
      <alignment vertical="top" wrapText="1"/>
      <protection/>
    </xf>
    <xf numFmtId="172" fontId="26" fillId="5" borderId="2" xfId="22" applyNumberFormat="1" applyFont="1" applyFill="1" applyBorder="1" applyAlignment="1" applyProtection="1">
      <alignment vertical="top"/>
      <protection locked="0"/>
    </xf>
    <xf numFmtId="164" fontId="23" fillId="0" borderId="0" xfId="22" applyAlignment="1">
      <alignment vertical="top"/>
      <protection/>
    </xf>
    <xf numFmtId="164" fontId="26" fillId="0" borderId="10" xfId="22" applyFont="1" applyBorder="1" applyAlignment="1">
      <alignment vertical="top" wrapText="1"/>
      <protection/>
    </xf>
    <xf numFmtId="164" fontId="25" fillId="4" borderId="25" xfId="22" applyFont="1" applyFill="1" applyBorder="1">
      <alignment/>
      <protection/>
    </xf>
    <xf numFmtId="164" fontId="27" fillId="0" borderId="0" xfId="22" applyFont="1" applyBorder="1" applyAlignment="1">
      <alignment vertical="top" wrapText="1"/>
      <protection/>
    </xf>
    <xf numFmtId="164" fontId="26" fillId="0" borderId="0" xfId="22" applyFont="1" applyBorder="1" applyAlignment="1">
      <alignment vertical="top" wrapText="1"/>
      <protection/>
    </xf>
    <xf numFmtId="164" fontId="26" fillId="0" borderId="0" xfId="22" applyFont="1" applyBorder="1" applyAlignment="1">
      <alignment vertical="top"/>
      <protection/>
    </xf>
    <xf numFmtId="171" fontId="26" fillId="5" borderId="0" xfId="22" applyNumberFormat="1" applyFont="1" applyFill="1" applyBorder="1" applyAlignment="1" applyProtection="1">
      <alignment vertical="top"/>
      <protection locked="0"/>
    </xf>
    <xf numFmtId="164" fontId="26" fillId="0" borderId="2" xfId="22" applyFont="1" applyBorder="1" applyAlignment="1">
      <alignment wrapText="1"/>
      <protection/>
    </xf>
    <xf numFmtId="172" fontId="26" fillId="0" borderId="2" xfId="22" applyNumberFormat="1" applyFont="1" applyBorder="1" applyAlignment="1">
      <alignment vertical="top"/>
      <protection/>
    </xf>
    <xf numFmtId="164" fontId="27" fillId="0" borderId="10" xfId="0" applyFont="1" applyBorder="1" applyAlignment="1">
      <alignment/>
    </xf>
    <xf numFmtId="164" fontId="26" fillId="0" borderId="10" xfId="22" applyFont="1" applyBorder="1">
      <alignment/>
      <protection/>
    </xf>
    <xf numFmtId="172" fontId="26" fillId="5" borderId="10" xfId="22" applyNumberFormat="1" applyFont="1" applyFill="1" applyBorder="1" applyProtection="1">
      <alignment/>
      <protection locked="0"/>
    </xf>
    <xf numFmtId="172" fontId="26" fillId="0" borderId="10" xfId="22" applyNumberFormat="1" applyFont="1" applyBorder="1">
      <alignment/>
      <protection/>
    </xf>
    <xf numFmtId="164" fontId="25" fillId="0" borderId="0" xfId="22" applyFont="1">
      <alignment/>
      <protection/>
    </xf>
    <xf numFmtId="171" fontId="25" fillId="0" borderId="0" xfId="22" applyNumberFormat="1" applyFont="1">
      <alignment/>
      <protection/>
    </xf>
    <xf numFmtId="164" fontId="26" fillId="0" borderId="2" xfId="22" applyFont="1" applyBorder="1">
      <alignment/>
      <protection/>
    </xf>
    <xf numFmtId="172" fontId="26" fillId="5" borderId="2" xfId="22" applyNumberFormat="1" applyFont="1" applyFill="1" applyBorder="1" applyProtection="1">
      <alignment/>
      <protection locked="0"/>
    </xf>
    <xf numFmtId="172" fontId="26" fillId="0" borderId="2" xfId="22" applyNumberFormat="1" applyFont="1" applyBorder="1">
      <alignment/>
      <protection/>
    </xf>
    <xf numFmtId="164" fontId="28" fillId="0" borderId="0" xfId="22" applyFont="1">
      <alignment/>
      <protection/>
    </xf>
    <xf numFmtId="164" fontId="24" fillId="6" borderId="26" xfId="22" applyFont="1" applyFill="1" applyBorder="1">
      <alignment/>
      <protection/>
    </xf>
    <xf numFmtId="164" fontId="24" fillId="6" borderId="27" xfId="22" applyFont="1" applyFill="1" applyBorder="1">
      <alignment/>
      <protection/>
    </xf>
    <xf numFmtId="171" fontId="24" fillId="6" borderId="28" xfId="22" applyNumberFormat="1" applyFont="1" applyFill="1" applyBorder="1">
      <alignment/>
      <protection/>
    </xf>
    <xf numFmtId="164" fontId="24" fillId="4" borderId="20" xfId="21" applyFont="1" applyFill="1" applyBorder="1">
      <alignment/>
      <protection/>
    </xf>
    <xf numFmtId="164" fontId="24" fillId="4" borderId="29" xfId="21" applyFont="1" applyFill="1" applyBorder="1">
      <alignment/>
      <protection/>
    </xf>
    <xf numFmtId="164" fontId="24" fillId="4" borderId="0" xfId="21" applyFont="1" applyFill="1" applyBorder="1">
      <alignment/>
      <protection/>
    </xf>
    <xf numFmtId="164" fontId="23" fillId="4" borderId="0" xfId="21" applyFont="1" applyFill="1" applyBorder="1">
      <alignment/>
      <protection/>
    </xf>
    <xf numFmtId="170" fontId="23" fillId="4" borderId="30" xfId="21" applyNumberFormat="1" applyFont="1" applyFill="1" applyBorder="1" applyAlignment="1">
      <alignment horizontal="center"/>
      <protection/>
    </xf>
    <xf numFmtId="164" fontId="23" fillId="4" borderId="31" xfId="21" applyFont="1" applyFill="1" applyBorder="1">
      <alignment/>
      <protection/>
    </xf>
    <xf numFmtId="164" fontId="23" fillId="4" borderId="10" xfId="21" applyFont="1" applyFill="1" applyBorder="1">
      <alignment/>
      <protection/>
    </xf>
    <xf numFmtId="164" fontId="23" fillId="4" borderId="32" xfId="21" applyFont="1" applyFill="1" applyBorder="1">
      <alignment/>
      <protection/>
    </xf>
    <xf numFmtId="164" fontId="23" fillId="0" borderId="29" xfId="21" applyFont="1" applyBorder="1">
      <alignment/>
      <protection/>
    </xf>
    <xf numFmtId="164" fontId="23" fillId="0" borderId="0" xfId="21" applyFont="1">
      <alignment/>
      <protection/>
    </xf>
    <xf numFmtId="164" fontId="23" fillId="0" borderId="30" xfId="21" applyFont="1" applyBorder="1">
      <alignment/>
      <protection/>
    </xf>
    <xf numFmtId="164" fontId="23" fillId="0" borderId="31" xfId="21" applyFont="1" applyBorder="1">
      <alignment/>
      <protection/>
    </xf>
    <xf numFmtId="164" fontId="23" fillId="0" borderId="10" xfId="21" applyFont="1" applyBorder="1">
      <alignment/>
      <protection/>
    </xf>
    <xf numFmtId="164" fontId="23" fillId="0" borderId="32" xfId="21" applyFont="1" applyBorder="1">
      <alignment/>
      <protection/>
    </xf>
    <xf numFmtId="164" fontId="26" fillId="4" borderId="33" xfId="21" applyFont="1" applyFill="1" applyBorder="1">
      <alignment/>
      <protection/>
    </xf>
    <xf numFmtId="164" fontId="25" fillId="4" borderId="25" xfId="21" applyFont="1" applyFill="1" applyBorder="1" applyAlignment="1">
      <alignment wrapText="1"/>
      <protection/>
    </xf>
    <xf numFmtId="164" fontId="26" fillId="4" borderId="25" xfId="21" applyFont="1" applyFill="1" applyBorder="1">
      <alignment/>
      <protection/>
    </xf>
    <xf numFmtId="171" fontId="26" fillId="4" borderId="25" xfId="21" applyNumberFormat="1" applyFont="1" applyFill="1" applyBorder="1">
      <alignment/>
      <protection/>
    </xf>
    <xf numFmtId="171" fontId="26" fillId="4" borderId="34" xfId="21" applyNumberFormat="1" applyFont="1" applyFill="1" applyBorder="1">
      <alignment/>
      <protection/>
    </xf>
    <xf numFmtId="164" fontId="26" fillId="0" borderId="35" xfId="21" applyFont="1" applyBorder="1">
      <alignment/>
      <protection/>
    </xf>
    <xf numFmtId="164" fontId="26" fillId="0" borderId="36" xfId="21" applyFont="1" applyBorder="1" applyAlignment="1">
      <alignment wrapText="1"/>
      <protection/>
    </xf>
    <xf numFmtId="164" fontId="26" fillId="0" borderId="36" xfId="21" applyFont="1" applyBorder="1">
      <alignment/>
      <protection/>
    </xf>
    <xf numFmtId="171" fontId="26" fillId="5" borderId="37" xfId="21" applyNumberFormat="1" applyFont="1" applyFill="1" applyBorder="1" applyProtection="1">
      <alignment/>
      <protection locked="0"/>
    </xf>
    <xf numFmtId="171" fontId="26" fillId="0" borderId="38" xfId="21" applyNumberFormat="1" applyFont="1" applyBorder="1">
      <alignment/>
      <protection/>
    </xf>
    <xf numFmtId="164" fontId="26" fillId="0" borderId="39" xfId="21" applyFont="1" applyBorder="1">
      <alignment/>
      <protection/>
    </xf>
    <xf numFmtId="164" fontId="26" fillId="0" borderId="37" xfId="21" applyFont="1" applyBorder="1" applyAlignment="1">
      <alignment wrapText="1"/>
      <protection/>
    </xf>
    <xf numFmtId="164" fontId="26" fillId="0" borderId="37" xfId="21" applyFont="1" applyBorder="1">
      <alignment/>
      <protection/>
    </xf>
    <xf numFmtId="171" fontId="26" fillId="0" borderId="40" xfId="21" applyNumberFormat="1" applyFont="1" applyBorder="1">
      <alignment/>
      <protection/>
    </xf>
    <xf numFmtId="164" fontId="26" fillId="4" borderId="39" xfId="21" applyFont="1" applyFill="1" applyBorder="1">
      <alignment/>
      <protection/>
    </xf>
    <xf numFmtId="164" fontId="26" fillId="4" borderId="37" xfId="21" applyFont="1" applyFill="1" applyBorder="1" applyAlignment="1">
      <alignment wrapText="1"/>
      <protection/>
    </xf>
    <xf numFmtId="164" fontId="26" fillId="4" borderId="37" xfId="21" applyFont="1" applyFill="1" applyBorder="1">
      <alignment/>
      <protection/>
    </xf>
    <xf numFmtId="171" fontId="26" fillId="4" borderId="37" xfId="21" applyNumberFormat="1" applyFont="1" applyFill="1" applyBorder="1">
      <alignment/>
      <protection/>
    </xf>
    <xf numFmtId="171" fontId="26" fillId="4" borderId="40" xfId="21" applyNumberFormat="1" applyFont="1" applyFill="1" applyBorder="1">
      <alignment/>
      <protection/>
    </xf>
    <xf numFmtId="164" fontId="26" fillId="0" borderId="41" xfId="21" applyFont="1" applyBorder="1">
      <alignment/>
      <protection/>
    </xf>
    <xf numFmtId="164" fontId="26" fillId="0" borderId="42" xfId="21" applyFont="1" applyBorder="1" applyAlignment="1">
      <alignment wrapText="1"/>
      <protection/>
    </xf>
    <xf numFmtId="164" fontId="26" fillId="0" borderId="42" xfId="21" applyFont="1" applyBorder="1">
      <alignment/>
      <protection/>
    </xf>
    <xf numFmtId="171" fontId="26" fillId="0" borderId="43" xfId="21" applyNumberFormat="1" applyFont="1" applyBorder="1">
      <alignment/>
      <protection/>
    </xf>
    <xf numFmtId="164" fontId="26" fillId="0" borderId="37" xfId="21" applyFont="1" applyBorder="1" applyAlignment="1">
      <alignment horizontal="left" wrapText="1"/>
      <protection/>
    </xf>
    <xf numFmtId="164" fontId="26" fillId="0" borderId="44" xfId="21" applyFont="1" applyBorder="1">
      <alignment/>
      <protection/>
    </xf>
    <xf numFmtId="164" fontId="26" fillId="0" borderId="45" xfId="21" applyFont="1" applyBorder="1" applyAlignment="1">
      <alignment wrapText="1"/>
      <protection/>
    </xf>
    <xf numFmtId="164" fontId="26" fillId="0" borderId="45" xfId="21" applyFont="1" applyBorder="1">
      <alignment/>
      <protection/>
    </xf>
    <xf numFmtId="171" fontId="26" fillId="5" borderId="45" xfId="21" applyNumberFormat="1" applyFont="1" applyFill="1" applyBorder="1" applyProtection="1">
      <alignment/>
      <protection locked="0"/>
    </xf>
    <xf numFmtId="171" fontId="26" fillId="0" borderId="46" xfId="21" applyNumberFormat="1" applyFont="1" applyBorder="1">
      <alignment/>
      <protection/>
    </xf>
    <xf numFmtId="164" fontId="26" fillId="0" borderId="45" xfId="21" applyFont="1" applyBorder="1" applyAlignment="1">
      <alignment horizontal="left" wrapText="1"/>
      <protection/>
    </xf>
    <xf numFmtId="164" fontId="26" fillId="0" borderId="47" xfId="21" applyFont="1" applyBorder="1">
      <alignment/>
      <protection/>
    </xf>
    <xf numFmtId="171" fontId="26" fillId="0" borderId="48" xfId="21" applyNumberFormat="1" applyFont="1" applyBorder="1">
      <alignment/>
      <protection/>
    </xf>
    <xf numFmtId="164" fontId="26" fillId="0" borderId="39" xfId="21" applyFont="1" applyBorder="1" applyAlignment="1">
      <alignment wrapText="1"/>
      <protection/>
    </xf>
    <xf numFmtId="164" fontId="26" fillId="0" borderId="44" xfId="21" applyFont="1" applyBorder="1" applyAlignment="1">
      <alignment wrapText="1"/>
      <protection/>
    </xf>
    <xf numFmtId="164" fontId="26" fillId="0" borderId="35" xfId="21" applyFont="1" applyBorder="1" applyAlignment="1">
      <alignment horizontal="left"/>
      <protection/>
    </xf>
    <xf numFmtId="164" fontId="26" fillId="0" borderId="39" xfId="21" applyFont="1" applyBorder="1" applyAlignment="1">
      <alignment horizontal="left"/>
      <protection/>
    </xf>
    <xf numFmtId="164" fontId="26" fillId="0" borderId="41" xfId="21" applyFont="1" applyBorder="1" applyAlignment="1">
      <alignment horizontal="left"/>
      <protection/>
    </xf>
    <xf numFmtId="164" fontId="26" fillId="0" borderId="49" xfId="21" applyFont="1" applyBorder="1" applyAlignment="1">
      <alignment horizontal="left"/>
      <protection/>
    </xf>
    <xf numFmtId="164" fontId="26" fillId="0" borderId="50" xfId="21" applyFont="1" applyBorder="1" applyAlignment="1">
      <alignment wrapText="1"/>
      <protection/>
    </xf>
    <xf numFmtId="164" fontId="26" fillId="0" borderId="50" xfId="21" applyFont="1" applyBorder="1">
      <alignment/>
      <protection/>
    </xf>
    <xf numFmtId="171" fontId="26" fillId="5" borderId="51" xfId="21" applyNumberFormat="1" applyFont="1" applyFill="1" applyBorder="1" applyProtection="1">
      <alignment/>
      <protection locked="0"/>
    </xf>
    <xf numFmtId="164" fontId="24" fillId="0" borderId="29" xfId="21" applyFont="1" applyBorder="1">
      <alignment/>
      <protection/>
    </xf>
    <xf numFmtId="164" fontId="24" fillId="0" borderId="0" xfId="21" applyFont="1">
      <alignment/>
      <protection/>
    </xf>
    <xf numFmtId="171" fontId="24" fillId="0" borderId="30" xfId="21" applyNumberFormat="1" applyFont="1" applyBorder="1">
      <alignment/>
      <protection/>
    </xf>
    <xf numFmtId="164" fontId="24" fillId="7" borderId="29" xfId="21" applyFont="1" applyFill="1" applyBorder="1">
      <alignment/>
      <protection/>
    </xf>
    <xf numFmtId="164" fontId="24" fillId="7" borderId="0" xfId="21" applyFont="1" applyFill="1">
      <alignment/>
      <protection/>
    </xf>
    <xf numFmtId="164" fontId="24" fillId="4" borderId="52" xfId="21" applyFont="1" applyFill="1" applyBorder="1">
      <alignment/>
      <protection/>
    </xf>
    <xf numFmtId="164" fontId="24" fillId="4" borderId="2" xfId="21" applyFont="1" applyFill="1" applyBorder="1">
      <alignment/>
      <protection/>
    </xf>
    <xf numFmtId="164" fontId="23" fillId="4" borderId="2" xfId="21" applyFont="1" applyFill="1" applyBorder="1">
      <alignment/>
      <protection/>
    </xf>
    <xf numFmtId="164" fontId="23" fillId="4" borderId="53" xfId="21" applyFont="1" applyFill="1" applyBorder="1">
      <alignment/>
      <protection/>
    </xf>
    <xf numFmtId="164" fontId="23" fillId="0" borderId="35" xfId="21" applyFont="1" applyBorder="1">
      <alignment/>
      <protection/>
    </xf>
    <xf numFmtId="164" fontId="27" fillId="0" borderId="36" xfId="21" applyFont="1" applyBorder="1">
      <alignment/>
      <protection/>
    </xf>
    <xf numFmtId="171" fontId="26" fillId="5" borderId="36" xfId="21" applyNumberFormat="1" applyFont="1" applyFill="1" applyBorder="1" applyProtection="1">
      <alignment/>
      <protection locked="0"/>
    </xf>
    <xf numFmtId="164" fontId="23" fillId="0" borderId="54" xfId="21" applyFont="1" applyBorder="1">
      <alignment/>
      <protection/>
    </xf>
    <xf numFmtId="164" fontId="27" fillId="0" borderId="47" xfId="21" applyFont="1" applyBorder="1" applyAlignment="1">
      <alignment wrapText="1"/>
      <protection/>
    </xf>
    <xf numFmtId="171" fontId="26" fillId="5" borderId="47" xfId="21" applyNumberFormat="1" applyFont="1" applyFill="1" applyBorder="1" applyProtection="1">
      <alignment/>
      <protection locked="0"/>
    </xf>
    <xf numFmtId="164" fontId="23" fillId="0" borderId="39" xfId="21" applyFont="1" applyBorder="1">
      <alignment/>
      <protection/>
    </xf>
    <xf numFmtId="164" fontId="27" fillId="0" borderId="37" xfId="21" applyFont="1" applyBorder="1">
      <alignment/>
      <protection/>
    </xf>
    <xf numFmtId="164" fontId="27" fillId="0" borderId="37" xfId="21" applyFont="1" applyBorder="1" applyAlignment="1">
      <alignment wrapText="1"/>
      <protection/>
    </xf>
    <xf numFmtId="164" fontId="23" fillId="0" borderId="41" xfId="21" applyFont="1" applyBorder="1">
      <alignment/>
      <protection/>
    </xf>
    <xf numFmtId="164" fontId="27" fillId="0" borderId="42" xfId="21" applyFont="1" applyBorder="1">
      <alignment/>
      <protection/>
    </xf>
    <xf numFmtId="171" fontId="26" fillId="5" borderId="42" xfId="21" applyNumberFormat="1" applyFont="1" applyFill="1" applyBorder="1" applyProtection="1">
      <alignment/>
      <protection locked="0"/>
    </xf>
    <xf numFmtId="164" fontId="28" fillId="0" borderId="0" xfId="21" applyFont="1">
      <alignment/>
      <protection/>
    </xf>
    <xf numFmtId="164" fontId="24" fillId="6" borderId="26" xfId="21" applyFont="1" applyFill="1" applyBorder="1">
      <alignment/>
      <protection/>
    </xf>
    <xf numFmtId="164" fontId="24" fillId="6" borderId="27" xfId="21" applyFont="1" applyFill="1" applyBorder="1">
      <alignment/>
      <protection/>
    </xf>
    <xf numFmtId="171" fontId="24" fillId="6" borderId="28" xfId="21" applyNumberFormat="1" applyFont="1" applyFill="1" applyBorder="1">
      <alignment/>
      <protection/>
    </xf>
    <xf numFmtId="164" fontId="29" fillId="0" borderId="0" xfId="21" applyFont="1">
      <alignment/>
      <protection/>
    </xf>
    <xf numFmtId="164" fontId="24" fillId="4" borderId="21" xfId="21" applyFont="1" applyFill="1" applyBorder="1">
      <alignment/>
      <protection/>
    </xf>
    <xf numFmtId="164" fontId="23" fillId="0" borderId="55" xfId="21" applyFont="1" applyBorder="1">
      <alignment/>
      <protection/>
    </xf>
    <xf numFmtId="164" fontId="23" fillId="0" borderId="25" xfId="21" applyFont="1" applyBorder="1">
      <alignment/>
      <protection/>
    </xf>
    <xf numFmtId="164" fontId="23" fillId="0" borderId="50" xfId="21" applyFont="1" applyBorder="1">
      <alignment/>
      <protection/>
    </xf>
    <xf numFmtId="171" fontId="23" fillId="0" borderId="51" xfId="21" applyNumberFormat="1" applyFont="1" applyBorder="1">
      <alignment/>
      <protection/>
    </xf>
    <xf numFmtId="164" fontId="23" fillId="0" borderId="1" xfId="21" applyFont="1" applyBorder="1">
      <alignment/>
      <protection/>
    </xf>
    <xf numFmtId="164" fontId="23" fillId="0" borderId="2" xfId="21" applyFont="1" applyBorder="1">
      <alignment/>
      <protection/>
    </xf>
    <xf numFmtId="164" fontId="23" fillId="0" borderId="56" xfId="21" applyFont="1" applyBorder="1">
      <alignment/>
      <protection/>
    </xf>
    <xf numFmtId="171" fontId="23" fillId="0" borderId="57" xfId="21" applyNumberFormat="1" applyFont="1" applyBorder="1">
      <alignment/>
      <protection/>
    </xf>
    <xf numFmtId="171" fontId="23" fillId="5" borderId="57" xfId="21" applyNumberFormat="1" applyFont="1" applyFill="1" applyBorder="1" applyProtection="1">
      <alignment/>
      <protection locked="0"/>
    </xf>
    <xf numFmtId="164" fontId="24" fillId="4" borderId="26" xfId="21" applyFont="1" applyFill="1" applyBorder="1" applyAlignment="1">
      <alignment vertical="center"/>
      <protection/>
    </xf>
    <xf numFmtId="164" fontId="24" fillId="4" borderId="27" xfId="21" applyFont="1" applyFill="1" applyBorder="1" applyAlignment="1">
      <alignment vertical="center"/>
      <protection/>
    </xf>
    <xf numFmtId="171" fontId="24" fillId="4" borderId="28" xfId="21" applyNumberFormat="1" applyFont="1" applyFill="1" applyBorder="1" applyAlignment="1">
      <alignment vertical="center"/>
      <protection/>
    </xf>
    <xf numFmtId="164" fontId="23" fillId="0" borderId="0" xfId="22" applyAlignment="1">
      <alignment vertical="center"/>
      <protection/>
    </xf>
    <xf numFmtId="170" fontId="23" fillId="4" borderId="20" xfId="22" applyNumberFormat="1" applyFont="1" applyFill="1" applyBorder="1" applyAlignment="1">
      <alignment horizontal="center"/>
      <protection/>
    </xf>
    <xf numFmtId="172" fontId="26" fillId="5" borderId="10" xfId="22" applyNumberFormat="1" applyFont="1" applyFill="1" applyBorder="1" applyAlignment="1" applyProtection="1">
      <alignment vertical="top"/>
      <protection locked="0"/>
    </xf>
    <xf numFmtId="164" fontId="26" fillId="4" borderId="25" xfId="22" applyFont="1" applyFill="1" applyBorder="1">
      <alignment/>
      <protection/>
    </xf>
    <xf numFmtId="164" fontId="25" fillId="4" borderId="25" xfId="22" applyFont="1" applyFill="1" applyBorder="1" applyAlignment="1">
      <alignment wrapText="1"/>
      <protection/>
    </xf>
    <xf numFmtId="171" fontId="26" fillId="4" borderId="25" xfId="22" applyNumberFormat="1" applyFont="1" applyFill="1" applyBorder="1">
      <alignment/>
      <protection/>
    </xf>
    <xf numFmtId="172" fontId="26" fillId="5" borderId="0" xfId="22" applyNumberFormat="1" applyFont="1" applyFill="1" applyBorder="1" applyAlignment="1" applyProtection="1">
      <alignment vertical="top"/>
      <protection locked="0"/>
    </xf>
    <xf numFmtId="171" fontId="26" fillId="0" borderId="0" xfId="22" applyNumberFormat="1" applyFont="1" applyBorder="1" applyAlignment="1">
      <alignment vertical="top"/>
      <protection/>
    </xf>
    <xf numFmtId="164" fontId="30" fillId="0" borderId="2" xfId="22" applyFont="1" applyBorder="1" applyAlignment="1">
      <alignment wrapText="1"/>
      <protection/>
    </xf>
    <xf numFmtId="164" fontId="26" fillId="0" borderId="54" xfId="21" applyFont="1" applyBorder="1">
      <alignment/>
      <protection/>
    </xf>
    <xf numFmtId="164" fontId="26" fillId="0" borderId="47" xfId="21" applyFont="1" applyBorder="1" applyAlignment="1">
      <alignment wrapText="1"/>
      <protection/>
    </xf>
    <xf numFmtId="164" fontId="26" fillId="0" borderId="37" xfId="21" applyFont="1" applyBorder="1" applyAlignment="1">
      <alignment vertical="center" wrapText="1"/>
      <protection/>
    </xf>
    <xf numFmtId="164" fontId="26" fillId="0" borderId="44" xfId="21" applyFont="1" applyBorder="1" applyAlignment="1">
      <alignment horizontal="left"/>
      <protection/>
    </xf>
    <xf numFmtId="164" fontId="25" fillId="0" borderId="45" xfId="21" applyFont="1" applyBorder="1" applyAlignment="1">
      <alignment wrapText="1"/>
      <protection/>
    </xf>
    <xf numFmtId="164" fontId="26" fillId="0" borderId="42" xfId="21" applyFont="1" applyBorder="1" applyAlignment="1">
      <alignment horizontal="left" wrapText="1"/>
      <protection/>
    </xf>
    <xf numFmtId="164" fontId="26" fillId="0" borderId="51" xfId="21" applyFont="1" applyBorder="1">
      <alignment/>
      <protection/>
    </xf>
    <xf numFmtId="171" fontId="26" fillId="0" borderId="58" xfId="21" applyNumberFormat="1" applyFont="1" applyBorder="1">
      <alignment/>
      <protection/>
    </xf>
    <xf numFmtId="164" fontId="26" fillId="0" borderId="49" xfId="21" applyFont="1" applyBorder="1">
      <alignment/>
      <protection/>
    </xf>
    <xf numFmtId="164" fontId="26" fillId="0" borderId="51" xfId="21" applyFont="1" applyBorder="1" applyAlignment="1">
      <alignment wrapText="1"/>
      <protection/>
    </xf>
    <xf numFmtId="164" fontId="26" fillId="0" borderId="49" xfId="21" applyFont="1" applyBorder="1" applyAlignment="1">
      <alignment wrapText="1"/>
      <protection/>
    </xf>
    <xf numFmtId="171" fontId="26" fillId="4" borderId="2" xfId="21" applyNumberFormat="1" applyFont="1" applyFill="1" applyBorder="1">
      <alignment/>
      <protection/>
    </xf>
    <xf numFmtId="164" fontId="26" fillId="0" borderId="55" xfId="21" applyFont="1" applyBorder="1">
      <alignment/>
      <protection/>
    </xf>
    <xf numFmtId="171" fontId="26" fillId="0" borderId="34" xfId="21" applyNumberFormat="1" applyFont="1" applyBorder="1">
      <alignment/>
      <protection/>
    </xf>
    <xf numFmtId="164" fontId="26" fillId="0" borderId="59" xfId="21" applyFont="1" applyBorder="1">
      <alignment/>
      <protection/>
    </xf>
    <xf numFmtId="164" fontId="26" fillId="0" borderId="57" xfId="21" applyFont="1" applyBorder="1">
      <alignment/>
      <protection/>
    </xf>
    <xf numFmtId="164" fontId="26" fillId="0" borderId="1" xfId="21" applyFont="1" applyBorder="1">
      <alignment/>
      <protection/>
    </xf>
    <xf numFmtId="171" fontId="26" fillId="4" borderId="10" xfId="21" applyNumberFormat="1" applyFont="1" applyFill="1" applyBorder="1">
      <alignment/>
      <protection/>
    </xf>
    <xf numFmtId="164" fontId="26" fillId="0" borderId="41" xfId="21" applyFont="1" applyBorder="1" applyAlignment="1">
      <alignment wrapText="1"/>
      <protection/>
    </xf>
    <xf numFmtId="164" fontId="26" fillId="0" borderId="35" xfId="21" applyFont="1" applyBorder="1" applyAlignment="1">
      <alignment wrapText="1"/>
      <protection/>
    </xf>
    <xf numFmtId="171" fontId="23" fillId="0" borderId="0" xfId="22" applyNumberFormat="1">
      <alignment/>
      <protection/>
    </xf>
    <xf numFmtId="164" fontId="23" fillId="7" borderId="0" xfId="21" applyFont="1" applyFill="1">
      <alignment/>
      <protection/>
    </xf>
    <xf numFmtId="164" fontId="24" fillId="4" borderId="26" xfId="21" applyFont="1" applyFill="1" applyBorder="1">
      <alignment/>
      <protection/>
    </xf>
    <xf numFmtId="164" fontId="24" fillId="4" borderId="27" xfId="21" applyFont="1" applyFill="1" applyBorder="1">
      <alignment/>
      <protection/>
    </xf>
    <xf numFmtId="171" fontId="24" fillId="4" borderId="28" xfId="21" applyNumberFormat="1" applyFont="1" applyFill="1" applyBorder="1">
      <alignment/>
      <protection/>
    </xf>
    <xf numFmtId="164" fontId="23" fillId="4" borderId="23" xfId="22" applyFill="1" applyBorder="1" applyAlignment="1">
      <alignment horizontal="center"/>
      <protection/>
    </xf>
    <xf numFmtId="164" fontId="25" fillId="4" borderId="10" xfId="22" applyFont="1" applyFill="1" applyBorder="1">
      <alignment/>
      <protection/>
    </xf>
    <xf numFmtId="164" fontId="27" fillId="0" borderId="0" xfId="22" applyFont="1">
      <alignment/>
      <protection/>
    </xf>
    <xf numFmtId="164" fontId="26" fillId="0" borderId="0" xfId="22" applyFont="1" applyAlignment="1">
      <alignment vertical="top" wrapText="1"/>
      <protection/>
    </xf>
    <xf numFmtId="164" fontId="30" fillId="0" borderId="0" xfId="22" applyFont="1" applyAlignment="1">
      <alignment wrapText="1"/>
      <protection/>
    </xf>
    <xf numFmtId="164" fontId="26" fillId="0" borderId="0" xfId="22" applyFont="1">
      <alignment/>
      <protection/>
    </xf>
    <xf numFmtId="164" fontId="27" fillId="0" borderId="0" xfId="0" applyFont="1" applyAlignment="1">
      <alignment/>
    </xf>
    <xf numFmtId="164" fontId="25" fillId="0" borderId="2" xfId="22" applyFont="1" applyBorder="1">
      <alignment/>
      <protection/>
    </xf>
    <xf numFmtId="171" fontId="25" fillId="0" borderId="2" xfId="22" applyNumberFormat="1" applyFont="1" applyBorder="1">
      <alignment/>
      <protection/>
    </xf>
    <xf numFmtId="171" fontId="25" fillId="0" borderId="10" xfId="22" applyNumberFormat="1" applyFont="1" applyBorder="1">
      <alignment/>
      <protection/>
    </xf>
    <xf numFmtId="164" fontId="28" fillId="0" borderId="2" xfId="22" applyFont="1" applyBorder="1">
      <alignment/>
      <protection/>
    </xf>
    <xf numFmtId="164" fontId="23" fillId="0" borderId="44" xfId="21" applyFont="1" applyBorder="1">
      <alignment/>
      <protection/>
    </xf>
    <xf numFmtId="164" fontId="27" fillId="0" borderId="45" xfId="21" applyFont="1" applyBorder="1">
      <alignment/>
      <protection/>
    </xf>
    <xf numFmtId="170" fontId="23" fillId="4" borderId="20" xfId="21" applyNumberFormat="1" applyFont="1" applyFill="1" applyBorder="1">
      <alignment/>
      <protection/>
    </xf>
    <xf numFmtId="164" fontId="24" fillId="4" borderId="20" xfId="21" applyFont="1" applyFill="1" applyBorder="1">
      <alignment/>
      <protection/>
    </xf>
    <xf numFmtId="164" fontId="24" fillId="4" borderId="22" xfId="21" applyFont="1" applyFill="1" applyBorder="1">
      <alignment/>
      <protection/>
    </xf>
    <xf numFmtId="164" fontId="24" fillId="4" borderId="23" xfId="21" applyFont="1" applyFill="1" applyBorder="1">
      <alignment/>
      <protection/>
    </xf>
    <xf numFmtId="164" fontId="25" fillId="0" borderId="10" xfId="21" applyFont="1" applyBorder="1">
      <alignment/>
      <protection/>
    </xf>
    <xf numFmtId="164" fontId="25" fillId="0" borderId="10" xfId="21" applyFont="1" applyBorder="1" applyAlignment="1">
      <alignment horizontal="right"/>
      <protection/>
    </xf>
    <xf numFmtId="164" fontId="25" fillId="4" borderId="25" xfId="21" applyFont="1" applyFill="1" applyBorder="1">
      <alignment/>
      <protection/>
    </xf>
    <xf numFmtId="164" fontId="27" fillId="0" borderId="0" xfId="21" applyFont="1" applyAlignment="1">
      <alignment vertical="top"/>
      <protection/>
    </xf>
    <xf numFmtId="164" fontId="27" fillId="0" borderId="0" xfId="21" applyFont="1" applyAlignment="1">
      <alignment vertical="top" wrapText="1"/>
      <protection/>
    </xf>
    <xf numFmtId="164" fontId="26" fillId="0" borderId="0" xfId="21" applyFont="1" applyAlignment="1">
      <alignment vertical="top"/>
      <protection/>
    </xf>
    <xf numFmtId="171" fontId="26" fillId="5" borderId="0" xfId="21" applyNumberFormat="1" applyFont="1" applyFill="1" applyAlignment="1" applyProtection="1">
      <alignment vertical="top"/>
      <protection locked="0"/>
    </xf>
    <xf numFmtId="171" fontId="26" fillId="0" borderId="0" xfId="21" applyNumberFormat="1" applyFont="1" applyAlignment="1">
      <alignment vertical="top"/>
      <protection/>
    </xf>
    <xf numFmtId="164" fontId="27" fillId="0" borderId="10" xfId="21" applyFont="1" applyBorder="1" applyAlignment="1">
      <alignment vertical="top"/>
      <protection/>
    </xf>
    <xf numFmtId="164" fontId="27" fillId="0" borderId="10" xfId="21" applyFont="1" applyBorder="1" applyAlignment="1">
      <alignment vertical="top" wrapText="1"/>
      <protection/>
    </xf>
    <xf numFmtId="164" fontId="26" fillId="0" borderId="10" xfId="21" applyFont="1" applyBorder="1" applyAlignment="1">
      <alignment vertical="top"/>
      <protection/>
    </xf>
    <xf numFmtId="171" fontId="26" fillId="5" borderId="10" xfId="21" applyNumberFormat="1" applyFont="1" applyFill="1" applyBorder="1" applyAlignment="1" applyProtection="1">
      <alignment vertical="top"/>
      <protection locked="0"/>
    </xf>
    <xf numFmtId="171" fontId="26" fillId="0" borderId="10" xfId="21" applyNumberFormat="1" applyFont="1" applyBorder="1" applyAlignment="1">
      <alignment vertical="top"/>
      <protection/>
    </xf>
    <xf numFmtId="164" fontId="25" fillId="4" borderId="0" xfId="21" applyFont="1" applyFill="1">
      <alignment/>
      <protection/>
    </xf>
    <xf numFmtId="164" fontId="27" fillId="0" borderId="2" xfId="21" applyFont="1" applyBorder="1" applyAlignment="1">
      <alignment vertical="top"/>
      <protection/>
    </xf>
    <xf numFmtId="164" fontId="27" fillId="0" borderId="2" xfId="21" applyFont="1" applyBorder="1" applyAlignment="1">
      <alignment vertical="top" wrapText="1"/>
      <protection/>
    </xf>
    <xf numFmtId="164" fontId="26" fillId="0" borderId="2" xfId="21" applyFont="1" applyBorder="1" applyAlignment="1">
      <alignment vertical="top"/>
      <protection/>
    </xf>
    <xf numFmtId="171" fontId="26" fillId="5" borderId="2" xfId="21" applyNumberFormat="1" applyFont="1" applyFill="1" applyBorder="1" applyAlignment="1" applyProtection="1">
      <alignment vertical="top"/>
      <protection locked="0"/>
    </xf>
    <xf numFmtId="171" fontId="26" fillId="0" borderId="2" xfId="21" applyNumberFormat="1" applyFont="1" applyBorder="1" applyAlignment="1">
      <alignment vertical="top"/>
      <protection/>
    </xf>
    <xf numFmtId="164" fontId="27" fillId="0" borderId="2" xfId="21" applyFont="1" applyBorder="1" applyAlignment="1">
      <alignment wrapText="1"/>
      <protection/>
    </xf>
    <xf numFmtId="164" fontId="27" fillId="0" borderId="10" xfId="21" applyFont="1" applyBorder="1" applyAlignment="1">
      <alignment wrapText="1"/>
      <protection/>
    </xf>
    <xf numFmtId="164" fontId="26" fillId="4" borderId="0" xfId="21" applyFont="1" applyFill="1">
      <alignment/>
      <protection/>
    </xf>
    <xf numFmtId="164" fontId="25" fillId="4" borderId="0" xfId="21" applyFont="1" applyFill="1" applyAlignment="1">
      <alignment wrapText="1"/>
      <protection/>
    </xf>
    <xf numFmtId="171" fontId="26" fillId="4" borderId="0" xfId="21" applyNumberFormat="1" applyFont="1" applyFill="1">
      <alignment/>
      <protection/>
    </xf>
    <xf numFmtId="164" fontId="26" fillId="0" borderId="2" xfId="21" applyFont="1" applyBorder="1" applyAlignment="1">
      <alignment vertical="top" wrapText="1"/>
      <protection/>
    </xf>
    <xf numFmtId="164" fontId="30" fillId="0" borderId="2" xfId="21" applyFont="1" applyBorder="1" applyAlignment="1">
      <alignment vertical="top"/>
      <protection/>
    </xf>
    <xf numFmtId="172" fontId="26" fillId="5" borderId="2" xfId="21" applyNumberFormat="1" applyFont="1" applyFill="1" applyBorder="1" applyAlignment="1" applyProtection="1">
      <alignment vertical="top"/>
      <protection locked="0"/>
    </xf>
    <xf numFmtId="164" fontId="26" fillId="0" borderId="10" xfId="21" applyFont="1" applyBorder="1" applyAlignment="1">
      <alignment vertical="top" wrapText="1"/>
      <protection/>
    </xf>
    <xf numFmtId="164" fontId="30" fillId="0" borderId="10" xfId="21" applyFont="1" applyBorder="1" applyAlignment="1">
      <alignment vertical="top"/>
      <protection/>
    </xf>
    <xf numFmtId="164" fontId="27" fillId="0" borderId="0" xfId="21" applyFont="1" applyBorder="1" applyAlignment="1">
      <alignment vertical="top" wrapText="1"/>
      <protection/>
    </xf>
    <xf numFmtId="164" fontId="26" fillId="0" borderId="0" xfId="21" applyFont="1" applyBorder="1" applyAlignment="1">
      <alignment vertical="top" wrapText="1"/>
      <protection/>
    </xf>
    <xf numFmtId="164" fontId="30" fillId="0" borderId="0" xfId="21" applyFont="1" applyBorder="1" applyAlignment="1">
      <alignment vertical="top"/>
      <protection/>
    </xf>
    <xf numFmtId="164" fontId="26" fillId="0" borderId="0" xfId="21" applyFont="1" applyBorder="1" applyAlignment="1">
      <alignment vertical="top"/>
      <protection/>
    </xf>
    <xf numFmtId="171" fontId="26" fillId="5" borderId="0" xfId="21" applyNumberFormat="1" applyFont="1" applyFill="1" applyBorder="1" applyAlignment="1" applyProtection="1">
      <alignment vertical="top"/>
      <protection locked="0"/>
    </xf>
    <xf numFmtId="164" fontId="30" fillId="0" borderId="2" xfId="21" applyFont="1" applyBorder="1" applyAlignment="1">
      <alignment wrapText="1"/>
      <protection/>
    </xf>
    <xf numFmtId="164" fontId="26" fillId="0" borderId="2" xfId="21" applyFont="1" applyBorder="1">
      <alignment/>
      <protection/>
    </xf>
    <xf numFmtId="164" fontId="27" fillId="0" borderId="10" xfId="0" applyFont="1" applyBorder="1" applyAlignment="1">
      <alignment wrapText="1"/>
    </xf>
    <xf numFmtId="164" fontId="26" fillId="0" borderId="10" xfId="21" applyFont="1" applyBorder="1">
      <alignment/>
      <protection/>
    </xf>
    <xf numFmtId="172" fontId="26" fillId="5" borderId="10" xfId="21" applyNumberFormat="1" applyFont="1" applyFill="1" applyBorder="1" applyProtection="1">
      <alignment/>
      <protection locked="0"/>
    </xf>
    <xf numFmtId="164" fontId="25" fillId="0" borderId="0" xfId="21" applyFont="1">
      <alignment/>
      <protection/>
    </xf>
    <xf numFmtId="171" fontId="25" fillId="0" borderId="0" xfId="21" applyNumberFormat="1" applyFont="1">
      <alignment/>
      <protection/>
    </xf>
    <xf numFmtId="164" fontId="30" fillId="0" borderId="2" xfId="21" applyFont="1" applyBorder="1">
      <alignment/>
      <protection/>
    </xf>
    <xf numFmtId="172" fontId="26" fillId="5" borderId="2" xfId="21" applyNumberFormat="1" applyFont="1" applyFill="1" applyBorder="1" applyProtection="1">
      <alignment/>
      <protection locked="0"/>
    </xf>
    <xf numFmtId="172" fontId="26" fillId="0" borderId="2" xfId="21" applyNumberFormat="1" applyFont="1" applyBorder="1">
      <alignment/>
      <protection/>
    </xf>
    <xf numFmtId="172" fontId="26" fillId="0" borderId="10" xfId="21" applyNumberFormat="1" applyFont="1" applyBorder="1">
      <alignment/>
      <protection/>
    </xf>
    <xf numFmtId="170" fontId="23" fillId="4" borderId="21" xfId="21" applyNumberFormat="1" applyFont="1" applyFill="1" applyBorder="1" applyAlignment="1">
      <alignment horizontal="center"/>
      <protection/>
    </xf>
    <xf numFmtId="164" fontId="26" fillId="0" borderId="0" xfId="21" applyFont="1">
      <alignment/>
      <protection/>
    </xf>
  </cellXfs>
  <cellStyles count="9">
    <cellStyle name="Normal" xfId="0"/>
    <cellStyle name="Comma" xfId="15"/>
    <cellStyle name="Comma [0]" xfId="16"/>
    <cellStyle name="Currency" xfId="17"/>
    <cellStyle name="Currency [0]" xfId="18"/>
    <cellStyle name="Percent" xfId="19"/>
    <cellStyle name="Hyperlink" xfId="20"/>
    <cellStyle name="Excel Built-in Normal" xfId="21"/>
    <cellStyle name="Excel Built-in Normal 2" xfId="2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60000"/>
      <rgbColor rgb="00008000"/>
      <rgbColor rgb="00000080"/>
      <rgbColor rgb="00808000"/>
      <rgbColor rgb="00800080"/>
      <rgbColor rgb="00008080"/>
      <rgbColor rgb="00BEBEBE"/>
      <rgbColor rgb="00808080"/>
      <rgbColor rgb="009999FF"/>
      <rgbColor rgb="00993366"/>
      <rgbColor rgb="00FFFFCC"/>
      <rgbColor rgb="00CCFFFF"/>
      <rgbColor rgb="00660066"/>
      <rgbColor rgb="00FF8080"/>
      <rgbColor rgb="000066CC"/>
      <rgbColor rgb="00D2D2D2"/>
      <rgbColor rgb="00000080"/>
      <rgbColor rgb="00FF00FF"/>
      <rgbColor rgb="00FFFF00"/>
      <rgbColor rgb="0000FFFF"/>
      <rgbColor rgb="00800080"/>
      <rgbColor rgb="00800000"/>
      <rgbColor rgb="00008080"/>
      <rgbColor rgb="000000FF"/>
      <rgbColor rgb="0000B0F0"/>
      <rgbColor rgb="00CCFFFF"/>
      <rgbColor rgb="00D9D9D9"/>
      <rgbColor rgb="00FFFF99"/>
      <rgbColor rgb="00CCCC99"/>
      <rgbColor rgb="00FF99CC"/>
      <rgbColor rgb="00CC99FF"/>
      <rgbColor rgb="00FFD96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6464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zoomScale="180" zoomScaleNormal="180" workbookViewId="0" topLeftCell="A88">
      <selection activeCell="AG98" sqref="AG98"/>
    </sheetView>
  </sheetViews>
  <sheetFormatPr defaultColWidth="6.8515625" defaultRowHeight="12.75"/>
  <cols>
    <col min="1" max="1" width="6.7109375" style="1" customWidth="1"/>
    <col min="2" max="2" width="1.28515625" style="1" customWidth="1"/>
    <col min="3" max="3" width="3.28125" style="1" customWidth="1"/>
    <col min="4" max="33" width="2.140625" style="1" customWidth="1"/>
    <col min="34" max="34" width="2.7109375" style="1" customWidth="1"/>
    <col min="35" max="35" width="25.421875" style="1" customWidth="1"/>
    <col min="36" max="37" width="2.00390625" style="1" customWidth="1"/>
    <col min="38" max="38" width="6.7109375" style="1" customWidth="1"/>
    <col min="39" max="39" width="2.7109375" style="1" customWidth="1"/>
    <col min="40" max="40" width="10.7109375" style="1" customWidth="1"/>
    <col min="41" max="41" width="6.00390625" style="1" customWidth="1"/>
    <col min="42" max="42" width="3.28125" style="1" customWidth="1"/>
    <col min="43" max="43" width="0" style="1" hidden="1" customWidth="1"/>
    <col min="44" max="44" width="11.00390625" style="1" customWidth="1"/>
    <col min="45" max="56" width="0" style="1" hidden="1" customWidth="1"/>
    <col min="57" max="57" width="53.28125" style="1" customWidth="1"/>
    <col min="58" max="70" width="7.140625" style="1" customWidth="1"/>
    <col min="71" max="91" width="0" style="1" hidden="1" customWidth="1"/>
    <col min="92" max="16384" width="7.140625" style="1" customWidth="1"/>
  </cols>
  <sheetData>
    <row r="1" spans="1:74" ht="12.75">
      <c r="A1" s="2" t="s">
        <v>0</v>
      </c>
      <c r="AZ1" s="2"/>
      <c r="BA1" s="2" t="s">
        <v>1</v>
      </c>
      <c r="BB1" s="2" t="s">
        <v>2</v>
      </c>
      <c r="BT1" s="2" t="s">
        <v>3</v>
      </c>
      <c r="BU1" s="2" t="s">
        <v>3</v>
      </c>
      <c r="BV1" s="2" t="s">
        <v>4</v>
      </c>
    </row>
    <row r="2" spans="44:72" ht="36.75" customHeight="1">
      <c r="AR2" s="3"/>
      <c r="AS2" s="3"/>
      <c r="AT2" s="3"/>
      <c r="AU2" s="3"/>
      <c r="AV2" s="3"/>
      <c r="AW2" s="3"/>
      <c r="AX2" s="3"/>
      <c r="AY2" s="3"/>
      <c r="AZ2" s="3"/>
      <c r="BA2" s="3"/>
      <c r="BB2" s="3"/>
      <c r="BC2" s="3"/>
      <c r="BD2" s="3"/>
      <c r="BE2" s="3"/>
      <c r="BS2" s="4" t="s">
        <v>5</v>
      </c>
      <c r="BT2" s="4" t="s">
        <v>6</v>
      </c>
    </row>
    <row r="3" spans="2:72" ht="6.7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7"/>
      <c r="BS3" s="4" t="s">
        <v>5</v>
      </c>
      <c r="BT3" s="4" t="s">
        <v>7</v>
      </c>
    </row>
    <row r="4" spans="2:71" ht="24.75" customHeight="1">
      <c r="B4" s="8"/>
      <c r="C4" s="9"/>
      <c r="D4" s="10" t="s">
        <v>8</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9"/>
      <c r="AQ4" s="9"/>
      <c r="AR4" s="7"/>
      <c r="AS4" s="11" t="s">
        <v>9</v>
      </c>
      <c r="BS4" s="4" t="s">
        <v>10</v>
      </c>
    </row>
    <row r="5" spans="2:71" ht="12" customHeight="1">
      <c r="B5" s="8"/>
      <c r="C5" s="9"/>
      <c r="D5" s="12" t="s">
        <v>11</v>
      </c>
      <c r="E5" s="9"/>
      <c r="F5" s="9"/>
      <c r="G5" s="9"/>
      <c r="H5" s="9"/>
      <c r="I5" s="9"/>
      <c r="J5" s="9"/>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9"/>
      <c r="AQ5" s="9"/>
      <c r="AR5" s="7"/>
      <c r="BS5" s="4" t="s">
        <v>5</v>
      </c>
    </row>
    <row r="6" spans="2:71" ht="36.75" customHeight="1">
      <c r="B6" s="8"/>
      <c r="C6" s="9"/>
      <c r="D6" s="14" t="s">
        <v>12</v>
      </c>
      <c r="E6" s="9"/>
      <c r="F6" s="9"/>
      <c r="G6" s="9"/>
      <c r="H6" s="9"/>
      <c r="I6" s="9"/>
      <c r="J6" s="9"/>
      <c r="K6" s="15" t="s">
        <v>13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9"/>
      <c r="AQ6" s="9"/>
      <c r="AR6" s="7"/>
      <c r="BS6" s="4" t="s">
        <v>5</v>
      </c>
    </row>
    <row r="7" spans="2:71" ht="12" customHeight="1">
      <c r="B7" s="8"/>
      <c r="C7" s="9"/>
      <c r="D7" s="16" t="s">
        <v>14</v>
      </c>
      <c r="E7" s="9"/>
      <c r="F7" s="9"/>
      <c r="G7" s="9"/>
      <c r="H7" s="9"/>
      <c r="I7" s="9"/>
      <c r="J7" s="9"/>
      <c r="K7" s="17"/>
      <c r="L7" s="9"/>
      <c r="M7" s="9"/>
      <c r="N7" s="9"/>
      <c r="O7" s="9"/>
      <c r="P7" s="9"/>
      <c r="Q7" s="9"/>
      <c r="R7" s="9"/>
      <c r="S7" s="9"/>
      <c r="T7" s="9"/>
      <c r="U7" s="9"/>
      <c r="V7" s="9"/>
      <c r="W7" s="9"/>
      <c r="X7" s="9"/>
      <c r="Y7" s="9"/>
      <c r="Z7" s="9"/>
      <c r="AA7" s="9"/>
      <c r="AB7" s="9"/>
      <c r="AC7" s="9"/>
      <c r="AD7" s="9"/>
      <c r="AE7" s="9"/>
      <c r="AF7" s="9"/>
      <c r="AG7" s="9"/>
      <c r="AH7" s="9"/>
      <c r="AI7" s="9"/>
      <c r="AJ7" s="9"/>
      <c r="AK7" s="16" t="s">
        <v>15</v>
      </c>
      <c r="AL7" s="9"/>
      <c r="AM7" s="9"/>
      <c r="AN7" s="17"/>
      <c r="AO7" s="9"/>
      <c r="AP7" s="9"/>
      <c r="AQ7" s="9"/>
      <c r="AR7" s="7"/>
      <c r="BS7" s="4" t="s">
        <v>5</v>
      </c>
    </row>
    <row r="8" spans="2:71" ht="12" customHeight="1">
      <c r="B8" s="8"/>
      <c r="C8" s="9"/>
      <c r="D8" s="16" t="s">
        <v>16</v>
      </c>
      <c r="E8" s="9"/>
      <c r="F8" s="9"/>
      <c r="G8" s="9"/>
      <c r="H8" s="9"/>
      <c r="I8" s="9"/>
      <c r="J8" s="9"/>
      <c r="K8" s="17" t="s">
        <v>17</v>
      </c>
      <c r="L8" s="9"/>
      <c r="M8" s="9"/>
      <c r="N8" s="9"/>
      <c r="O8" s="9"/>
      <c r="P8" s="9"/>
      <c r="Q8" s="9"/>
      <c r="R8" s="9"/>
      <c r="S8" s="9"/>
      <c r="T8" s="9"/>
      <c r="U8" s="9"/>
      <c r="V8" s="9"/>
      <c r="W8" s="9"/>
      <c r="X8" s="9"/>
      <c r="Y8" s="9"/>
      <c r="Z8" s="9"/>
      <c r="AA8" s="9"/>
      <c r="AB8" s="9"/>
      <c r="AC8" s="9"/>
      <c r="AD8" s="9"/>
      <c r="AE8" s="9"/>
      <c r="AF8" s="9"/>
      <c r="AG8" s="9"/>
      <c r="AH8" s="9"/>
      <c r="AI8" s="9"/>
      <c r="AJ8" s="9"/>
      <c r="AK8" s="16" t="s">
        <v>18</v>
      </c>
      <c r="AL8" s="9"/>
      <c r="AM8" s="18" t="s">
        <v>19</v>
      </c>
      <c r="AN8" s="19"/>
      <c r="AO8" s="9"/>
      <c r="AP8" s="9"/>
      <c r="AQ8" s="9"/>
      <c r="AR8" s="7"/>
      <c r="BS8" s="4" t="s">
        <v>5</v>
      </c>
    </row>
    <row r="9" spans="2:71" ht="14.25" customHeight="1">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7"/>
      <c r="BS9" s="4" t="s">
        <v>5</v>
      </c>
    </row>
    <row r="10" spans="2:71" ht="12" customHeight="1">
      <c r="B10" s="8"/>
      <c r="C10" s="9"/>
      <c r="D10" s="16" t="s">
        <v>20</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6" t="s">
        <v>21</v>
      </c>
      <c r="AL10" s="9"/>
      <c r="AM10" s="9"/>
      <c r="AN10" s="17"/>
      <c r="AO10" s="9"/>
      <c r="AP10" s="9"/>
      <c r="AQ10" s="9"/>
      <c r="AR10" s="7"/>
      <c r="BS10" s="4" t="s">
        <v>5</v>
      </c>
    </row>
    <row r="11" spans="2:71" ht="18" customHeight="1">
      <c r="B11" s="8"/>
      <c r="C11" s="9"/>
      <c r="D11" s="9"/>
      <c r="E11" s="17" t="s">
        <v>17</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16" t="s">
        <v>22</v>
      </c>
      <c r="AL11" s="9"/>
      <c r="AM11" s="9"/>
      <c r="AN11" s="17"/>
      <c r="AO11" s="9"/>
      <c r="AP11" s="9"/>
      <c r="AQ11" s="9"/>
      <c r="AR11" s="7"/>
      <c r="BS11" s="4" t="s">
        <v>5</v>
      </c>
    </row>
    <row r="12" spans="2:71" ht="6.75"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7"/>
      <c r="BS12" s="4" t="s">
        <v>5</v>
      </c>
    </row>
    <row r="13" spans="2:71" ht="12" customHeight="1">
      <c r="B13" s="8"/>
      <c r="C13" s="9"/>
      <c r="D13" s="16" t="s">
        <v>23</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6" t="s">
        <v>21</v>
      </c>
      <c r="AL13" s="9"/>
      <c r="AM13" s="9"/>
      <c r="AN13" s="17"/>
      <c r="AO13" s="9"/>
      <c r="AP13" s="9"/>
      <c r="AQ13" s="9"/>
      <c r="AR13" s="7"/>
      <c r="BS13" s="4" t="s">
        <v>5</v>
      </c>
    </row>
    <row r="14" spans="2:71" ht="12.75">
      <c r="B14" s="8"/>
      <c r="C14" s="9"/>
      <c r="D14" s="9"/>
      <c r="E14" s="17" t="s">
        <v>17</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16" t="s">
        <v>22</v>
      </c>
      <c r="AL14" s="9"/>
      <c r="AM14" s="9"/>
      <c r="AN14" s="17"/>
      <c r="AO14" s="9"/>
      <c r="AP14" s="9"/>
      <c r="AQ14" s="9"/>
      <c r="AR14" s="7"/>
      <c r="BS14" s="4" t="s">
        <v>5</v>
      </c>
    </row>
    <row r="15" spans="2:71" ht="6.75"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7"/>
      <c r="BS15" s="4" t="s">
        <v>3</v>
      </c>
    </row>
    <row r="16" spans="2:71" ht="12" customHeight="1">
      <c r="B16" s="8"/>
      <c r="C16" s="9"/>
      <c r="D16" s="16" t="s">
        <v>24</v>
      </c>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16" t="s">
        <v>21</v>
      </c>
      <c r="AL16" s="9"/>
      <c r="AM16" s="9"/>
      <c r="AN16" s="17"/>
      <c r="AO16" s="9"/>
      <c r="AP16" s="9"/>
      <c r="AQ16" s="9"/>
      <c r="AR16" s="7"/>
      <c r="BS16" s="4" t="s">
        <v>3</v>
      </c>
    </row>
    <row r="17" spans="2:71" ht="18" customHeight="1">
      <c r="B17" s="8"/>
      <c r="C17" s="9"/>
      <c r="D17" s="9"/>
      <c r="E17" s="17" t="s">
        <v>17</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6" t="s">
        <v>22</v>
      </c>
      <c r="AL17" s="9"/>
      <c r="AM17" s="9"/>
      <c r="AN17" s="17"/>
      <c r="AO17" s="9"/>
      <c r="AP17" s="9"/>
      <c r="AQ17" s="9"/>
      <c r="AR17" s="7"/>
      <c r="BS17" s="4" t="s">
        <v>25</v>
      </c>
    </row>
    <row r="18" spans="2:71" ht="6.75" customHeight="1">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7"/>
      <c r="BS18" s="4" t="s">
        <v>5</v>
      </c>
    </row>
    <row r="19" spans="2:71" ht="12" customHeight="1">
      <c r="B19" s="8"/>
      <c r="C19" s="9"/>
      <c r="D19" s="16" t="s">
        <v>26</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16" t="s">
        <v>21</v>
      </c>
      <c r="AL19" s="9"/>
      <c r="AM19" s="9"/>
      <c r="AN19" s="17"/>
      <c r="AO19" s="9"/>
      <c r="AP19" s="9"/>
      <c r="AQ19" s="9"/>
      <c r="AR19" s="7"/>
      <c r="BS19" s="4" t="s">
        <v>5</v>
      </c>
    </row>
    <row r="20" spans="2:71" ht="18" customHeight="1">
      <c r="B20" s="8"/>
      <c r="C20" s="9"/>
      <c r="D20" s="9"/>
      <c r="E20" s="17" t="s">
        <v>17</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6" t="s">
        <v>22</v>
      </c>
      <c r="AL20" s="9"/>
      <c r="AM20" s="9"/>
      <c r="AN20" s="17"/>
      <c r="AO20" s="9"/>
      <c r="AP20" s="9"/>
      <c r="AQ20" s="9"/>
      <c r="AR20" s="7"/>
      <c r="BS20" s="4" t="s">
        <v>25</v>
      </c>
    </row>
    <row r="21" spans="2:44" ht="6.75" customHeight="1">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7"/>
    </row>
    <row r="22" spans="2:44" ht="12" customHeight="1">
      <c r="B22" s="8"/>
      <c r="C22" s="9"/>
      <c r="D22" s="16" t="s">
        <v>27</v>
      </c>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7"/>
    </row>
    <row r="23" spans="2:44" ht="16.5" customHeight="1">
      <c r="B23" s="8"/>
      <c r="C23" s="9"/>
      <c r="D23" s="9"/>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9"/>
      <c r="AP23" s="9"/>
      <c r="AQ23" s="9"/>
      <c r="AR23" s="7"/>
    </row>
    <row r="24" spans="2:44" ht="6.7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7"/>
    </row>
    <row r="25" spans="2:44" ht="6.75" customHeight="1">
      <c r="B25" s="8"/>
      <c r="C25" s="9"/>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9"/>
      <c r="AQ25" s="9"/>
      <c r="AR25" s="7"/>
    </row>
    <row r="26" spans="1:57" s="29" customFormat="1" ht="25.5" customHeight="1">
      <c r="A26" s="22"/>
      <c r="B26" s="23"/>
      <c r="C26" s="24"/>
      <c r="D26" s="25" t="s">
        <v>28</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7">
        <f>ROUND(AG94,2)</f>
        <v>0</v>
      </c>
      <c r="AL26" s="27"/>
      <c r="AM26" s="27"/>
      <c r="AN26" s="27"/>
      <c r="AO26" s="27"/>
      <c r="AP26" s="24"/>
      <c r="AQ26" s="24"/>
      <c r="AR26" s="28"/>
      <c r="BE26" s="22"/>
    </row>
    <row r="27" spans="1:57" s="29" customFormat="1" ht="6.75" customHeight="1">
      <c r="A27" s="22"/>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8"/>
      <c r="BE27" s="22"/>
    </row>
    <row r="28" spans="1:57" s="29" customFormat="1" ht="12.75">
      <c r="A28" s="22"/>
      <c r="B28" s="23"/>
      <c r="C28" s="24"/>
      <c r="D28" s="24"/>
      <c r="E28" s="24"/>
      <c r="F28" s="24"/>
      <c r="G28" s="24"/>
      <c r="H28" s="24"/>
      <c r="I28" s="24"/>
      <c r="J28" s="24"/>
      <c r="K28" s="24"/>
      <c r="L28" s="30" t="s">
        <v>29</v>
      </c>
      <c r="M28" s="30"/>
      <c r="N28" s="30"/>
      <c r="O28" s="30"/>
      <c r="P28" s="30"/>
      <c r="Q28" s="24"/>
      <c r="R28" s="24"/>
      <c r="S28" s="24"/>
      <c r="T28" s="24"/>
      <c r="U28" s="24"/>
      <c r="V28" s="24"/>
      <c r="W28" s="30" t="s">
        <v>30</v>
      </c>
      <c r="X28" s="30"/>
      <c r="Y28" s="30"/>
      <c r="Z28" s="30"/>
      <c r="AA28" s="30"/>
      <c r="AB28" s="30"/>
      <c r="AC28" s="30"/>
      <c r="AD28" s="30"/>
      <c r="AE28" s="30"/>
      <c r="AF28" s="24"/>
      <c r="AG28" s="24"/>
      <c r="AH28" s="24"/>
      <c r="AI28" s="24"/>
      <c r="AJ28" s="24"/>
      <c r="AK28" s="30" t="s">
        <v>31</v>
      </c>
      <c r="AL28" s="30"/>
      <c r="AM28" s="30"/>
      <c r="AN28" s="30"/>
      <c r="AO28" s="30"/>
      <c r="AP28" s="24"/>
      <c r="AQ28" s="24"/>
      <c r="AR28" s="28"/>
      <c r="BE28" s="22"/>
    </row>
    <row r="29" spans="2:44" s="31" customFormat="1" ht="14.25" customHeight="1">
      <c r="B29" s="32"/>
      <c r="C29" s="33"/>
      <c r="D29" s="16" t="s">
        <v>32</v>
      </c>
      <c r="E29" s="33"/>
      <c r="F29" s="16" t="s">
        <v>33</v>
      </c>
      <c r="G29" s="33"/>
      <c r="H29" s="33"/>
      <c r="I29" s="33"/>
      <c r="J29" s="33"/>
      <c r="K29" s="33"/>
      <c r="L29" s="34">
        <v>0.21</v>
      </c>
      <c r="M29" s="34"/>
      <c r="N29" s="34"/>
      <c r="O29" s="34"/>
      <c r="P29" s="34"/>
      <c r="Q29" s="33"/>
      <c r="R29" s="33"/>
      <c r="S29" s="33"/>
      <c r="T29" s="33"/>
      <c r="U29" s="33"/>
      <c r="V29" s="33"/>
      <c r="W29" s="35">
        <f>AK26</f>
        <v>0</v>
      </c>
      <c r="X29" s="35"/>
      <c r="Y29" s="35"/>
      <c r="Z29" s="35"/>
      <c r="AA29" s="35"/>
      <c r="AB29" s="35"/>
      <c r="AC29" s="35"/>
      <c r="AD29" s="35"/>
      <c r="AE29" s="35"/>
      <c r="AF29" s="33"/>
      <c r="AG29" s="33"/>
      <c r="AH29" s="33"/>
      <c r="AI29" s="33"/>
      <c r="AJ29" s="33"/>
      <c r="AK29" s="35">
        <f>AN94-AG94</f>
        <v>0</v>
      </c>
      <c r="AL29" s="35"/>
      <c r="AM29" s="35"/>
      <c r="AN29" s="35"/>
      <c r="AO29" s="35"/>
      <c r="AP29" s="33"/>
      <c r="AQ29" s="33"/>
      <c r="AR29" s="36"/>
    </row>
    <row r="30" spans="2:44" s="31" customFormat="1" ht="14.25" customHeight="1">
      <c r="B30" s="32"/>
      <c r="C30" s="33"/>
      <c r="D30" s="33"/>
      <c r="E30" s="33"/>
      <c r="F30" s="16" t="s">
        <v>34</v>
      </c>
      <c r="G30" s="33"/>
      <c r="H30" s="33"/>
      <c r="I30" s="33"/>
      <c r="J30" s="33"/>
      <c r="K30" s="33"/>
      <c r="L30" s="34">
        <v>0.15</v>
      </c>
      <c r="M30" s="34"/>
      <c r="N30" s="34"/>
      <c r="O30" s="34"/>
      <c r="P30" s="34"/>
      <c r="Q30" s="33"/>
      <c r="R30" s="33"/>
      <c r="S30" s="33"/>
      <c r="T30" s="33"/>
      <c r="U30" s="33"/>
      <c r="V30" s="33"/>
      <c r="W30" s="35">
        <v>0</v>
      </c>
      <c r="X30" s="35"/>
      <c r="Y30" s="35"/>
      <c r="Z30" s="35"/>
      <c r="AA30" s="35"/>
      <c r="AB30" s="35"/>
      <c r="AC30" s="35"/>
      <c r="AD30" s="35"/>
      <c r="AE30" s="35"/>
      <c r="AF30" s="33"/>
      <c r="AG30" s="33"/>
      <c r="AH30" s="33"/>
      <c r="AI30" s="33"/>
      <c r="AJ30" s="33"/>
      <c r="AK30" s="35">
        <v>0</v>
      </c>
      <c r="AL30" s="35"/>
      <c r="AM30" s="35"/>
      <c r="AN30" s="35"/>
      <c r="AO30" s="35"/>
      <c r="AP30" s="33"/>
      <c r="AQ30" s="33"/>
      <c r="AR30" s="36"/>
    </row>
    <row r="31" spans="2:44" s="31" customFormat="1" ht="14.25" customHeight="1" hidden="1">
      <c r="B31" s="32"/>
      <c r="C31" s="33"/>
      <c r="D31" s="33"/>
      <c r="E31" s="33"/>
      <c r="F31" s="16" t="s">
        <v>35</v>
      </c>
      <c r="G31" s="33"/>
      <c r="H31" s="33"/>
      <c r="I31" s="33"/>
      <c r="J31" s="33"/>
      <c r="K31" s="33"/>
      <c r="L31" s="34">
        <v>0.21</v>
      </c>
      <c r="M31" s="34"/>
      <c r="N31" s="34"/>
      <c r="O31" s="34"/>
      <c r="P31" s="34"/>
      <c r="Q31" s="33"/>
      <c r="R31" s="33"/>
      <c r="S31" s="33"/>
      <c r="T31" s="33"/>
      <c r="U31" s="33"/>
      <c r="V31" s="33"/>
      <c r="W31" s="35" t="e">
        <f>ROUND(BB94,2)</f>
        <v>#REF!</v>
      </c>
      <c r="X31" s="35"/>
      <c r="Y31" s="35"/>
      <c r="Z31" s="35"/>
      <c r="AA31" s="35"/>
      <c r="AB31" s="35"/>
      <c r="AC31" s="35"/>
      <c r="AD31" s="35"/>
      <c r="AE31" s="35"/>
      <c r="AF31" s="33"/>
      <c r="AG31" s="33"/>
      <c r="AH31" s="33"/>
      <c r="AI31" s="33"/>
      <c r="AJ31" s="33"/>
      <c r="AK31" s="35">
        <v>0</v>
      </c>
      <c r="AL31" s="35"/>
      <c r="AM31" s="35"/>
      <c r="AN31" s="35"/>
      <c r="AO31" s="35"/>
      <c r="AP31" s="33"/>
      <c r="AQ31" s="33"/>
      <c r="AR31" s="36"/>
    </row>
    <row r="32" spans="2:44" s="31" customFormat="1" ht="14.25" customHeight="1" hidden="1">
      <c r="B32" s="32"/>
      <c r="C32" s="33"/>
      <c r="D32" s="33"/>
      <c r="E32" s="33"/>
      <c r="F32" s="16" t="s">
        <v>36</v>
      </c>
      <c r="G32" s="33"/>
      <c r="H32" s="33"/>
      <c r="I32" s="33"/>
      <c r="J32" s="33"/>
      <c r="K32" s="33"/>
      <c r="L32" s="34">
        <v>0.15</v>
      </c>
      <c r="M32" s="34"/>
      <c r="N32" s="34"/>
      <c r="O32" s="34"/>
      <c r="P32" s="34"/>
      <c r="Q32" s="33"/>
      <c r="R32" s="33"/>
      <c r="S32" s="33"/>
      <c r="T32" s="33"/>
      <c r="U32" s="33"/>
      <c r="V32" s="33"/>
      <c r="W32" s="35" t="e">
        <f>ROUND(BC94,2)</f>
        <v>#REF!</v>
      </c>
      <c r="X32" s="35"/>
      <c r="Y32" s="35"/>
      <c r="Z32" s="35"/>
      <c r="AA32" s="35"/>
      <c r="AB32" s="35"/>
      <c r="AC32" s="35"/>
      <c r="AD32" s="35"/>
      <c r="AE32" s="35"/>
      <c r="AF32" s="33"/>
      <c r="AG32" s="33"/>
      <c r="AH32" s="33"/>
      <c r="AI32" s="33"/>
      <c r="AJ32" s="33"/>
      <c r="AK32" s="35">
        <v>0</v>
      </c>
      <c r="AL32" s="35"/>
      <c r="AM32" s="35"/>
      <c r="AN32" s="35"/>
      <c r="AO32" s="35"/>
      <c r="AP32" s="33"/>
      <c r="AQ32" s="33"/>
      <c r="AR32" s="36"/>
    </row>
    <row r="33" spans="2:44" s="31" customFormat="1" ht="14.25" customHeight="1" hidden="1">
      <c r="B33" s="32"/>
      <c r="C33" s="33"/>
      <c r="D33" s="33"/>
      <c r="E33" s="33"/>
      <c r="F33" s="16" t="s">
        <v>37</v>
      </c>
      <c r="G33" s="33"/>
      <c r="H33" s="33"/>
      <c r="I33" s="33"/>
      <c r="J33" s="33"/>
      <c r="K33" s="33"/>
      <c r="L33" s="34">
        <v>0</v>
      </c>
      <c r="M33" s="34"/>
      <c r="N33" s="34"/>
      <c r="O33" s="34"/>
      <c r="P33" s="34"/>
      <c r="Q33" s="33"/>
      <c r="R33" s="33"/>
      <c r="S33" s="33"/>
      <c r="T33" s="33"/>
      <c r="U33" s="33"/>
      <c r="V33" s="33"/>
      <c r="W33" s="35" t="e">
        <f>ROUND(BD94,2)</f>
        <v>#REF!</v>
      </c>
      <c r="X33" s="35"/>
      <c r="Y33" s="35"/>
      <c r="Z33" s="35"/>
      <c r="AA33" s="35"/>
      <c r="AB33" s="35"/>
      <c r="AC33" s="35"/>
      <c r="AD33" s="35"/>
      <c r="AE33" s="35"/>
      <c r="AF33" s="33"/>
      <c r="AG33" s="33"/>
      <c r="AH33" s="33"/>
      <c r="AI33" s="33"/>
      <c r="AJ33" s="33"/>
      <c r="AK33" s="35">
        <v>0</v>
      </c>
      <c r="AL33" s="35"/>
      <c r="AM33" s="35"/>
      <c r="AN33" s="35"/>
      <c r="AO33" s="35"/>
      <c r="AP33" s="33"/>
      <c r="AQ33" s="33"/>
      <c r="AR33" s="36"/>
    </row>
    <row r="34" spans="1:57" s="29" customFormat="1" ht="6.75" customHeight="1">
      <c r="A34" s="22"/>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8"/>
      <c r="BE34" s="22"/>
    </row>
    <row r="35" spans="1:57" s="29" customFormat="1" ht="25.5" customHeight="1">
      <c r="A35" s="22"/>
      <c r="B35" s="23"/>
      <c r="C35" s="37"/>
      <c r="D35" s="38" t="s">
        <v>38</v>
      </c>
      <c r="E35" s="39"/>
      <c r="F35" s="39"/>
      <c r="G35" s="39"/>
      <c r="H35" s="39"/>
      <c r="I35" s="39"/>
      <c r="J35" s="39"/>
      <c r="K35" s="39"/>
      <c r="L35" s="39"/>
      <c r="M35" s="39"/>
      <c r="N35" s="39"/>
      <c r="O35" s="39"/>
      <c r="P35" s="39"/>
      <c r="Q35" s="39"/>
      <c r="R35" s="39"/>
      <c r="S35" s="39"/>
      <c r="T35" s="40" t="s">
        <v>39</v>
      </c>
      <c r="U35" s="39"/>
      <c r="V35" s="39"/>
      <c r="W35" s="39"/>
      <c r="X35" s="41" t="s">
        <v>40</v>
      </c>
      <c r="Y35" s="41"/>
      <c r="Z35" s="41"/>
      <c r="AA35" s="41"/>
      <c r="AB35" s="41"/>
      <c r="AC35" s="39"/>
      <c r="AD35" s="39"/>
      <c r="AE35" s="39"/>
      <c r="AF35" s="39"/>
      <c r="AG35" s="39"/>
      <c r="AH35" s="39"/>
      <c r="AI35" s="39"/>
      <c r="AJ35" s="39"/>
      <c r="AK35" s="42">
        <f>AK26+AK29+AK30</f>
        <v>0</v>
      </c>
      <c r="AL35" s="42"/>
      <c r="AM35" s="42"/>
      <c r="AN35" s="42"/>
      <c r="AO35" s="42"/>
      <c r="AP35" s="37"/>
      <c r="AQ35" s="43"/>
      <c r="AR35" s="28"/>
      <c r="BE35" s="22"/>
    </row>
    <row r="36" spans="1:57" s="29" customFormat="1" ht="6.75" customHeight="1">
      <c r="A36" s="22"/>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8"/>
      <c r="BE36" s="22"/>
    </row>
    <row r="37" spans="1:57" s="29" customFormat="1" ht="14.25" customHeight="1">
      <c r="A37" s="22"/>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8"/>
      <c r="BE37" s="22"/>
    </row>
    <row r="38" spans="2:44" ht="14.25"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7"/>
    </row>
    <row r="39" spans="2:44" ht="14.25" customHeight="1">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7"/>
    </row>
    <row r="40" spans="2:44" ht="14.25" customHeight="1">
      <c r="B40" s="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7"/>
    </row>
    <row r="41" spans="2:44" ht="14.25" customHeight="1">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7"/>
    </row>
    <row r="42" spans="2:44" ht="14.25" customHeight="1">
      <c r="B42" s="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7"/>
    </row>
    <row r="43" spans="2:44" ht="14.25" customHeight="1">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7"/>
    </row>
    <row r="44" spans="2:44" ht="14.25" customHeight="1">
      <c r="B44" s="8"/>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7"/>
    </row>
    <row r="45" spans="2:44" ht="14.25" customHeigh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7"/>
    </row>
    <row r="46" spans="2:44" ht="14.25" customHeight="1">
      <c r="B46" s="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7"/>
    </row>
    <row r="47" spans="2:44" ht="14.25" customHeigh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7"/>
    </row>
    <row r="48" spans="2:44" ht="14.25" customHeigh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7"/>
    </row>
    <row r="49" spans="2:44" s="29" customFormat="1" ht="14.25" customHeight="1">
      <c r="B49" s="44"/>
      <c r="C49" s="45"/>
      <c r="D49" s="46" t="s">
        <v>41</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42</v>
      </c>
      <c r="AI49" s="47"/>
      <c r="AJ49" s="47"/>
      <c r="AK49" s="47"/>
      <c r="AL49" s="47"/>
      <c r="AM49" s="47"/>
      <c r="AN49" s="47"/>
      <c r="AO49" s="47"/>
      <c r="AP49" s="45"/>
      <c r="AQ49" s="45"/>
      <c r="AR49" s="48"/>
    </row>
    <row r="50" spans="2:44" ht="12.7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7"/>
    </row>
    <row r="51" spans="2:44" ht="12.75">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7"/>
    </row>
    <row r="52" spans="2:44" ht="12.75">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7"/>
    </row>
    <row r="53" spans="2:44" ht="12.75">
      <c r="B53" s="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7"/>
    </row>
    <row r="54" spans="2:44" ht="12.75">
      <c r="B54" s="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7"/>
    </row>
    <row r="55" spans="2:44" ht="12.75">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7"/>
    </row>
    <row r="56" spans="2:44" ht="12.75">
      <c r="B56" s="8"/>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7"/>
    </row>
    <row r="57" spans="2:44" ht="12.75">
      <c r="B57" s="8"/>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7"/>
    </row>
    <row r="58" spans="2:44" ht="12.75">
      <c r="B58" s="8"/>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7"/>
    </row>
    <row r="59" spans="2:44" ht="12.75">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7"/>
    </row>
    <row r="60" spans="1:57" s="29" customFormat="1" ht="12.75">
      <c r="A60" s="22"/>
      <c r="B60" s="23"/>
      <c r="C60" s="24"/>
      <c r="D60" s="49" t="s">
        <v>43</v>
      </c>
      <c r="E60" s="26"/>
      <c r="F60" s="26"/>
      <c r="G60" s="26"/>
      <c r="H60" s="26"/>
      <c r="I60" s="26"/>
      <c r="J60" s="26"/>
      <c r="K60" s="26"/>
      <c r="L60" s="26"/>
      <c r="M60" s="26"/>
      <c r="N60" s="26"/>
      <c r="O60" s="26"/>
      <c r="P60" s="26"/>
      <c r="Q60" s="26"/>
      <c r="R60" s="26"/>
      <c r="S60" s="26"/>
      <c r="T60" s="26"/>
      <c r="U60" s="26"/>
      <c r="V60" s="49" t="s">
        <v>44</v>
      </c>
      <c r="W60" s="26"/>
      <c r="X60" s="26"/>
      <c r="Y60" s="26"/>
      <c r="Z60" s="26"/>
      <c r="AA60" s="26"/>
      <c r="AB60" s="26"/>
      <c r="AC60" s="26"/>
      <c r="AD60" s="26"/>
      <c r="AE60" s="26"/>
      <c r="AF60" s="26"/>
      <c r="AG60" s="26"/>
      <c r="AH60" s="49" t="s">
        <v>43</v>
      </c>
      <c r="AI60" s="26"/>
      <c r="AJ60" s="26"/>
      <c r="AK60" s="26"/>
      <c r="AL60" s="26"/>
      <c r="AM60" s="49" t="s">
        <v>44</v>
      </c>
      <c r="AN60" s="26"/>
      <c r="AO60" s="26"/>
      <c r="AP60" s="24"/>
      <c r="AQ60" s="24"/>
      <c r="AR60" s="28"/>
      <c r="BE60" s="22"/>
    </row>
    <row r="61" spans="2:44" ht="12.75">
      <c r="B61" s="8"/>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7"/>
    </row>
    <row r="62" spans="2:44" ht="12.75">
      <c r="B62" s="8"/>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7"/>
    </row>
    <row r="63" spans="2:44" ht="12.75">
      <c r="B63" s="8"/>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7"/>
    </row>
    <row r="64" spans="1:57" s="29" customFormat="1" ht="12.75">
      <c r="A64" s="22"/>
      <c r="B64" s="23"/>
      <c r="C64" s="24"/>
      <c r="D64" s="46" t="s">
        <v>45</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46" t="s">
        <v>46</v>
      </c>
      <c r="AI64" s="50"/>
      <c r="AJ64" s="50"/>
      <c r="AK64" s="50"/>
      <c r="AL64" s="50"/>
      <c r="AM64" s="50"/>
      <c r="AN64" s="50"/>
      <c r="AO64" s="50"/>
      <c r="AP64" s="24"/>
      <c r="AQ64" s="24"/>
      <c r="AR64" s="28"/>
      <c r="BE64" s="22"/>
    </row>
    <row r="65" spans="2:44" ht="12.75">
      <c r="B65" s="8"/>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7"/>
    </row>
    <row r="66" spans="2:44" ht="12.75">
      <c r="B66" s="8"/>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7"/>
    </row>
    <row r="67" spans="2:44" ht="12.75">
      <c r="B67" s="8"/>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7"/>
    </row>
    <row r="68" spans="2:44" ht="12.75">
      <c r="B68" s="8"/>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7"/>
    </row>
    <row r="69" spans="2:44" ht="12.75">
      <c r="B69" s="8"/>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7"/>
    </row>
    <row r="70" spans="2:44" ht="12.75">
      <c r="B70" s="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7"/>
    </row>
    <row r="71" spans="2:44" ht="12.75">
      <c r="B71" s="8"/>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7"/>
    </row>
    <row r="72" spans="2:44" ht="12.75">
      <c r="B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7"/>
    </row>
    <row r="73" spans="2:44" ht="12.75">
      <c r="B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7"/>
    </row>
    <row r="74" spans="2:44" ht="12.75">
      <c r="B74" s="8"/>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7"/>
    </row>
    <row r="75" spans="1:57" s="29" customFormat="1" ht="12.75">
      <c r="A75" s="22"/>
      <c r="B75" s="23"/>
      <c r="C75" s="24"/>
      <c r="D75" s="49" t="s">
        <v>43</v>
      </c>
      <c r="E75" s="26"/>
      <c r="F75" s="26"/>
      <c r="G75" s="26"/>
      <c r="H75" s="26"/>
      <c r="I75" s="26"/>
      <c r="J75" s="26"/>
      <c r="K75" s="26"/>
      <c r="L75" s="26"/>
      <c r="M75" s="26"/>
      <c r="N75" s="26"/>
      <c r="O75" s="26"/>
      <c r="P75" s="26"/>
      <c r="Q75" s="26"/>
      <c r="R75" s="26"/>
      <c r="S75" s="26"/>
      <c r="T75" s="26"/>
      <c r="U75" s="26"/>
      <c r="V75" s="49" t="s">
        <v>44</v>
      </c>
      <c r="W75" s="26"/>
      <c r="X75" s="26"/>
      <c r="Y75" s="26"/>
      <c r="Z75" s="26"/>
      <c r="AA75" s="26"/>
      <c r="AB75" s="26"/>
      <c r="AC75" s="26"/>
      <c r="AD75" s="26"/>
      <c r="AE75" s="26"/>
      <c r="AF75" s="26"/>
      <c r="AG75" s="26"/>
      <c r="AH75" s="49" t="s">
        <v>43</v>
      </c>
      <c r="AI75" s="26"/>
      <c r="AJ75" s="26"/>
      <c r="AK75" s="26"/>
      <c r="AL75" s="26"/>
      <c r="AM75" s="49" t="s">
        <v>44</v>
      </c>
      <c r="AN75" s="26"/>
      <c r="AO75" s="26"/>
      <c r="AP75" s="24"/>
      <c r="AQ75" s="24"/>
      <c r="AR75" s="28"/>
      <c r="BE75" s="22"/>
    </row>
    <row r="76" spans="1:57" s="29" customFormat="1" ht="12.75">
      <c r="A76" s="22"/>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8"/>
      <c r="BE76" s="22"/>
    </row>
    <row r="77" spans="1:57" s="29" customFormat="1" ht="6.75" customHeight="1">
      <c r="A77" s="22"/>
      <c r="B77" s="51"/>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28"/>
      <c r="BE77" s="22"/>
    </row>
    <row r="81" spans="1:57" s="29" customFormat="1" ht="6.75" customHeight="1">
      <c r="A81" s="22"/>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28"/>
      <c r="BE81" s="22"/>
    </row>
    <row r="82" spans="1:57" s="29" customFormat="1" ht="24.75" customHeight="1">
      <c r="A82" s="22"/>
      <c r="B82" s="23"/>
      <c r="C82" s="10" t="s">
        <v>47</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24"/>
      <c r="AQ82" s="24"/>
      <c r="AR82" s="28"/>
      <c r="BE82" s="22"/>
    </row>
    <row r="83" spans="1:57" s="29" customFormat="1" ht="6.75" customHeight="1">
      <c r="A83" s="22"/>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8"/>
      <c r="BE83" s="22"/>
    </row>
    <row r="84" spans="2:44" s="55" customFormat="1" ht="12" customHeight="1">
      <c r="B84" s="56"/>
      <c r="C84" s="16" t="s">
        <v>11</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9" customFormat="1" ht="19.5" customHeight="1">
      <c r="B85" s="60"/>
      <c r="C85" s="61" t="s">
        <v>12</v>
      </c>
      <c r="D85" s="62"/>
      <c r="E85" s="62"/>
      <c r="F85" s="62"/>
      <c r="G85" s="62"/>
      <c r="H85" s="62"/>
      <c r="I85" s="62"/>
      <c r="J85" s="62"/>
      <c r="K85" s="62"/>
      <c r="L85" s="63" t="str">
        <f>K6</f>
        <v>4. Strukturovaná kabeláž a konektivita</v>
      </c>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2"/>
      <c r="AQ85" s="62"/>
      <c r="AR85" s="64"/>
    </row>
    <row r="86" spans="1:57" s="29" customFormat="1" ht="6.75" customHeight="1">
      <c r="A86" s="22"/>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8"/>
      <c r="BE86" s="22"/>
    </row>
    <row r="87" spans="1:57" s="29" customFormat="1" ht="12" customHeight="1">
      <c r="A87" s="22"/>
      <c r="B87" s="23"/>
      <c r="C87" s="16" t="s">
        <v>16</v>
      </c>
      <c r="D87" s="24"/>
      <c r="E87" s="24"/>
      <c r="F87" s="24"/>
      <c r="G87" s="24"/>
      <c r="H87" s="24"/>
      <c r="I87" s="24"/>
      <c r="J87" s="24"/>
      <c r="K87" s="24"/>
      <c r="L87" s="65" t="str">
        <f>IF(K8="","",K8)</f>
        <v> </v>
      </c>
      <c r="M87" s="24"/>
      <c r="N87" s="24"/>
      <c r="O87" s="24"/>
      <c r="P87" s="24"/>
      <c r="Q87" s="24"/>
      <c r="R87" s="24"/>
      <c r="S87" s="24"/>
      <c r="T87" s="24"/>
      <c r="U87" s="24"/>
      <c r="V87" s="24"/>
      <c r="W87" s="24"/>
      <c r="X87" s="24"/>
      <c r="Y87" s="24"/>
      <c r="Z87" s="24"/>
      <c r="AA87" s="24"/>
      <c r="AB87" s="24"/>
      <c r="AC87" s="24"/>
      <c r="AD87" s="24"/>
      <c r="AE87" s="24"/>
      <c r="AF87" s="24"/>
      <c r="AG87" s="24"/>
      <c r="AH87" s="24"/>
      <c r="AI87" s="16" t="s">
        <v>48</v>
      </c>
      <c r="AJ87" s="24"/>
      <c r="AK87" s="24"/>
      <c r="AL87" s="24"/>
      <c r="AM87" s="66"/>
      <c r="AN87" s="66"/>
      <c r="AO87" s="24"/>
      <c r="AP87" s="24"/>
      <c r="AQ87" s="24"/>
      <c r="AR87" s="28"/>
      <c r="BE87" s="22"/>
    </row>
    <row r="88" spans="1:57" s="29" customFormat="1" ht="6.75" customHeight="1">
      <c r="A88" s="22"/>
      <c r="B88" s="23"/>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8"/>
      <c r="BE88" s="22"/>
    </row>
    <row r="89" spans="1:57" s="29" customFormat="1" ht="15" customHeight="1">
      <c r="A89" s="22"/>
      <c r="B89" s="23"/>
      <c r="C89" s="16" t="s">
        <v>20</v>
      </c>
      <c r="D89" s="24"/>
      <c r="E89" s="24"/>
      <c r="F89" s="24"/>
      <c r="G89" s="24"/>
      <c r="H89" s="24"/>
      <c r="I89" s="24"/>
      <c r="J89" s="24"/>
      <c r="K89" s="24"/>
      <c r="L89" s="57" t="str">
        <f>IF(E11="","",E11)</f>
        <v> </v>
      </c>
      <c r="M89" s="24"/>
      <c r="N89" s="24"/>
      <c r="O89" s="24"/>
      <c r="P89" s="24"/>
      <c r="Q89" s="24"/>
      <c r="R89" s="24"/>
      <c r="S89" s="24"/>
      <c r="T89" s="24"/>
      <c r="U89" s="24"/>
      <c r="V89" s="24"/>
      <c r="W89" s="24"/>
      <c r="X89" s="24"/>
      <c r="Y89" s="24"/>
      <c r="Z89" s="24"/>
      <c r="AA89" s="24"/>
      <c r="AB89" s="24"/>
      <c r="AC89" s="24"/>
      <c r="AD89" s="24"/>
      <c r="AE89" s="24"/>
      <c r="AF89" s="24"/>
      <c r="AG89" s="24"/>
      <c r="AH89" s="24"/>
      <c r="AI89" s="16" t="s">
        <v>24</v>
      </c>
      <c r="AJ89" s="24"/>
      <c r="AK89" s="24"/>
      <c r="AL89" s="24"/>
      <c r="AM89" s="67" t="str">
        <f>IF(E17="","",E17)</f>
        <v> </v>
      </c>
      <c r="AN89" s="67"/>
      <c r="AO89" s="67"/>
      <c r="AP89" s="67"/>
      <c r="AQ89" s="24"/>
      <c r="AR89" s="28"/>
      <c r="AS89" s="68" t="s">
        <v>49</v>
      </c>
      <c r="AT89" s="68"/>
      <c r="AU89" s="69"/>
      <c r="AV89" s="69"/>
      <c r="AW89" s="69"/>
      <c r="AX89" s="69"/>
      <c r="AY89" s="69"/>
      <c r="AZ89" s="69"/>
      <c r="BA89" s="69"/>
      <c r="BB89" s="69"/>
      <c r="BC89" s="69"/>
      <c r="BD89" s="70"/>
      <c r="BE89" s="22"/>
    </row>
    <row r="90" spans="1:57" s="29" customFormat="1" ht="15" customHeight="1">
      <c r="A90" s="22"/>
      <c r="B90" s="23"/>
      <c r="C90" s="16" t="s">
        <v>23</v>
      </c>
      <c r="D90" s="24"/>
      <c r="E90" s="24"/>
      <c r="F90" s="24"/>
      <c r="G90" s="24"/>
      <c r="H90" s="24"/>
      <c r="I90" s="24"/>
      <c r="J90" s="24"/>
      <c r="K90" s="24"/>
      <c r="L90" s="57" t="str">
        <f>IF(E14="","",E14)</f>
        <v> </v>
      </c>
      <c r="M90" s="24"/>
      <c r="N90" s="24"/>
      <c r="O90" s="24"/>
      <c r="P90" s="24"/>
      <c r="Q90" s="24"/>
      <c r="R90" s="24"/>
      <c r="S90" s="24"/>
      <c r="T90" s="24"/>
      <c r="U90" s="24"/>
      <c r="V90" s="24"/>
      <c r="W90" s="24"/>
      <c r="X90" s="24"/>
      <c r="Y90" s="24"/>
      <c r="Z90" s="24"/>
      <c r="AA90" s="24"/>
      <c r="AB90" s="24"/>
      <c r="AC90" s="24"/>
      <c r="AD90" s="24"/>
      <c r="AE90" s="24"/>
      <c r="AF90" s="24"/>
      <c r="AG90" s="24"/>
      <c r="AH90" s="24"/>
      <c r="AI90" s="16" t="s">
        <v>26</v>
      </c>
      <c r="AJ90" s="24"/>
      <c r="AK90" s="24"/>
      <c r="AL90" s="24"/>
      <c r="AM90" s="67" t="str">
        <f>IF(E20="","",E20)</f>
        <v> </v>
      </c>
      <c r="AN90" s="67"/>
      <c r="AO90" s="67"/>
      <c r="AP90" s="67"/>
      <c r="AQ90" s="24"/>
      <c r="AR90" s="28"/>
      <c r="AS90" s="68"/>
      <c r="AT90" s="68"/>
      <c r="AU90" s="71"/>
      <c r="AV90" s="71"/>
      <c r="AW90" s="71"/>
      <c r="AX90" s="71"/>
      <c r="AY90" s="71"/>
      <c r="AZ90" s="71"/>
      <c r="BA90" s="71"/>
      <c r="BB90" s="71"/>
      <c r="BC90" s="71"/>
      <c r="BD90" s="72"/>
      <c r="BE90" s="22"/>
    </row>
    <row r="91" spans="1:57" s="29" customFormat="1" ht="10.5" customHeight="1">
      <c r="A91" s="22"/>
      <c r="B91" s="23"/>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8"/>
      <c r="AS91" s="68"/>
      <c r="AT91" s="68"/>
      <c r="AU91" s="73"/>
      <c r="AV91" s="73"/>
      <c r="AW91" s="73"/>
      <c r="AX91" s="73"/>
      <c r="AY91" s="73"/>
      <c r="AZ91" s="73"/>
      <c r="BA91" s="73"/>
      <c r="BB91" s="73"/>
      <c r="BC91" s="73"/>
      <c r="BD91" s="74"/>
      <c r="BE91" s="22"/>
    </row>
    <row r="92" spans="1:57" s="29" customFormat="1" ht="29.25" customHeight="1">
      <c r="A92" s="22"/>
      <c r="B92" s="75"/>
      <c r="C92" s="76"/>
      <c r="D92" s="76" t="s">
        <v>50</v>
      </c>
      <c r="E92" s="76"/>
      <c r="F92" s="76"/>
      <c r="G92" s="76"/>
      <c r="H92" s="77"/>
      <c r="I92" s="76" t="s">
        <v>51</v>
      </c>
      <c r="J92" s="76"/>
      <c r="K92" s="76"/>
      <c r="L92" s="76"/>
      <c r="M92" s="76"/>
      <c r="N92" s="76"/>
      <c r="O92" s="76"/>
      <c r="P92" s="76"/>
      <c r="Q92" s="76"/>
      <c r="R92" s="76"/>
      <c r="S92" s="76"/>
      <c r="T92" s="76"/>
      <c r="U92" s="76"/>
      <c r="V92" s="76"/>
      <c r="W92" s="76"/>
      <c r="X92" s="76"/>
      <c r="Y92" s="76"/>
      <c r="Z92" s="76"/>
      <c r="AA92" s="76"/>
      <c r="AB92" s="76"/>
      <c r="AC92" s="76"/>
      <c r="AD92" s="76"/>
      <c r="AE92" s="76"/>
      <c r="AF92" s="76"/>
      <c r="AG92" s="78" t="s">
        <v>52</v>
      </c>
      <c r="AH92" s="78"/>
      <c r="AI92" s="78"/>
      <c r="AJ92" s="78"/>
      <c r="AK92" s="78"/>
      <c r="AL92" s="78"/>
      <c r="AM92" s="78"/>
      <c r="AN92" s="79" t="s">
        <v>53</v>
      </c>
      <c r="AO92" s="79"/>
      <c r="AP92" s="79"/>
      <c r="AQ92" s="80" t="s">
        <v>54</v>
      </c>
      <c r="AR92" s="28"/>
      <c r="AS92" s="81" t="s">
        <v>55</v>
      </c>
      <c r="AT92" s="82" t="s">
        <v>56</v>
      </c>
      <c r="AU92" s="82" t="s">
        <v>57</v>
      </c>
      <c r="AV92" s="82" t="s">
        <v>58</v>
      </c>
      <c r="AW92" s="82" t="s">
        <v>59</v>
      </c>
      <c r="AX92" s="82" t="s">
        <v>60</v>
      </c>
      <c r="AY92" s="82" t="s">
        <v>61</v>
      </c>
      <c r="AZ92" s="82" t="s">
        <v>62</v>
      </c>
      <c r="BA92" s="82" t="s">
        <v>63</v>
      </c>
      <c r="BB92" s="82" t="s">
        <v>64</v>
      </c>
      <c r="BC92" s="82" t="s">
        <v>65</v>
      </c>
      <c r="BD92" s="83" t="s">
        <v>66</v>
      </c>
      <c r="BE92" s="22"/>
    </row>
    <row r="93" spans="1:57" s="29" customFormat="1" ht="10.5" customHeight="1">
      <c r="A93" s="22"/>
      <c r="B93" s="23"/>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8"/>
      <c r="AS93" s="84"/>
      <c r="AT93" s="85"/>
      <c r="AU93" s="85"/>
      <c r="AV93" s="85"/>
      <c r="AW93" s="85"/>
      <c r="AX93" s="85"/>
      <c r="AY93" s="85"/>
      <c r="AZ93" s="85"/>
      <c r="BA93" s="85"/>
      <c r="BB93" s="85"/>
      <c r="BC93" s="85"/>
      <c r="BD93" s="86"/>
      <c r="BE93" s="22"/>
    </row>
    <row r="94" spans="2:90" s="87" customFormat="1" ht="25.5" customHeight="1">
      <c r="B94" s="88"/>
      <c r="C94" s="89" t="s">
        <v>67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f>ROUND(SUM(AG95:AG98),2)</f>
        <v>0</v>
      </c>
      <c r="AH94" s="91"/>
      <c r="AI94" s="91"/>
      <c r="AJ94" s="91"/>
      <c r="AK94" s="91"/>
      <c r="AL94" s="91"/>
      <c r="AM94" s="91"/>
      <c r="AN94" s="92">
        <f>SUM(AN95:AN98)</f>
        <v>0</v>
      </c>
      <c r="AO94" s="92"/>
      <c r="AP94" s="92"/>
      <c r="AQ94" s="93"/>
      <c r="AR94" s="94"/>
      <c r="AS94" s="95">
        <f>ROUND(SUM(AS95:AS98),2)</f>
        <v>0</v>
      </c>
      <c r="AT94" s="96" t="e">
        <f>ROUND(SUM(AV94:AW94),2)</f>
        <v>#REF!</v>
      </c>
      <c r="AU94" s="97" t="e">
        <f>ROUND(SUM(AU95:AU98),5)</f>
        <v>#REF!</v>
      </c>
      <c r="AV94" s="96" t="e">
        <f>ROUND(AZ94*L29,2)</f>
        <v>#REF!</v>
      </c>
      <c r="AW94" s="96" t="e">
        <f>ROUND(BA94*L30,2)</f>
        <v>#REF!</v>
      </c>
      <c r="AX94" s="96" t="e">
        <f>ROUND(BB94*L29,2)</f>
        <v>#REF!</v>
      </c>
      <c r="AY94" s="96" t="e">
        <f>ROUND(BC94*L30,2)</f>
        <v>#REF!</v>
      </c>
      <c r="AZ94" s="96" t="e">
        <f>ROUND(SUM(AZ95:AZ98),2)</f>
        <v>#REF!</v>
      </c>
      <c r="BA94" s="96" t="e">
        <f>ROUND(SUM(BA95:BA98),2)</f>
        <v>#REF!</v>
      </c>
      <c r="BB94" s="96" t="e">
        <f>ROUND(SUM(BB95:BB98),2)</f>
        <v>#REF!</v>
      </c>
      <c r="BC94" s="96" t="e">
        <f>ROUND(SUM(BC95:BC98),2)</f>
        <v>#REF!</v>
      </c>
      <c r="BD94" s="98" t="e">
        <f>ROUND(SUM(BD95:BD98),2)</f>
        <v>#REF!</v>
      </c>
      <c r="BS94" s="99" t="s">
        <v>68</v>
      </c>
      <c r="BT94" s="99" t="s">
        <v>69</v>
      </c>
      <c r="BU94" s="100" t="s">
        <v>70</v>
      </c>
      <c r="BV94" s="99" t="s">
        <v>71</v>
      </c>
      <c r="BW94" s="99" t="s">
        <v>4</v>
      </c>
      <c r="BX94" s="99" t="s">
        <v>72</v>
      </c>
      <c r="CL94" s="99"/>
    </row>
    <row r="95" spans="1:91" s="114" customFormat="1" ht="33.75" customHeight="1">
      <c r="A95" s="101" t="s">
        <v>73</v>
      </c>
      <c r="B95" s="102"/>
      <c r="C95" s="103"/>
      <c r="D95" s="104" t="s">
        <v>74</v>
      </c>
      <c r="E95" s="104"/>
      <c r="F95" s="104"/>
      <c r="G95" s="104"/>
      <c r="H95" s="104"/>
      <c r="I95" s="105"/>
      <c r="J95" s="106" t="s">
        <v>75</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7">
        <f>'01-Palachova_SK+KONEKT'!F160</f>
        <v>0</v>
      </c>
      <c r="AH95" s="107"/>
      <c r="AI95" s="107"/>
      <c r="AJ95" s="107"/>
      <c r="AK95" s="107"/>
      <c r="AL95" s="107"/>
      <c r="AM95" s="107"/>
      <c r="AN95" s="107">
        <f>AG95*1.21</f>
        <v>0</v>
      </c>
      <c r="AO95" s="107"/>
      <c r="AP95" s="107"/>
      <c r="AQ95" s="108" t="s">
        <v>76</v>
      </c>
      <c r="AR95" s="109"/>
      <c r="AS95" s="110">
        <v>0</v>
      </c>
      <c r="AT95" s="111" t="e">
        <f>ROUND(SUM(AV95:AW95),2)</f>
        <v>#REF!</v>
      </c>
      <c r="AU95" s="112" t="e">
        <f>#REF!</f>
        <v>#REF!</v>
      </c>
      <c r="AV95" s="111" t="e">
        <f>#REF!</f>
        <v>#REF!</v>
      </c>
      <c r="AW95" s="111" t="e">
        <f>#REF!</f>
        <v>#REF!</v>
      </c>
      <c r="AX95" s="111" t="e">
        <f>#REF!</f>
        <v>#REF!</v>
      </c>
      <c r="AY95" s="111" t="e">
        <f>#REF!</f>
        <v>#REF!</v>
      </c>
      <c r="AZ95" s="111" t="e">
        <f>#REF!</f>
        <v>#REF!</v>
      </c>
      <c r="BA95" s="111" t="e">
        <f>#REF!</f>
        <v>#REF!</v>
      </c>
      <c r="BB95" s="111" t="e">
        <f>#REF!</f>
        <v>#REF!</v>
      </c>
      <c r="BC95" s="111" t="e">
        <f>#REF!</f>
        <v>#REF!</v>
      </c>
      <c r="BD95" s="113" t="e">
        <f>#REF!</f>
        <v>#REF!</v>
      </c>
      <c r="BT95" s="115" t="s">
        <v>77</v>
      </c>
      <c r="BV95" s="115" t="s">
        <v>71</v>
      </c>
      <c r="BW95" s="115" t="s">
        <v>78</v>
      </c>
      <c r="BX95" s="115" t="s">
        <v>4</v>
      </c>
      <c r="CL95" s="115"/>
      <c r="CM95" s="115" t="s">
        <v>79</v>
      </c>
    </row>
    <row r="96" spans="1:91" s="114" customFormat="1" ht="33.75" customHeight="1">
      <c r="A96" s="101"/>
      <c r="B96" s="102"/>
      <c r="C96" s="103"/>
      <c r="D96" s="104" t="s">
        <v>80</v>
      </c>
      <c r="E96" s="106"/>
      <c r="F96" s="106"/>
      <c r="G96" s="106"/>
      <c r="H96" s="106"/>
      <c r="I96" s="105"/>
      <c r="J96" s="106" t="s">
        <v>81</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7">
        <f>'02-Nová - SK+KONEKT'!F183</f>
        <v>0</v>
      </c>
      <c r="AH96" s="107"/>
      <c r="AI96" s="107"/>
      <c r="AJ96" s="107"/>
      <c r="AK96" s="107"/>
      <c r="AL96" s="107"/>
      <c r="AM96" s="107"/>
      <c r="AN96" s="107">
        <f>AG96*1.21</f>
        <v>0</v>
      </c>
      <c r="AO96" s="107"/>
      <c r="AP96" s="107"/>
      <c r="AQ96" s="108"/>
      <c r="AR96" s="109"/>
      <c r="AS96" s="110"/>
      <c r="AT96" s="111"/>
      <c r="AU96" s="112"/>
      <c r="AV96" s="111"/>
      <c r="AW96" s="111"/>
      <c r="AX96" s="111"/>
      <c r="AY96" s="111"/>
      <c r="AZ96" s="111"/>
      <c r="BA96" s="111"/>
      <c r="BB96" s="111"/>
      <c r="BC96" s="111"/>
      <c r="BD96" s="113"/>
      <c r="BT96" s="115"/>
      <c r="BV96" s="115"/>
      <c r="BW96" s="115"/>
      <c r="BX96" s="115"/>
      <c r="CL96" s="115"/>
      <c r="CM96" s="115"/>
    </row>
    <row r="97" spans="1:91" s="114" customFormat="1" ht="33.75" customHeight="1">
      <c r="A97" s="101"/>
      <c r="B97" s="102"/>
      <c r="C97" s="103"/>
      <c r="D97" s="104" t="s">
        <v>82</v>
      </c>
      <c r="E97" s="106"/>
      <c r="F97" s="106"/>
      <c r="G97" s="106"/>
      <c r="H97" s="106"/>
      <c r="I97" s="105"/>
      <c r="J97" s="116" t="s">
        <v>83</v>
      </c>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07">
        <f>'03-Neštěmická - SK+KONEK'!F176</f>
        <v>0</v>
      </c>
      <c r="AH97" s="107"/>
      <c r="AI97" s="107"/>
      <c r="AJ97" s="107"/>
      <c r="AK97" s="107"/>
      <c r="AL97" s="107"/>
      <c r="AM97" s="107"/>
      <c r="AN97" s="107">
        <f>AG97*1.21</f>
        <v>0</v>
      </c>
      <c r="AO97" s="107"/>
      <c r="AP97" s="107"/>
      <c r="AQ97" s="108"/>
      <c r="AR97" s="109"/>
      <c r="AS97" s="110"/>
      <c r="AT97" s="111"/>
      <c r="AU97" s="112"/>
      <c r="AV97" s="111"/>
      <c r="AW97" s="111"/>
      <c r="AX97" s="111"/>
      <c r="AY97" s="111"/>
      <c r="AZ97" s="111"/>
      <c r="BA97" s="111"/>
      <c r="BB97" s="111"/>
      <c r="BC97" s="111"/>
      <c r="BD97" s="113"/>
      <c r="BT97" s="115"/>
      <c r="BV97" s="115"/>
      <c r="BW97" s="115"/>
      <c r="BX97" s="115"/>
      <c r="CL97" s="115"/>
      <c r="CM97" s="115"/>
    </row>
    <row r="98" spans="1:91" s="114" customFormat="1" ht="33.75" customHeight="1">
      <c r="A98" s="101" t="s">
        <v>73</v>
      </c>
      <c r="B98" s="102"/>
      <c r="C98" s="103"/>
      <c r="D98" s="104" t="s">
        <v>84</v>
      </c>
      <c r="E98" s="106"/>
      <c r="F98" s="106"/>
      <c r="G98" s="106"/>
      <c r="H98" s="106"/>
      <c r="I98" s="105"/>
      <c r="J98" s="106" t="s">
        <v>85</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7">
        <f>'04-Jitřní - SK+KONEKT'!F155</f>
        <v>0</v>
      </c>
      <c r="AH98" s="107"/>
      <c r="AI98" s="107"/>
      <c r="AJ98" s="107"/>
      <c r="AK98" s="107"/>
      <c r="AL98" s="107"/>
      <c r="AM98" s="107"/>
      <c r="AN98" s="107">
        <f>AG98*1.21</f>
        <v>0</v>
      </c>
      <c r="AO98" s="107"/>
      <c r="AP98" s="107"/>
      <c r="AQ98" s="108" t="s">
        <v>76</v>
      </c>
      <c r="AR98" s="109"/>
      <c r="AS98" s="110">
        <v>0</v>
      </c>
      <c r="AT98" s="111" t="e">
        <f>ROUND(SUM(AV98:AW98),2)</f>
        <v>#REF!</v>
      </c>
      <c r="AU98" s="112" t="e">
        <f>#REF!</f>
        <v>#REF!</v>
      </c>
      <c r="AV98" s="111" t="e">
        <f>#REF!</f>
        <v>#REF!</v>
      </c>
      <c r="AW98" s="111" t="e">
        <f>#REF!</f>
        <v>#REF!</v>
      </c>
      <c r="AX98" s="111" t="e">
        <f>#REF!</f>
        <v>#REF!</v>
      </c>
      <c r="AY98" s="111" t="e">
        <f>#REF!</f>
        <v>#REF!</v>
      </c>
      <c r="AZ98" s="111" t="e">
        <f>#REF!</f>
        <v>#REF!</v>
      </c>
      <c r="BA98" s="111" t="e">
        <f>#REF!</f>
        <v>#REF!</v>
      </c>
      <c r="BB98" s="111" t="e">
        <f>#REF!</f>
        <v>#REF!</v>
      </c>
      <c r="BC98" s="111" t="e">
        <f>#REF!</f>
        <v>#REF!</v>
      </c>
      <c r="BD98" s="113" t="e">
        <f>#REF!</f>
        <v>#REF!</v>
      </c>
      <c r="BT98" s="115" t="s">
        <v>77</v>
      </c>
      <c r="BV98" s="115" t="s">
        <v>71</v>
      </c>
      <c r="BW98" s="115" t="s">
        <v>86</v>
      </c>
      <c r="BX98" s="115" t="s">
        <v>4</v>
      </c>
      <c r="CL98" s="115"/>
      <c r="CM98" s="115" t="s">
        <v>79</v>
      </c>
    </row>
    <row r="99" spans="1:57" s="29" customFormat="1" ht="6.75" customHeight="1">
      <c r="A99" s="22"/>
      <c r="B99" s="51"/>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28"/>
      <c r="AS99" s="22"/>
      <c r="AT99" s="22"/>
      <c r="AU99" s="22"/>
      <c r="AV99" s="22"/>
      <c r="AW99" s="22"/>
      <c r="AX99" s="22"/>
      <c r="AY99" s="22"/>
      <c r="AZ99" s="22"/>
      <c r="BA99" s="22"/>
      <c r="BB99" s="22"/>
      <c r="BC99" s="22"/>
      <c r="BD99" s="22"/>
      <c r="BE99" s="22"/>
    </row>
  </sheetData>
  <sheetProtection password="E500" sheet="1"/>
  <mergeCells count="50">
    <mergeCell ref="AR2:BE2"/>
    <mergeCell ref="D4:AO4"/>
    <mergeCell ref="K5:AO5"/>
    <mergeCell ref="K6:AO6"/>
    <mergeCell ref="E23:AN23"/>
    <mergeCell ref="AK26:AO26"/>
    <mergeCell ref="L28:P28"/>
    <mergeCell ref="W28:AE28"/>
    <mergeCell ref="AK28:AO28"/>
    <mergeCell ref="L29:P29"/>
    <mergeCell ref="W29:AE29"/>
    <mergeCell ref="AK29:AO29"/>
    <mergeCell ref="L30:P30"/>
    <mergeCell ref="W30:AE30"/>
    <mergeCell ref="AK30:AO30"/>
    <mergeCell ref="L31:P31"/>
    <mergeCell ref="W31:AE31"/>
    <mergeCell ref="AK31:AO31"/>
    <mergeCell ref="L32:P32"/>
    <mergeCell ref="W32:AE32"/>
    <mergeCell ref="AK32:AO32"/>
    <mergeCell ref="L33:P33"/>
    <mergeCell ref="W33:AE33"/>
    <mergeCell ref="AK33:AO33"/>
    <mergeCell ref="X35:AB35"/>
    <mergeCell ref="AK35:AO35"/>
    <mergeCell ref="C82:AO82"/>
    <mergeCell ref="L85:AO85"/>
    <mergeCell ref="AM87:AN87"/>
    <mergeCell ref="AM89:AP89"/>
    <mergeCell ref="AS89:AT91"/>
    <mergeCell ref="AM90:AP90"/>
    <mergeCell ref="I92:AF92"/>
    <mergeCell ref="AG92:AM92"/>
    <mergeCell ref="AN92:AP92"/>
    <mergeCell ref="AG94:AM94"/>
    <mergeCell ref="AN94:AP94"/>
    <mergeCell ref="D95:H95"/>
    <mergeCell ref="J95:AF95"/>
    <mergeCell ref="AG95:AM95"/>
    <mergeCell ref="AN95:AP95"/>
    <mergeCell ref="J96:AF96"/>
    <mergeCell ref="AG96:AM96"/>
    <mergeCell ref="AN96:AP96"/>
    <mergeCell ref="J97:AF97"/>
    <mergeCell ref="AG97:AM97"/>
    <mergeCell ref="AN97:AP97"/>
    <mergeCell ref="J98:AF98"/>
    <mergeCell ref="AG98:AM98"/>
    <mergeCell ref="AN98:AP98"/>
  </mergeCells>
  <hyperlinks>
    <hyperlink ref="A95" location="20200113!1 - Modernizace ....C2" display="/"/>
    <hyperlink ref="A98" location="20200113!2 - Modernizace ....C2" display="/"/>
  </hyperlinks>
  <printOptions/>
  <pageMargins left="0.39375" right="0.39375" top="0.39375" bottom="0.39375" header="0.5118055555555555" footer="0"/>
  <pageSetup fitToHeight="100" fitToWidth="1" horizontalDpi="300" verticalDpi="300" orientation="portrait" paperSize="9"/>
  <headerFooter alignWithMargins="0">
    <oddFooter>&amp;C&amp;"Arial CE,Běžné"&amp;8Strana &amp;P z &amp;N</oddFooter>
  </headerFooter>
</worksheet>
</file>

<file path=xl/worksheets/sheet2.xml><?xml version="1.0" encoding="utf-8"?>
<worksheet xmlns="http://schemas.openxmlformats.org/spreadsheetml/2006/main" xmlns:r="http://schemas.openxmlformats.org/officeDocument/2006/relationships">
  <dimension ref="A1:G160"/>
  <sheetViews>
    <sheetView showGridLines="0" tabSelected="1" zoomScale="180" zoomScaleNormal="180" workbookViewId="0" topLeftCell="A145">
      <selection activeCell="A159" sqref="A159"/>
    </sheetView>
  </sheetViews>
  <sheetFormatPr defaultColWidth="8.00390625" defaultRowHeight="12.75"/>
  <cols>
    <col min="1" max="1" width="22.7109375" style="117" customWidth="1"/>
    <col min="2" max="2" width="62.00390625" style="117" customWidth="1"/>
    <col min="3" max="3" width="6.28125" style="117" customWidth="1"/>
    <col min="4" max="4" width="5.00390625" style="117" customWidth="1"/>
    <col min="5" max="5" width="14.28125" style="117" customWidth="1"/>
    <col min="6" max="6" width="17.421875" style="117" customWidth="1"/>
    <col min="7" max="7" width="29.57421875" style="117" customWidth="1"/>
    <col min="8" max="16384" width="7.8515625" style="117" customWidth="1"/>
  </cols>
  <sheetData>
    <row r="1" spans="1:6" ht="12.75">
      <c r="A1" s="118" t="s">
        <v>87</v>
      </c>
      <c r="B1" s="119"/>
      <c r="C1" s="119"/>
      <c r="D1" s="119"/>
      <c r="E1" s="119"/>
      <c r="F1" s="120"/>
    </row>
    <row r="2" spans="1:6" ht="12.75">
      <c r="A2" s="121"/>
      <c r="B2" s="122" t="s">
        <v>88</v>
      </c>
      <c r="C2" s="122"/>
      <c r="D2" s="122"/>
      <c r="E2" s="122"/>
      <c r="F2" s="123"/>
    </row>
    <row r="4" spans="1:6" ht="12.75">
      <c r="A4" s="124" t="s">
        <v>89</v>
      </c>
      <c r="B4" s="125" t="s">
        <v>90</v>
      </c>
      <c r="C4" s="126" t="s">
        <v>91</v>
      </c>
      <c r="D4" s="127"/>
      <c r="E4" s="128"/>
      <c r="F4" s="129"/>
    </row>
    <row r="5" spans="1:6" ht="12.75">
      <c r="A5" s="130" t="s">
        <v>16</v>
      </c>
      <c r="B5" s="131" t="s">
        <v>88</v>
      </c>
      <c r="C5" s="131"/>
      <c r="D5" s="131"/>
      <c r="E5" s="132"/>
      <c r="F5" s="133"/>
    </row>
    <row r="7" spans="1:7" ht="12.75">
      <c r="A7" s="134" t="s">
        <v>92</v>
      </c>
      <c r="B7" s="134" t="s">
        <v>93</v>
      </c>
      <c r="C7" s="135" t="s">
        <v>94</v>
      </c>
      <c r="D7" s="134" t="s">
        <v>95</v>
      </c>
      <c r="E7" s="135" t="s">
        <v>96</v>
      </c>
      <c r="F7" s="135" t="s">
        <v>97</v>
      </c>
      <c r="G7" s="136"/>
    </row>
    <row r="8" spans="1:6" ht="12.75">
      <c r="A8" s="137"/>
      <c r="B8" s="137" t="s">
        <v>98</v>
      </c>
      <c r="C8" s="138"/>
      <c r="D8" s="138"/>
      <c r="E8" s="139"/>
      <c r="F8" s="139"/>
    </row>
    <row r="9" spans="1:6" ht="140.25" customHeight="1">
      <c r="A9" s="140" t="s">
        <v>98</v>
      </c>
      <c r="B9" s="141" t="s">
        <v>99</v>
      </c>
      <c r="C9" s="142">
        <v>1</v>
      </c>
      <c r="D9" s="142" t="s">
        <v>100</v>
      </c>
      <c r="E9" s="143"/>
      <c r="F9" s="144">
        <f>C9*E9</f>
        <v>0</v>
      </c>
    </row>
    <row r="10" spans="1:6" ht="12.75">
      <c r="A10" s="145" t="s">
        <v>101</v>
      </c>
      <c r="B10" s="146" t="s">
        <v>102</v>
      </c>
      <c r="C10" s="147">
        <v>1</v>
      </c>
      <c r="D10" s="147" t="s">
        <v>100</v>
      </c>
      <c r="E10" s="148"/>
      <c r="F10" s="149">
        <f>C10*E10</f>
        <v>0</v>
      </c>
    </row>
    <row r="11" spans="1:6" ht="39.75" customHeight="1">
      <c r="A11" s="150" t="s">
        <v>103</v>
      </c>
      <c r="B11" s="151" t="s">
        <v>104</v>
      </c>
      <c r="C11" s="152">
        <v>1</v>
      </c>
      <c r="D11" s="152" t="s">
        <v>100</v>
      </c>
      <c r="E11" s="153"/>
      <c r="F11" s="154">
        <f>C11*E11</f>
        <v>0</v>
      </c>
    </row>
    <row r="12" spans="1:6" ht="12.75">
      <c r="A12" s="155"/>
      <c r="B12" s="155" t="s">
        <v>105</v>
      </c>
      <c r="C12" s="155"/>
      <c r="D12" s="155"/>
      <c r="E12" s="155"/>
      <c r="F12" s="155"/>
    </row>
    <row r="13" spans="1:6" ht="138" customHeight="1">
      <c r="A13" s="140" t="s">
        <v>106</v>
      </c>
      <c r="B13" s="141" t="s">
        <v>107</v>
      </c>
      <c r="C13" s="142">
        <v>1</v>
      </c>
      <c r="D13" s="142" t="s">
        <v>100</v>
      </c>
      <c r="E13" s="143"/>
      <c r="F13" s="144">
        <f>C13*E13</f>
        <v>0</v>
      </c>
    </row>
    <row r="14" spans="1:6" ht="30.75" customHeight="1">
      <c r="A14" s="150" t="s">
        <v>108</v>
      </c>
      <c r="B14" s="151" t="s">
        <v>109</v>
      </c>
      <c r="C14" s="152">
        <v>1</v>
      </c>
      <c r="D14" s="152" t="s">
        <v>100</v>
      </c>
      <c r="E14" s="153"/>
      <c r="F14" s="154">
        <f>C14*E14</f>
        <v>0</v>
      </c>
    </row>
    <row r="15" spans="1:6" ht="12.75">
      <c r="A15" s="155"/>
      <c r="B15" s="155" t="s">
        <v>110</v>
      </c>
      <c r="C15" s="155"/>
      <c r="D15" s="155"/>
      <c r="E15" s="155"/>
      <c r="F15" s="155"/>
    </row>
    <row r="16" spans="1:6" ht="148.5" customHeight="1">
      <c r="A16" s="140" t="s">
        <v>111</v>
      </c>
      <c r="B16" s="141" t="s">
        <v>112</v>
      </c>
      <c r="C16" s="142">
        <v>9</v>
      </c>
      <c r="D16" s="142" t="s">
        <v>100</v>
      </c>
      <c r="E16" s="143"/>
      <c r="F16" s="144">
        <f>C16*E16</f>
        <v>0</v>
      </c>
    </row>
    <row r="17" spans="1:6" ht="12.75">
      <c r="A17" s="145" t="s">
        <v>113</v>
      </c>
      <c r="B17" s="146" t="s">
        <v>114</v>
      </c>
      <c r="C17" s="147">
        <v>9</v>
      </c>
      <c r="D17" s="147" t="s">
        <v>100</v>
      </c>
      <c r="E17" s="148"/>
      <c r="F17" s="149">
        <f>C17*E17</f>
        <v>0</v>
      </c>
    </row>
    <row r="18" spans="1:6" ht="12.75">
      <c r="A18" s="155"/>
      <c r="B18" s="155" t="s">
        <v>115</v>
      </c>
      <c r="C18" s="155"/>
      <c r="D18" s="155"/>
      <c r="E18" s="155"/>
      <c r="F18" s="155"/>
    </row>
    <row r="19" spans="1:6" ht="174.75" customHeight="1">
      <c r="A19" s="140" t="s">
        <v>116</v>
      </c>
      <c r="B19" s="141" t="s">
        <v>117</v>
      </c>
      <c r="C19" s="142">
        <v>48</v>
      </c>
      <c r="D19" s="142" t="s">
        <v>100</v>
      </c>
      <c r="E19" s="143"/>
      <c r="F19" s="144">
        <f>C19*E19</f>
        <v>0</v>
      </c>
    </row>
    <row r="20" spans="1:6" ht="12.75">
      <c r="A20" s="145" t="s">
        <v>118</v>
      </c>
      <c r="B20" s="146" t="s">
        <v>114</v>
      </c>
      <c r="C20" s="147">
        <v>48</v>
      </c>
      <c r="D20" s="147" t="s">
        <v>100</v>
      </c>
      <c r="E20" s="148"/>
      <c r="F20" s="149">
        <f>C20*E20</f>
        <v>0</v>
      </c>
    </row>
    <row r="21" spans="1:6" ht="12.75">
      <c r="A21" s="155"/>
      <c r="B21" s="155" t="s">
        <v>119</v>
      </c>
      <c r="C21" s="155"/>
      <c r="D21" s="155"/>
      <c r="E21" s="155"/>
      <c r="F21" s="155"/>
    </row>
    <row r="22" spans="1:6" ht="12.75">
      <c r="A22" s="140" t="s">
        <v>119</v>
      </c>
      <c r="B22" s="141" t="s">
        <v>120</v>
      </c>
      <c r="C22" s="142">
        <v>1</v>
      </c>
      <c r="D22" s="142" t="s">
        <v>100</v>
      </c>
      <c r="E22" s="143"/>
      <c r="F22" s="144">
        <f>C22*E22</f>
        <v>0</v>
      </c>
    </row>
    <row r="23" spans="1:6" ht="12.75">
      <c r="A23" s="150" t="s">
        <v>121</v>
      </c>
      <c r="B23" s="151" t="s">
        <v>122</v>
      </c>
      <c r="C23" s="152">
        <v>1</v>
      </c>
      <c r="D23" s="152" t="s">
        <v>100</v>
      </c>
      <c r="E23" s="153"/>
      <c r="F23" s="154">
        <f>C23*E23</f>
        <v>0</v>
      </c>
    </row>
    <row r="24" spans="1:6" ht="12.75">
      <c r="A24" s="155"/>
      <c r="B24" s="155" t="s">
        <v>123</v>
      </c>
      <c r="C24" s="155"/>
      <c r="D24" s="155"/>
      <c r="E24" s="155"/>
      <c r="F24" s="155"/>
    </row>
    <row r="25" spans="1:6" ht="12.75">
      <c r="A25" s="156" t="s">
        <v>124</v>
      </c>
      <c r="B25" s="141" t="s">
        <v>125</v>
      </c>
      <c r="C25" s="142">
        <v>6</v>
      </c>
      <c r="D25" s="142" t="s">
        <v>100</v>
      </c>
      <c r="E25" s="143"/>
      <c r="F25" s="144">
        <f>C25*E25</f>
        <v>0</v>
      </c>
    </row>
    <row r="26" spans="1:6" ht="12.75">
      <c r="A26" s="157" t="s">
        <v>126</v>
      </c>
      <c r="B26" s="151" t="s">
        <v>127</v>
      </c>
      <c r="C26" s="152">
        <v>44</v>
      </c>
      <c r="D26" s="152" t="s">
        <v>100</v>
      </c>
      <c r="E26" s="153"/>
      <c r="F26" s="154">
        <f>C26*E26</f>
        <v>0</v>
      </c>
    </row>
    <row r="27" spans="1:6" ht="12.75">
      <c r="A27" s="158"/>
      <c r="B27" s="159" t="s">
        <v>128</v>
      </c>
      <c r="C27" s="158"/>
      <c r="D27" s="158"/>
      <c r="E27" s="160"/>
      <c r="F27" s="160"/>
    </row>
    <row r="28" spans="1:7" ht="12.75">
      <c r="A28" s="141" t="s">
        <v>128</v>
      </c>
      <c r="B28" s="161" t="s">
        <v>129</v>
      </c>
      <c r="C28" s="142">
        <v>1</v>
      </c>
      <c r="D28" s="142" t="s">
        <v>100</v>
      </c>
      <c r="E28" s="162"/>
      <c r="F28" s="144">
        <f>C28*E28</f>
        <v>0</v>
      </c>
      <c r="G28" s="163"/>
    </row>
    <row r="29" spans="1:7" ht="12.75">
      <c r="A29" s="151" t="s">
        <v>130</v>
      </c>
      <c r="B29" s="164" t="s">
        <v>131</v>
      </c>
      <c r="C29" s="152">
        <v>1</v>
      </c>
      <c r="D29" s="152" t="s">
        <v>100</v>
      </c>
      <c r="E29" s="153"/>
      <c r="F29" s="154">
        <f>C29*E29</f>
        <v>0</v>
      </c>
      <c r="G29" s="163"/>
    </row>
    <row r="30" spans="1:7" ht="12.75">
      <c r="A30" s="165"/>
      <c r="B30" s="165" t="s">
        <v>132</v>
      </c>
      <c r="C30" s="165"/>
      <c r="D30" s="165"/>
      <c r="E30" s="165"/>
      <c r="F30" s="165"/>
      <c r="G30" s="163"/>
    </row>
    <row r="31" spans="1:7" ht="12.75">
      <c r="A31" s="166" t="s">
        <v>133</v>
      </c>
      <c r="B31" s="167" t="s">
        <v>134</v>
      </c>
      <c r="C31" s="168">
        <v>1</v>
      </c>
      <c r="D31" s="168" t="s">
        <v>100</v>
      </c>
      <c r="E31" s="169"/>
      <c r="F31" s="144">
        <f>C31*E31</f>
        <v>0</v>
      </c>
      <c r="G31" s="163"/>
    </row>
    <row r="32" spans="1:6" ht="12.75">
      <c r="A32" s="158"/>
      <c r="B32" s="159" t="s">
        <v>135</v>
      </c>
      <c r="C32" s="158"/>
      <c r="D32" s="158"/>
      <c r="E32" s="160"/>
      <c r="F32" s="160"/>
    </row>
    <row r="33" spans="1:6" ht="12.75">
      <c r="A33" s="170" t="s">
        <v>136</v>
      </c>
      <c r="B33" s="161" t="s">
        <v>137</v>
      </c>
      <c r="C33" s="142">
        <v>2</v>
      </c>
      <c r="D33" s="142" t="s">
        <v>100</v>
      </c>
      <c r="E33" s="162"/>
      <c r="F33" s="171">
        <f>C33*E33</f>
        <v>0</v>
      </c>
    </row>
    <row r="34" spans="1:6" ht="12.75">
      <c r="A34" s="172" t="s">
        <v>138</v>
      </c>
      <c r="B34" s="172" t="s">
        <v>139</v>
      </c>
      <c r="C34" s="173">
        <v>500</v>
      </c>
      <c r="D34" s="173" t="s">
        <v>100</v>
      </c>
      <c r="E34" s="174"/>
      <c r="F34" s="175">
        <f>C34*E34</f>
        <v>0</v>
      </c>
    </row>
    <row r="35" spans="1:6" ht="12.75">
      <c r="A35" s="176" t="s">
        <v>140</v>
      </c>
      <c r="B35" s="176"/>
      <c r="C35" s="176"/>
      <c r="D35" s="176"/>
      <c r="E35" s="176"/>
      <c r="F35" s="177">
        <f>SUM(F9:F34)</f>
        <v>0</v>
      </c>
    </row>
    <row r="36" spans="1:6" ht="12.75">
      <c r="A36" s="176"/>
      <c r="B36" s="176"/>
      <c r="C36" s="176"/>
      <c r="D36" s="176"/>
      <c r="E36" s="176"/>
      <c r="F36" s="177"/>
    </row>
    <row r="37" spans="1:6" ht="12.75">
      <c r="A37" s="178"/>
      <c r="B37" s="178" t="s">
        <v>141</v>
      </c>
      <c r="C37" s="178">
        <v>1</v>
      </c>
      <c r="D37" s="178" t="s">
        <v>100</v>
      </c>
      <c r="E37" s="179"/>
      <c r="F37" s="180">
        <f>C37*E37</f>
        <v>0</v>
      </c>
    </row>
    <row r="38" spans="1:6" ht="12.75">
      <c r="A38" s="173"/>
      <c r="B38" s="173" t="s">
        <v>142</v>
      </c>
      <c r="C38" s="173">
        <v>1</v>
      </c>
      <c r="D38" s="173" t="s">
        <v>100</v>
      </c>
      <c r="E38" s="174"/>
      <c r="F38" s="175">
        <f>C38*E38</f>
        <v>0</v>
      </c>
    </row>
    <row r="39" spans="1:6" ht="12.75">
      <c r="A39" s="176" t="s">
        <v>143</v>
      </c>
      <c r="B39" s="181"/>
      <c r="C39" s="176"/>
      <c r="D39" s="176"/>
      <c r="E39" s="176"/>
      <c r="F39" s="177">
        <f>F37+F38</f>
        <v>0</v>
      </c>
    </row>
    <row r="41" spans="1:6" ht="12.75">
      <c r="A41" s="182" t="s">
        <v>144</v>
      </c>
      <c r="B41" s="183"/>
      <c r="C41" s="183"/>
      <c r="D41" s="183"/>
      <c r="E41" s="183"/>
      <c r="F41" s="184">
        <f>F35+F39</f>
        <v>0</v>
      </c>
    </row>
    <row r="43" spans="1:6" ht="12.75">
      <c r="A43" s="118" t="s">
        <v>145</v>
      </c>
      <c r="B43" s="185" t="s">
        <v>146</v>
      </c>
      <c r="C43" s="119"/>
      <c r="D43" s="119"/>
      <c r="E43" s="119"/>
      <c r="F43" s="120"/>
    </row>
    <row r="44" spans="1:6" ht="12.75">
      <c r="A44" s="186" t="s">
        <v>147</v>
      </c>
      <c r="B44" s="187" t="s">
        <v>148</v>
      </c>
      <c r="C44" s="188"/>
      <c r="D44" s="188"/>
      <c r="E44" s="188"/>
      <c r="F44" s="189"/>
    </row>
    <row r="45" spans="1:6" ht="12.75">
      <c r="A45" s="190" t="s">
        <v>16</v>
      </c>
      <c r="B45" s="191" t="s">
        <v>149</v>
      </c>
      <c r="C45" s="191"/>
      <c r="D45" s="191"/>
      <c r="E45" s="191" t="s">
        <v>150</v>
      </c>
      <c r="F45" s="192" t="s">
        <v>151</v>
      </c>
    </row>
    <row r="46" spans="1:6" ht="12.75">
      <c r="A46" s="193"/>
      <c r="B46" s="194" t="s">
        <v>152</v>
      </c>
      <c r="C46" s="194"/>
      <c r="D46" s="194"/>
      <c r="E46" s="194"/>
      <c r="F46" s="195"/>
    </row>
    <row r="47" spans="1:6" ht="12.75">
      <c r="A47" s="196" t="s">
        <v>153</v>
      </c>
      <c r="B47" s="197" t="s">
        <v>51</v>
      </c>
      <c r="C47" s="197" t="s">
        <v>94</v>
      </c>
      <c r="D47" s="197" t="s">
        <v>95</v>
      </c>
      <c r="E47" s="197" t="s">
        <v>96</v>
      </c>
      <c r="F47" s="198" t="s">
        <v>97</v>
      </c>
    </row>
    <row r="48" spans="1:6" ht="12.75">
      <c r="A48" s="199"/>
      <c r="B48" s="200" t="s">
        <v>154</v>
      </c>
      <c r="C48" s="201"/>
      <c r="D48" s="201"/>
      <c r="E48" s="202"/>
      <c r="F48" s="203"/>
    </row>
    <row r="49" spans="1:6" ht="12.75">
      <c r="A49" s="204" t="s">
        <v>155</v>
      </c>
      <c r="B49" s="205" t="s">
        <v>156</v>
      </c>
      <c r="C49" s="206">
        <v>58</v>
      </c>
      <c r="D49" s="206" t="s">
        <v>157</v>
      </c>
      <c r="E49" s="207"/>
      <c r="F49" s="208">
        <f>C49*E49</f>
        <v>0</v>
      </c>
    </row>
    <row r="50" spans="1:6" ht="12.75">
      <c r="A50" s="209" t="s">
        <v>155</v>
      </c>
      <c r="B50" s="210" t="s">
        <v>158</v>
      </c>
      <c r="C50" s="211">
        <v>1</v>
      </c>
      <c r="D50" s="211" t="s">
        <v>157</v>
      </c>
      <c r="E50" s="207"/>
      <c r="F50" s="212">
        <f>C50*E50</f>
        <v>0</v>
      </c>
    </row>
    <row r="51" spans="1:6" ht="12.75">
      <c r="A51" s="209" t="s">
        <v>159</v>
      </c>
      <c r="B51" s="210" t="s">
        <v>160</v>
      </c>
      <c r="C51" s="211">
        <v>321</v>
      </c>
      <c r="D51" s="211" t="s">
        <v>100</v>
      </c>
      <c r="E51" s="207"/>
      <c r="F51" s="212">
        <f>C51*E51</f>
        <v>0</v>
      </c>
    </row>
    <row r="52" spans="1:6" ht="12.75">
      <c r="A52" s="209" t="s">
        <v>161</v>
      </c>
      <c r="B52" s="210" t="s">
        <v>162</v>
      </c>
      <c r="C52" s="211">
        <v>197</v>
      </c>
      <c r="D52" s="211" t="s">
        <v>100</v>
      </c>
      <c r="E52" s="207"/>
      <c r="F52" s="212">
        <f>C52*E52</f>
        <v>0</v>
      </c>
    </row>
    <row r="53" spans="1:6" ht="12.75">
      <c r="A53" s="209" t="s">
        <v>163</v>
      </c>
      <c r="B53" s="210" t="s">
        <v>164</v>
      </c>
      <c r="C53" s="211">
        <v>197</v>
      </c>
      <c r="D53" s="211" t="s">
        <v>100</v>
      </c>
      <c r="E53" s="207"/>
      <c r="F53" s="212">
        <f>C53*E53</f>
        <v>0</v>
      </c>
    </row>
    <row r="54" spans="1:6" ht="12.75">
      <c r="A54" s="209" t="s">
        <v>165</v>
      </c>
      <c r="B54" s="210" t="s">
        <v>166</v>
      </c>
      <c r="C54" s="211">
        <v>197</v>
      </c>
      <c r="D54" s="211" t="s">
        <v>100</v>
      </c>
      <c r="E54" s="207"/>
      <c r="F54" s="212">
        <f>C54*E54</f>
        <v>0</v>
      </c>
    </row>
    <row r="55" spans="1:6" ht="12.75">
      <c r="A55" s="209" t="s">
        <v>167</v>
      </c>
      <c r="B55" s="210" t="s">
        <v>168</v>
      </c>
      <c r="C55" s="211">
        <v>18</v>
      </c>
      <c r="D55" s="211" t="s">
        <v>100</v>
      </c>
      <c r="E55" s="207"/>
      <c r="F55" s="212">
        <f>C55*E55</f>
        <v>0</v>
      </c>
    </row>
    <row r="56" spans="1:6" ht="12.75">
      <c r="A56" s="209"/>
      <c r="B56" s="210" t="s">
        <v>169</v>
      </c>
      <c r="C56" s="211">
        <v>10</v>
      </c>
      <c r="D56" s="211" t="s">
        <v>100</v>
      </c>
      <c r="E56" s="207"/>
      <c r="F56" s="212">
        <f>C56*E56</f>
        <v>0</v>
      </c>
    </row>
    <row r="57" spans="1:6" ht="12.75">
      <c r="A57" s="213"/>
      <c r="B57" s="214" t="s">
        <v>170</v>
      </c>
      <c r="C57" s="215"/>
      <c r="D57" s="215"/>
      <c r="E57" s="216"/>
      <c r="F57" s="217"/>
    </row>
    <row r="58" spans="1:6" ht="12.75">
      <c r="A58" s="209" t="s">
        <v>171</v>
      </c>
      <c r="B58" s="210" t="s">
        <v>172</v>
      </c>
      <c r="C58" s="211">
        <v>1</v>
      </c>
      <c r="D58" s="211" t="s">
        <v>173</v>
      </c>
      <c r="E58" s="207"/>
      <c r="F58" s="212">
        <f>C58*E58</f>
        <v>0</v>
      </c>
    </row>
    <row r="59" spans="1:6" ht="12.75">
      <c r="A59" s="209" t="s">
        <v>174</v>
      </c>
      <c r="B59" s="210" t="s">
        <v>175</v>
      </c>
      <c r="C59" s="211">
        <v>1</v>
      </c>
      <c r="D59" s="211" t="s">
        <v>173</v>
      </c>
      <c r="E59" s="207"/>
      <c r="F59" s="212">
        <f>C59*E59</f>
        <v>0</v>
      </c>
    </row>
    <row r="60" spans="1:6" ht="12.75">
      <c r="A60" s="218" t="s">
        <v>176</v>
      </c>
      <c r="B60" s="219" t="s">
        <v>177</v>
      </c>
      <c r="C60" s="220">
        <v>4</v>
      </c>
      <c r="D60" s="220" t="s">
        <v>173</v>
      </c>
      <c r="E60" s="207"/>
      <c r="F60" s="221">
        <f>C60*E60</f>
        <v>0</v>
      </c>
    </row>
    <row r="61" spans="1:6" ht="12.75">
      <c r="A61" s="199"/>
      <c r="B61" s="200" t="s">
        <v>178</v>
      </c>
      <c r="C61" s="201"/>
      <c r="D61" s="201"/>
      <c r="E61" s="202"/>
      <c r="F61" s="203"/>
    </row>
    <row r="62" spans="1:6" ht="12.75">
      <c r="A62" s="204" t="s">
        <v>179</v>
      </c>
      <c r="B62" s="210" t="s">
        <v>180</v>
      </c>
      <c r="C62" s="206">
        <v>120</v>
      </c>
      <c r="D62" s="206" t="s">
        <v>100</v>
      </c>
      <c r="E62" s="207"/>
      <c r="F62" s="208">
        <f>C62*E62</f>
        <v>0</v>
      </c>
    </row>
    <row r="63" spans="1:6" ht="12.75">
      <c r="A63" s="209" t="s">
        <v>181</v>
      </c>
      <c r="B63" s="210" t="s">
        <v>182</v>
      </c>
      <c r="C63" s="211">
        <v>180</v>
      </c>
      <c r="D63" s="211" t="s">
        <v>100</v>
      </c>
      <c r="E63" s="207"/>
      <c r="F63" s="212">
        <f>C63*E63</f>
        <v>0</v>
      </c>
    </row>
    <row r="64" spans="1:6" ht="12.75">
      <c r="A64" s="209" t="s">
        <v>183</v>
      </c>
      <c r="B64" s="210" t="s">
        <v>184</v>
      </c>
      <c r="C64" s="211">
        <v>150</v>
      </c>
      <c r="D64" s="211" t="s">
        <v>100</v>
      </c>
      <c r="E64" s="207"/>
      <c r="F64" s="212">
        <f>C64*E64</f>
        <v>0</v>
      </c>
    </row>
    <row r="65" spans="1:6" ht="12.75">
      <c r="A65" s="209" t="s">
        <v>185</v>
      </c>
      <c r="B65" s="210" t="s">
        <v>186</v>
      </c>
      <c r="C65" s="211">
        <v>50</v>
      </c>
      <c r="D65" s="211" t="s">
        <v>100</v>
      </c>
      <c r="E65" s="207"/>
      <c r="F65" s="212">
        <f>C65*E65</f>
        <v>0</v>
      </c>
    </row>
    <row r="66" spans="1:6" ht="12.75">
      <c r="A66" s="209" t="s">
        <v>187</v>
      </c>
      <c r="B66" s="210" t="s">
        <v>188</v>
      </c>
      <c r="C66" s="211">
        <v>10</v>
      </c>
      <c r="D66" s="211" t="s">
        <v>100</v>
      </c>
      <c r="E66" s="207"/>
      <c r="F66" s="212">
        <f>C66*E66</f>
        <v>0</v>
      </c>
    </row>
    <row r="67" spans="1:6" ht="12.75">
      <c r="A67" s="218" t="s">
        <v>189</v>
      </c>
      <c r="B67" s="219" t="s">
        <v>190</v>
      </c>
      <c r="C67" s="220">
        <v>5</v>
      </c>
      <c r="D67" s="220" t="s">
        <v>100</v>
      </c>
      <c r="E67" s="207"/>
      <c r="F67" s="221">
        <f>C67*E67</f>
        <v>0</v>
      </c>
    </row>
    <row r="68" spans="1:6" ht="12.75">
      <c r="A68" s="199"/>
      <c r="B68" s="200" t="s">
        <v>191</v>
      </c>
      <c r="C68" s="201"/>
      <c r="D68" s="201"/>
      <c r="E68" s="202"/>
      <c r="F68" s="203"/>
    </row>
    <row r="69" spans="1:6" ht="12.75">
      <c r="A69" s="204" t="s">
        <v>192</v>
      </c>
      <c r="B69" s="205" t="s">
        <v>193</v>
      </c>
      <c r="C69" s="206">
        <v>1</v>
      </c>
      <c r="D69" s="206" t="s">
        <v>100</v>
      </c>
      <c r="E69" s="207"/>
      <c r="F69" s="208">
        <f>C69*E69</f>
        <v>0</v>
      </c>
    </row>
    <row r="70" spans="1:6" ht="12.75">
      <c r="A70" s="209" t="s">
        <v>194</v>
      </c>
      <c r="B70" s="210" t="s">
        <v>195</v>
      </c>
      <c r="C70" s="211">
        <v>1</v>
      </c>
      <c r="D70" s="211" t="s">
        <v>100</v>
      </c>
      <c r="E70" s="207"/>
      <c r="F70" s="212">
        <f>C70*E70</f>
        <v>0</v>
      </c>
    </row>
    <row r="71" spans="1:6" ht="12.75">
      <c r="A71" s="209" t="s">
        <v>196</v>
      </c>
      <c r="B71" s="210" t="s">
        <v>197</v>
      </c>
      <c r="C71" s="211">
        <v>1</v>
      </c>
      <c r="D71" s="211" t="s">
        <v>100</v>
      </c>
      <c r="E71" s="207"/>
      <c r="F71" s="212">
        <f>C71*E71</f>
        <v>0</v>
      </c>
    </row>
    <row r="72" spans="1:6" ht="12.75">
      <c r="A72" s="209" t="s">
        <v>198</v>
      </c>
      <c r="B72" s="210" t="s">
        <v>199</v>
      </c>
      <c r="C72" s="211">
        <v>2</v>
      </c>
      <c r="D72" s="211" t="s">
        <v>100</v>
      </c>
      <c r="E72" s="207"/>
      <c r="F72" s="212">
        <f>C72*E72</f>
        <v>0</v>
      </c>
    </row>
    <row r="73" spans="1:6" ht="12.75">
      <c r="A73" s="209" t="s">
        <v>200</v>
      </c>
      <c r="B73" s="210" t="s">
        <v>201</v>
      </c>
      <c r="C73" s="211">
        <v>2</v>
      </c>
      <c r="D73" s="211" t="s">
        <v>100</v>
      </c>
      <c r="E73" s="207"/>
      <c r="F73" s="212">
        <f>C73*E73</f>
        <v>0</v>
      </c>
    </row>
    <row r="74" spans="1:6" ht="12.75">
      <c r="A74" s="209" t="s">
        <v>202</v>
      </c>
      <c r="B74" s="210" t="s">
        <v>203</v>
      </c>
      <c r="C74" s="211">
        <v>4</v>
      </c>
      <c r="D74" s="211" t="s">
        <v>100</v>
      </c>
      <c r="E74" s="207"/>
      <c r="F74" s="212">
        <f>C74*E74</f>
        <v>0</v>
      </c>
    </row>
    <row r="75" spans="1:6" ht="12.75">
      <c r="A75" s="209" t="s">
        <v>204</v>
      </c>
      <c r="B75" s="210" t="s">
        <v>205</v>
      </c>
      <c r="C75" s="211">
        <v>2</v>
      </c>
      <c r="D75" s="211" t="s">
        <v>100</v>
      </c>
      <c r="E75" s="207"/>
      <c r="F75" s="212">
        <f>C75*E75</f>
        <v>0</v>
      </c>
    </row>
    <row r="76" spans="1:6" ht="12.75">
      <c r="A76" s="209" t="s">
        <v>206</v>
      </c>
      <c r="B76" s="222" t="s">
        <v>207</v>
      </c>
      <c r="C76" s="211">
        <v>2</v>
      </c>
      <c r="D76" s="211" t="s">
        <v>100</v>
      </c>
      <c r="E76" s="207"/>
      <c r="F76" s="212">
        <f>C76*E76</f>
        <v>0</v>
      </c>
    </row>
    <row r="77" spans="1:6" ht="12.75">
      <c r="A77" s="209" t="s">
        <v>208</v>
      </c>
      <c r="B77" s="222" t="s">
        <v>209</v>
      </c>
      <c r="C77" s="211">
        <v>1</v>
      </c>
      <c r="D77" s="211" t="s">
        <v>100</v>
      </c>
      <c r="E77" s="207"/>
      <c r="F77" s="212">
        <f>C77*E77</f>
        <v>0</v>
      </c>
    </row>
    <row r="78" spans="1:6" ht="12.75">
      <c r="A78" s="209" t="s">
        <v>210</v>
      </c>
      <c r="B78" s="210" t="s">
        <v>211</v>
      </c>
      <c r="C78" s="211">
        <v>2</v>
      </c>
      <c r="D78" s="211" t="s">
        <v>100</v>
      </c>
      <c r="E78" s="207"/>
      <c r="F78" s="212">
        <f>C78*E78</f>
        <v>0</v>
      </c>
    </row>
    <row r="79" spans="1:6" ht="12.75">
      <c r="A79" s="209" t="s">
        <v>212</v>
      </c>
      <c r="B79" s="210" t="s">
        <v>213</v>
      </c>
      <c r="C79" s="211">
        <v>7</v>
      </c>
      <c r="D79" s="211" t="s">
        <v>100</v>
      </c>
      <c r="E79" s="207"/>
      <c r="F79" s="212">
        <f>C79*E79</f>
        <v>0</v>
      </c>
    </row>
    <row r="80" spans="1:6" ht="12.75">
      <c r="A80" s="209" t="s">
        <v>214</v>
      </c>
      <c r="B80" s="222" t="s">
        <v>215</v>
      </c>
      <c r="C80" s="211">
        <v>3</v>
      </c>
      <c r="D80" s="211" t="s">
        <v>100</v>
      </c>
      <c r="E80" s="207"/>
      <c r="F80" s="212">
        <f>C80*E80</f>
        <v>0</v>
      </c>
    </row>
    <row r="81" spans="1:6" ht="12.75">
      <c r="A81" s="209" t="s">
        <v>216</v>
      </c>
      <c r="B81" s="210" t="s">
        <v>217</v>
      </c>
      <c r="C81" s="211">
        <v>5</v>
      </c>
      <c r="D81" s="211" t="s">
        <v>100</v>
      </c>
      <c r="E81" s="207"/>
      <c r="F81" s="212">
        <f>C81*E81</f>
        <v>0</v>
      </c>
    </row>
    <row r="82" spans="1:6" ht="12.75">
      <c r="A82" s="209" t="s">
        <v>218</v>
      </c>
      <c r="B82" s="210" t="s">
        <v>219</v>
      </c>
      <c r="C82" s="211">
        <v>8</v>
      </c>
      <c r="D82" s="211" t="s">
        <v>100</v>
      </c>
      <c r="E82" s="207"/>
      <c r="F82" s="212">
        <f>C82*E82</f>
        <v>0</v>
      </c>
    </row>
    <row r="83" spans="1:6" ht="12.75">
      <c r="A83" s="209" t="s">
        <v>220</v>
      </c>
      <c r="B83" s="210" t="s">
        <v>221</v>
      </c>
      <c r="C83" s="211">
        <v>1</v>
      </c>
      <c r="D83" s="211" t="s">
        <v>222</v>
      </c>
      <c r="E83" s="207"/>
      <c r="F83" s="212">
        <f>C83*E83</f>
        <v>0</v>
      </c>
    </row>
    <row r="84" spans="1:6" ht="12.75">
      <c r="A84" s="209" t="s">
        <v>223</v>
      </c>
      <c r="B84" s="210" t="s">
        <v>224</v>
      </c>
      <c r="C84" s="211">
        <v>1</v>
      </c>
      <c r="D84" s="211" t="s">
        <v>225</v>
      </c>
      <c r="E84" s="207"/>
      <c r="F84" s="212">
        <f>C84*E84</f>
        <v>0</v>
      </c>
    </row>
    <row r="85" spans="1:6" ht="12.75">
      <c r="A85" s="209" t="s">
        <v>226</v>
      </c>
      <c r="B85" s="210" t="s">
        <v>227</v>
      </c>
      <c r="C85" s="211">
        <v>27</v>
      </c>
      <c r="D85" s="211" t="s">
        <v>100</v>
      </c>
      <c r="E85" s="207"/>
      <c r="F85" s="212">
        <f>C85*E85</f>
        <v>0</v>
      </c>
    </row>
    <row r="86" spans="1:6" ht="12.75">
      <c r="A86" s="209"/>
      <c r="B86" s="210" t="s">
        <v>228</v>
      </c>
      <c r="C86" s="211">
        <v>4</v>
      </c>
      <c r="D86" s="211" t="s">
        <v>100</v>
      </c>
      <c r="E86" s="207"/>
      <c r="F86" s="212">
        <f>C86*E86</f>
        <v>0</v>
      </c>
    </row>
    <row r="87" spans="1:6" ht="12.75">
      <c r="A87" s="223"/>
      <c r="B87" s="224" t="s">
        <v>229</v>
      </c>
      <c r="C87" s="225">
        <v>1</v>
      </c>
      <c r="D87" s="225" t="s">
        <v>100</v>
      </c>
      <c r="E87" s="226"/>
      <c r="F87" s="227">
        <f>C87*E87</f>
        <v>0</v>
      </c>
    </row>
    <row r="88" spans="1:6" ht="12.75">
      <c r="A88" s="199"/>
      <c r="B88" s="200" t="s">
        <v>133</v>
      </c>
      <c r="C88" s="201"/>
      <c r="D88" s="201"/>
      <c r="E88" s="202"/>
      <c r="F88" s="203"/>
    </row>
    <row r="89" spans="1:6" ht="12.75">
      <c r="A89" s="223" t="s">
        <v>230</v>
      </c>
      <c r="B89" s="228" t="s">
        <v>231</v>
      </c>
      <c r="C89" s="225">
        <v>5</v>
      </c>
      <c r="D89" s="229" t="s">
        <v>100</v>
      </c>
      <c r="E89" s="207"/>
      <c r="F89" s="230">
        <f>C89*E89</f>
        <v>0</v>
      </c>
    </row>
    <row r="90" spans="1:6" ht="12.75">
      <c r="A90" s="199"/>
      <c r="B90" s="200" t="s">
        <v>232</v>
      </c>
      <c r="C90" s="201"/>
      <c r="D90" s="201"/>
      <c r="E90" s="202"/>
      <c r="F90" s="203"/>
    </row>
    <row r="91" spans="1:6" ht="12.75">
      <c r="A91" s="204" t="s">
        <v>233</v>
      </c>
      <c r="B91" s="205" t="s">
        <v>234</v>
      </c>
      <c r="C91" s="206">
        <v>6</v>
      </c>
      <c r="D91" s="206" t="s">
        <v>100</v>
      </c>
      <c r="E91" s="207"/>
      <c r="F91" s="208">
        <f>C91*E91</f>
        <v>0</v>
      </c>
    </row>
    <row r="92" spans="1:6" ht="12.75">
      <c r="A92" s="209" t="s">
        <v>235</v>
      </c>
      <c r="B92" s="210" t="s">
        <v>236</v>
      </c>
      <c r="C92" s="211">
        <v>1</v>
      </c>
      <c r="D92" s="211" t="s">
        <v>100</v>
      </c>
      <c r="E92" s="207"/>
      <c r="F92" s="212">
        <f>C92*E92</f>
        <v>0</v>
      </c>
    </row>
    <row r="93" spans="1:6" ht="12.75">
      <c r="A93" s="209" t="s">
        <v>237</v>
      </c>
      <c r="B93" s="210" t="s">
        <v>238</v>
      </c>
      <c r="C93" s="211">
        <v>1</v>
      </c>
      <c r="D93" s="211" t="s">
        <v>100</v>
      </c>
      <c r="E93" s="207"/>
      <c r="F93" s="212">
        <f>C93*E93</f>
        <v>0</v>
      </c>
    </row>
    <row r="94" spans="1:6" ht="12.75">
      <c r="A94" s="209" t="s">
        <v>239</v>
      </c>
      <c r="B94" s="210" t="s">
        <v>240</v>
      </c>
      <c r="C94" s="211">
        <v>9</v>
      </c>
      <c r="D94" s="211" t="s">
        <v>100</v>
      </c>
      <c r="E94" s="207"/>
      <c r="F94" s="212">
        <f>C94*E94</f>
        <v>0</v>
      </c>
    </row>
    <row r="95" spans="1:6" ht="12.75">
      <c r="A95" s="209"/>
      <c r="B95" s="210" t="s">
        <v>241</v>
      </c>
      <c r="C95" s="211">
        <v>144</v>
      </c>
      <c r="D95" s="211" t="s">
        <v>100</v>
      </c>
      <c r="E95" s="207"/>
      <c r="F95" s="212">
        <f>C95*E95</f>
        <v>0</v>
      </c>
    </row>
    <row r="96" spans="1:6" ht="12.75">
      <c r="A96" s="209" t="s">
        <v>242</v>
      </c>
      <c r="B96" s="210" t="s">
        <v>243</v>
      </c>
      <c r="C96" s="211">
        <v>144</v>
      </c>
      <c r="D96" s="211" t="s">
        <v>100</v>
      </c>
      <c r="E96" s="207"/>
      <c r="F96" s="212">
        <f>C96*E96</f>
        <v>0</v>
      </c>
    </row>
    <row r="97" spans="1:6" ht="12.75">
      <c r="A97" s="231" t="s">
        <v>244</v>
      </c>
      <c r="B97" s="210" t="s">
        <v>245</v>
      </c>
      <c r="C97" s="211">
        <v>410</v>
      </c>
      <c r="D97" s="211" t="s">
        <v>246</v>
      </c>
      <c r="E97" s="207"/>
      <c r="F97" s="212">
        <f>C97*E97</f>
        <v>0</v>
      </c>
    </row>
    <row r="98" spans="1:6" ht="12.75">
      <c r="A98" s="232"/>
      <c r="B98" s="224" t="s">
        <v>247</v>
      </c>
      <c r="C98" s="225">
        <v>1</v>
      </c>
      <c r="D98" s="225" t="s">
        <v>248</v>
      </c>
      <c r="E98" s="207"/>
      <c r="F98" s="227">
        <f>C98*E98</f>
        <v>0</v>
      </c>
    </row>
    <row r="99" spans="1:6" ht="12.75">
      <c r="A99" s="199"/>
      <c r="B99" s="200" t="s">
        <v>249</v>
      </c>
      <c r="C99" s="201"/>
      <c r="D99" s="201"/>
      <c r="E99" s="202"/>
      <c r="F99" s="203"/>
    </row>
    <row r="100" spans="1:6" ht="12.75">
      <c r="A100" s="209" t="s">
        <v>250</v>
      </c>
      <c r="B100" s="210" t="s">
        <v>251</v>
      </c>
      <c r="C100" s="211">
        <v>22</v>
      </c>
      <c r="D100" s="211" t="s">
        <v>100</v>
      </c>
      <c r="E100" s="207"/>
      <c r="F100" s="212">
        <f>C100*E100</f>
        <v>0</v>
      </c>
    </row>
    <row r="101" spans="1:6" ht="12.75">
      <c r="A101" s="209" t="s">
        <v>252</v>
      </c>
      <c r="B101" s="210" t="s">
        <v>253</v>
      </c>
      <c r="C101" s="211">
        <v>22</v>
      </c>
      <c r="D101" s="211" t="s">
        <v>100</v>
      </c>
      <c r="E101" s="207"/>
      <c r="F101" s="212">
        <f>C101*E101</f>
        <v>0</v>
      </c>
    </row>
    <row r="102" spans="1:6" ht="12.75">
      <c r="A102" s="231" t="s">
        <v>254</v>
      </c>
      <c r="B102" s="210" t="s">
        <v>255</v>
      </c>
      <c r="C102" s="211">
        <v>2</v>
      </c>
      <c r="D102" s="211" t="s">
        <v>100</v>
      </c>
      <c r="E102" s="207"/>
      <c r="F102" s="212">
        <f>C102*E102</f>
        <v>0</v>
      </c>
    </row>
    <row r="103" spans="1:6" ht="12.75">
      <c r="A103" s="231" t="s">
        <v>256</v>
      </c>
      <c r="B103" s="210" t="s">
        <v>257</v>
      </c>
      <c r="C103" s="211">
        <v>2</v>
      </c>
      <c r="D103" s="211" t="s">
        <v>100</v>
      </c>
      <c r="E103" s="207"/>
      <c r="F103" s="212">
        <f>C103*E103</f>
        <v>0</v>
      </c>
    </row>
    <row r="104" spans="1:6" ht="12.75">
      <c r="A104" s="199"/>
      <c r="B104" s="200" t="s">
        <v>258</v>
      </c>
      <c r="C104" s="201"/>
      <c r="D104" s="201"/>
      <c r="E104" s="202"/>
      <c r="F104" s="203"/>
    </row>
    <row r="105" spans="1:6" ht="12.75">
      <c r="A105" s="233">
        <v>1186848</v>
      </c>
      <c r="B105" s="205" t="s">
        <v>259</v>
      </c>
      <c r="C105" s="206">
        <v>1332</v>
      </c>
      <c r="D105" s="206" t="s">
        <v>246</v>
      </c>
      <c r="E105" s="207"/>
      <c r="F105" s="208">
        <f>C105*E105</f>
        <v>0</v>
      </c>
    </row>
    <row r="106" spans="1:6" ht="12.75">
      <c r="A106" s="234">
        <v>1186844</v>
      </c>
      <c r="B106" s="210" t="s">
        <v>260</v>
      </c>
      <c r="C106" s="211">
        <v>226</v>
      </c>
      <c r="D106" s="211" t="s">
        <v>246</v>
      </c>
      <c r="E106" s="207"/>
      <c r="F106" s="212">
        <f>C106*E106</f>
        <v>0</v>
      </c>
    </row>
    <row r="107" spans="1:6" ht="12.75">
      <c r="A107" s="234">
        <v>1186845</v>
      </c>
      <c r="B107" s="210" t="s">
        <v>261</v>
      </c>
      <c r="C107" s="211">
        <v>220</v>
      </c>
      <c r="D107" s="211" t="s">
        <v>246</v>
      </c>
      <c r="E107" s="207"/>
      <c r="F107" s="212">
        <f>C107*E107</f>
        <v>0</v>
      </c>
    </row>
    <row r="108" spans="1:6" ht="12.75">
      <c r="A108" s="234">
        <v>1168400</v>
      </c>
      <c r="B108" s="210" t="s">
        <v>262</v>
      </c>
      <c r="C108" s="211">
        <v>10</v>
      </c>
      <c r="D108" s="211" t="s">
        <v>246</v>
      </c>
      <c r="E108" s="207"/>
      <c r="F108" s="212">
        <f>C108*E108</f>
        <v>0</v>
      </c>
    </row>
    <row r="109" spans="1:6" ht="12.75">
      <c r="A109" s="234">
        <v>1166711</v>
      </c>
      <c r="B109" s="210" t="s">
        <v>263</v>
      </c>
      <c r="C109" s="211">
        <v>18</v>
      </c>
      <c r="D109" s="211" t="s">
        <v>246</v>
      </c>
      <c r="E109" s="207"/>
      <c r="F109" s="212">
        <f>C109*E109</f>
        <v>0</v>
      </c>
    </row>
    <row r="110" spans="1:6" ht="12.75">
      <c r="A110" s="234">
        <v>1214143</v>
      </c>
      <c r="B110" s="210" t="s">
        <v>264</v>
      </c>
      <c r="C110" s="211">
        <v>28</v>
      </c>
      <c r="D110" s="211" t="s">
        <v>246</v>
      </c>
      <c r="E110" s="207"/>
      <c r="F110" s="212">
        <f>C110*E110</f>
        <v>0</v>
      </c>
    </row>
    <row r="111" spans="1:6" ht="12.75">
      <c r="A111" s="234">
        <v>1185968</v>
      </c>
      <c r="B111" s="210" t="s">
        <v>265</v>
      </c>
      <c r="C111" s="211">
        <v>50</v>
      </c>
      <c r="D111" s="211" t="s">
        <v>246</v>
      </c>
      <c r="E111" s="207"/>
      <c r="F111" s="212">
        <f>C111*E111</f>
        <v>0</v>
      </c>
    </row>
    <row r="112" spans="1:6" ht="12.75">
      <c r="A112" s="235"/>
      <c r="B112" s="219" t="s">
        <v>266</v>
      </c>
      <c r="C112" s="220">
        <v>1</v>
      </c>
      <c r="D112" s="220" t="s">
        <v>248</v>
      </c>
      <c r="E112" s="207"/>
      <c r="F112" s="221">
        <f>C112*E112</f>
        <v>0</v>
      </c>
    </row>
    <row r="113" spans="1:6" ht="12.75">
      <c r="A113" s="199"/>
      <c r="B113" s="200" t="s">
        <v>267</v>
      </c>
      <c r="C113" s="201"/>
      <c r="D113" s="201"/>
      <c r="E113" s="202"/>
      <c r="F113" s="203"/>
    </row>
    <row r="114" spans="1:6" ht="12.75">
      <c r="A114" s="236"/>
      <c r="B114" s="237" t="s">
        <v>268</v>
      </c>
      <c r="C114" s="238">
        <v>1</v>
      </c>
      <c r="D114" s="238" t="s">
        <v>248</v>
      </c>
      <c r="E114" s="207"/>
      <c r="F114" s="212">
        <f>C114*E114</f>
        <v>0</v>
      </c>
    </row>
    <row r="115" spans="1:6" ht="12.75">
      <c r="A115" s="199"/>
      <c r="B115" s="200" t="s">
        <v>269</v>
      </c>
      <c r="C115" s="201"/>
      <c r="D115" s="201"/>
      <c r="E115" s="202"/>
      <c r="F115" s="203"/>
    </row>
    <row r="116" spans="1:6" ht="12.75">
      <c r="A116" s="235"/>
      <c r="B116" s="219" t="s">
        <v>270</v>
      </c>
      <c r="C116" s="220">
        <v>1</v>
      </c>
      <c r="D116" s="220" t="s">
        <v>248</v>
      </c>
      <c r="E116" s="239"/>
      <c r="F116" s="221">
        <f>C116*E116</f>
        <v>0</v>
      </c>
    </row>
    <row r="117" spans="1:6" ht="12.75">
      <c r="A117" s="240" t="s">
        <v>271</v>
      </c>
      <c r="B117" s="241"/>
      <c r="C117" s="241"/>
      <c r="D117" s="241"/>
      <c r="E117" s="241"/>
      <c r="F117" s="242">
        <f>SUM(F49:F116)</f>
        <v>0</v>
      </c>
    </row>
    <row r="118" spans="1:6" ht="12.75">
      <c r="A118" s="243" t="s">
        <v>272</v>
      </c>
      <c r="B118" s="244"/>
      <c r="C118" s="244"/>
      <c r="D118" s="244"/>
      <c r="E118" s="244"/>
      <c r="F118" s="242"/>
    </row>
    <row r="119" spans="1:6" ht="12.75">
      <c r="A119" s="245" t="s">
        <v>273</v>
      </c>
      <c r="B119" s="246" t="s">
        <v>274</v>
      </c>
      <c r="C119" s="247"/>
      <c r="D119" s="247"/>
      <c r="E119" s="247"/>
      <c r="F119" s="248"/>
    </row>
    <row r="120" spans="1:6" ht="12.75">
      <c r="A120" s="190" t="s">
        <v>16</v>
      </c>
      <c r="B120" s="191" t="s">
        <v>149</v>
      </c>
      <c r="C120" s="191"/>
      <c r="D120" s="191"/>
      <c r="E120" s="191"/>
      <c r="F120" s="192"/>
    </row>
    <row r="121" spans="1:6" ht="12.75">
      <c r="A121" s="193"/>
      <c r="B121" s="194" t="s">
        <v>275</v>
      </c>
      <c r="C121" s="194"/>
      <c r="D121" s="194"/>
      <c r="E121" s="194"/>
      <c r="F121" s="195"/>
    </row>
    <row r="122" spans="1:6" ht="12.75">
      <c r="A122" s="196"/>
      <c r="B122" s="197" t="s">
        <v>51</v>
      </c>
      <c r="C122" s="197" t="s">
        <v>94</v>
      </c>
      <c r="D122" s="197" t="s">
        <v>95</v>
      </c>
      <c r="E122" s="197" t="s">
        <v>96</v>
      </c>
      <c r="F122" s="198" t="s">
        <v>97</v>
      </c>
    </row>
    <row r="123" spans="1:6" ht="12.75">
      <c r="A123" s="249"/>
      <c r="B123" s="250" t="s">
        <v>276</v>
      </c>
      <c r="C123" s="206">
        <f>C49*305</f>
        <v>17690</v>
      </c>
      <c r="D123" s="206" t="s">
        <v>246</v>
      </c>
      <c r="E123" s="251"/>
      <c r="F123" s="208">
        <f>C123*E123</f>
        <v>0</v>
      </c>
    </row>
    <row r="124" spans="1:6" ht="12.75">
      <c r="A124" s="252"/>
      <c r="B124" s="253" t="s">
        <v>277</v>
      </c>
      <c r="C124" s="229">
        <v>305</v>
      </c>
      <c r="D124" s="229" t="s">
        <v>246</v>
      </c>
      <c r="E124" s="254"/>
      <c r="F124" s="212">
        <f>C124*E124</f>
        <v>0</v>
      </c>
    </row>
    <row r="125" spans="1:6" ht="12.75">
      <c r="A125" s="255"/>
      <c r="B125" s="256" t="s">
        <v>278</v>
      </c>
      <c r="C125" s="211">
        <f>C97</f>
        <v>410</v>
      </c>
      <c r="D125" s="211" t="s">
        <v>246</v>
      </c>
      <c r="E125" s="207"/>
      <c r="F125" s="212">
        <f>C125*E125</f>
        <v>0</v>
      </c>
    </row>
    <row r="126" spans="1:6" ht="12.75">
      <c r="A126" s="255"/>
      <c r="B126" s="256" t="s">
        <v>279</v>
      </c>
      <c r="C126" s="211">
        <v>1</v>
      </c>
      <c r="D126" s="211" t="s">
        <v>248</v>
      </c>
      <c r="E126" s="207"/>
      <c r="F126" s="212">
        <f>C126*E126</f>
        <v>0</v>
      </c>
    </row>
    <row r="127" spans="1:6" ht="12.75">
      <c r="A127" s="255"/>
      <c r="B127" s="256" t="s">
        <v>280</v>
      </c>
      <c r="C127" s="211">
        <v>1</v>
      </c>
      <c r="D127" s="211" t="s">
        <v>248</v>
      </c>
      <c r="E127" s="207"/>
      <c r="F127" s="212">
        <f>C127*E127</f>
        <v>0</v>
      </c>
    </row>
    <row r="128" spans="1:6" ht="12.75">
      <c r="A128" s="255"/>
      <c r="B128" s="256" t="s">
        <v>281</v>
      </c>
      <c r="C128" s="211">
        <v>6</v>
      </c>
      <c r="D128" s="211" t="s">
        <v>100</v>
      </c>
      <c r="E128" s="207"/>
      <c r="F128" s="212">
        <f>C128*E128</f>
        <v>0</v>
      </c>
    </row>
    <row r="129" spans="1:6" ht="12.75">
      <c r="A129" s="255"/>
      <c r="B129" s="256" t="s">
        <v>282</v>
      </c>
      <c r="C129" s="211">
        <v>7</v>
      </c>
      <c r="D129" s="211" t="s">
        <v>100</v>
      </c>
      <c r="E129" s="207"/>
      <c r="F129" s="212">
        <f>C129*E129</f>
        <v>0</v>
      </c>
    </row>
    <row r="130" spans="1:6" ht="12.75">
      <c r="A130" s="255"/>
      <c r="B130" s="256" t="s">
        <v>283</v>
      </c>
      <c r="C130" s="211">
        <v>11</v>
      </c>
      <c r="D130" s="211" t="s">
        <v>100</v>
      </c>
      <c r="E130" s="207"/>
      <c r="F130" s="212">
        <f>C130*E130</f>
        <v>0</v>
      </c>
    </row>
    <row r="131" spans="1:6" ht="12.75">
      <c r="A131" s="255"/>
      <c r="B131" s="256" t="s">
        <v>284</v>
      </c>
      <c r="C131" s="211">
        <f>C51*2</f>
        <v>642</v>
      </c>
      <c r="D131" s="211" t="s">
        <v>100</v>
      </c>
      <c r="E131" s="207"/>
      <c r="F131" s="212">
        <f>C131*E131</f>
        <v>0</v>
      </c>
    </row>
    <row r="132" spans="1:6" ht="12.75">
      <c r="A132" s="255"/>
      <c r="B132" s="256" t="s">
        <v>285</v>
      </c>
      <c r="C132" s="211">
        <f>C52</f>
        <v>197</v>
      </c>
      <c r="D132" s="211" t="s">
        <v>100</v>
      </c>
      <c r="E132" s="207"/>
      <c r="F132" s="212">
        <f>C132*E132</f>
        <v>0</v>
      </c>
    </row>
    <row r="133" spans="1:6" ht="12.75">
      <c r="A133" s="255"/>
      <c r="B133" s="256" t="s">
        <v>286</v>
      </c>
      <c r="C133" s="211">
        <f>C91+C92+C93</f>
        <v>8</v>
      </c>
      <c r="D133" s="211" t="s">
        <v>100</v>
      </c>
      <c r="E133" s="207"/>
      <c r="F133" s="212">
        <f>C133*E133</f>
        <v>0</v>
      </c>
    </row>
    <row r="134" spans="1:6" ht="12.75">
      <c r="A134" s="255"/>
      <c r="B134" s="256" t="s">
        <v>287</v>
      </c>
      <c r="C134" s="211">
        <f>C96</f>
        <v>144</v>
      </c>
      <c r="D134" s="211" t="s">
        <v>100</v>
      </c>
      <c r="E134" s="207"/>
      <c r="F134" s="212">
        <f>C134*E134</f>
        <v>0</v>
      </c>
    </row>
    <row r="135" spans="1:6" ht="12.75">
      <c r="A135" s="255"/>
      <c r="B135" s="257" t="s">
        <v>288</v>
      </c>
      <c r="C135" s="211">
        <f>C134/2</f>
        <v>72</v>
      </c>
      <c r="D135" s="211" t="s">
        <v>100</v>
      </c>
      <c r="E135" s="207"/>
      <c r="F135" s="212">
        <f>C135*E135</f>
        <v>0</v>
      </c>
    </row>
    <row r="136" spans="1:6" ht="12.75">
      <c r="A136" s="255"/>
      <c r="B136" s="257" t="s">
        <v>289</v>
      </c>
      <c r="C136" s="211">
        <v>1</v>
      </c>
      <c r="D136" s="211" t="s">
        <v>248</v>
      </c>
      <c r="E136" s="207"/>
      <c r="F136" s="212">
        <f>C136*E136</f>
        <v>0</v>
      </c>
    </row>
    <row r="137" spans="1:6" ht="12.75">
      <c r="A137" s="255"/>
      <c r="B137" s="257" t="s">
        <v>290</v>
      </c>
      <c r="C137" s="211">
        <v>1</v>
      </c>
      <c r="D137" s="211" t="s">
        <v>248</v>
      </c>
      <c r="E137" s="207"/>
      <c r="F137" s="212">
        <f>C137*E137</f>
        <v>0</v>
      </c>
    </row>
    <row r="138" spans="1:6" ht="12.75">
      <c r="A138" s="255"/>
      <c r="B138" s="257" t="s">
        <v>291</v>
      </c>
      <c r="C138" s="211">
        <v>1</v>
      </c>
      <c r="D138" s="211" t="s">
        <v>292</v>
      </c>
      <c r="E138" s="207"/>
      <c r="F138" s="212">
        <f>C138*E138</f>
        <v>0</v>
      </c>
    </row>
    <row r="139" spans="1:6" ht="12.75">
      <c r="A139" s="255"/>
      <c r="B139" s="256" t="s">
        <v>293</v>
      </c>
      <c r="C139" s="211">
        <v>1</v>
      </c>
      <c r="D139" s="211" t="s">
        <v>294</v>
      </c>
      <c r="E139" s="207"/>
      <c r="F139" s="212">
        <f>C139*E139</f>
        <v>0</v>
      </c>
    </row>
    <row r="140" spans="1:6" ht="12.75">
      <c r="A140" s="255"/>
      <c r="B140" s="256" t="s">
        <v>295</v>
      </c>
      <c r="C140" s="211">
        <v>1</v>
      </c>
      <c r="D140" s="211" t="s">
        <v>248</v>
      </c>
      <c r="E140" s="207"/>
      <c r="F140" s="212">
        <f>C140*E140</f>
        <v>0</v>
      </c>
    </row>
    <row r="141" spans="1:6" ht="12.75">
      <c r="A141" s="255"/>
      <c r="B141" s="256" t="s">
        <v>296</v>
      </c>
      <c r="C141" s="211">
        <v>1</v>
      </c>
      <c r="D141" s="211" t="s">
        <v>297</v>
      </c>
      <c r="E141" s="207"/>
      <c r="F141" s="212">
        <f>C141*E141</f>
        <v>0</v>
      </c>
    </row>
    <row r="142" spans="1:6" ht="12.75">
      <c r="A142" s="255"/>
      <c r="B142" s="256" t="s">
        <v>298</v>
      </c>
      <c r="C142" s="211">
        <v>1</v>
      </c>
      <c r="D142" s="211" t="s">
        <v>297</v>
      </c>
      <c r="E142" s="207"/>
      <c r="F142" s="212">
        <f>C142*E142</f>
        <v>0</v>
      </c>
    </row>
    <row r="143" spans="1:6" ht="12.75">
      <c r="A143" s="255"/>
      <c r="B143" s="256" t="s">
        <v>299</v>
      </c>
      <c r="C143" s="211">
        <f>C51</f>
        <v>321</v>
      </c>
      <c r="D143" s="211" t="s">
        <v>300</v>
      </c>
      <c r="E143" s="207"/>
      <c r="F143" s="212">
        <f>C143*E143</f>
        <v>0</v>
      </c>
    </row>
    <row r="144" spans="1:6" ht="12.75">
      <c r="A144" s="258"/>
      <c r="B144" s="259" t="s">
        <v>301</v>
      </c>
      <c r="C144" s="220">
        <v>1</v>
      </c>
      <c r="D144" s="220" t="s">
        <v>100</v>
      </c>
      <c r="E144" s="260"/>
      <c r="F144" s="221">
        <f>C144*E144</f>
        <v>0</v>
      </c>
    </row>
    <row r="145" spans="1:6" ht="12.75">
      <c r="A145" s="240" t="s">
        <v>302</v>
      </c>
      <c r="B145" s="261"/>
      <c r="C145" s="241"/>
      <c r="D145" s="241"/>
      <c r="E145" s="241"/>
      <c r="F145" s="242">
        <f>SUM(F123:F144)</f>
        <v>0</v>
      </c>
    </row>
    <row r="146" spans="1:6" ht="12.75">
      <c r="A146" s="243" t="s">
        <v>272</v>
      </c>
      <c r="B146" s="244"/>
      <c r="C146" s="244"/>
      <c r="D146" s="244"/>
      <c r="E146" s="244"/>
      <c r="F146" s="195"/>
    </row>
    <row r="147" spans="1:6" ht="12.75">
      <c r="A147" s="262" t="s">
        <v>303</v>
      </c>
      <c r="B147" s="263"/>
      <c r="C147" s="263"/>
      <c r="D147" s="263"/>
      <c r="E147" s="263"/>
      <c r="F147" s="264">
        <f>F117+F145</f>
        <v>0</v>
      </c>
    </row>
    <row r="148" spans="1:6" ht="12.75">
      <c r="A148" s="194"/>
      <c r="B148" s="194"/>
      <c r="C148" s="194"/>
      <c r="D148" s="194"/>
      <c r="E148" s="194"/>
      <c r="F148" s="194"/>
    </row>
    <row r="149" spans="1:6" ht="12.75">
      <c r="A149" s="265" t="s">
        <v>304</v>
      </c>
      <c r="B149" s="265"/>
      <c r="C149" s="265"/>
      <c r="D149" s="265"/>
      <c r="E149" s="265"/>
      <c r="F149" s="265"/>
    </row>
    <row r="150" spans="1:6" ht="12.75">
      <c r="A150" s="265" t="s">
        <v>305</v>
      </c>
      <c r="B150" s="265"/>
      <c r="C150" s="265"/>
      <c r="D150" s="265"/>
      <c r="E150" s="265"/>
      <c r="F150" s="265"/>
    </row>
    <row r="151" spans="1:6" ht="12.75">
      <c r="A151" s="265" t="s">
        <v>306</v>
      </c>
      <c r="B151" s="265"/>
      <c r="C151" s="265"/>
      <c r="D151" s="265"/>
      <c r="E151" s="265"/>
      <c r="F151" s="265"/>
    </row>
    <row r="152" spans="1:6" ht="12.75">
      <c r="A152" s="265" t="s">
        <v>307</v>
      </c>
      <c r="B152" s="265"/>
      <c r="C152" s="265"/>
      <c r="D152" s="265"/>
      <c r="E152" s="265"/>
      <c r="F152" s="265"/>
    </row>
    <row r="154" spans="1:6" ht="12.75">
      <c r="A154" s="118" t="s">
        <v>308</v>
      </c>
      <c r="B154" s="185"/>
      <c r="C154" s="185"/>
      <c r="D154" s="185"/>
      <c r="E154" s="185"/>
      <c r="F154" s="266"/>
    </row>
    <row r="155" spans="1:6" ht="12.75">
      <c r="A155" s="267" t="s">
        <v>90</v>
      </c>
      <c r="B155" s="268"/>
      <c r="C155" s="268"/>
      <c r="D155" s="268"/>
      <c r="E155" s="269"/>
      <c r="F155" s="270">
        <f>+F41</f>
        <v>0</v>
      </c>
    </row>
    <row r="156" spans="1:6" ht="12.75">
      <c r="A156" s="271" t="s">
        <v>148</v>
      </c>
      <c r="B156" s="272"/>
      <c r="C156" s="272"/>
      <c r="D156" s="272"/>
      <c r="E156" s="273"/>
      <c r="F156" s="274">
        <f>+F147</f>
        <v>0</v>
      </c>
    </row>
    <row r="157" spans="1:6" ht="12.75">
      <c r="A157" s="271" t="s">
        <v>309</v>
      </c>
      <c r="B157" s="272"/>
      <c r="C157" s="272"/>
      <c r="D157" s="272"/>
      <c r="E157" s="273"/>
      <c r="F157" s="275"/>
    </row>
    <row r="158" spans="1:6" ht="12.75">
      <c r="A158" s="271" t="s">
        <v>310</v>
      </c>
      <c r="B158" s="272"/>
      <c r="C158" s="272"/>
      <c r="D158" s="272"/>
      <c r="E158" s="273"/>
      <c r="F158" s="275"/>
    </row>
    <row r="159" spans="1:6" ht="12.75">
      <c r="A159" s="271" t="s">
        <v>311</v>
      </c>
      <c r="B159" s="272"/>
      <c r="C159" s="272"/>
      <c r="D159" s="272"/>
      <c r="E159" s="273"/>
      <c r="F159" s="275"/>
    </row>
    <row r="160" spans="1:6" s="279" customFormat="1" ht="17.25" customHeight="1">
      <c r="A160" s="276" t="s">
        <v>312</v>
      </c>
      <c r="B160" s="277"/>
      <c r="C160" s="277"/>
      <c r="D160" s="277"/>
      <c r="E160" s="277"/>
      <c r="F160" s="278">
        <f>SUM(F155:F159)</f>
        <v>0</v>
      </c>
    </row>
  </sheetData>
  <sheetProtection password="E500" sheet="1"/>
  <conditionalFormatting sqref="A34:B34">
    <cfRule type="expression" priority="1" dxfId="0" stopIfTrue="1">
      <formula>NA()</formula>
    </cfRule>
    <cfRule type="expression" priority="2" dxfId="0" stopIfTrue="1">
      <formula>"#REF!=""C"""</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A1:J183"/>
  <sheetViews>
    <sheetView showGridLines="0" zoomScale="180" zoomScaleNormal="180" workbookViewId="0" topLeftCell="A163">
      <selection activeCell="A192" sqref="A192"/>
    </sheetView>
  </sheetViews>
  <sheetFormatPr defaultColWidth="8.00390625" defaultRowHeight="12.75"/>
  <cols>
    <col min="1" max="1" width="22.28125" style="117" customWidth="1"/>
    <col min="2" max="2" width="61.8515625" style="117" customWidth="1"/>
    <col min="3" max="3" width="7.8515625" style="117" customWidth="1"/>
    <col min="4" max="4" width="4.8515625" style="117" customWidth="1"/>
    <col min="5" max="5" width="14.421875" style="117" customWidth="1"/>
    <col min="6" max="6" width="17.7109375" style="117" customWidth="1"/>
    <col min="7" max="7" width="34.7109375" style="117" customWidth="1"/>
    <col min="8" max="9" width="7.8515625" style="117" customWidth="1"/>
    <col min="10" max="10" width="15.8515625" style="117" customWidth="1"/>
    <col min="11" max="16384" width="7.8515625" style="117" customWidth="1"/>
  </cols>
  <sheetData>
    <row r="1" spans="1:6" ht="12.75">
      <c r="A1" s="118" t="s">
        <v>87</v>
      </c>
      <c r="B1" s="119"/>
      <c r="C1" s="119"/>
      <c r="D1" s="119"/>
      <c r="E1" s="119"/>
      <c r="F1" s="120"/>
    </row>
    <row r="2" spans="1:6" ht="12.75">
      <c r="A2" s="121"/>
      <c r="B2" s="122" t="s">
        <v>313</v>
      </c>
      <c r="C2" s="122"/>
      <c r="D2" s="122"/>
      <c r="E2" s="122"/>
      <c r="F2" s="123"/>
    </row>
    <row r="4" spans="1:6" ht="12.75">
      <c r="A4" s="124" t="s">
        <v>89</v>
      </c>
      <c r="B4" s="125" t="s">
        <v>90</v>
      </c>
      <c r="C4" s="280" t="s">
        <v>91</v>
      </c>
      <c r="D4" s="127"/>
      <c r="E4" s="128"/>
      <c r="F4" s="129"/>
    </row>
    <row r="5" spans="1:6" ht="12.75">
      <c r="A5" s="130" t="s">
        <v>16</v>
      </c>
      <c r="B5" s="131" t="s">
        <v>313</v>
      </c>
      <c r="C5" s="131"/>
      <c r="D5" s="131"/>
      <c r="E5" s="132"/>
      <c r="F5" s="133"/>
    </row>
    <row r="7" spans="1:7" ht="12.75">
      <c r="A7" s="134" t="s">
        <v>92</v>
      </c>
      <c r="B7" s="134" t="s">
        <v>93</v>
      </c>
      <c r="C7" s="135" t="s">
        <v>94</v>
      </c>
      <c r="D7" s="134" t="s">
        <v>95</v>
      </c>
      <c r="E7" s="135" t="s">
        <v>96</v>
      </c>
      <c r="F7" s="135" t="s">
        <v>97</v>
      </c>
      <c r="G7" s="136"/>
    </row>
    <row r="8" spans="1:6" ht="12.75">
      <c r="A8" s="137"/>
      <c r="B8" s="137" t="s">
        <v>98</v>
      </c>
      <c r="C8" s="138"/>
      <c r="D8" s="138"/>
      <c r="E8" s="139"/>
      <c r="F8" s="139"/>
    </row>
    <row r="9" spans="1:6" ht="12.75">
      <c r="A9" s="140" t="s">
        <v>98</v>
      </c>
      <c r="B9" s="141" t="s">
        <v>99</v>
      </c>
      <c r="C9" s="142">
        <v>1</v>
      </c>
      <c r="D9" s="142" t="s">
        <v>100</v>
      </c>
      <c r="E9" s="143"/>
      <c r="F9" s="144">
        <f>C9*E9</f>
        <v>0</v>
      </c>
    </row>
    <row r="10" spans="1:6" ht="12.75">
      <c r="A10" s="145" t="s">
        <v>101</v>
      </c>
      <c r="B10" s="146" t="s">
        <v>314</v>
      </c>
      <c r="C10" s="147">
        <v>1</v>
      </c>
      <c r="D10" s="147" t="s">
        <v>100</v>
      </c>
      <c r="E10" s="148"/>
      <c r="F10" s="149">
        <f>C10*E10</f>
        <v>0</v>
      </c>
    </row>
    <row r="11" spans="1:6" ht="12.75">
      <c r="A11" s="150" t="s">
        <v>103</v>
      </c>
      <c r="B11" s="151" t="s">
        <v>315</v>
      </c>
      <c r="C11" s="152">
        <v>1</v>
      </c>
      <c r="D11" s="152" t="s">
        <v>100</v>
      </c>
      <c r="E11" s="153"/>
      <c r="F11" s="154">
        <f>C11*E11</f>
        <v>0</v>
      </c>
    </row>
    <row r="12" spans="1:6" ht="12.75">
      <c r="A12" s="155"/>
      <c r="B12" s="155" t="s">
        <v>105</v>
      </c>
      <c r="C12" s="155"/>
      <c r="D12" s="155"/>
      <c r="E12" s="155"/>
      <c r="F12" s="155"/>
    </row>
    <row r="13" spans="1:6" ht="12.75">
      <c r="A13" s="140" t="s">
        <v>106</v>
      </c>
      <c r="B13" s="141" t="s">
        <v>107</v>
      </c>
      <c r="C13" s="142">
        <v>1</v>
      </c>
      <c r="D13" s="142" t="s">
        <v>100</v>
      </c>
      <c r="E13" s="143"/>
      <c r="F13" s="144">
        <f>C13*E13</f>
        <v>0</v>
      </c>
    </row>
    <row r="14" spans="1:6" ht="12.75">
      <c r="A14" s="150" t="s">
        <v>108</v>
      </c>
      <c r="B14" s="151" t="s">
        <v>109</v>
      </c>
      <c r="C14" s="152">
        <v>1</v>
      </c>
      <c r="D14" s="152" t="s">
        <v>100</v>
      </c>
      <c r="E14" s="153"/>
      <c r="F14" s="154">
        <f>C14*E14</f>
        <v>0</v>
      </c>
    </row>
    <row r="15" spans="1:6" ht="12.75">
      <c r="A15" s="155"/>
      <c r="B15" s="155" t="s">
        <v>110</v>
      </c>
      <c r="C15" s="155"/>
      <c r="D15" s="155"/>
      <c r="E15" s="155"/>
      <c r="F15" s="155"/>
    </row>
    <row r="16" spans="1:6" ht="12.75">
      <c r="A16" s="140" t="s">
        <v>111</v>
      </c>
      <c r="B16" s="141" t="s">
        <v>112</v>
      </c>
      <c r="C16" s="142">
        <v>8</v>
      </c>
      <c r="D16" s="142" t="s">
        <v>100</v>
      </c>
      <c r="E16" s="143"/>
      <c r="F16" s="144">
        <f>C16*E16</f>
        <v>0</v>
      </c>
    </row>
    <row r="17" spans="1:6" ht="12.75">
      <c r="A17" s="145" t="s">
        <v>113</v>
      </c>
      <c r="B17" s="146" t="s">
        <v>114</v>
      </c>
      <c r="C17" s="147">
        <v>8</v>
      </c>
      <c r="D17" s="147" t="s">
        <v>100</v>
      </c>
      <c r="E17" s="148"/>
      <c r="F17" s="149">
        <f>C17*E17</f>
        <v>0</v>
      </c>
    </row>
    <row r="18" spans="1:6" ht="12.75">
      <c r="A18" s="145" t="s">
        <v>316</v>
      </c>
      <c r="B18" s="146" t="s">
        <v>317</v>
      </c>
      <c r="C18" s="147">
        <v>2</v>
      </c>
      <c r="D18" s="147" t="s">
        <v>100</v>
      </c>
      <c r="E18" s="148"/>
      <c r="F18" s="149">
        <f>C18*E18</f>
        <v>0</v>
      </c>
    </row>
    <row r="19" spans="1:6" ht="12.75">
      <c r="A19" s="145" t="s">
        <v>318</v>
      </c>
      <c r="B19" s="146" t="s">
        <v>114</v>
      </c>
      <c r="C19" s="147">
        <v>2</v>
      </c>
      <c r="D19" s="147" t="s">
        <v>100</v>
      </c>
      <c r="E19" s="148"/>
      <c r="F19" s="149">
        <f>C19*E19</f>
        <v>0</v>
      </c>
    </row>
    <row r="20" spans="1:6" ht="12.75">
      <c r="A20" s="145" t="s">
        <v>319</v>
      </c>
      <c r="B20" s="146" t="s">
        <v>320</v>
      </c>
      <c r="C20" s="147">
        <v>1</v>
      </c>
      <c r="D20" s="147" t="s">
        <v>100</v>
      </c>
      <c r="E20" s="148"/>
      <c r="F20" s="149">
        <f>C20*E20</f>
        <v>0</v>
      </c>
    </row>
    <row r="21" spans="1:6" ht="12.75">
      <c r="A21" s="145" t="s">
        <v>321</v>
      </c>
      <c r="B21" s="146" t="s">
        <v>322</v>
      </c>
      <c r="C21" s="147">
        <v>1</v>
      </c>
      <c r="D21" s="147" t="s">
        <v>100</v>
      </c>
      <c r="E21" s="148"/>
      <c r="F21" s="149">
        <f>C21*E21</f>
        <v>0</v>
      </c>
    </row>
    <row r="22" spans="1:6" ht="12.75">
      <c r="A22" s="155"/>
      <c r="B22" s="155" t="s">
        <v>115</v>
      </c>
      <c r="C22" s="155"/>
      <c r="D22" s="155"/>
      <c r="E22" s="155"/>
      <c r="F22" s="155"/>
    </row>
    <row r="23" spans="1:6" ht="12.75">
      <c r="A23" s="140" t="s">
        <v>116</v>
      </c>
      <c r="B23" s="141" t="s">
        <v>117</v>
      </c>
      <c r="C23" s="142">
        <v>61</v>
      </c>
      <c r="D23" s="142" t="s">
        <v>100</v>
      </c>
      <c r="E23" s="143"/>
      <c r="F23" s="144">
        <f>C23*E23</f>
        <v>0</v>
      </c>
    </row>
    <row r="24" spans="1:6" ht="12.75">
      <c r="A24" s="146" t="s">
        <v>118</v>
      </c>
      <c r="B24" s="146" t="s">
        <v>322</v>
      </c>
      <c r="C24" s="147">
        <v>61</v>
      </c>
      <c r="D24" s="147" t="s">
        <v>100</v>
      </c>
      <c r="E24" s="148"/>
      <c r="F24" s="149">
        <f>C24*E24</f>
        <v>0</v>
      </c>
    </row>
    <row r="25" spans="1:6" ht="12.75">
      <c r="A25" s="155"/>
      <c r="B25" s="155" t="s">
        <v>119</v>
      </c>
      <c r="C25" s="155"/>
      <c r="D25" s="155"/>
      <c r="E25" s="155"/>
      <c r="F25" s="155"/>
    </row>
    <row r="26" spans="1:6" ht="12.75">
      <c r="A26" s="140" t="s">
        <v>119</v>
      </c>
      <c r="B26" s="141" t="s">
        <v>323</v>
      </c>
      <c r="C26" s="142">
        <v>1</v>
      </c>
      <c r="D26" s="142" t="s">
        <v>100</v>
      </c>
      <c r="E26" s="143"/>
      <c r="F26" s="144">
        <f>C26*E26</f>
        <v>0</v>
      </c>
    </row>
    <row r="27" spans="1:6" ht="12.75">
      <c r="A27" s="150" t="s">
        <v>121</v>
      </c>
      <c r="B27" s="151" t="s">
        <v>122</v>
      </c>
      <c r="C27" s="152">
        <v>1</v>
      </c>
      <c r="D27" s="152" t="s">
        <v>100</v>
      </c>
      <c r="E27" s="153"/>
      <c r="F27" s="154">
        <f>C27*E27</f>
        <v>0</v>
      </c>
    </row>
    <row r="28" spans="1:6" ht="12.75">
      <c r="A28" s="155"/>
      <c r="B28" s="155" t="s">
        <v>123</v>
      </c>
      <c r="C28" s="155"/>
      <c r="D28" s="155"/>
      <c r="E28" s="155"/>
      <c r="F28" s="155"/>
    </row>
    <row r="29" spans="1:6" ht="12.75">
      <c r="A29" s="156" t="s">
        <v>124</v>
      </c>
      <c r="B29" s="141" t="s">
        <v>125</v>
      </c>
      <c r="C29" s="142">
        <v>10</v>
      </c>
      <c r="D29" s="142" t="s">
        <v>100</v>
      </c>
      <c r="E29" s="143"/>
      <c r="F29" s="144">
        <f>C29*E29</f>
        <v>0</v>
      </c>
    </row>
    <row r="30" spans="1:6" ht="12.75">
      <c r="A30" s="157" t="s">
        <v>126</v>
      </c>
      <c r="B30" s="151" t="s">
        <v>127</v>
      </c>
      <c r="C30" s="152">
        <v>52</v>
      </c>
      <c r="D30" s="152" t="s">
        <v>100</v>
      </c>
      <c r="E30" s="153"/>
      <c r="F30" s="154">
        <f>C30*E30</f>
        <v>0</v>
      </c>
    </row>
    <row r="31" spans="1:6" ht="12.75">
      <c r="A31" s="158"/>
      <c r="B31" s="159" t="s">
        <v>128</v>
      </c>
      <c r="C31" s="158"/>
      <c r="D31" s="158"/>
      <c r="E31" s="160"/>
      <c r="F31" s="160"/>
    </row>
    <row r="32" spans="1:7" ht="12.75">
      <c r="A32" s="141" t="s">
        <v>128</v>
      </c>
      <c r="B32" s="161" t="s">
        <v>324</v>
      </c>
      <c r="C32" s="142">
        <v>1</v>
      </c>
      <c r="D32" s="142" t="s">
        <v>100</v>
      </c>
      <c r="E32" s="162"/>
      <c r="F32" s="144">
        <f>C32*E32</f>
        <v>0</v>
      </c>
      <c r="G32" s="163"/>
    </row>
    <row r="33" spans="1:7" ht="12.75">
      <c r="A33" s="151" t="s">
        <v>130</v>
      </c>
      <c r="B33" s="164" t="s">
        <v>131</v>
      </c>
      <c r="C33" s="152">
        <v>1</v>
      </c>
      <c r="D33" s="152" t="s">
        <v>100</v>
      </c>
      <c r="E33" s="281"/>
      <c r="F33" s="154">
        <f>C33*E33</f>
        <v>0</v>
      </c>
      <c r="G33" s="163"/>
    </row>
    <row r="34" spans="1:7" ht="12.75">
      <c r="A34" s="282"/>
      <c r="B34" s="283" t="s">
        <v>132</v>
      </c>
      <c r="C34" s="282"/>
      <c r="D34" s="282"/>
      <c r="E34" s="284"/>
      <c r="F34" s="284"/>
      <c r="G34" s="163"/>
    </row>
    <row r="35" spans="1:7" ht="12.75">
      <c r="A35" s="166" t="s">
        <v>133</v>
      </c>
      <c r="B35" s="167" t="s">
        <v>134</v>
      </c>
      <c r="C35" s="168">
        <v>1</v>
      </c>
      <c r="D35" s="168" t="s">
        <v>100</v>
      </c>
      <c r="E35" s="285"/>
      <c r="F35" s="286">
        <f>C35*E35</f>
        <v>0</v>
      </c>
      <c r="G35" s="163"/>
    </row>
    <row r="36" spans="1:6" ht="12.75">
      <c r="A36" s="158"/>
      <c r="B36" s="159" t="s">
        <v>135</v>
      </c>
      <c r="C36" s="158"/>
      <c r="D36" s="158"/>
      <c r="E36" s="160"/>
      <c r="F36" s="160"/>
    </row>
    <row r="37" spans="1:6" ht="12.75">
      <c r="A37" s="287" t="s">
        <v>136</v>
      </c>
      <c r="B37" s="161" t="s">
        <v>325</v>
      </c>
      <c r="C37" s="178">
        <v>2</v>
      </c>
      <c r="D37" s="178" t="s">
        <v>100</v>
      </c>
      <c r="E37" s="179"/>
      <c r="F37" s="144">
        <f>C37*E37</f>
        <v>0</v>
      </c>
    </row>
    <row r="38" spans="1:6" ht="12.75">
      <c r="A38" s="172" t="s">
        <v>138</v>
      </c>
      <c r="B38" s="172" t="s">
        <v>139</v>
      </c>
      <c r="C38" s="173">
        <v>450</v>
      </c>
      <c r="D38" s="173" t="s">
        <v>100</v>
      </c>
      <c r="E38" s="174"/>
      <c r="F38" s="154">
        <f>C38*E38</f>
        <v>0</v>
      </c>
    </row>
    <row r="39" spans="1:6" ht="12.75">
      <c r="A39" s="176" t="s">
        <v>140</v>
      </c>
      <c r="B39" s="176"/>
      <c r="C39" s="176"/>
      <c r="D39" s="176"/>
      <c r="E39" s="176"/>
      <c r="F39" s="177">
        <f>SUM(F9:F38)</f>
        <v>0</v>
      </c>
    </row>
    <row r="40" spans="1:6" ht="12.75">
      <c r="A40" s="176"/>
      <c r="B40" s="176"/>
      <c r="C40" s="176"/>
      <c r="D40" s="176"/>
      <c r="E40" s="176"/>
      <c r="F40" s="177"/>
    </row>
    <row r="41" spans="1:6" ht="12.75">
      <c r="A41" s="178"/>
      <c r="B41" s="178" t="s">
        <v>141</v>
      </c>
      <c r="C41" s="178">
        <v>1</v>
      </c>
      <c r="D41" s="178" t="s">
        <v>100</v>
      </c>
      <c r="E41" s="179"/>
      <c r="F41" s="144">
        <f>C41*E41</f>
        <v>0</v>
      </c>
    </row>
    <row r="42" spans="1:6" ht="12.75">
      <c r="A42" s="173"/>
      <c r="B42" s="173" t="s">
        <v>142</v>
      </c>
      <c r="C42" s="173">
        <v>1</v>
      </c>
      <c r="D42" s="173" t="s">
        <v>100</v>
      </c>
      <c r="E42" s="174"/>
      <c r="F42" s="154">
        <f>C42*E42</f>
        <v>0</v>
      </c>
    </row>
    <row r="43" spans="1:6" ht="12.75">
      <c r="A43" s="176" t="s">
        <v>143</v>
      </c>
      <c r="B43" s="181"/>
      <c r="C43" s="176"/>
      <c r="D43" s="176"/>
      <c r="E43" s="176"/>
      <c r="F43" s="177">
        <f>F41+F42</f>
        <v>0</v>
      </c>
    </row>
    <row r="45" spans="1:6" ht="12.75">
      <c r="A45" s="182" t="s">
        <v>144</v>
      </c>
      <c r="B45" s="183"/>
      <c r="C45" s="183"/>
      <c r="D45" s="183"/>
      <c r="E45" s="183"/>
      <c r="F45" s="184">
        <f>F39+F43</f>
        <v>0</v>
      </c>
    </row>
    <row r="47" spans="1:6" ht="12.75">
      <c r="A47" s="118" t="s">
        <v>145</v>
      </c>
      <c r="B47" s="185" t="s">
        <v>326</v>
      </c>
      <c r="C47" s="119"/>
      <c r="D47" s="119"/>
      <c r="E47" s="119"/>
      <c r="F47" s="120"/>
    </row>
    <row r="48" spans="1:6" ht="12.75">
      <c r="A48" s="186" t="s">
        <v>147</v>
      </c>
      <c r="B48" s="187" t="s">
        <v>148</v>
      </c>
      <c r="C48" s="188"/>
      <c r="D48" s="188"/>
      <c r="E48" s="188"/>
      <c r="F48" s="189"/>
    </row>
    <row r="49" spans="1:6" ht="12.75">
      <c r="A49" s="190" t="s">
        <v>16</v>
      </c>
      <c r="B49" s="191" t="s">
        <v>327</v>
      </c>
      <c r="C49" s="191"/>
      <c r="D49" s="191"/>
      <c r="E49" s="191" t="s">
        <v>328</v>
      </c>
      <c r="F49" s="192" t="s">
        <v>329</v>
      </c>
    </row>
    <row r="50" spans="1:6" ht="12.75">
      <c r="A50" s="193"/>
      <c r="B50" s="194" t="s">
        <v>152</v>
      </c>
      <c r="C50" s="194"/>
      <c r="D50" s="194"/>
      <c r="E50" s="194"/>
      <c r="F50" s="195"/>
    </row>
    <row r="51" spans="1:6" ht="12.75">
      <c r="A51" s="196" t="s">
        <v>153</v>
      </c>
      <c r="B51" s="197" t="s">
        <v>51</v>
      </c>
      <c r="C51" s="197" t="s">
        <v>94</v>
      </c>
      <c r="D51" s="197" t="s">
        <v>95</v>
      </c>
      <c r="E51" s="197" t="s">
        <v>96</v>
      </c>
      <c r="F51" s="198" t="s">
        <v>97</v>
      </c>
    </row>
    <row r="52" spans="1:6" ht="12.75">
      <c r="A52" s="199"/>
      <c r="B52" s="200" t="s">
        <v>154</v>
      </c>
      <c r="C52" s="201"/>
      <c r="D52" s="201"/>
      <c r="E52" s="202"/>
      <c r="F52" s="203"/>
    </row>
    <row r="53" spans="1:6" ht="12.75">
      <c r="A53" s="288" t="s">
        <v>155</v>
      </c>
      <c r="B53" s="289" t="s">
        <v>156</v>
      </c>
      <c r="C53" s="229">
        <v>69</v>
      </c>
      <c r="D53" s="206" t="s">
        <v>157</v>
      </c>
      <c r="E53" s="207"/>
      <c r="F53" s="208">
        <f>C53*E53</f>
        <v>0</v>
      </c>
    </row>
    <row r="54" spans="1:6" ht="12.75">
      <c r="A54" s="209" t="s">
        <v>330</v>
      </c>
      <c r="B54" s="290" t="s">
        <v>160</v>
      </c>
      <c r="C54" s="211">
        <v>344</v>
      </c>
      <c r="D54" s="211" t="s">
        <v>100</v>
      </c>
      <c r="E54" s="207"/>
      <c r="F54" s="212">
        <f>C54*E54</f>
        <v>0</v>
      </c>
    </row>
    <row r="55" spans="1:6" ht="12.75">
      <c r="A55" s="209" t="s">
        <v>161</v>
      </c>
      <c r="B55" s="210" t="s">
        <v>162</v>
      </c>
      <c r="C55" s="211">
        <v>229</v>
      </c>
      <c r="D55" s="211" t="s">
        <v>100</v>
      </c>
      <c r="E55" s="207"/>
      <c r="F55" s="212">
        <f>C55*E55</f>
        <v>0</v>
      </c>
    </row>
    <row r="56" spans="1:6" ht="12.75">
      <c r="A56" s="209" t="s">
        <v>163</v>
      </c>
      <c r="B56" s="210" t="s">
        <v>164</v>
      </c>
      <c r="C56" s="211">
        <v>229</v>
      </c>
      <c r="D56" s="211" t="s">
        <v>100</v>
      </c>
      <c r="E56" s="207"/>
      <c r="F56" s="212">
        <f>C56*E56</f>
        <v>0</v>
      </c>
    </row>
    <row r="57" spans="1:6" ht="12.75">
      <c r="A57" s="209" t="s">
        <v>165</v>
      </c>
      <c r="B57" s="210" t="s">
        <v>166</v>
      </c>
      <c r="C57" s="211">
        <v>229</v>
      </c>
      <c r="D57" s="211" t="s">
        <v>100</v>
      </c>
      <c r="E57" s="207"/>
      <c r="F57" s="212">
        <f>C57*E57</f>
        <v>0</v>
      </c>
    </row>
    <row r="58" spans="1:6" ht="12.75">
      <c r="A58" s="209" t="s">
        <v>167</v>
      </c>
      <c r="B58" s="210" t="s">
        <v>168</v>
      </c>
      <c r="C58" s="211">
        <v>19</v>
      </c>
      <c r="D58" s="211" t="s">
        <v>100</v>
      </c>
      <c r="E58" s="207"/>
      <c r="F58" s="212">
        <f>C58*E58</f>
        <v>0</v>
      </c>
    </row>
    <row r="59" spans="1:6" ht="12.75">
      <c r="A59" s="223"/>
      <c r="B59" s="224" t="s">
        <v>331</v>
      </c>
      <c r="C59" s="225">
        <v>10</v>
      </c>
      <c r="D59" s="225"/>
      <c r="E59" s="207"/>
      <c r="F59" s="227">
        <f>C59*E59</f>
        <v>0</v>
      </c>
    </row>
    <row r="60" spans="1:6" ht="12.75">
      <c r="A60" s="218"/>
      <c r="B60" s="219" t="s">
        <v>332</v>
      </c>
      <c r="C60" s="220">
        <v>1</v>
      </c>
      <c r="D60" s="220" t="s">
        <v>100</v>
      </c>
      <c r="E60" s="207"/>
      <c r="F60" s="221">
        <f>C60*E60</f>
        <v>0</v>
      </c>
    </row>
    <row r="61" spans="1:6" ht="12.75">
      <c r="A61" s="199"/>
      <c r="B61" s="200" t="s">
        <v>333</v>
      </c>
      <c r="C61" s="201"/>
      <c r="D61" s="201"/>
      <c r="E61" s="202"/>
      <c r="F61" s="203"/>
    </row>
    <row r="62" spans="1:6" ht="12.75">
      <c r="A62" s="204" t="s">
        <v>334</v>
      </c>
      <c r="B62" s="205" t="s">
        <v>335</v>
      </c>
      <c r="C62" s="206">
        <v>2</v>
      </c>
      <c r="D62" s="206" t="s">
        <v>100</v>
      </c>
      <c r="E62" s="207"/>
      <c r="F62" s="208">
        <f>C62*E62</f>
        <v>0</v>
      </c>
    </row>
    <row r="63" spans="1:6" ht="12.75">
      <c r="A63" s="209" t="s">
        <v>336</v>
      </c>
      <c r="B63" s="210" t="s">
        <v>337</v>
      </c>
      <c r="C63" s="211">
        <v>4</v>
      </c>
      <c r="D63" s="211" t="s">
        <v>100</v>
      </c>
      <c r="E63" s="207"/>
      <c r="F63" s="212">
        <f>C63*E63</f>
        <v>0</v>
      </c>
    </row>
    <row r="64" spans="1:6" ht="12.75">
      <c r="A64" s="291"/>
      <c r="B64" s="292" t="s">
        <v>338</v>
      </c>
      <c r="C64" s="225"/>
      <c r="D64" s="225"/>
      <c r="E64" s="207"/>
      <c r="F64" s="212"/>
    </row>
    <row r="65" spans="1:6" ht="12.75">
      <c r="A65" s="291"/>
      <c r="B65" s="224" t="s">
        <v>339</v>
      </c>
      <c r="C65" s="225">
        <v>403</v>
      </c>
      <c r="D65" s="225" t="s">
        <v>246</v>
      </c>
      <c r="E65" s="207"/>
      <c r="F65" s="212">
        <f>C65*E65</f>
        <v>0</v>
      </c>
    </row>
    <row r="66" spans="1:6" ht="12.75">
      <c r="A66" s="291"/>
      <c r="B66" s="224" t="s">
        <v>340</v>
      </c>
      <c r="C66" s="225">
        <v>569</v>
      </c>
      <c r="D66" s="225" t="s">
        <v>246</v>
      </c>
      <c r="E66" s="207"/>
      <c r="F66" s="227">
        <f>C66*E66</f>
        <v>0</v>
      </c>
    </row>
    <row r="67" spans="1:6" ht="12.75">
      <c r="A67" s="235"/>
      <c r="B67" s="219" t="s">
        <v>341</v>
      </c>
      <c r="C67" s="220">
        <v>1</v>
      </c>
      <c r="D67" s="220" t="s">
        <v>246</v>
      </c>
      <c r="E67" s="207"/>
      <c r="F67" s="221">
        <f>C67*E67</f>
        <v>0</v>
      </c>
    </row>
    <row r="68" spans="1:6" ht="12.75">
      <c r="A68" s="199"/>
      <c r="B68" s="200" t="s">
        <v>342</v>
      </c>
      <c r="C68" s="201"/>
      <c r="D68" s="201"/>
      <c r="E68" s="202"/>
      <c r="F68" s="203"/>
    </row>
    <row r="69" spans="1:6" ht="12.75">
      <c r="A69" s="204" t="s">
        <v>179</v>
      </c>
      <c r="B69" s="210" t="s">
        <v>180</v>
      </c>
      <c r="C69" s="206">
        <v>90</v>
      </c>
      <c r="D69" s="206" t="s">
        <v>100</v>
      </c>
      <c r="E69" s="207"/>
      <c r="F69" s="208">
        <f>C69*E69</f>
        <v>0</v>
      </c>
    </row>
    <row r="70" spans="1:6" ht="12.75">
      <c r="A70" s="209" t="s">
        <v>181</v>
      </c>
      <c r="B70" s="210" t="s">
        <v>182</v>
      </c>
      <c r="C70" s="211">
        <v>190</v>
      </c>
      <c r="D70" s="211" t="s">
        <v>100</v>
      </c>
      <c r="E70" s="207"/>
      <c r="F70" s="212">
        <f>C70*E70</f>
        <v>0</v>
      </c>
    </row>
    <row r="71" spans="1:6" ht="12.75">
      <c r="A71" s="209" t="s">
        <v>183</v>
      </c>
      <c r="B71" s="210" t="s">
        <v>184</v>
      </c>
      <c r="C71" s="211">
        <v>180</v>
      </c>
      <c r="D71" s="211" t="s">
        <v>100</v>
      </c>
      <c r="E71" s="207"/>
      <c r="F71" s="212">
        <f>C71*E71</f>
        <v>0</v>
      </c>
    </row>
    <row r="72" spans="1:6" ht="12.75">
      <c r="A72" s="209" t="s">
        <v>185</v>
      </c>
      <c r="B72" s="222" t="s">
        <v>186</v>
      </c>
      <c r="C72" s="211">
        <v>75</v>
      </c>
      <c r="D72" s="211" t="s">
        <v>100</v>
      </c>
      <c r="E72" s="207"/>
      <c r="F72" s="212">
        <f>C72*E72</f>
        <v>0</v>
      </c>
    </row>
    <row r="73" spans="1:6" ht="12.75">
      <c r="A73" s="209" t="s">
        <v>187</v>
      </c>
      <c r="B73" s="222" t="s">
        <v>188</v>
      </c>
      <c r="C73" s="211">
        <v>10</v>
      </c>
      <c r="D73" s="211" t="s">
        <v>100</v>
      </c>
      <c r="E73" s="207"/>
      <c r="F73" s="212">
        <f>C73*E73</f>
        <v>0</v>
      </c>
    </row>
    <row r="74" spans="1:6" ht="12.75">
      <c r="A74" s="218" t="s">
        <v>189</v>
      </c>
      <c r="B74" s="293" t="s">
        <v>190</v>
      </c>
      <c r="C74" s="220">
        <v>5</v>
      </c>
      <c r="D74" s="220" t="s">
        <v>100</v>
      </c>
      <c r="E74" s="207"/>
      <c r="F74" s="221">
        <f>C74*E74</f>
        <v>0</v>
      </c>
    </row>
    <row r="75" spans="1:6" ht="12.75">
      <c r="A75" s="199"/>
      <c r="B75" s="200" t="s">
        <v>191</v>
      </c>
      <c r="C75" s="201"/>
      <c r="D75" s="201"/>
      <c r="E75" s="202"/>
      <c r="F75" s="203"/>
    </row>
    <row r="76" spans="1:6" ht="12.75">
      <c r="A76" s="204" t="s">
        <v>192</v>
      </c>
      <c r="B76" s="205" t="s">
        <v>193</v>
      </c>
      <c r="C76" s="294">
        <v>1</v>
      </c>
      <c r="D76" s="294" t="s">
        <v>100</v>
      </c>
      <c r="E76" s="207"/>
      <c r="F76" s="295">
        <f>C76*E76</f>
        <v>0</v>
      </c>
    </row>
    <row r="77" spans="1:6" ht="12.75">
      <c r="A77" s="296" t="s">
        <v>198</v>
      </c>
      <c r="B77" s="297" t="s">
        <v>199</v>
      </c>
      <c r="C77" s="294">
        <v>2</v>
      </c>
      <c r="D77" s="294" t="s">
        <v>100</v>
      </c>
      <c r="E77" s="207"/>
      <c r="F77" s="295">
        <f>C77*E77</f>
        <v>0</v>
      </c>
    </row>
    <row r="78" spans="1:6" ht="12.75">
      <c r="A78" s="296" t="s">
        <v>200</v>
      </c>
      <c r="B78" s="297" t="s">
        <v>201</v>
      </c>
      <c r="C78" s="294">
        <v>2</v>
      </c>
      <c r="D78" s="294" t="s">
        <v>100</v>
      </c>
      <c r="E78" s="207"/>
      <c r="F78" s="295">
        <f>C78*E78</f>
        <v>0</v>
      </c>
    </row>
    <row r="79" spans="1:6" ht="12.75">
      <c r="A79" s="296" t="s">
        <v>206</v>
      </c>
      <c r="B79" s="297" t="s">
        <v>343</v>
      </c>
      <c r="C79" s="294">
        <v>1</v>
      </c>
      <c r="D79" s="294" t="s">
        <v>100</v>
      </c>
      <c r="E79" s="207"/>
      <c r="F79" s="295">
        <f>C79*E79</f>
        <v>0</v>
      </c>
    </row>
    <row r="80" spans="1:6" ht="12.75">
      <c r="A80" s="296" t="s">
        <v>208</v>
      </c>
      <c r="B80" s="297" t="s">
        <v>344</v>
      </c>
      <c r="C80" s="294">
        <v>1</v>
      </c>
      <c r="D80" s="294" t="s">
        <v>100</v>
      </c>
      <c r="E80" s="207"/>
      <c r="F80" s="295">
        <f>C80*E80</f>
        <v>0</v>
      </c>
    </row>
    <row r="81" spans="1:6" ht="12.75">
      <c r="A81" s="296" t="s">
        <v>345</v>
      </c>
      <c r="B81" s="297" t="s">
        <v>346</v>
      </c>
      <c r="C81" s="294">
        <v>1</v>
      </c>
      <c r="D81" s="294" t="s">
        <v>100</v>
      </c>
      <c r="E81" s="207"/>
      <c r="F81" s="295">
        <f>C81*E81</f>
        <v>0</v>
      </c>
    </row>
    <row r="82" spans="1:6" ht="12.75">
      <c r="A82" s="209" t="s">
        <v>194</v>
      </c>
      <c r="B82" s="210" t="s">
        <v>195</v>
      </c>
      <c r="C82" s="294">
        <v>1</v>
      </c>
      <c r="D82" s="294" t="s">
        <v>100</v>
      </c>
      <c r="E82" s="207"/>
      <c r="F82" s="295">
        <f>C82*E82</f>
        <v>0</v>
      </c>
    </row>
    <row r="83" spans="1:6" ht="12.75">
      <c r="A83" s="209" t="s">
        <v>196</v>
      </c>
      <c r="B83" s="210" t="s">
        <v>197</v>
      </c>
      <c r="C83" s="294">
        <v>1</v>
      </c>
      <c r="D83" s="294" t="s">
        <v>100</v>
      </c>
      <c r="E83" s="207"/>
      <c r="F83" s="295">
        <f>C83*E83</f>
        <v>0</v>
      </c>
    </row>
    <row r="84" spans="1:6" ht="12.75">
      <c r="A84" s="296" t="s">
        <v>202</v>
      </c>
      <c r="B84" s="297" t="s">
        <v>203</v>
      </c>
      <c r="C84" s="294">
        <v>4</v>
      </c>
      <c r="D84" s="294" t="s">
        <v>100</v>
      </c>
      <c r="E84" s="207"/>
      <c r="F84" s="295">
        <f>C84*E84</f>
        <v>0</v>
      </c>
    </row>
    <row r="85" spans="1:6" ht="12.75">
      <c r="A85" s="296" t="s">
        <v>204</v>
      </c>
      <c r="B85" s="297" t="s">
        <v>205</v>
      </c>
      <c r="C85" s="294">
        <v>2</v>
      </c>
      <c r="D85" s="294" t="s">
        <v>100</v>
      </c>
      <c r="E85" s="207"/>
      <c r="F85" s="295">
        <f>C85*E85</f>
        <v>0</v>
      </c>
    </row>
    <row r="86" spans="1:6" ht="12.75">
      <c r="A86" s="296" t="s">
        <v>347</v>
      </c>
      <c r="B86" s="297" t="s">
        <v>348</v>
      </c>
      <c r="C86" s="294">
        <v>3</v>
      </c>
      <c r="D86" s="294" t="s">
        <v>100</v>
      </c>
      <c r="E86" s="207"/>
      <c r="F86" s="295">
        <f>C86*E86</f>
        <v>0</v>
      </c>
    </row>
    <row r="87" spans="1:6" ht="12.75">
      <c r="A87" s="296" t="s">
        <v>349</v>
      </c>
      <c r="B87" s="297" t="s">
        <v>350</v>
      </c>
      <c r="C87" s="294">
        <v>1</v>
      </c>
      <c r="D87" s="294" t="s">
        <v>100</v>
      </c>
      <c r="E87" s="207"/>
      <c r="F87" s="295">
        <f>C87*E87</f>
        <v>0</v>
      </c>
    </row>
    <row r="88" spans="1:6" ht="12.75">
      <c r="A88" s="298" t="s">
        <v>212</v>
      </c>
      <c r="B88" s="297" t="s">
        <v>213</v>
      </c>
      <c r="C88" s="294">
        <v>7</v>
      </c>
      <c r="D88" s="294" t="s">
        <v>100</v>
      </c>
      <c r="E88" s="207"/>
      <c r="F88" s="295">
        <f>C88*E88</f>
        <v>0</v>
      </c>
    </row>
    <row r="89" spans="1:6" ht="12.75">
      <c r="A89" s="296" t="s">
        <v>216</v>
      </c>
      <c r="B89" s="297" t="s">
        <v>217</v>
      </c>
      <c r="C89" s="294">
        <v>1</v>
      </c>
      <c r="D89" s="294" t="s">
        <v>100</v>
      </c>
      <c r="E89" s="207"/>
      <c r="F89" s="295">
        <f>C89*E89</f>
        <v>0</v>
      </c>
    </row>
    <row r="90" spans="1:6" ht="12.75">
      <c r="A90" s="296" t="s">
        <v>214</v>
      </c>
      <c r="B90" s="297" t="s">
        <v>351</v>
      </c>
      <c r="C90" s="294">
        <v>2</v>
      </c>
      <c r="D90" s="294" t="s">
        <v>100</v>
      </c>
      <c r="E90" s="207"/>
      <c r="F90" s="295">
        <f>C90*E90</f>
        <v>0</v>
      </c>
    </row>
    <row r="91" spans="1:6" ht="12.75">
      <c r="A91" s="296" t="s">
        <v>218</v>
      </c>
      <c r="B91" s="297" t="s">
        <v>219</v>
      </c>
      <c r="C91" s="294">
        <v>3</v>
      </c>
      <c r="D91" s="294" t="s">
        <v>100</v>
      </c>
      <c r="E91" s="207"/>
      <c r="F91" s="295">
        <f>C91*E91</f>
        <v>0</v>
      </c>
    </row>
    <row r="92" spans="1:6" ht="12.75">
      <c r="A92" s="296" t="s">
        <v>220</v>
      </c>
      <c r="B92" s="297" t="s">
        <v>221</v>
      </c>
      <c r="C92" s="294">
        <v>1</v>
      </c>
      <c r="D92" s="294" t="s">
        <v>100</v>
      </c>
      <c r="E92" s="207"/>
      <c r="F92" s="295">
        <f>C92*E92</f>
        <v>0</v>
      </c>
    </row>
    <row r="93" spans="1:6" ht="12.75">
      <c r="A93" s="296" t="s">
        <v>223</v>
      </c>
      <c r="B93" s="297" t="s">
        <v>224</v>
      </c>
      <c r="C93" s="294">
        <v>1</v>
      </c>
      <c r="D93" s="294" t="s">
        <v>100</v>
      </c>
      <c r="E93" s="207"/>
      <c r="F93" s="295">
        <f>C93*E93</f>
        <v>0</v>
      </c>
    </row>
    <row r="94" spans="1:6" ht="12.75">
      <c r="A94" s="296" t="s">
        <v>226</v>
      </c>
      <c r="B94" s="297" t="s">
        <v>227</v>
      </c>
      <c r="C94" s="294">
        <v>28</v>
      </c>
      <c r="D94" s="294" t="s">
        <v>100</v>
      </c>
      <c r="E94" s="207"/>
      <c r="F94" s="295">
        <f>C94*E94</f>
        <v>0</v>
      </c>
    </row>
    <row r="95" spans="1:6" ht="12.75">
      <c r="A95" s="296"/>
      <c r="B95" s="297" t="s">
        <v>228</v>
      </c>
      <c r="C95" s="294">
        <v>5</v>
      </c>
      <c r="D95" s="294" t="s">
        <v>100</v>
      </c>
      <c r="E95" s="207"/>
      <c r="F95" s="295">
        <f>C95*E95</f>
        <v>0</v>
      </c>
    </row>
    <row r="96" spans="1:6" ht="12.75">
      <c r="A96" s="296"/>
      <c r="B96" s="297" t="s">
        <v>229</v>
      </c>
      <c r="C96" s="294">
        <v>1</v>
      </c>
      <c r="D96" s="294" t="s">
        <v>100</v>
      </c>
      <c r="E96" s="207"/>
      <c r="F96" s="295">
        <f>C96*E96</f>
        <v>0</v>
      </c>
    </row>
    <row r="97" spans="1:6" ht="12.75">
      <c r="A97" s="199"/>
      <c r="B97" s="200" t="s">
        <v>133</v>
      </c>
      <c r="C97" s="201"/>
      <c r="D97" s="201"/>
      <c r="E97" s="299"/>
      <c r="F97" s="203"/>
    </row>
    <row r="98" spans="1:6" ht="12.75">
      <c r="A98" s="296" t="s">
        <v>352</v>
      </c>
      <c r="B98" s="297" t="s">
        <v>353</v>
      </c>
      <c r="C98" s="294">
        <v>1</v>
      </c>
      <c r="D98" s="300" t="s">
        <v>100</v>
      </c>
      <c r="E98" s="239"/>
      <c r="F98" s="301">
        <f>C98*E98</f>
        <v>0</v>
      </c>
    </row>
    <row r="99" spans="1:6" ht="12.75">
      <c r="A99" s="296" t="s">
        <v>352</v>
      </c>
      <c r="B99" s="297" t="s">
        <v>354</v>
      </c>
      <c r="C99" s="294">
        <v>1</v>
      </c>
      <c r="D99" s="300" t="s">
        <v>100</v>
      </c>
      <c r="E99" s="239"/>
      <c r="F99" s="301">
        <f>C99*E99</f>
        <v>0</v>
      </c>
    </row>
    <row r="100" spans="1:6" ht="12.75">
      <c r="A100" s="302" t="s">
        <v>230</v>
      </c>
      <c r="B100" s="228" t="s">
        <v>231</v>
      </c>
      <c r="C100" s="303">
        <v>3</v>
      </c>
      <c r="D100" s="304" t="s">
        <v>100</v>
      </c>
      <c r="E100" s="239"/>
      <c r="F100" s="301">
        <f>C100*E100</f>
        <v>0</v>
      </c>
    </row>
    <row r="101" spans="1:6" ht="12.75">
      <c r="A101" s="199"/>
      <c r="B101" s="200" t="s">
        <v>355</v>
      </c>
      <c r="C101" s="201"/>
      <c r="D101" s="201"/>
      <c r="E101" s="305"/>
      <c r="F101" s="203"/>
    </row>
    <row r="102" spans="1:6" ht="12.75">
      <c r="A102" s="204" t="s">
        <v>233</v>
      </c>
      <c r="B102" s="205" t="s">
        <v>234</v>
      </c>
      <c r="C102" s="206">
        <v>5</v>
      </c>
      <c r="D102" s="206" t="s">
        <v>100</v>
      </c>
      <c r="E102" s="207"/>
      <c r="F102" s="208">
        <f>C102*E102</f>
        <v>0</v>
      </c>
    </row>
    <row r="103" spans="1:6" ht="12.75">
      <c r="A103" s="209" t="s">
        <v>235</v>
      </c>
      <c r="B103" s="210" t="s">
        <v>236</v>
      </c>
      <c r="C103" s="211">
        <v>1</v>
      </c>
      <c r="D103" s="211" t="s">
        <v>100</v>
      </c>
      <c r="E103" s="207"/>
      <c r="F103" s="212">
        <f>C103*E103</f>
        <v>0</v>
      </c>
    </row>
    <row r="104" spans="1:6" ht="12.75">
      <c r="A104" s="209" t="s">
        <v>237</v>
      </c>
      <c r="B104" s="210" t="s">
        <v>356</v>
      </c>
      <c r="C104" s="211">
        <v>1</v>
      </c>
      <c r="D104" s="211" t="s">
        <v>100</v>
      </c>
      <c r="E104" s="207"/>
      <c r="F104" s="212">
        <f>C104*E104</f>
        <v>0</v>
      </c>
    </row>
    <row r="105" spans="1:6" ht="12.75">
      <c r="A105" s="209" t="s">
        <v>239</v>
      </c>
      <c r="B105" s="210" t="s">
        <v>240</v>
      </c>
      <c r="C105" s="211">
        <v>8</v>
      </c>
      <c r="D105" s="211" t="s">
        <v>100</v>
      </c>
      <c r="E105" s="207"/>
      <c r="F105" s="212">
        <f>C105*E105</f>
        <v>0</v>
      </c>
    </row>
    <row r="106" spans="1:6" ht="12.75">
      <c r="A106" s="209"/>
      <c r="B106" s="210" t="s">
        <v>357</v>
      </c>
      <c r="C106" s="211">
        <v>132</v>
      </c>
      <c r="D106" s="211" t="s">
        <v>100</v>
      </c>
      <c r="E106" s="207"/>
      <c r="F106" s="212">
        <f>C106*E106</f>
        <v>0</v>
      </c>
    </row>
    <row r="107" spans="1:6" ht="12.75">
      <c r="A107" s="209" t="s">
        <v>242</v>
      </c>
      <c r="B107" s="210" t="s">
        <v>243</v>
      </c>
      <c r="C107" s="211">
        <v>132</v>
      </c>
      <c r="D107" s="211" t="s">
        <v>100</v>
      </c>
      <c r="E107" s="207"/>
      <c r="F107" s="212">
        <f>C107*E107</f>
        <v>0</v>
      </c>
    </row>
    <row r="108" spans="1:6" ht="12.75">
      <c r="A108" s="209" t="s">
        <v>250</v>
      </c>
      <c r="B108" s="210" t="s">
        <v>251</v>
      </c>
      <c r="C108" s="211">
        <v>30</v>
      </c>
      <c r="D108" s="211" t="s">
        <v>100</v>
      </c>
      <c r="E108" s="207"/>
      <c r="F108" s="212">
        <f>C108*E108</f>
        <v>0</v>
      </c>
    </row>
    <row r="109" spans="1:6" ht="12.75">
      <c r="A109" s="209" t="s">
        <v>252</v>
      </c>
      <c r="B109" s="210" t="s">
        <v>253</v>
      </c>
      <c r="C109" s="211">
        <v>30</v>
      </c>
      <c r="D109" s="211" t="s">
        <v>100</v>
      </c>
      <c r="E109" s="207"/>
      <c r="F109" s="212">
        <f>C109*E109</f>
        <v>0</v>
      </c>
    </row>
    <row r="110" spans="1:6" ht="12.75">
      <c r="A110" s="231" t="s">
        <v>358</v>
      </c>
      <c r="B110" s="210" t="s">
        <v>359</v>
      </c>
      <c r="C110" s="211">
        <v>944</v>
      </c>
      <c r="D110" s="211" t="s">
        <v>246</v>
      </c>
      <c r="E110" s="207"/>
      <c r="F110" s="212">
        <f>C110*E110</f>
        <v>0</v>
      </c>
    </row>
    <row r="111" spans="1:6" ht="12.75">
      <c r="A111" s="231" t="s">
        <v>254</v>
      </c>
      <c r="B111" s="210" t="s">
        <v>255</v>
      </c>
      <c r="C111" s="211">
        <v>2</v>
      </c>
      <c r="D111" s="211" t="s">
        <v>100</v>
      </c>
      <c r="E111" s="207"/>
      <c r="F111" s="212">
        <f>C111*E111</f>
        <v>0</v>
      </c>
    </row>
    <row r="112" spans="1:6" ht="12.75">
      <c r="A112" s="306"/>
      <c r="B112" s="219" t="s">
        <v>247</v>
      </c>
      <c r="C112" s="220">
        <v>1</v>
      </c>
      <c r="D112" s="220" t="s">
        <v>360</v>
      </c>
      <c r="E112" s="207"/>
      <c r="F112" s="221">
        <f>C112*E112</f>
        <v>0</v>
      </c>
    </row>
    <row r="113" spans="1:6" ht="12.75">
      <c r="A113" s="199"/>
      <c r="B113" s="200" t="s">
        <v>361</v>
      </c>
      <c r="C113" s="201"/>
      <c r="D113" s="201"/>
      <c r="E113" s="202"/>
      <c r="F113" s="203"/>
    </row>
    <row r="114" spans="1:6" ht="12.75">
      <c r="A114" s="307" t="s">
        <v>362</v>
      </c>
      <c r="B114" s="205" t="s">
        <v>363</v>
      </c>
      <c r="C114" s="206">
        <v>1</v>
      </c>
      <c r="D114" s="206" t="s">
        <v>100</v>
      </c>
      <c r="E114" s="207"/>
      <c r="F114" s="208">
        <f>C114*E114</f>
        <v>0</v>
      </c>
    </row>
    <row r="115" spans="1:6" ht="12.75">
      <c r="A115" s="231" t="s">
        <v>242</v>
      </c>
      <c r="B115" s="210" t="s">
        <v>243</v>
      </c>
      <c r="C115" s="211">
        <v>12</v>
      </c>
      <c r="D115" s="211" t="s">
        <v>100</v>
      </c>
      <c r="E115" s="207"/>
      <c r="F115" s="212">
        <f>C115*E115</f>
        <v>0</v>
      </c>
    </row>
    <row r="116" spans="1:6" ht="12.75">
      <c r="A116" s="231"/>
      <c r="B116" s="210" t="s">
        <v>357</v>
      </c>
      <c r="C116" s="211">
        <v>12</v>
      </c>
      <c r="D116" s="211" t="s">
        <v>100</v>
      </c>
      <c r="E116" s="207"/>
      <c r="F116" s="212">
        <f>C116*E116</f>
        <v>0</v>
      </c>
    </row>
    <row r="117" spans="1:6" ht="12.75">
      <c r="A117" s="231" t="s">
        <v>256</v>
      </c>
      <c r="B117" s="222" t="s">
        <v>364</v>
      </c>
      <c r="C117" s="211">
        <v>3</v>
      </c>
      <c r="D117" s="211" t="s">
        <v>100</v>
      </c>
      <c r="E117" s="207"/>
      <c r="F117" s="212">
        <f>C117*E117</f>
        <v>0</v>
      </c>
    </row>
    <row r="118" spans="1:6" ht="12.75">
      <c r="A118" s="199"/>
      <c r="B118" s="200" t="s">
        <v>365</v>
      </c>
      <c r="C118" s="201"/>
      <c r="D118" s="201"/>
      <c r="E118" s="202"/>
      <c r="F118" s="203"/>
    </row>
    <row r="119" spans="1:6" ht="12.75">
      <c r="A119" s="307"/>
      <c r="B119" s="205" t="s">
        <v>357</v>
      </c>
      <c r="C119" s="206">
        <v>20</v>
      </c>
      <c r="D119" s="206" t="s">
        <v>100</v>
      </c>
      <c r="E119" s="207"/>
      <c r="F119" s="208">
        <f>C119*E119</f>
        <v>0</v>
      </c>
    </row>
    <row r="120" spans="1:6" ht="12.75">
      <c r="A120" s="231"/>
      <c r="B120" s="210" t="s">
        <v>366</v>
      </c>
      <c r="C120" s="211">
        <v>20</v>
      </c>
      <c r="D120" s="211" t="s">
        <v>100</v>
      </c>
      <c r="E120" s="207"/>
      <c r="F120" s="212">
        <f>C120*E120</f>
        <v>0</v>
      </c>
    </row>
    <row r="121" spans="1:6" ht="12.75">
      <c r="A121" s="231"/>
      <c r="B121" s="210" t="s">
        <v>367</v>
      </c>
      <c r="C121" s="211">
        <v>20</v>
      </c>
      <c r="D121" s="211" t="s">
        <v>100</v>
      </c>
      <c r="E121" s="207"/>
      <c r="F121" s="212">
        <f>C121*E121</f>
        <v>0</v>
      </c>
    </row>
    <row r="122" spans="1:6" ht="12.75">
      <c r="A122" s="231"/>
      <c r="B122" s="210" t="s">
        <v>368</v>
      </c>
      <c r="C122" s="211">
        <v>8</v>
      </c>
      <c r="D122" s="211" t="s">
        <v>100</v>
      </c>
      <c r="E122" s="207"/>
      <c r="F122" s="212">
        <f>C122*E122</f>
        <v>0</v>
      </c>
    </row>
    <row r="123" spans="1:6" ht="12.75">
      <c r="A123" s="306" t="s">
        <v>369</v>
      </c>
      <c r="B123" s="219" t="s">
        <v>370</v>
      </c>
      <c r="C123" s="220">
        <v>0.2</v>
      </c>
      <c r="D123" s="220" t="s">
        <v>371</v>
      </c>
      <c r="E123" s="207"/>
      <c r="F123" s="221">
        <f>FLOOR(C123*E123,1)</f>
        <v>0</v>
      </c>
    </row>
    <row r="124" spans="1:6" ht="12.75">
      <c r="A124" s="199"/>
      <c r="B124" s="200" t="s">
        <v>258</v>
      </c>
      <c r="C124" s="201"/>
      <c r="D124" s="201"/>
      <c r="E124" s="202"/>
      <c r="F124" s="203"/>
    </row>
    <row r="125" spans="1:6" ht="12.75">
      <c r="A125" s="233">
        <v>1186848</v>
      </c>
      <c r="B125" s="205" t="s">
        <v>259</v>
      </c>
      <c r="C125" s="206">
        <v>1390</v>
      </c>
      <c r="D125" s="206" t="s">
        <v>246</v>
      </c>
      <c r="E125" s="207"/>
      <c r="F125" s="208">
        <f>C125*E125</f>
        <v>0</v>
      </c>
    </row>
    <row r="126" spans="1:6" ht="12.75">
      <c r="A126" s="234">
        <v>1186844</v>
      </c>
      <c r="B126" s="210" t="s">
        <v>260</v>
      </c>
      <c r="C126" s="211">
        <v>510</v>
      </c>
      <c r="D126" s="211" t="s">
        <v>246</v>
      </c>
      <c r="E126" s="207"/>
      <c r="F126" s="212">
        <f>C126*E126</f>
        <v>0</v>
      </c>
    </row>
    <row r="127" spans="1:6" ht="12.75">
      <c r="A127" s="234">
        <v>1186845</v>
      </c>
      <c r="B127" s="210" t="s">
        <v>261</v>
      </c>
      <c r="C127" s="211">
        <v>170</v>
      </c>
      <c r="D127" s="211" t="s">
        <v>246</v>
      </c>
      <c r="E127" s="207"/>
      <c r="F127" s="212">
        <f>C127*E127</f>
        <v>0</v>
      </c>
    </row>
    <row r="128" spans="1:6" ht="12.75">
      <c r="A128" s="234">
        <v>1168400</v>
      </c>
      <c r="B128" s="210" t="s">
        <v>372</v>
      </c>
      <c r="C128" s="211">
        <v>74</v>
      </c>
      <c r="D128" s="211" t="s">
        <v>246</v>
      </c>
      <c r="E128" s="207"/>
      <c r="F128" s="212">
        <f>C128*E128</f>
        <v>0</v>
      </c>
    </row>
    <row r="129" spans="1:6" ht="12.75">
      <c r="A129" s="234">
        <v>1218233</v>
      </c>
      <c r="B129" s="210" t="s">
        <v>373</v>
      </c>
      <c r="C129" s="211">
        <v>36</v>
      </c>
      <c r="D129" s="211" t="s">
        <v>246</v>
      </c>
      <c r="E129" s="207"/>
      <c r="F129" s="212">
        <f>C129*E129</f>
        <v>0</v>
      </c>
    </row>
    <row r="130" spans="1:6" ht="12.75">
      <c r="A130" s="234" t="s">
        <v>374</v>
      </c>
      <c r="B130" s="210" t="s">
        <v>375</v>
      </c>
      <c r="C130" s="211">
        <v>20</v>
      </c>
      <c r="D130" s="211" t="s">
        <v>246</v>
      </c>
      <c r="E130" s="207"/>
      <c r="F130" s="212">
        <f>C130*E130</f>
        <v>0</v>
      </c>
    </row>
    <row r="131" spans="1:6" ht="12.75">
      <c r="A131" s="234">
        <v>1185968</v>
      </c>
      <c r="B131" s="210" t="s">
        <v>265</v>
      </c>
      <c r="C131" s="211">
        <v>25</v>
      </c>
      <c r="D131" s="211" t="s">
        <v>246</v>
      </c>
      <c r="E131" s="207"/>
      <c r="F131" s="212">
        <f>C131*E131</f>
        <v>0</v>
      </c>
    </row>
    <row r="132" spans="1:6" ht="12.75">
      <c r="A132" s="234"/>
      <c r="B132" s="210" t="s">
        <v>376</v>
      </c>
      <c r="C132" s="211">
        <v>60</v>
      </c>
      <c r="D132" s="211" t="s">
        <v>246</v>
      </c>
      <c r="E132" s="207"/>
      <c r="F132" s="212">
        <f>C132*E132</f>
        <v>0</v>
      </c>
    </row>
    <row r="133" spans="1:6" ht="12.75">
      <c r="A133" s="234"/>
      <c r="B133" s="210" t="s">
        <v>377</v>
      </c>
      <c r="C133" s="211">
        <v>1</v>
      </c>
      <c r="D133" s="211" t="s">
        <v>248</v>
      </c>
      <c r="E133" s="207"/>
      <c r="F133" s="212">
        <f>C133*E133</f>
        <v>0</v>
      </c>
    </row>
    <row r="134" spans="1:6" ht="12.75">
      <c r="A134" s="234"/>
      <c r="B134" s="210" t="s">
        <v>378</v>
      </c>
      <c r="C134" s="211">
        <v>1</v>
      </c>
      <c r="D134" s="211" t="s">
        <v>100</v>
      </c>
      <c r="E134" s="207"/>
      <c r="F134" s="212">
        <f>C134*E134</f>
        <v>0</v>
      </c>
    </row>
    <row r="135" spans="1:6" ht="12.75">
      <c r="A135" s="199"/>
      <c r="B135" s="200" t="s">
        <v>267</v>
      </c>
      <c r="C135" s="201"/>
      <c r="D135" s="201"/>
      <c r="E135" s="202"/>
      <c r="F135" s="203"/>
    </row>
    <row r="136" spans="1:6" ht="12.75">
      <c r="A136" s="236"/>
      <c r="B136" s="237" t="s">
        <v>379</v>
      </c>
      <c r="C136" s="238">
        <v>1</v>
      </c>
      <c r="D136" s="238" t="s">
        <v>248</v>
      </c>
      <c r="E136" s="207"/>
      <c r="F136" s="301">
        <f>C136*E136</f>
        <v>0</v>
      </c>
    </row>
    <row r="137" spans="1:10" ht="12.75">
      <c r="A137" s="199"/>
      <c r="B137" s="200" t="s">
        <v>269</v>
      </c>
      <c r="C137" s="201"/>
      <c r="D137" s="201"/>
      <c r="E137" s="202"/>
      <c r="F137" s="203"/>
      <c r="J137" s="308"/>
    </row>
    <row r="138" spans="1:6" ht="12.75">
      <c r="A138" s="236"/>
      <c r="B138" s="297" t="s">
        <v>270</v>
      </c>
      <c r="C138" s="294">
        <v>1</v>
      </c>
      <c r="D138" s="294" t="s">
        <v>248</v>
      </c>
      <c r="E138" s="239"/>
      <c r="F138" s="301">
        <f>C138*E138</f>
        <v>0</v>
      </c>
    </row>
    <row r="139" spans="1:6" ht="12.75">
      <c r="A139" s="240" t="s">
        <v>271</v>
      </c>
      <c r="B139" s="241"/>
      <c r="C139" s="241"/>
      <c r="D139" s="241"/>
      <c r="E139" s="241"/>
      <c r="F139" s="242">
        <f>SUM(F53:F138)</f>
        <v>0</v>
      </c>
    </row>
    <row r="140" spans="1:6" ht="12.75">
      <c r="A140" s="243" t="s">
        <v>380</v>
      </c>
      <c r="B140" s="244"/>
      <c r="C140" s="244"/>
      <c r="D140" s="244"/>
      <c r="E140" s="244"/>
      <c r="F140" s="242"/>
    </row>
    <row r="141" spans="1:6" ht="12.75">
      <c r="A141" s="118" t="s">
        <v>145</v>
      </c>
      <c r="B141" s="246" t="s">
        <v>274</v>
      </c>
      <c r="C141" s="247"/>
      <c r="D141" s="247"/>
      <c r="E141" s="247"/>
      <c r="F141" s="248"/>
    </row>
    <row r="142" spans="1:6" ht="12.75">
      <c r="A142" s="190" t="s">
        <v>16</v>
      </c>
      <c r="B142" s="191" t="s">
        <v>381</v>
      </c>
      <c r="C142" s="191"/>
      <c r="D142" s="191"/>
      <c r="E142" s="191" t="s">
        <v>328</v>
      </c>
      <c r="F142" s="192" t="s">
        <v>382</v>
      </c>
    </row>
    <row r="143" spans="1:6" ht="12.75">
      <c r="A143" s="193"/>
      <c r="B143" s="194" t="s">
        <v>275</v>
      </c>
      <c r="C143" s="194"/>
      <c r="D143" s="194"/>
      <c r="E143" s="194"/>
      <c r="F143" s="195"/>
    </row>
    <row r="144" spans="1:6" ht="12.75">
      <c r="A144" s="196"/>
      <c r="B144" s="197" t="s">
        <v>51</v>
      </c>
      <c r="C144" s="197" t="s">
        <v>94</v>
      </c>
      <c r="D144" s="197" t="s">
        <v>95</v>
      </c>
      <c r="E144" s="197" t="s">
        <v>96</v>
      </c>
      <c r="F144" s="198" t="s">
        <v>97</v>
      </c>
    </row>
    <row r="145" spans="1:6" ht="12.75">
      <c r="A145" s="249"/>
      <c r="B145" s="250" t="s">
        <v>276</v>
      </c>
      <c r="C145" s="206">
        <f>C53*305</f>
        <v>21045</v>
      </c>
      <c r="D145" s="206" t="s">
        <v>246</v>
      </c>
      <c r="E145" s="251"/>
      <c r="F145" s="208">
        <f>C145*E145</f>
        <v>0</v>
      </c>
    </row>
    <row r="146" spans="1:6" ht="12.75">
      <c r="A146" s="255"/>
      <c r="B146" s="256" t="s">
        <v>278</v>
      </c>
      <c r="C146" s="211">
        <f>C110</f>
        <v>944</v>
      </c>
      <c r="D146" s="211" t="s">
        <v>246</v>
      </c>
      <c r="E146" s="207"/>
      <c r="F146" s="212">
        <f>C146*E146</f>
        <v>0</v>
      </c>
    </row>
    <row r="147" spans="1:6" ht="12.75">
      <c r="A147" s="255"/>
      <c r="B147" s="256" t="s">
        <v>383</v>
      </c>
      <c r="C147" s="211">
        <f>SUM(C65:C66)</f>
        <v>972</v>
      </c>
      <c r="D147" s="211" t="s">
        <v>246</v>
      </c>
      <c r="E147" s="207"/>
      <c r="F147" s="212">
        <f>C147*E147</f>
        <v>0</v>
      </c>
    </row>
    <row r="148" spans="1:6" ht="12.75">
      <c r="A148" s="255"/>
      <c r="B148" s="257" t="s">
        <v>384</v>
      </c>
      <c r="C148" s="211">
        <v>1</v>
      </c>
      <c r="D148" s="211" t="s">
        <v>248</v>
      </c>
      <c r="E148" s="207"/>
      <c r="F148" s="212">
        <f>C148*E148</f>
        <v>0</v>
      </c>
    </row>
    <row r="149" spans="1:6" ht="12.75">
      <c r="A149" s="255"/>
      <c r="B149" s="256" t="s">
        <v>385</v>
      </c>
      <c r="C149" s="211">
        <v>1</v>
      </c>
      <c r="D149" s="211" t="s">
        <v>248</v>
      </c>
      <c r="E149" s="207"/>
      <c r="F149" s="212">
        <f>C149*E149</f>
        <v>0</v>
      </c>
    </row>
    <row r="150" spans="1:6" ht="12.75">
      <c r="A150" s="255"/>
      <c r="B150" s="257" t="s">
        <v>386</v>
      </c>
      <c r="C150" s="211">
        <v>1</v>
      </c>
      <c r="D150" s="211" t="s">
        <v>248</v>
      </c>
      <c r="E150" s="207"/>
      <c r="F150" s="212">
        <f>C150*E150</f>
        <v>0</v>
      </c>
    </row>
    <row r="151" spans="1:6" ht="12.75">
      <c r="A151" s="255"/>
      <c r="B151" s="256" t="s">
        <v>281</v>
      </c>
      <c r="C151" s="211">
        <v>6</v>
      </c>
      <c r="D151" s="211" t="s">
        <v>100</v>
      </c>
      <c r="E151" s="207"/>
      <c r="F151" s="212">
        <f>C151*E151</f>
        <v>0</v>
      </c>
    </row>
    <row r="152" spans="1:6" ht="12.75">
      <c r="A152" s="255"/>
      <c r="B152" s="256" t="s">
        <v>282</v>
      </c>
      <c r="C152" s="211">
        <v>6</v>
      </c>
      <c r="D152" s="211" t="s">
        <v>100</v>
      </c>
      <c r="E152" s="207"/>
      <c r="F152" s="212">
        <f>C152*E152</f>
        <v>0</v>
      </c>
    </row>
    <row r="153" spans="1:6" ht="12.75">
      <c r="A153" s="255"/>
      <c r="B153" s="256" t="s">
        <v>283</v>
      </c>
      <c r="C153" s="211">
        <v>15</v>
      </c>
      <c r="D153" s="211" t="s">
        <v>100</v>
      </c>
      <c r="E153" s="207"/>
      <c r="F153" s="212">
        <f>C153*E153</f>
        <v>0</v>
      </c>
    </row>
    <row r="154" spans="1:6" ht="12.75">
      <c r="A154" s="255"/>
      <c r="B154" s="256" t="s">
        <v>284</v>
      </c>
      <c r="C154" s="211">
        <f>C54*2</f>
        <v>688</v>
      </c>
      <c r="D154" s="211" t="s">
        <v>100</v>
      </c>
      <c r="E154" s="207"/>
      <c r="F154" s="212">
        <f>C154*E154</f>
        <v>0</v>
      </c>
    </row>
    <row r="155" spans="1:6" ht="12.75">
      <c r="A155" s="255"/>
      <c r="B155" s="256" t="s">
        <v>285</v>
      </c>
      <c r="C155" s="211">
        <f>C55</f>
        <v>229</v>
      </c>
      <c r="D155" s="211" t="s">
        <v>100</v>
      </c>
      <c r="E155" s="207"/>
      <c r="F155" s="212">
        <f>C155*E155</f>
        <v>0</v>
      </c>
    </row>
    <row r="156" spans="1:6" ht="12.75">
      <c r="A156" s="255"/>
      <c r="B156" s="256" t="s">
        <v>286</v>
      </c>
      <c r="C156" s="211">
        <v>8</v>
      </c>
      <c r="D156" s="211" t="s">
        <v>100</v>
      </c>
      <c r="E156" s="207"/>
      <c r="F156" s="212">
        <f>C156*E156</f>
        <v>0</v>
      </c>
    </row>
    <row r="157" spans="1:6" ht="12.75">
      <c r="A157" s="255"/>
      <c r="B157" s="256" t="s">
        <v>287</v>
      </c>
      <c r="C157" s="211">
        <v>144</v>
      </c>
      <c r="D157" s="211" t="s">
        <v>100</v>
      </c>
      <c r="E157" s="207"/>
      <c r="F157" s="212">
        <f>C157*E157</f>
        <v>0</v>
      </c>
    </row>
    <row r="158" spans="1:6" ht="12.75">
      <c r="A158" s="255"/>
      <c r="B158" s="257" t="s">
        <v>387</v>
      </c>
      <c r="C158" s="211">
        <f>C157/2</f>
        <v>72</v>
      </c>
      <c r="D158" s="211" t="s">
        <v>100</v>
      </c>
      <c r="E158" s="207"/>
      <c r="F158" s="212">
        <f>C158*E158</f>
        <v>0</v>
      </c>
    </row>
    <row r="159" spans="1:6" ht="12.75">
      <c r="A159" s="255"/>
      <c r="B159" s="257" t="s">
        <v>289</v>
      </c>
      <c r="C159" s="211">
        <v>1</v>
      </c>
      <c r="D159" s="211" t="s">
        <v>248</v>
      </c>
      <c r="E159" s="207"/>
      <c r="F159" s="212">
        <f>C159*E159</f>
        <v>0</v>
      </c>
    </row>
    <row r="160" spans="1:6" ht="12.75">
      <c r="A160" s="255"/>
      <c r="B160" s="257" t="s">
        <v>290</v>
      </c>
      <c r="C160" s="211">
        <v>1</v>
      </c>
      <c r="D160" s="211" t="s">
        <v>248</v>
      </c>
      <c r="E160" s="207"/>
      <c r="F160" s="212">
        <f>C160*E160</f>
        <v>0</v>
      </c>
    </row>
    <row r="161" spans="1:6" ht="12.75">
      <c r="A161" s="255"/>
      <c r="B161" s="257" t="s">
        <v>388</v>
      </c>
      <c r="C161" s="211">
        <v>1</v>
      </c>
      <c r="D161" s="211" t="s">
        <v>292</v>
      </c>
      <c r="E161" s="207"/>
      <c r="F161" s="212">
        <f>C161*E161</f>
        <v>0</v>
      </c>
    </row>
    <row r="162" spans="1:6" ht="12.75">
      <c r="A162" s="255"/>
      <c r="B162" s="256" t="s">
        <v>293</v>
      </c>
      <c r="C162" s="211">
        <v>1</v>
      </c>
      <c r="D162" s="211" t="s">
        <v>292</v>
      </c>
      <c r="E162" s="207"/>
      <c r="F162" s="212">
        <f>C162*E162</f>
        <v>0</v>
      </c>
    </row>
    <row r="163" spans="1:6" ht="12.75">
      <c r="A163" s="255"/>
      <c r="B163" s="256" t="s">
        <v>295</v>
      </c>
      <c r="C163" s="211">
        <v>1</v>
      </c>
      <c r="D163" s="211" t="s">
        <v>248</v>
      </c>
      <c r="E163" s="207"/>
      <c r="F163" s="212">
        <f>C163*E163</f>
        <v>0</v>
      </c>
    </row>
    <row r="164" spans="1:6" ht="12.75">
      <c r="A164" s="255"/>
      <c r="B164" s="257" t="s">
        <v>389</v>
      </c>
      <c r="C164" s="211">
        <v>1</v>
      </c>
      <c r="D164" s="211" t="s">
        <v>297</v>
      </c>
      <c r="E164" s="207"/>
      <c r="F164" s="212">
        <f>C164*E164</f>
        <v>0</v>
      </c>
    </row>
    <row r="165" spans="1:6" ht="12.75">
      <c r="A165" s="255"/>
      <c r="B165" s="256" t="s">
        <v>298</v>
      </c>
      <c r="C165" s="211">
        <v>1</v>
      </c>
      <c r="D165" s="211" t="s">
        <v>297</v>
      </c>
      <c r="E165" s="207"/>
      <c r="F165" s="212">
        <f>C165*E165</f>
        <v>0</v>
      </c>
    </row>
    <row r="166" spans="1:6" ht="12.75">
      <c r="A166" s="255"/>
      <c r="B166" s="256" t="s">
        <v>299</v>
      </c>
      <c r="C166" s="211">
        <v>340</v>
      </c>
      <c r="D166" s="211" t="s">
        <v>300</v>
      </c>
      <c r="E166" s="207"/>
      <c r="F166" s="212">
        <f>C166*E166</f>
        <v>0</v>
      </c>
    </row>
    <row r="167" spans="1:6" ht="12.75">
      <c r="A167" s="258"/>
      <c r="B167" s="259" t="s">
        <v>301</v>
      </c>
      <c r="C167" s="220">
        <v>1</v>
      </c>
      <c r="D167" s="220" t="s">
        <v>100</v>
      </c>
      <c r="E167" s="260"/>
      <c r="F167" s="221">
        <f>C167*E167</f>
        <v>0</v>
      </c>
    </row>
    <row r="168" spans="1:6" ht="12.75">
      <c r="A168" s="240" t="s">
        <v>302</v>
      </c>
      <c r="B168" s="261"/>
      <c r="C168" s="241"/>
      <c r="D168" s="241"/>
      <c r="E168" s="241"/>
      <c r="F168" s="242">
        <f>SUM(F145:F167)</f>
        <v>0</v>
      </c>
    </row>
    <row r="169" spans="1:6" ht="12.75">
      <c r="A169" s="243" t="s">
        <v>390</v>
      </c>
      <c r="B169" s="309"/>
      <c r="C169" s="309"/>
      <c r="D169" s="309"/>
      <c r="E169" s="309"/>
      <c r="F169" s="195"/>
    </row>
    <row r="170" spans="1:6" ht="12.75">
      <c r="A170" s="262" t="s">
        <v>303</v>
      </c>
      <c r="B170" s="263"/>
      <c r="C170" s="263"/>
      <c r="D170" s="263"/>
      <c r="E170" s="263"/>
      <c r="F170" s="264">
        <f>F139+F168</f>
        <v>0</v>
      </c>
    </row>
    <row r="171" spans="1:6" ht="12.75">
      <c r="A171" s="194"/>
      <c r="B171" s="194"/>
      <c r="C171" s="194"/>
      <c r="D171" s="194"/>
      <c r="E171" s="194"/>
      <c r="F171" s="194"/>
    </row>
    <row r="172" spans="1:6" ht="12.75">
      <c r="A172" s="265" t="s">
        <v>304</v>
      </c>
      <c r="B172" s="265"/>
      <c r="C172" s="265"/>
      <c r="D172" s="265"/>
      <c r="E172" s="265"/>
      <c r="F172" s="265"/>
    </row>
    <row r="173" spans="1:6" ht="12.75">
      <c r="A173" s="265" t="s">
        <v>305</v>
      </c>
      <c r="B173" s="265"/>
      <c r="C173" s="265"/>
      <c r="D173" s="265"/>
      <c r="E173" s="265"/>
      <c r="F173" s="265"/>
    </row>
    <row r="174" spans="1:6" ht="12.75">
      <c r="A174" s="265" t="s">
        <v>306</v>
      </c>
      <c r="B174" s="265"/>
      <c r="C174" s="265"/>
      <c r="D174" s="265"/>
      <c r="E174" s="265"/>
      <c r="F174" s="265"/>
    </row>
    <row r="175" spans="1:6" ht="12.75">
      <c r="A175" s="265" t="s">
        <v>307</v>
      </c>
      <c r="B175" s="265"/>
      <c r="C175" s="265"/>
      <c r="D175" s="265"/>
      <c r="E175" s="265"/>
      <c r="F175" s="265"/>
    </row>
    <row r="177" spans="1:6" ht="12.75">
      <c r="A177" s="118" t="s">
        <v>391</v>
      </c>
      <c r="B177" s="185"/>
      <c r="C177" s="185"/>
      <c r="D177" s="185"/>
      <c r="E177" s="185"/>
      <c r="F177" s="266"/>
    </row>
    <row r="178" spans="1:6" ht="12.75">
      <c r="A178" s="267" t="s">
        <v>90</v>
      </c>
      <c r="B178" s="268"/>
      <c r="C178" s="268"/>
      <c r="D178" s="268"/>
      <c r="E178" s="269"/>
      <c r="F178" s="270">
        <f>+F45</f>
        <v>0</v>
      </c>
    </row>
    <row r="179" spans="1:6" ht="12.75">
      <c r="A179" s="271" t="s">
        <v>148</v>
      </c>
      <c r="B179" s="272"/>
      <c r="C179" s="272"/>
      <c r="D179" s="272"/>
      <c r="E179" s="273"/>
      <c r="F179" s="274">
        <f>+F170</f>
        <v>0</v>
      </c>
    </row>
    <row r="180" spans="1:6" ht="12.75">
      <c r="A180" s="271" t="s">
        <v>309</v>
      </c>
      <c r="B180" s="272"/>
      <c r="C180" s="272"/>
      <c r="D180" s="272"/>
      <c r="E180" s="273"/>
      <c r="F180" s="275"/>
    </row>
    <row r="181" spans="1:6" ht="12.75">
      <c r="A181" s="271" t="s">
        <v>310</v>
      </c>
      <c r="B181" s="272"/>
      <c r="C181" s="272"/>
      <c r="D181" s="272"/>
      <c r="E181" s="273"/>
      <c r="F181" s="275"/>
    </row>
    <row r="182" spans="1:6" ht="12.75">
      <c r="A182" s="271" t="s">
        <v>311</v>
      </c>
      <c r="B182" s="272"/>
      <c r="C182" s="272"/>
      <c r="D182" s="272"/>
      <c r="E182" s="273"/>
      <c r="F182" s="275"/>
    </row>
    <row r="183" spans="1:6" ht="12.75">
      <c r="A183" s="310" t="s">
        <v>312</v>
      </c>
      <c r="B183" s="311"/>
      <c r="C183" s="311"/>
      <c r="D183" s="311"/>
      <c r="E183" s="311"/>
      <c r="F183" s="312">
        <f>SUM(F178:F182)</f>
        <v>0</v>
      </c>
    </row>
  </sheetData>
  <sheetProtection password="E500" sheet="1"/>
  <conditionalFormatting sqref="A38:B38">
    <cfRule type="expression" priority="1" dxfId="0" stopIfTrue="1">
      <formula>NA()</formula>
    </cfRule>
    <cfRule type="expression" priority="2" dxfId="0" stopIfTrue="1">
      <formula>"#REF!=""C"""</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4.xml><?xml version="1.0" encoding="utf-8"?>
<worksheet xmlns="http://schemas.openxmlformats.org/spreadsheetml/2006/main" xmlns:r="http://schemas.openxmlformats.org/officeDocument/2006/relationships">
  <dimension ref="A1:G176"/>
  <sheetViews>
    <sheetView showGridLines="0" zoomScale="180" zoomScaleNormal="180" workbookViewId="0" topLeftCell="A151">
      <selection activeCell="E160" sqref="E160"/>
    </sheetView>
  </sheetViews>
  <sheetFormatPr defaultColWidth="8.00390625" defaultRowHeight="12.75"/>
  <cols>
    <col min="1" max="1" width="22.7109375" style="117" customWidth="1"/>
    <col min="2" max="2" width="62.00390625" style="117" customWidth="1"/>
    <col min="3" max="3" width="7.8515625" style="117" customWidth="1"/>
    <col min="4" max="4" width="4.8515625" style="117" customWidth="1"/>
    <col min="5" max="5" width="14.57421875" style="117" customWidth="1"/>
    <col min="6" max="6" width="17.7109375" style="117" customWidth="1"/>
    <col min="7" max="7" width="35.57421875" style="117" customWidth="1"/>
    <col min="8" max="16384" width="7.8515625" style="117" customWidth="1"/>
  </cols>
  <sheetData>
    <row r="1" spans="1:6" ht="12.75">
      <c r="A1" s="118" t="s">
        <v>87</v>
      </c>
      <c r="B1" s="119"/>
      <c r="C1" s="119"/>
      <c r="D1" s="119"/>
      <c r="E1" s="119"/>
      <c r="F1" s="120"/>
    </row>
    <row r="2" spans="1:6" ht="12.75">
      <c r="A2" s="121"/>
      <c r="B2" s="122" t="s">
        <v>392</v>
      </c>
      <c r="C2" s="122"/>
      <c r="D2" s="122"/>
      <c r="E2" s="122"/>
      <c r="F2" s="123"/>
    </row>
    <row r="4" spans="1:6" ht="12.75">
      <c r="A4" s="124" t="s">
        <v>89</v>
      </c>
      <c r="B4" s="125" t="s">
        <v>90</v>
      </c>
      <c r="C4" s="126" t="s">
        <v>91</v>
      </c>
      <c r="D4" s="127"/>
      <c r="E4" s="128"/>
      <c r="F4" s="129"/>
    </row>
    <row r="5" spans="1:6" ht="12.75">
      <c r="A5" s="130" t="s">
        <v>16</v>
      </c>
      <c r="B5" s="131" t="s">
        <v>392</v>
      </c>
      <c r="C5" s="313"/>
      <c r="D5" s="131"/>
      <c r="E5" s="132"/>
      <c r="F5" s="133"/>
    </row>
    <row r="7" spans="1:7" ht="12.75">
      <c r="A7" s="134" t="s">
        <v>92</v>
      </c>
      <c r="B7" s="134" t="s">
        <v>93</v>
      </c>
      <c r="C7" s="135" t="s">
        <v>94</v>
      </c>
      <c r="D7" s="134" t="s">
        <v>95</v>
      </c>
      <c r="E7" s="135" t="s">
        <v>96</v>
      </c>
      <c r="F7" s="135" t="s">
        <v>97</v>
      </c>
      <c r="G7" s="136"/>
    </row>
    <row r="8" spans="1:6" ht="12.75">
      <c r="A8" s="165"/>
      <c r="B8" s="165" t="s">
        <v>98</v>
      </c>
      <c r="C8" s="282"/>
      <c r="D8" s="282"/>
      <c r="E8" s="284"/>
      <c r="F8" s="284"/>
    </row>
    <row r="9" spans="1:6" ht="12.75">
      <c r="A9" s="145" t="s">
        <v>98</v>
      </c>
      <c r="B9" s="146" t="s">
        <v>99</v>
      </c>
      <c r="C9" s="147">
        <v>1</v>
      </c>
      <c r="D9" s="147" t="s">
        <v>100</v>
      </c>
      <c r="E9" s="148"/>
      <c r="F9" s="149">
        <f>+C9*E9</f>
        <v>0</v>
      </c>
    </row>
    <row r="10" spans="1:6" ht="12.75">
      <c r="A10" s="145" t="s">
        <v>101</v>
      </c>
      <c r="B10" s="146" t="s">
        <v>314</v>
      </c>
      <c r="C10" s="147">
        <v>1</v>
      </c>
      <c r="D10" s="147" t="s">
        <v>100</v>
      </c>
      <c r="E10" s="148"/>
      <c r="F10" s="149">
        <f>+C10*E10</f>
        <v>0</v>
      </c>
    </row>
    <row r="11" spans="1:6" ht="12.75">
      <c r="A11" s="150" t="s">
        <v>103</v>
      </c>
      <c r="B11" s="151" t="s">
        <v>315</v>
      </c>
      <c r="C11" s="147">
        <v>1</v>
      </c>
      <c r="D11" s="147" t="s">
        <v>100</v>
      </c>
      <c r="E11" s="148"/>
      <c r="F11" s="149">
        <f>+C11*E11</f>
        <v>0</v>
      </c>
    </row>
    <row r="12" spans="1:6" ht="12.75">
      <c r="A12" s="314"/>
      <c r="B12" s="314" t="s">
        <v>105</v>
      </c>
      <c r="C12" s="165"/>
      <c r="D12" s="165"/>
      <c r="E12" s="165"/>
      <c r="F12" s="165"/>
    </row>
    <row r="13" spans="1:6" ht="12.75">
      <c r="A13" s="145" t="s">
        <v>106</v>
      </c>
      <c r="B13" s="146" t="s">
        <v>107</v>
      </c>
      <c r="C13" s="147">
        <v>1</v>
      </c>
      <c r="D13" s="147" t="s">
        <v>100</v>
      </c>
      <c r="E13" s="148"/>
      <c r="F13" s="149">
        <f>+C13*E13</f>
        <v>0</v>
      </c>
    </row>
    <row r="14" spans="1:6" ht="12.75">
      <c r="A14" s="145" t="s">
        <v>108</v>
      </c>
      <c r="B14" s="146" t="s">
        <v>109</v>
      </c>
      <c r="C14" s="147">
        <v>1</v>
      </c>
      <c r="D14" s="147" t="s">
        <v>100</v>
      </c>
      <c r="E14" s="148"/>
      <c r="F14" s="149">
        <f>+C14*E14</f>
        <v>0</v>
      </c>
    </row>
    <row r="15" spans="1:6" ht="12.75">
      <c r="A15" s="165"/>
      <c r="B15" s="165" t="s">
        <v>110</v>
      </c>
      <c r="C15" s="165"/>
      <c r="D15" s="165"/>
      <c r="E15" s="165"/>
      <c r="F15" s="165"/>
    </row>
    <row r="16" spans="1:6" ht="12.75">
      <c r="A16" s="145" t="s">
        <v>111</v>
      </c>
      <c r="B16" s="146" t="s">
        <v>112</v>
      </c>
      <c r="C16" s="147">
        <v>11</v>
      </c>
      <c r="D16" s="147" t="s">
        <v>100</v>
      </c>
      <c r="E16" s="148"/>
      <c r="F16" s="149">
        <f>+C16*E16</f>
        <v>0</v>
      </c>
    </row>
    <row r="17" spans="1:6" ht="12.75">
      <c r="A17" s="145" t="s">
        <v>113</v>
      </c>
      <c r="B17" s="146" t="s">
        <v>114</v>
      </c>
      <c r="C17" s="147">
        <v>11</v>
      </c>
      <c r="D17" s="147" t="s">
        <v>100</v>
      </c>
      <c r="E17" s="148"/>
      <c r="F17" s="149">
        <f>+C17*E17</f>
        <v>0</v>
      </c>
    </row>
    <row r="18" spans="1:6" ht="12.75">
      <c r="A18" s="145" t="s">
        <v>316</v>
      </c>
      <c r="B18" s="146" t="s">
        <v>317</v>
      </c>
      <c r="C18" s="147">
        <v>1</v>
      </c>
      <c r="D18" s="147" t="s">
        <v>100</v>
      </c>
      <c r="E18" s="148"/>
      <c r="F18" s="149">
        <f>+C18*E18</f>
        <v>0</v>
      </c>
    </row>
    <row r="19" spans="1:6" ht="12.75">
      <c r="A19" s="145" t="s">
        <v>318</v>
      </c>
      <c r="B19" s="146" t="s">
        <v>322</v>
      </c>
      <c r="C19" s="147">
        <v>1</v>
      </c>
      <c r="D19" s="147" t="s">
        <v>100</v>
      </c>
      <c r="E19" s="148"/>
      <c r="F19" s="149">
        <f>+C19*E19</f>
        <v>0</v>
      </c>
    </row>
    <row r="20" spans="1:6" ht="12.75">
      <c r="A20" s="145" t="s">
        <v>319</v>
      </c>
      <c r="B20" s="146" t="s">
        <v>320</v>
      </c>
      <c r="C20" s="147">
        <v>2</v>
      </c>
      <c r="D20" s="147" t="s">
        <v>100</v>
      </c>
      <c r="E20" s="148"/>
      <c r="F20" s="149">
        <f>+C20*E20</f>
        <v>0</v>
      </c>
    </row>
    <row r="21" spans="1:6" ht="12.75">
      <c r="A21" s="145" t="s">
        <v>321</v>
      </c>
      <c r="B21" s="146" t="s">
        <v>114</v>
      </c>
      <c r="C21" s="147">
        <v>2</v>
      </c>
      <c r="D21" s="147" t="s">
        <v>100</v>
      </c>
      <c r="E21" s="148"/>
      <c r="F21" s="149">
        <f>+C21*E21</f>
        <v>0</v>
      </c>
    </row>
    <row r="22" spans="1:6" ht="12.75">
      <c r="A22" s="165"/>
      <c r="B22" s="165" t="s">
        <v>115</v>
      </c>
      <c r="C22" s="165"/>
      <c r="D22" s="165"/>
      <c r="E22" s="165"/>
      <c r="F22" s="165"/>
    </row>
    <row r="23" spans="1:6" ht="12.75">
      <c r="A23" s="145" t="s">
        <v>116</v>
      </c>
      <c r="B23" s="146" t="s">
        <v>117</v>
      </c>
      <c r="C23" s="147">
        <v>59</v>
      </c>
      <c r="D23" s="147" t="s">
        <v>100</v>
      </c>
      <c r="E23" s="148"/>
      <c r="F23" s="149">
        <f>+C23*E23</f>
        <v>0</v>
      </c>
    </row>
    <row r="24" spans="1:6" ht="12.75">
      <c r="A24" s="146" t="s">
        <v>118</v>
      </c>
      <c r="B24" s="146" t="s">
        <v>322</v>
      </c>
      <c r="C24" s="147">
        <v>59</v>
      </c>
      <c r="D24" s="147" t="s">
        <v>100</v>
      </c>
      <c r="E24" s="148"/>
      <c r="F24" s="149">
        <f>+C24*E24</f>
        <v>0</v>
      </c>
    </row>
    <row r="25" spans="1:6" ht="12.75">
      <c r="A25" s="165"/>
      <c r="B25" s="165" t="s">
        <v>119</v>
      </c>
      <c r="C25" s="165"/>
      <c r="D25" s="165"/>
      <c r="E25" s="165"/>
      <c r="F25" s="165"/>
    </row>
    <row r="26" spans="1:6" ht="12.75">
      <c r="A26" s="145" t="s">
        <v>119</v>
      </c>
      <c r="B26" s="146" t="s">
        <v>120</v>
      </c>
      <c r="C26" s="147">
        <v>1</v>
      </c>
      <c r="D26" s="147" t="s">
        <v>100</v>
      </c>
      <c r="E26" s="148"/>
      <c r="F26" s="149">
        <f>+C26*E26</f>
        <v>0</v>
      </c>
    </row>
    <row r="27" spans="1:6" ht="12.75">
      <c r="A27" s="145" t="s">
        <v>121</v>
      </c>
      <c r="B27" s="146" t="s">
        <v>122</v>
      </c>
      <c r="C27" s="147">
        <v>1</v>
      </c>
      <c r="D27" s="147" t="s">
        <v>100</v>
      </c>
      <c r="E27" s="148"/>
      <c r="F27" s="149">
        <f>+C27*E27</f>
        <v>0</v>
      </c>
    </row>
    <row r="28" spans="1:6" ht="12.75">
      <c r="A28" s="165"/>
      <c r="B28" s="165" t="s">
        <v>123</v>
      </c>
      <c r="C28" s="165"/>
      <c r="D28" s="165"/>
      <c r="E28" s="165"/>
      <c r="F28" s="165"/>
    </row>
    <row r="29" spans="1:6" ht="12.75">
      <c r="A29" s="315" t="s">
        <v>124</v>
      </c>
      <c r="B29" s="146" t="s">
        <v>125</v>
      </c>
      <c r="C29" s="147">
        <v>8</v>
      </c>
      <c r="D29" s="147" t="s">
        <v>100</v>
      </c>
      <c r="E29" s="148"/>
      <c r="F29" s="149">
        <f>+C29*E29</f>
        <v>0</v>
      </c>
    </row>
    <row r="30" spans="1:6" ht="12.75">
      <c r="A30" s="315" t="s">
        <v>126</v>
      </c>
      <c r="B30" s="146" t="s">
        <v>127</v>
      </c>
      <c r="C30" s="147">
        <v>64</v>
      </c>
      <c r="D30" s="147" t="s">
        <v>100</v>
      </c>
      <c r="E30" s="148"/>
      <c r="F30" s="149">
        <f>+C30*E30</f>
        <v>0</v>
      </c>
    </row>
    <row r="31" spans="1:6" ht="12.75">
      <c r="A31" s="282"/>
      <c r="B31" s="283" t="s">
        <v>128</v>
      </c>
      <c r="C31" s="282"/>
      <c r="D31" s="282"/>
      <c r="E31" s="284"/>
      <c r="F31" s="284"/>
    </row>
    <row r="32" spans="1:7" ht="12.75">
      <c r="A32" s="146" t="s">
        <v>128</v>
      </c>
      <c r="B32" s="316" t="s">
        <v>129</v>
      </c>
      <c r="C32" s="147">
        <v>1</v>
      </c>
      <c r="D32" s="147" t="s">
        <v>100</v>
      </c>
      <c r="E32" s="148"/>
      <c r="F32" s="149">
        <f>+C32*E32</f>
        <v>0</v>
      </c>
      <c r="G32" s="163"/>
    </row>
    <row r="33" spans="1:7" ht="12.75">
      <c r="A33" s="146" t="s">
        <v>130</v>
      </c>
      <c r="B33" s="316" t="s">
        <v>131</v>
      </c>
      <c r="C33" s="147">
        <v>1</v>
      </c>
      <c r="D33" s="147" t="s">
        <v>100</v>
      </c>
      <c r="E33" s="148"/>
      <c r="F33" s="149">
        <f>+C33*E33</f>
        <v>0</v>
      </c>
      <c r="G33" s="163"/>
    </row>
    <row r="34" spans="1:7" ht="12.75">
      <c r="A34" s="282"/>
      <c r="B34" s="283" t="s">
        <v>132</v>
      </c>
      <c r="C34" s="282"/>
      <c r="D34" s="282"/>
      <c r="E34" s="284"/>
      <c r="F34" s="284"/>
      <c r="G34" s="163"/>
    </row>
    <row r="35" spans="1:7" ht="12.75">
      <c r="A35" s="146" t="s">
        <v>133</v>
      </c>
      <c r="B35" s="316" t="s">
        <v>134</v>
      </c>
      <c r="C35" s="147">
        <v>1</v>
      </c>
      <c r="D35" s="147" t="s">
        <v>100</v>
      </c>
      <c r="E35" s="148"/>
      <c r="F35" s="149">
        <f>+C35*E35</f>
        <v>0</v>
      </c>
      <c r="G35" s="163"/>
    </row>
    <row r="36" spans="1:6" ht="12.75">
      <c r="A36" s="282"/>
      <c r="B36" s="283" t="s">
        <v>135</v>
      </c>
      <c r="C36" s="282"/>
      <c r="D36" s="282"/>
      <c r="E36" s="284"/>
      <c r="F36" s="284"/>
    </row>
    <row r="37" spans="1:6" ht="12.75">
      <c r="A37" s="317" t="s">
        <v>136</v>
      </c>
      <c r="B37" s="316" t="s">
        <v>137</v>
      </c>
      <c r="C37" s="318">
        <v>2</v>
      </c>
      <c r="D37" s="318" t="s">
        <v>100</v>
      </c>
      <c r="E37" s="148"/>
      <c r="F37" s="149">
        <f>+C37*E37</f>
        <v>0</v>
      </c>
    </row>
    <row r="38" spans="1:6" ht="12.75">
      <c r="A38" s="319" t="s">
        <v>138</v>
      </c>
      <c r="B38" s="319" t="s">
        <v>139</v>
      </c>
      <c r="C38" s="318">
        <v>460</v>
      </c>
      <c r="D38" s="318" t="s">
        <v>100</v>
      </c>
      <c r="E38" s="148"/>
      <c r="F38" s="149">
        <f>+C38*E38</f>
        <v>0</v>
      </c>
    </row>
    <row r="39" spans="1:6" ht="12.75">
      <c r="A39" s="320" t="s">
        <v>140</v>
      </c>
      <c r="B39" s="320"/>
      <c r="C39" s="320"/>
      <c r="D39" s="320"/>
      <c r="E39" s="320"/>
      <c r="F39" s="321">
        <f>SUM(F9:F38)</f>
        <v>0</v>
      </c>
    </row>
    <row r="40" spans="1:6" ht="12.75">
      <c r="A40" s="176"/>
      <c r="B40" s="176"/>
      <c r="C40" s="176"/>
      <c r="D40" s="176"/>
      <c r="E40" s="134"/>
      <c r="F40" s="322"/>
    </row>
    <row r="41" spans="1:6" ht="12.75">
      <c r="A41" s="178"/>
      <c r="B41" s="178" t="s">
        <v>141</v>
      </c>
      <c r="C41" s="178">
        <v>1</v>
      </c>
      <c r="D41" s="178" t="s">
        <v>100</v>
      </c>
      <c r="E41" s="148"/>
      <c r="F41" s="149">
        <f>+C41*E41</f>
        <v>0</v>
      </c>
    </row>
    <row r="42" spans="1:6" ht="12.75">
      <c r="A42" s="318"/>
      <c r="B42" s="318" t="s">
        <v>142</v>
      </c>
      <c r="C42" s="318">
        <v>1</v>
      </c>
      <c r="D42" s="318" t="s">
        <v>100</v>
      </c>
      <c r="E42" s="148"/>
      <c r="F42" s="149">
        <f>+C42*E42</f>
        <v>0</v>
      </c>
    </row>
    <row r="43" spans="1:6" ht="12.75">
      <c r="A43" s="320" t="s">
        <v>143</v>
      </c>
      <c r="B43" s="323"/>
      <c r="C43" s="320"/>
      <c r="D43" s="320"/>
      <c r="E43" s="320"/>
      <c r="F43" s="321">
        <f>SUM(F41:F42)</f>
        <v>0</v>
      </c>
    </row>
    <row r="45" spans="1:6" ht="12.75">
      <c r="A45" s="182" t="s">
        <v>144</v>
      </c>
      <c r="B45" s="183"/>
      <c r="C45" s="183"/>
      <c r="D45" s="183"/>
      <c r="E45" s="183"/>
      <c r="F45" s="184">
        <f>+F43+F39</f>
        <v>0</v>
      </c>
    </row>
    <row r="47" spans="1:6" ht="12.75">
      <c r="A47" s="118" t="s">
        <v>393</v>
      </c>
      <c r="B47" s="185" t="s">
        <v>394</v>
      </c>
      <c r="C47" s="119"/>
      <c r="D47" s="119"/>
      <c r="E47" s="119"/>
      <c r="F47" s="120"/>
    </row>
    <row r="48" spans="1:6" ht="12.75">
      <c r="A48" s="186" t="s">
        <v>147</v>
      </c>
      <c r="B48" s="187" t="s">
        <v>148</v>
      </c>
      <c r="C48" s="188"/>
      <c r="D48" s="188"/>
      <c r="E48" s="188"/>
      <c r="F48" s="189"/>
    </row>
    <row r="49" spans="1:6" ht="12.75">
      <c r="A49" s="190" t="s">
        <v>16</v>
      </c>
      <c r="B49" s="191" t="s">
        <v>395</v>
      </c>
      <c r="C49" s="191"/>
      <c r="D49" s="191"/>
      <c r="E49" s="191" t="s">
        <v>328</v>
      </c>
      <c r="F49" s="192" t="s">
        <v>396</v>
      </c>
    </row>
    <row r="50" spans="1:6" ht="12.75">
      <c r="A50" s="193"/>
      <c r="B50" s="194" t="s">
        <v>152</v>
      </c>
      <c r="C50" s="194"/>
      <c r="D50" s="194"/>
      <c r="E50" s="194"/>
      <c r="F50" s="195"/>
    </row>
    <row r="51" spans="1:6" ht="12.75">
      <c r="A51" s="196" t="s">
        <v>153</v>
      </c>
      <c r="B51" s="197" t="s">
        <v>51</v>
      </c>
      <c r="C51" s="197" t="s">
        <v>94</v>
      </c>
      <c r="D51" s="197" t="s">
        <v>95</v>
      </c>
      <c r="E51" s="197" t="s">
        <v>96</v>
      </c>
      <c r="F51" s="198" t="s">
        <v>97</v>
      </c>
    </row>
    <row r="52" spans="1:6" ht="12.75">
      <c r="A52" s="199"/>
      <c r="B52" s="200" t="s">
        <v>154</v>
      </c>
      <c r="C52" s="201"/>
      <c r="D52" s="201"/>
      <c r="E52" s="202"/>
      <c r="F52" s="203"/>
    </row>
    <row r="53" spans="1:6" ht="12.75">
      <c r="A53" s="288" t="s">
        <v>155</v>
      </c>
      <c r="B53" s="289" t="s">
        <v>156</v>
      </c>
      <c r="C53" s="229">
        <v>79</v>
      </c>
      <c r="D53" s="229" t="s">
        <v>157</v>
      </c>
      <c r="E53" s="207"/>
      <c r="F53" s="208">
        <f>C53*E53</f>
        <v>0</v>
      </c>
    </row>
    <row r="54" spans="1:6" ht="12.75">
      <c r="A54" s="209" t="s">
        <v>159</v>
      </c>
      <c r="B54" s="210" t="s">
        <v>160</v>
      </c>
      <c r="C54" s="211">
        <v>501</v>
      </c>
      <c r="D54" s="211" t="s">
        <v>100</v>
      </c>
      <c r="E54" s="207"/>
      <c r="F54" s="212">
        <f>C54*E54</f>
        <v>0</v>
      </c>
    </row>
    <row r="55" spans="1:6" ht="12.75">
      <c r="A55" s="209" t="s">
        <v>161</v>
      </c>
      <c r="B55" s="210" t="s">
        <v>162</v>
      </c>
      <c r="C55" s="211">
        <v>295</v>
      </c>
      <c r="D55" s="211" t="s">
        <v>100</v>
      </c>
      <c r="E55" s="207"/>
      <c r="F55" s="212">
        <f>C55*E55</f>
        <v>0</v>
      </c>
    </row>
    <row r="56" spans="1:6" ht="12.75">
      <c r="A56" s="209" t="s">
        <v>163</v>
      </c>
      <c r="B56" s="210" t="s">
        <v>164</v>
      </c>
      <c r="C56" s="211">
        <v>295</v>
      </c>
      <c r="D56" s="211" t="s">
        <v>100</v>
      </c>
      <c r="E56" s="207"/>
      <c r="F56" s="212">
        <f>C56*E56</f>
        <v>0</v>
      </c>
    </row>
    <row r="57" spans="1:6" ht="12.75">
      <c r="A57" s="209" t="s">
        <v>165</v>
      </c>
      <c r="B57" s="210" t="s">
        <v>166</v>
      </c>
      <c r="C57" s="211">
        <v>295</v>
      </c>
      <c r="D57" s="211" t="s">
        <v>100</v>
      </c>
      <c r="E57" s="207"/>
      <c r="F57" s="212">
        <f>C57*E57</f>
        <v>0</v>
      </c>
    </row>
    <row r="58" spans="1:6" ht="12.75">
      <c r="A58" s="209" t="s">
        <v>167</v>
      </c>
      <c r="B58" s="210" t="s">
        <v>168</v>
      </c>
      <c r="C58" s="211">
        <v>25</v>
      </c>
      <c r="D58" s="211" t="s">
        <v>100</v>
      </c>
      <c r="E58" s="207"/>
      <c r="F58" s="212">
        <f>C58*E58</f>
        <v>0</v>
      </c>
    </row>
    <row r="59" spans="1:6" ht="12.75">
      <c r="A59" s="209" t="s">
        <v>171</v>
      </c>
      <c r="B59" s="210" t="s">
        <v>172</v>
      </c>
      <c r="C59" s="211">
        <v>1</v>
      </c>
      <c r="D59" s="211" t="s">
        <v>173</v>
      </c>
      <c r="E59" s="207"/>
      <c r="F59" s="212">
        <f>C59*E59</f>
        <v>0</v>
      </c>
    </row>
    <row r="60" spans="1:6" ht="12.75">
      <c r="A60" s="209" t="s">
        <v>174</v>
      </c>
      <c r="B60" s="210" t="s">
        <v>175</v>
      </c>
      <c r="C60" s="211">
        <v>1</v>
      </c>
      <c r="D60" s="211" t="s">
        <v>173</v>
      </c>
      <c r="E60" s="207"/>
      <c r="F60" s="212">
        <f>C60*E60</f>
        <v>0</v>
      </c>
    </row>
    <row r="61" spans="1:6" ht="12.75">
      <c r="A61" s="218" t="s">
        <v>176</v>
      </c>
      <c r="B61" s="219" t="s">
        <v>177</v>
      </c>
      <c r="C61" s="220">
        <v>5</v>
      </c>
      <c r="D61" s="220" t="s">
        <v>173</v>
      </c>
      <c r="E61" s="207"/>
      <c r="F61" s="221">
        <f>C61*E61</f>
        <v>0</v>
      </c>
    </row>
    <row r="62" spans="1:6" ht="12.75">
      <c r="A62" s="199"/>
      <c r="B62" s="200" t="s">
        <v>333</v>
      </c>
      <c r="C62" s="201"/>
      <c r="D62" s="201"/>
      <c r="E62" s="202"/>
      <c r="F62" s="203"/>
    </row>
    <row r="63" spans="1:6" ht="12.75">
      <c r="A63" s="204" t="s">
        <v>334</v>
      </c>
      <c r="B63" s="205" t="s">
        <v>335</v>
      </c>
      <c r="C63" s="206">
        <v>2</v>
      </c>
      <c r="D63" s="206" t="s">
        <v>100</v>
      </c>
      <c r="E63" s="207"/>
      <c r="F63" s="208">
        <f>C63*E63</f>
        <v>0</v>
      </c>
    </row>
    <row r="64" spans="1:6" ht="12.75">
      <c r="A64" s="209" t="s">
        <v>336</v>
      </c>
      <c r="B64" s="210" t="s">
        <v>337</v>
      </c>
      <c r="C64" s="211">
        <v>3</v>
      </c>
      <c r="D64" s="211" t="s">
        <v>100</v>
      </c>
      <c r="E64" s="207"/>
      <c r="F64" s="212">
        <f>C64*E64</f>
        <v>0</v>
      </c>
    </row>
    <row r="65" spans="1:6" ht="12.75">
      <c r="A65" s="291"/>
      <c r="B65" s="292" t="s">
        <v>338</v>
      </c>
      <c r="C65" s="225"/>
      <c r="D65" s="225"/>
      <c r="E65" s="207"/>
      <c r="F65" s="227"/>
    </row>
    <row r="66" spans="1:6" ht="12.75">
      <c r="A66" s="291"/>
      <c r="B66" s="224" t="s">
        <v>339</v>
      </c>
      <c r="C66" s="225">
        <v>607</v>
      </c>
      <c r="D66" s="225" t="s">
        <v>246</v>
      </c>
      <c r="E66" s="207"/>
      <c r="F66" s="212">
        <f>C66*E66</f>
        <v>0</v>
      </c>
    </row>
    <row r="67" spans="1:6" ht="12.75">
      <c r="A67" s="291"/>
      <c r="B67" s="224" t="s">
        <v>340</v>
      </c>
      <c r="C67" s="225">
        <v>1027</v>
      </c>
      <c r="D67" s="225" t="s">
        <v>246</v>
      </c>
      <c r="E67" s="207"/>
      <c r="F67" s="212">
        <f>C67*E67</f>
        <v>0</v>
      </c>
    </row>
    <row r="68" spans="1:6" ht="12.75">
      <c r="A68" s="235"/>
      <c r="B68" s="219" t="s">
        <v>397</v>
      </c>
      <c r="C68" s="220">
        <v>1</v>
      </c>
      <c r="D68" s="220" t="s">
        <v>248</v>
      </c>
      <c r="E68" s="207"/>
      <c r="F68" s="221">
        <f>C68*E68</f>
        <v>0</v>
      </c>
    </row>
    <row r="69" spans="1:6" ht="12.75">
      <c r="A69" s="199"/>
      <c r="B69" s="200" t="s">
        <v>178</v>
      </c>
      <c r="C69" s="201"/>
      <c r="D69" s="201"/>
      <c r="E69" s="202"/>
      <c r="F69" s="203"/>
    </row>
    <row r="70" spans="1:6" ht="12.75">
      <c r="A70" s="204" t="s">
        <v>179</v>
      </c>
      <c r="B70" s="210" t="s">
        <v>180</v>
      </c>
      <c r="C70" s="206">
        <v>120</v>
      </c>
      <c r="D70" s="206" t="s">
        <v>100</v>
      </c>
      <c r="E70" s="207"/>
      <c r="F70" s="208">
        <f>C70*E70</f>
        <v>0</v>
      </c>
    </row>
    <row r="71" spans="1:6" ht="12.75">
      <c r="A71" s="209" t="s">
        <v>181</v>
      </c>
      <c r="B71" s="210" t="s">
        <v>182</v>
      </c>
      <c r="C71" s="211">
        <v>280</v>
      </c>
      <c r="D71" s="211" t="s">
        <v>100</v>
      </c>
      <c r="E71" s="207"/>
      <c r="F71" s="212">
        <f>C71*E71</f>
        <v>0</v>
      </c>
    </row>
    <row r="72" spans="1:6" ht="12.75">
      <c r="A72" s="209" t="s">
        <v>183</v>
      </c>
      <c r="B72" s="210" t="s">
        <v>184</v>
      </c>
      <c r="C72" s="211">
        <v>270</v>
      </c>
      <c r="D72" s="211" t="s">
        <v>100</v>
      </c>
      <c r="E72" s="207"/>
      <c r="F72" s="212">
        <f>C72*E72</f>
        <v>0</v>
      </c>
    </row>
    <row r="73" spans="1:6" ht="12.75">
      <c r="A73" s="209" t="s">
        <v>185</v>
      </c>
      <c r="B73" s="210" t="s">
        <v>186</v>
      </c>
      <c r="C73" s="211">
        <v>110</v>
      </c>
      <c r="D73" s="211" t="s">
        <v>100</v>
      </c>
      <c r="E73" s="207"/>
      <c r="F73" s="212">
        <f>C73*E73</f>
        <v>0</v>
      </c>
    </row>
    <row r="74" spans="1:6" ht="12.75">
      <c r="A74" s="209" t="s">
        <v>187</v>
      </c>
      <c r="B74" s="210" t="s">
        <v>188</v>
      </c>
      <c r="C74" s="211">
        <v>10</v>
      </c>
      <c r="D74" s="211" t="s">
        <v>100</v>
      </c>
      <c r="E74" s="207"/>
      <c r="F74" s="212">
        <f>C74*E74</f>
        <v>0</v>
      </c>
    </row>
    <row r="75" spans="1:6" ht="12.75">
      <c r="A75" s="218" t="s">
        <v>189</v>
      </c>
      <c r="B75" s="219" t="s">
        <v>190</v>
      </c>
      <c r="C75" s="220">
        <v>10</v>
      </c>
      <c r="D75" s="220" t="s">
        <v>100</v>
      </c>
      <c r="E75" s="207"/>
      <c r="F75" s="221">
        <f>C75*E75</f>
        <v>0</v>
      </c>
    </row>
    <row r="76" spans="1:6" ht="12.75">
      <c r="A76" s="199"/>
      <c r="B76" s="200" t="s">
        <v>191</v>
      </c>
      <c r="C76" s="201"/>
      <c r="D76" s="201"/>
      <c r="E76" s="202"/>
      <c r="F76" s="203"/>
    </row>
    <row r="77" spans="1:6" ht="12.75">
      <c r="A77" s="204" t="s">
        <v>192</v>
      </c>
      <c r="B77" s="205" t="s">
        <v>193</v>
      </c>
      <c r="C77" s="206">
        <v>1</v>
      </c>
      <c r="D77" s="206" t="s">
        <v>100</v>
      </c>
      <c r="E77" s="207"/>
      <c r="F77" s="208">
        <f>C77*E77</f>
        <v>0</v>
      </c>
    </row>
    <row r="78" spans="1:6" ht="12.75">
      <c r="A78" s="209" t="s">
        <v>198</v>
      </c>
      <c r="B78" s="210" t="s">
        <v>199</v>
      </c>
      <c r="C78" s="211">
        <v>1</v>
      </c>
      <c r="D78" s="211" t="s">
        <v>100</v>
      </c>
      <c r="E78" s="207"/>
      <c r="F78" s="212">
        <f>C78*E78</f>
        <v>0</v>
      </c>
    </row>
    <row r="79" spans="1:6" ht="12.75">
      <c r="A79" s="209" t="s">
        <v>200</v>
      </c>
      <c r="B79" s="210" t="s">
        <v>201</v>
      </c>
      <c r="C79" s="211">
        <v>1</v>
      </c>
      <c r="D79" s="211" t="s">
        <v>100</v>
      </c>
      <c r="E79" s="207"/>
      <c r="F79" s="212">
        <f>C79*E79</f>
        <v>0</v>
      </c>
    </row>
    <row r="80" spans="1:6" ht="12.75">
      <c r="A80" s="209" t="s">
        <v>398</v>
      </c>
      <c r="B80" s="210" t="s">
        <v>399</v>
      </c>
      <c r="C80" s="211">
        <v>3</v>
      </c>
      <c r="D80" s="211" t="s">
        <v>100</v>
      </c>
      <c r="E80" s="207"/>
      <c r="F80" s="212">
        <f>C80*E80</f>
        <v>0</v>
      </c>
    </row>
    <row r="81" spans="1:6" ht="12.75">
      <c r="A81" s="209" t="s">
        <v>206</v>
      </c>
      <c r="B81" s="222" t="s">
        <v>343</v>
      </c>
      <c r="C81" s="211">
        <v>1</v>
      </c>
      <c r="D81" s="211" t="s">
        <v>100</v>
      </c>
      <c r="E81" s="207"/>
      <c r="F81" s="212">
        <f>C81*E81</f>
        <v>0</v>
      </c>
    </row>
    <row r="82" spans="1:6" ht="12.75">
      <c r="A82" s="209" t="s">
        <v>210</v>
      </c>
      <c r="B82" s="210" t="s">
        <v>211</v>
      </c>
      <c r="C82" s="211">
        <v>1</v>
      </c>
      <c r="D82" s="211" t="s">
        <v>100</v>
      </c>
      <c r="E82" s="207"/>
      <c r="F82" s="212">
        <f>C82*E82</f>
        <v>0</v>
      </c>
    </row>
    <row r="83" spans="1:6" ht="12.75">
      <c r="A83" s="209" t="s">
        <v>194</v>
      </c>
      <c r="B83" s="210" t="s">
        <v>195</v>
      </c>
      <c r="C83" s="211">
        <v>1</v>
      </c>
      <c r="D83" s="211" t="s">
        <v>100</v>
      </c>
      <c r="E83" s="207"/>
      <c r="F83" s="212">
        <f>C83*E83</f>
        <v>0</v>
      </c>
    </row>
    <row r="84" spans="1:6" ht="12.75">
      <c r="A84" s="209" t="s">
        <v>196</v>
      </c>
      <c r="B84" s="210" t="s">
        <v>197</v>
      </c>
      <c r="C84" s="211">
        <v>2</v>
      </c>
      <c r="D84" s="211" t="s">
        <v>100</v>
      </c>
      <c r="E84" s="207"/>
      <c r="F84" s="212">
        <f>C84*E84</f>
        <v>0</v>
      </c>
    </row>
    <row r="85" spans="1:6" ht="12.75">
      <c r="A85" s="209" t="s">
        <v>202</v>
      </c>
      <c r="B85" s="210" t="s">
        <v>203</v>
      </c>
      <c r="C85" s="211">
        <v>2</v>
      </c>
      <c r="D85" s="211" t="s">
        <v>100</v>
      </c>
      <c r="E85" s="207"/>
      <c r="F85" s="212">
        <f>C85*E85</f>
        <v>0</v>
      </c>
    </row>
    <row r="86" spans="1:6" ht="12.75">
      <c r="A86" s="209" t="s">
        <v>204</v>
      </c>
      <c r="B86" s="210" t="s">
        <v>205</v>
      </c>
      <c r="C86" s="211">
        <v>1</v>
      </c>
      <c r="D86" s="211" t="s">
        <v>100</v>
      </c>
      <c r="E86" s="207"/>
      <c r="F86" s="212">
        <f>C86*E86</f>
        <v>0</v>
      </c>
    </row>
    <row r="87" spans="1:6" ht="12.75">
      <c r="A87" s="209" t="s">
        <v>347</v>
      </c>
      <c r="B87" s="210" t="s">
        <v>348</v>
      </c>
      <c r="C87" s="211">
        <v>3</v>
      </c>
      <c r="D87" s="211" t="s">
        <v>100</v>
      </c>
      <c r="E87" s="207"/>
      <c r="F87" s="212">
        <f>C87*E87</f>
        <v>0</v>
      </c>
    </row>
    <row r="88" spans="1:6" ht="12.75">
      <c r="A88" s="209" t="s">
        <v>349</v>
      </c>
      <c r="B88" s="210" t="s">
        <v>350</v>
      </c>
      <c r="C88" s="211">
        <v>3</v>
      </c>
      <c r="D88" s="211" t="s">
        <v>100</v>
      </c>
      <c r="E88" s="207"/>
      <c r="F88" s="212">
        <f>C88*E88</f>
        <v>0</v>
      </c>
    </row>
    <row r="89" spans="1:6" ht="12.75">
      <c r="A89" s="209" t="s">
        <v>212</v>
      </c>
      <c r="B89" s="210" t="s">
        <v>213</v>
      </c>
      <c r="C89" s="211">
        <v>7</v>
      </c>
      <c r="D89" s="211" t="s">
        <v>100</v>
      </c>
      <c r="E89" s="207"/>
      <c r="F89" s="212">
        <f>C89*E89</f>
        <v>0</v>
      </c>
    </row>
    <row r="90" spans="1:6" ht="12.75">
      <c r="A90" s="209" t="s">
        <v>214</v>
      </c>
      <c r="B90" s="222" t="s">
        <v>215</v>
      </c>
      <c r="C90" s="211">
        <v>2</v>
      </c>
      <c r="D90" s="211" t="s">
        <v>100</v>
      </c>
      <c r="E90" s="207"/>
      <c r="F90" s="212">
        <f>C90*E90</f>
        <v>0</v>
      </c>
    </row>
    <row r="91" spans="1:6" ht="12.75">
      <c r="A91" s="209" t="s">
        <v>216</v>
      </c>
      <c r="B91" s="210" t="s">
        <v>217</v>
      </c>
      <c r="C91" s="211">
        <v>5</v>
      </c>
      <c r="D91" s="211" t="s">
        <v>100</v>
      </c>
      <c r="E91" s="207"/>
      <c r="F91" s="212">
        <f>C91*E91</f>
        <v>0</v>
      </c>
    </row>
    <row r="92" spans="1:6" ht="12.75">
      <c r="A92" s="209" t="s">
        <v>218</v>
      </c>
      <c r="B92" s="210" t="s">
        <v>219</v>
      </c>
      <c r="C92" s="211">
        <v>7</v>
      </c>
      <c r="D92" s="211" t="s">
        <v>100</v>
      </c>
      <c r="E92" s="207"/>
      <c r="F92" s="212">
        <f>C92*E92</f>
        <v>0</v>
      </c>
    </row>
    <row r="93" spans="1:6" ht="12.75">
      <c r="A93" s="209" t="s">
        <v>220</v>
      </c>
      <c r="B93" s="210" t="s">
        <v>221</v>
      </c>
      <c r="C93" s="211">
        <v>4</v>
      </c>
      <c r="D93" s="211" t="s">
        <v>222</v>
      </c>
      <c r="E93" s="207"/>
      <c r="F93" s="212">
        <f>C93*E93</f>
        <v>0</v>
      </c>
    </row>
    <row r="94" spans="1:6" ht="12.75">
      <c r="A94" s="209" t="s">
        <v>223</v>
      </c>
      <c r="B94" s="210" t="s">
        <v>224</v>
      </c>
      <c r="C94" s="211">
        <v>4</v>
      </c>
      <c r="D94" s="211" t="s">
        <v>225</v>
      </c>
      <c r="E94" s="207"/>
      <c r="F94" s="212">
        <f>C94*E94</f>
        <v>0</v>
      </c>
    </row>
    <row r="95" spans="1:6" ht="12.75">
      <c r="A95" s="209" t="s">
        <v>226</v>
      </c>
      <c r="B95" s="210" t="s">
        <v>227</v>
      </c>
      <c r="C95" s="211">
        <v>39</v>
      </c>
      <c r="D95" s="211" t="s">
        <v>100</v>
      </c>
      <c r="E95" s="207"/>
      <c r="F95" s="212">
        <f>C95*E95</f>
        <v>0</v>
      </c>
    </row>
    <row r="96" spans="1:6" ht="12.75">
      <c r="A96" s="209"/>
      <c r="B96" s="210" t="s">
        <v>228</v>
      </c>
      <c r="C96" s="211">
        <v>6</v>
      </c>
      <c r="D96" s="211" t="s">
        <v>100</v>
      </c>
      <c r="E96" s="207"/>
      <c r="F96" s="212">
        <f>C96*E96</f>
        <v>0</v>
      </c>
    </row>
    <row r="97" spans="1:6" ht="12.75">
      <c r="A97" s="223"/>
      <c r="B97" s="224" t="s">
        <v>229</v>
      </c>
      <c r="C97" s="225">
        <v>1</v>
      </c>
      <c r="D97" s="225" t="s">
        <v>100</v>
      </c>
      <c r="E97" s="207"/>
      <c r="F97" s="227">
        <f>C97*E97</f>
        <v>0</v>
      </c>
    </row>
    <row r="98" spans="1:6" ht="12.75">
      <c r="A98" s="199"/>
      <c r="B98" s="200" t="s">
        <v>133</v>
      </c>
      <c r="C98" s="201"/>
      <c r="D98" s="201"/>
      <c r="E98" s="202"/>
      <c r="F98" s="203"/>
    </row>
    <row r="99" spans="1:6" ht="12.75">
      <c r="A99" s="209" t="s">
        <v>352</v>
      </c>
      <c r="B99" s="222" t="s">
        <v>354</v>
      </c>
      <c r="C99" s="211">
        <v>1</v>
      </c>
      <c r="D99" s="211" t="s">
        <v>100</v>
      </c>
      <c r="E99" s="207"/>
      <c r="F99" s="212">
        <f>C99*E99</f>
        <v>0</v>
      </c>
    </row>
    <row r="100" spans="1:6" ht="12.75">
      <c r="A100" s="209" t="s">
        <v>230</v>
      </c>
      <c r="B100" s="222" t="s">
        <v>231</v>
      </c>
      <c r="C100" s="211">
        <v>4</v>
      </c>
      <c r="D100" s="211" t="s">
        <v>100</v>
      </c>
      <c r="E100" s="207"/>
      <c r="F100" s="212">
        <f>C100*E100</f>
        <v>0</v>
      </c>
    </row>
    <row r="101" spans="1:6" ht="12.75">
      <c r="A101" s="199"/>
      <c r="B101" s="200" t="s">
        <v>400</v>
      </c>
      <c r="C101" s="201"/>
      <c r="D101" s="201"/>
      <c r="E101" s="202"/>
      <c r="F101" s="203"/>
    </row>
    <row r="102" spans="1:6" ht="12.75">
      <c r="A102" s="204" t="s">
        <v>233</v>
      </c>
      <c r="B102" s="205" t="s">
        <v>234</v>
      </c>
      <c r="C102" s="206">
        <v>6</v>
      </c>
      <c r="D102" s="206" t="s">
        <v>100</v>
      </c>
      <c r="E102" s="207"/>
      <c r="F102" s="208">
        <f>C102*E102</f>
        <v>0</v>
      </c>
    </row>
    <row r="103" spans="1:6" ht="12.75">
      <c r="A103" s="209" t="s">
        <v>237</v>
      </c>
      <c r="B103" s="210" t="s">
        <v>238</v>
      </c>
      <c r="C103" s="211">
        <v>1</v>
      </c>
      <c r="D103" s="211" t="s">
        <v>100</v>
      </c>
      <c r="E103" s="207"/>
      <c r="F103" s="212">
        <f>C103*E103</f>
        <v>0</v>
      </c>
    </row>
    <row r="104" spans="1:6" ht="12.75">
      <c r="A104" s="209"/>
      <c r="B104" s="210" t="s">
        <v>357</v>
      </c>
      <c r="C104" s="211">
        <v>120</v>
      </c>
      <c r="D104" s="211" t="s">
        <v>100</v>
      </c>
      <c r="E104" s="207"/>
      <c r="F104" s="212">
        <f>C104*E104</f>
        <v>0</v>
      </c>
    </row>
    <row r="105" spans="1:6" ht="12.75">
      <c r="A105" s="209" t="s">
        <v>242</v>
      </c>
      <c r="B105" s="210" t="s">
        <v>243</v>
      </c>
      <c r="C105" s="211">
        <v>120</v>
      </c>
      <c r="D105" s="211" t="s">
        <v>100</v>
      </c>
      <c r="E105" s="207"/>
      <c r="F105" s="212">
        <f>C105*E105</f>
        <v>0</v>
      </c>
    </row>
    <row r="106" spans="1:6" ht="12.75">
      <c r="A106" s="209" t="s">
        <v>250</v>
      </c>
      <c r="B106" s="210" t="s">
        <v>251</v>
      </c>
      <c r="C106" s="211">
        <v>20</v>
      </c>
      <c r="D106" s="211" t="s">
        <v>100</v>
      </c>
      <c r="E106" s="207"/>
      <c r="F106" s="212">
        <f>C106*E106</f>
        <v>0</v>
      </c>
    </row>
    <row r="107" spans="1:6" ht="12.75">
      <c r="A107" s="209" t="s">
        <v>252</v>
      </c>
      <c r="B107" s="210" t="s">
        <v>253</v>
      </c>
      <c r="C107" s="211">
        <v>20</v>
      </c>
      <c r="D107" s="211" t="s">
        <v>100</v>
      </c>
      <c r="E107" s="207"/>
      <c r="F107" s="212">
        <f>C107*E107</f>
        <v>0</v>
      </c>
    </row>
    <row r="108" spans="1:6" ht="12.75">
      <c r="A108" s="231" t="s">
        <v>358</v>
      </c>
      <c r="B108" s="210" t="s">
        <v>359</v>
      </c>
      <c r="C108" s="211">
        <v>910</v>
      </c>
      <c r="D108" s="211" t="s">
        <v>246</v>
      </c>
      <c r="E108" s="207"/>
      <c r="F108" s="212">
        <f>C108*E108</f>
        <v>0</v>
      </c>
    </row>
    <row r="109" spans="1:6" ht="12.75">
      <c r="A109" s="231" t="s">
        <v>401</v>
      </c>
      <c r="B109" s="222" t="s">
        <v>402</v>
      </c>
      <c r="C109" s="211">
        <v>1</v>
      </c>
      <c r="D109" s="211" t="s">
        <v>100</v>
      </c>
      <c r="E109" s="207"/>
      <c r="F109" s="212">
        <f>C109*E109</f>
        <v>0</v>
      </c>
    </row>
    <row r="110" spans="1:6" ht="12.75">
      <c r="A110" s="231" t="s">
        <v>403</v>
      </c>
      <c r="B110" s="222" t="s">
        <v>404</v>
      </c>
      <c r="C110" s="211">
        <v>1</v>
      </c>
      <c r="D110" s="211" t="s">
        <v>100</v>
      </c>
      <c r="E110" s="207"/>
      <c r="F110" s="212">
        <f>C110*E110</f>
        <v>0</v>
      </c>
    </row>
    <row r="111" spans="1:6" ht="12.75">
      <c r="A111" s="231" t="s">
        <v>254</v>
      </c>
      <c r="B111" s="210" t="s">
        <v>255</v>
      </c>
      <c r="C111" s="211">
        <v>1</v>
      </c>
      <c r="D111" s="211" t="s">
        <v>100</v>
      </c>
      <c r="E111" s="207"/>
      <c r="F111" s="212">
        <f>C111*E111</f>
        <v>0</v>
      </c>
    </row>
    <row r="112" spans="1:6" ht="12.75">
      <c r="A112" s="231" t="s">
        <v>256</v>
      </c>
      <c r="B112" s="210" t="s">
        <v>257</v>
      </c>
      <c r="C112" s="211">
        <v>1</v>
      </c>
      <c r="D112" s="211" t="s">
        <v>100</v>
      </c>
      <c r="E112" s="207"/>
      <c r="F112" s="212">
        <f>C112*E112</f>
        <v>0</v>
      </c>
    </row>
    <row r="113" spans="1:6" ht="12.75">
      <c r="A113" s="232"/>
      <c r="B113" s="224" t="s">
        <v>247</v>
      </c>
      <c r="C113" s="225">
        <v>1</v>
      </c>
      <c r="D113" s="225" t="s">
        <v>248</v>
      </c>
      <c r="E113" s="207"/>
      <c r="F113" s="227">
        <f>C113*E113</f>
        <v>0</v>
      </c>
    </row>
    <row r="114" spans="1:6" ht="12.75">
      <c r="A114" s="199"/>
      <c r="B114" s="200" t="s">
        <v>258</v>
      </c>
      <c r="C114" s="201"/>
      <c r="D114" s="201"/>
      <c r="E114" s="202"/>
      <c r="F114" s="203"/>
    </row>
    <row r="115" spans="1:6" ht="12.75">
      <c r="A115" s="233">
        <v>1186848</v>
      </c>
      <c r="B115" s="205" t="s">
        <v>259</v>
      </c>
      <c r="C115" s="206">
        <v>1684</v>
      </c>
      <c r="D115" s="206" t="s">
        <v>246</v>
      </c>
      <c r="E115" s="207"/>
      <c r="F115" s="208">
        <f>C115*E115</f>
        <v>0</v>
      </c>
    </row>
    <row r="116" spans="1:6" ht="12.75">
      <c r="A116" s="234">
        <v>1186844</v>
      </c>
      <c r="B116" s="210" t="s">
        <v>260</v>
      </c>
      <c r="C116" s="211">
        <v>700</v>
      </c>
      <c r="D116" s="211" t="s">
        <v>246</v>
      </c>
      <c r="E116" s="207"/>
      <c r="F116" s="212">
        <f>C116*E116</f>
        <v>0</v>
      </c>
    </row>
    <row r="117" spans="1:6" ht="12.75">
      <c r="A117" s="234">
        <v>1186845</v>
      </c>
      <c r="B117" s="210" t="s">
        <v>261</v>
      </c>
      <c r="C117" s="211">
        <v>160</v>
      </c>
      <c r="D117" s="211" t="s">
        <v>246</v>
      </c>
      <c r="E117" s="207"/>
      <c r="F117" s="212">
        <f>C117*E117</f>
        <v>0</v>
      </c>
    </row>
    <row r="118" spans="1:6" ht="12.75">
      <c r="A118" s="234">
        <v>1168400</v>
      </c>
      <c r="B118" s="210" t="s">
        <v>262</v>
      </c>
      <c r="C118" s="211">
        <v>80</v>
      </c>
      <c r="D118" s="211" t="s">
        <v>246</v>
      </c>
      <c r="E118" s="207"/>
      <c r="F118" s="212">
        <f>C118*E118</f>
        <v>0</v>
      </c>
    </row>
    <row r="119" spans="1:6" ht="12.75">
      <c r="A119" s="234">
        <v>1166711</v>
      </c>
      <c r="B119" s="210" t="s">
        <v>263</v>
      </c>
      <c r="C119" s="211">
        <v>20</v>
      </c>
      <c r="D119" s="211" t="s">
        <v>246</v>
      </c>
      <c r="E119" s="207"/>
      <c r="F119" s="212">
        <f>C119*E119</f>
        <v>0</v>
      </c>
    </row>
    <row r="120" spans="1:6" ht="12.75">
      <c r="A120" s="234">
        <v>1214143</v>
      </c>
      <c r="B120" s="210" t="s">
        <v>264</v>
      </c>
      <c r="C120" s="211">
        <v>30</v>
      </c>
      <c r="D120" s="211" t="s">
        <v>246</v>
      </c>
      <c r="E120" s="207"/>
      <c r="F120" s="212">
        <f>C120*E120</f>
        <v>0</v>
      </c>
    </row>
    <row r="121" spans="1:6" ht="12.75">
      <c r="A121" s="234">
        <v>1218233</v>
      </c>
      <c r="B121" s="210" t="s">
        <v>373</v>
      </c>
      <c r="C121" s="211">
        <v>30</v>
      </c>
      <c r="D121" s="211" t="s">
        <v>246</v>
      </c>
      <c r="E121" s="207"/>
      <c r="F121" s="212">
        <f>C121*E121</f>
        <v>0</v>
      </c>
    </row>
    <row r="122" spans="1:6" ht="12.75">
      <c r="A122" s="234">
        <v>1183289</v>
      </c>
      <c r="B122" s="210" t="s">
        <v>405</v>
      </c>
      <c r="C122" s="211">
        <v>40</v>
      </c>
      <c r="D122" s="211" t="s">
        <v>246</v>
      </c>
      <c r="E122" s="207"/>
      <c r="F122" s="212">
        <f>C122*E122</f>
        <v>0</v>
      </c>
    </row>
    <row r="123" spans="1:6" ht="12.75">
      <c r="A123" s="234">
        <v>1199419</v>
      </c>
      <c r="B123" s="210" t="s">
        <v>406</v>
      </c>
      <c r="C123" s="211">
        <v>75</v>
      </c>
      <c r="D123" s="211" t="s">
        <v>246</v>
      </c>
      <c r="E123" s="207"/>
      <c r="F123" s="212">
        <f>C123*E123</f>
        <v>0</v>
      </c>
    </row>
    <row r="124" spans="1:6" ht="12.75">
      <c r="A124" s="234" t="s">
        <v>407</v>
      </c>
      <c r="B124" s="210" t="s">
        <v>408</v>
      </c>
      <c r="C124" s="211">
        <v>46</v>
      </c>
      <c r="D124" s="211" t="s">
        <v>100</v>
      </c>
      <c r="E124" s="207"/>
      <c r="F124" s="212">
        <f>C124*E124</f>
        <v>0</v>
      </c>
    </row>
    <row r="125" spans="1:6" ht="12.75">
      <c r="A125" s="234" t="s">
        <v>374</v>
      </c>
      <c r="B125" s="210" t="s">
        <v>409</v>
      </c>
      <c r="C125" s="211">
        <v>12</v>
      </c>
      <c r="D125" s="211" t="s">
        <v>246</v>
      </c>
      <c r="E125" s="207"/>
      <c r="F125" s="212">
        <f>C125*E125</f>
        <v>0</v>
      </c>
    </row>
    <row r="126" spans="1:6" ht="12.75">
      <c r="A126" s="234">
        <v>1185968</v>
      </c>
      <c r="B126" s="210" t="s">
        <v>265</v>
      </c>
      <c r="C126" s="211">
        <v>50</v>
      </c>
      <c r="D126" s="211" t="s">
        <v>246</v>
      </c>
      <c r="E126" s="207"/>
      <c r="F126" s="212">
        <f>C126*E126</f>
        <v>0</v>
      </c>
    </row>
    <row r="127" spans="1:6" ht="12.75">
      <c r="A127" s="235"/>
      <c r="B127" s="219" t="s">
        <v>266</v>
      </c>
      <c r="C127" s="220">
        <v>1</v>
      </c>
      <c r="D127" s="220" t="s">
        <v>248</v>
      </c>
      <c r="E127" s="207"/>
      <c r="F127" s="221">
        <f>C127*E127</f>
        <v>0</v>
      </c>
    </row>
    <row r="128" spans="1:6" ht="12.75">
      <c r="A128" s="199"/>
      <c r="B128" s="200" t="s">
        <v>267</v>
      </c>
      <c r="C128" s="201"/>
      <c r="D128" s="201"/>
      <c r="E128" s="202"/>
      <c r="F128" s="203"/>
    </row>
    <row r="129" spans="1:6" ht="12.75">
      <c r="A129" s="236"/>
      <c r="B129" s="237" t="s">
        <v>410</v>
      </c>
      <c r="C129" s="238">
        <v>1</v>
      </c>
      <c r="D129" s="238" t="s">
        <v>248</v>
      </c>
      <c r="E129" s="207"/>
      <c r="F129" s="212">
        <f>C129*E129</f>
        <v>0</v>
      </c>
    </row>
    <row r="130" spans="1:6" ht="12.75">
      <c r="A130" s="199"/>
      <c r="B130" s="200" t="s">
        <v>269</v>
      </c>
      <c r="C130" s="201"/>
      <c r="D130" s="201"/>
      <c r="E130" s="202"/>
      <c r="F130" s="203"/>
    </row>
    <row r="131" spans="1:6" ht="12.75">
      <c r="A131" s="236"/>
      <c r="B131" s="237" t="s">
        <v>270</v>
      </c>
      <c r="C131" s="238">
        <v>1</v>
      </c>
      <c r="D131" s="238" t="s">
        <v>248</v>
      </c>
      <c r="E131" s="239"/>
      <c r="F131" s="301">
        <f>C131*E131</f>
        <v>0</v>
      </c>
    </row>
    <row r="132" spans="1:6" ht="12.75">
      <c r="A132" s="240" t="s">
        <v>271</v>
      </c>
      <c r="B132" s="241"/>
      <c r="C132" s="241"/>
      <c r="D132" s="241"/>
      <c r="E132" s="241"/>
      <c r="F132" s="242">
        <f>SUM(F53:F131)</f>
        <v>0</v>
      </c>
    </row>
    <row r="133" spans="1:6" ht="12.75">
      <c r="A133" s="243" t="s">
        <v>411</v>
      </c>
      <c r="B133" s="244"/>
      <c r="C133" s="244"/>
      <c r="D133" s="244"/>
      <c r="E133" s="244"/>
      <c r="F133" s="242"/>
    </row>
    <row r="134" spans="1:6" ht="12.75">
      <c r="A134" s="118" t="s">
        <v>393</v>
      </c>
      <c r="B134" s="185" t="s">
        <v>394</v>
      </c>
      <c r="C134" s="119"/>
      <c r="D134" s="119"/>
      <c r="E134" s="119"/>
      <c r="F134" s="120"/>
    </row>
    <row r="135" spans="1:6" ht="12.75">
      <c r="A135" s="190" t="s">
        <v>16</v>
      </c>
      <c r="B135" s="191" t="s">
        <v>395</v>
      </c>
      <c r="C135" s="191"/>
      <c r="D135" s="191"/>
      <c r="E135" s="191" t="s">
        <v>328</v>
      </c>
      <c r="F135" s="192" t="s">
        <v>412</v>
      </c>
    </row>
    <row r="136" spans="1:6" ht="12.75">
      <c r="A136" s="193"/>
      <c r="B136" s="194" t="s">
        <v>275</v>
      </c>
      <c r="C136" s="194"/>
      <c r="D136" s="194"/>
      <c r="E136" s="194"/>
      <c r="F136" s="195"/>
    </row>
    <row r="137" spans="1:6" ht="12.75">
      <c r="A137" s="196"/>
      <c r="B137" s="197" t="s">
        <v>51</v>
      </c>
      <c r="C137" s="197" t="s">
        <v>94</v>
      </c>
      <c r="D137" s="197" t="s">
        <v>95</v>
      </c>
      <c r="E137" s="197" t="s">
        <v>96</v>
      </c>
      <c r="F137" s="198" t="s">
        <v>97</v>
      </c>
    </row>
    <row r="138" spans="1:6" ht="12.75">
      <c r="A138" s="249"/>
      <c r="B138" s="250" t="s">
        <v>276</v>
      </c>
      <c r="C138" s="206">
        <f>C53*305</f>
        <v>24095</v>
      </c>
      <c r="D138" s="206" t="s">
        <v>246</v>
      </c>
      <c r="E138" s="251"/>
      <c r="F138" s="208">
        <f>C138*E138</f>
        <v>0</v>
      </c>
    </row>
    <row r="139" spans="1:6" ht="12.75">
      <c r="A139" s="255"/>
      <c r="B139" s="256" t="s">
        <v>278</v>
      </c>
      <c r="C139" s="211">
        <f>C108</f>
        <v>910</v>
      </c>
      <c r="D139" s="211" t="s">
        <v>246</v>
      </c>
      <c r="E139" s="207"/>
      <c r="F139" s="212">
        <f>C139*E139</f>
        <v>0</v>
      </c>
    </row>
    <row r="140" spans="1:6" ht="12.75">
      <c r="A140" s="255"/>
      <c r="B140" s="256" t="s">
        <v>413</v>
      </c>
      <c r="C140" s="211">
        <f>C66+C67</f>
        <v>1634</v>
      </c>
      <c r="D140" s="211" t="s">
        <v>246</v>
      </c>
      <c r="E140" s="207"/>
      <c r="F140" s="212">
        <f>C140*E140</f>
        <v>0</v>
      </c>
    </row>
    <row r="141" spans="1:6" ht="12.75">
      <c r="A141" s="255"/>
      <c r="B141" s="256" t="s">
        <v>279</v>
      </c>
      <c r="C141" s="211">
        <v>1</v>
      </c>
      <c r="D141" s="211" t="s">
        <v>248</v>
      </c>
      <c r="E141" s="207"/>
      <c r="F141" s="212">
        <f>C141*E141</f>
        <v>0</v>
      </c>
    </row>
    <row r="142" spans="1:6" ht="12.75">
      <c r="A142" s="255"/>
      <c r="B142" s="256" t="s">
        <v>414</v>
      </c>
      <c r="C142" s="211">
        <v>1</v>
      </c>
      <c r="D142" s="211" t="s">
        <v>248</v>
      </c>
      <c r="E142" s="207"/>
      <c r="F142" s="212">
        <f>C142*E142</f>
        <v>0</v>
      </c>
    </row>
    <row r="143" spans="1:6" ht="12.75">
      <c r="A143" s="255"/>
      <c r="B143" s="256" t="s">
        <v>281</v>
      </c>
      <c r="C143" s="211">
        <v>6</v>
      </c>
      <c r="D143" s="211" t="s">
        <v>100</v>
      </c>
      <c r="E143" s="207"/>
      <c r="F143" s="212">
        <f>C143*E143</f>
        <v>0</v>
      </c>
    </row>
    <row r="144" spans="1:6" ht="12.75">
      <c r="A144" s="255"/>
      <c r="B144" s="256" t="s">
        <v>282</v>
      </c>
      <c r="C144" s="211">
        <v>6</v>
      </c>
      <c r="D144" s="211" t="s">
        <v>100</v>
      </c>
      <c r="E144" s="207"/>
      <c r="F144" s="212">
        <f>C144*E144</f>
        <v>0</v>
      </c>
    </row>
    <row r="145" spans="1:6" ht="12.75">
      <c r="A145" s="255"/>
      <c r="B145" s="256" t="s">
        <v>283</v>
      </c>
      <c r="C145" s="211">
        <v>10</v>
      </c>
      <c r="D145" s="211" t="s">
        <v>100</v>
      </c>
      <c r="E145" s="207"/>
      <c r="F145" s="212">
        <f>C145*E145</f>
        <v>0</v>
      </c>
    </row>
    <row r="146" spans="1:6" ht="12.75">
      <c r="A146" s="255"/>
      <c r="B146" s="256" t="s">
        <v>284</v>
      </c>
      <c r="C146" s="211">
        <f>C54*2</f>
        <v>1002</v>
      </c>
      <c r="D146" s="211" t="s">
        <v>100</v>
      </c>
      <c r="E146" s="207"/>
      <c r="F146" s="212">
        <f>C146*E146</f>
        <v>0</v>
      </c>
    </row>
    <row r="147" spans="1:6" ht="12.75">
      <c r="A147" s="255"/>
      <c r="B147" s="256" t="s">
        <v>285</v>
      </c>
      <c r="C147" s="211">
        <f>C55</f>
        <v>295</v>
      </c>
      <c r="D147" s="211" t="s">
        <v>100</v>
      </c>
      <c r="E147" s="207"/>
      <c r="F147" s="212">
        <f>C147*E147</f>
        <v>0</v>
      </c>
    </row>
    <row r="148" spans="1:6" ht="12.75">
      <c r="A148" s="255"/>
      <c r="B148" s="256" t="s">
        <v>286</v>
      </c>
      <c r="C148" s="211">
        <v>7</v>
      </c>
      <c r="D148" s="211" t="s">
        <v>100</v>
      </c>
      <c r="E148" s="207"/>
      <c r="F148" s="212">
        <f>C148*E148</f>
        <v>0</v>
      </c>
    </row>
    <row r="149" spans="1:6" ht="12.75">
      <c r="A149" s="255"/>
      <c r="B149" s="256" t="s">
        <v>287</v>
      </c>
      <c r="C149" s="211">
        <v>120</v>
      </c>
      <c r="D149" s="211" t="s">
        <v>100</v>
      </c>
      <c r="E149" s="207"/>
      <c r="F149" s="212">
        <f>C149*E149</f>
        <v>0</v>
      </c>
    </row>
    <row r="150" spans="1:6" ht="12.75">
      <c r="A150" s="255"/>
      <c r="B150" s="257" t="s">
        <v>288</v>
      </c>
      <c r="C150" s="211">
        <v>60</v>
      </c>
      <c r="D150" s="211" t="s">
        <v>100</v>
      </c>
      <c r="E150" s="207"/>
      <c r="F150" s="212">
        <f>C150*E150</f>
        <v>0</v>
      </c>
    </row>
    <row r="151" spans="1:6" ht="12.75">
      <c r="A151" s="255"/>
      <c r="B151" s="257" t="s">
        <v>289</v>
      </c>
      <c r="C151" s="211">
        <v>1</v>
      </c>
      <c r="D151" s="211" t="s">
        <v>248</v>
      </c>
      <c r="E151" s="207"/>
      <c r="F151" s="212">
        <f>C151*E151</f>
        <v>0</v>
      </c>
    </row>
    <row r="152" spans="1:6" ht="12.75">
      <c r="A152" s="255"/>
      <c r="B152" s="257" t="s">
        <v>290</v>
      </c>
      <c r="C152" s="211">
        <v>1</v>
      </c>
      <c r="D152" s="211" t="s">
        <v>248</v>
      </c>
      <c r="E152" s="207"/>
      <c r="F152" s="212">
        <f>C152*E152</f>
        <v>0</v>
      </c>
    </row>
    <row r="153" spans="1:6" ht="12.75">
      <c r="A153" s="255"/>
      <c r="B153" s="257" t="s">
        <v>415</v>
      </c>
      <c r="C153" s="211">
        <v>1</v>
      </c>
      <c r="D153" s="211" t="s">
        <v>292</v>
      </c>
      <c r="E153" s="207"/>
      <c r="F153" s="212">
        <f>C153*E153</f>
        <v>0</v>
      </c>
    </row>
    <row r="154" spans="1:6" ht="12.75">
      <c r="A154" s="255"/>
      <c r="B154" s="256" t="s">
        <v>416</v>
      </c>
      <c r="C154" s="211">
        <v>2</v>
      </c>
      <c r="D154" s="211" t="s">
        <v>100</v>
      </c>
      <c r="E154" s="207"/>
      <c r="F154" s="212">
        <f>C154*E154</f>
        <v>0</v>
      </c>
    </row>
    <row r="155" spans="1:6" ht="12.75">
      <c r="A155" s="255"/>
      <c r="B155" s="256" t="s">
        <v>295</v>
      </c>
      <c r="C155" s="211">
        <v>1</v>
      </c>
      <c r="D155" s="211" t="s">
        <v>248</v>
      </c>
      <c r="E155" s="207"/>
      <c r="F155" s="212">
        <f>C155*E155</f>
        <v>0</v>
      </c>
    </row>
    <row r="156" spans="1:6" ht="12.75">
      <c r="A156" s="255"/>
      <c r="B156" s="256" t="s">
        <v>296</v>
      </c>
      <c r="C156" s="211">
        <v>1</v>
      </c>
      <c r="D156" s="211" t="s">
        <v>297</v>
      </c>
      <c r="E156" s="207"/>
      <c r="F156" s="212">
        <f>C156*E156</f>
        <v>0</v>
      </c>
    </row>
    <row r="157" spans="1:6" ht="12.75">
      <c r="A157" s="255"/>
      <c r="B157" s="256" t="s">
        <v>298</v>
      </c>
      <c r="C157" s="211">
        <v>1</v>
      </c>
      <c r="D157" s="211" t="s">
        <v>297</v>
      </c>
      <c r="E157" s="207"/>
      <c r="F157" s="212">
        <f>C157*E157</f>
        <v>0</v>
      </c>
    </row>
    <row r="158" spans="1:6" ht="12.75">
      <c r="A158" s="255"/>
      <c r="B158" s="256" t="s">
        <v>299</v>
      </c>
      <c r="C158" s="211">
        <f>C54</f>
        <v>501</v>
      </c>
      <c r="D158" s="211" t="s">
        <v>300</v>
      </c>
      <c r="E158" s="207"/>
      <c r="F158" s="212">
        <f>C158*E158</f>
        <v>0</v>
      </c>
    </row>
    <row r="159" spans="1:6" ht="12.75">
      <c r="A159" s="324"/>
      <c r="B159" s="325" t="s">
        <v>417</v>
      </c>
      <c r="C159" s="225">
        <v>1</v>
      </c>
      <c r="D159" s="225" t="s">
        <v>248</v>
      </c>
      <c r="E159" s="226"/>
      <c r="F159" s="212">
        <f>C159*E159</f>
        <v>0</v>
      </c>
    </row>
    <row r="160" spans="1:6" ht="12.75">
      <c r="A160" s="258"/>
      <c r="B160" s="259" t="s">
        <v>301</v>
      </c>
      <c r="C160" s="220">
        <v>1</v>
      </c>
      <c r="D160" s="220" t="s">
        <v>100</v>
      </c>
      <c r="E160" s="260"/>
      <c r="F160" s="221">
        <f>C160*E160</f>
        <v>0</v>
      </c>
    </row>
    <row r="161" spans="1:6" ht="12.75">
      <c r="A161" s="240" t="s">
        <v>302</v>
      </c>
      <c r="B161" s="261"/>
      <c r="C161" s="241"/>
      <c r="D161" s="241"/>
      <c r="E161" s="241"/>
      <c r="F161" s="242">
        <f>SUM(F138:F160)</f>
        <v>0</v>
      </c>
    </row>
    <row r="162" spans="1:6" ht="12.75">
      <c r="A162" s="243" t="s">
        <v>411</v>
      </c>
      <c r="B162" s="244"/>
      <c r="C162" s="244"/>
      <c r="D162" s="244"/>
      <c r="E162" s="244"/>
      <c r="F162" s="195"/>
    </row>
    <row r="163" spans="1:6" ht="12.75">
      <c r="A163" s="262" t="s">
        <v>303</v>
      </c>
      <c r="B163" s="263"/>
      <c r="C163" s="263"/>
      <c r="D163" s="263"/>
      <c r="E163" s="263"/>
      <c r="F163" s="264">
        <f>F132+F161</f>
        <v>0</v>
      </c>
    </row>
    <row r="164" spans="1:6" ht="12.75">
      <c r="A164" s="194"/>
      <c r="B164" s="194"/>
      <c r="C164" s="194"/>
      <c r="D164" s="194"/>
      <c r="E164" s="194"/>
      <c r="F164" s="194"/>
    </row>
    <row r="165" spans="1:6" ht="12.75">
      <c r="A165" s="265" t="s">
        <v>304</v>
      </c>
      <c r="B165" s="265"/>
      <c r="C165" s="265"/>
      <c r="D165" s="265"/>
      <c r="E165" s="265"/>
      <c r="F165" s="265"/>
    </row>
    <row r="166" spans="1:6" ht="12.75">
      <c r="A166" s="265" t="s">
        <v>305</v>
      </c>
      <c r="B166" s="265"/>
      <c r="C166" s="265"/>
      <c r="D166" s="265"/>
      <c r="E166" s="265"/>
      <c r="F166" s="265"/>
    </row>
    <row r="167" spans="1:6" ht="12.75">
      <c r="A167" s="265" t="s">
        <v>306</v>
      </c>
      <c r="B167" s="265"/>
      <c r="C167" s="265"/>
      <c r="D167" s="265"/>
      <c r="E167" s="265"/>
      <c r="F167" s="265"/>
    </row>
    <row r="168" spans="1:6" ht="12.75">
      <c r="A168" s="265" t="s">
        <v>307</v>
      </c>
      <c r="B168" s="265"/>
      <c r="C168" s="265"/>
      <c r="D168" s="265"/>
      <c r="E168" s="265"/>
      <c r="F168" s="265"/>
    </row>
    <row r="170" spans="1:6" ht="12.75">
      <c r="A170" s="118" t="s">
        <v>418</v>
      </c>
      <c r="B170" s="185"/>
      <c r="C170" s="185"/>
      <c r="D170" s="185"/>
      <c r="E170" s="185"/>
      <c r="F170" s="266"/>
    </row>
    <row r="171" spans="1:6" ht="12.75">
      <c r="A171" s="267" t="s">
        <v>90</v>
      </c>
      <c r="B171" s="268"/>
      <c r="C171" s="268"/>
      <c r="D171" s="268"/>
      <c r="E171" s="269"/>
      <c r="F171" s="270">
        <f>+F45</f>
        <v>0</v>
      </c>
    </row>
    <row r="172" spans="1:6" ht="12.75">
      <c r="A172" s="271" t="s">
        <v>148</v>
      </c>
      <c r="B172" s="272"/>
      <c r="C172" s="272"/>
      <c r="D172" s="272"/>
      <c r="E172" s="273"/>
      <c r="F172" s="274">
        <f>+F163</f>
        <v>0</v>
      </c>
    </row>
    <row r="173" spans="1:6" ht="12.75">
      <c r="A173" s="271" t="s">
        <v>309</v>
      </c>
      <c r="B173" s="272"/>
      <c r="C173" s="272"/>
      <c r="D173" s="272"/>
      <c r="E173" s="273"/>
      <c r="F173" s="275"/>
    </row>
    <row r="174" spans="1:6" ht="12.75">
      <c r="A174" s="271" t="s">
        <v>310</v>
      </c>
      <c r="B174" s="272"/>
      <c r="C174" s="272"/>
      <c r="D174" s="272"/>
      <c r="E174" s="273"/>
      <c r="F174" s="275"/>
    </row>
    <row r="175" spans="1:6" ht="12.75">
      <c r="A175" s="271" t="s">
        <v>311</v>
      </c>
      <c r="B175" s="272"/>
      <c r="C175" s="272"/>
      <c r="D175" s="272"/>
      <c r="E175" s="273"/>
      <c r="F175" s="275"/>
    </row>
    <row r="176" spans="1:6" ht="12.75">
      <c r="A176" s="310" t="s">
        <v>312</v>
      </c>
      <c r="B176" s="311"/>
      <c r="C176" s="311"/>
      <c r="D176" s="311"/>
      <c r="E176" s="311"/>
      <c r="F176" s="312">
        <f>SUM(F171:F175)</f>
        <v>0</v>
      </c>
    </row>
  </sheetData>
  <sheetProtection password="E500" sheet="1"/>
  <conditionalFormatting sqref="A38:B38">
    <cfRule type="expression" priority="1" dxfId="0" stopIfTrue="1">
      <formula>NA()</formula>
    </cfRule>
    <cfRule type="expression" priority="2" dxfId="0" stopIfTrue="1">
      <formula>"#REF!=""C"""</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5.xml><?xml version="1.0" encoding="utf-8"?>
<worksheet xmlns="http://schemas.openxmlformats.org/spreadsheetml/2006/main" xmlns:r="http://schemas.openxmlformats.org/officeDocument/2006/relationships">
  <dimension ref="A1:F155"/>
  <sheetViews>
    <sheetView showGridLines="0" zoomScale="180" zoomScaleNormal="180" workbookViewId="0" topLeftCell="A133">
      <selection activeCell="E139" sqref="E139"/>
    </sheetView>
  </sheetViews>
  <sheetFormatPr defaultColWidth="9.140625" defaultRowHeight="12.75"/>
  <cols>
    <col min="1" max="1" width="17.8515625" style="194" customWidth="1"/>
    <col min="2" max="2" width="50.28125" style="194" customWidth="1"/>
    <col min="3" max="3" width="6.140625" style="194" customWidth="1"/>
    <col min="4" max="4" width="7.140625" style="194" customWidth="1"/>
    <col min="5" max="5" width="12.140625" style="194" customWidth="1"/>
    <col min="6" max="6" width="16.00390625" style="194" customWidth="1"/>
    <col min="7" max="7" width="32.57421875" style="194" customWidth="1"/>
    <col min="8" max="16384" width="9.140625" style="194" customWidth="1"/>
  </cols>
  <sheetData>
    <row r="1" spans="1:6" ht="12.75">
      <c r="A1" s="118" t="s">
        <v>87</v>
      </c>
      <c r="B1" s="119"/>
      <c r="C1" s="119"/>
      <c r="D1" s="119"/>
      <c r="E1" s="119"/>
      <c r="F1" s="120"/>
    </row>
    <row r="2" spans="1:6" ht="12.75">
      <c r="A2" s="121"/>
      <c r="B2" s="122" t="s">
        <v>419</v>
      </c>
      <c r="C2" s="122"/>
      <c r="D2" s="122"/>
      <c r="E2" s="122"/>
      <c r="F2" s="123"/>
    </row>
    <row r="4" spans="1:6" ht="12.75">
      <c r="A4" s="118" t="s">
        <v>89</v>
      </c>
      <c r="B4" s="185" t="s">
        <v>90</v>
      </c>
      <c r="C4" s="326" t="s">
        <v>91</v>
      </c>
      <c r="D4" s="119"/>
      <c r="E4" s="327"/>
      <c r="F4" s="120"/>
    </row>
    <row r="5" spans="1:6" ht="12.75">
      <c r="A5" s="328" t="s">
        <v>16</v>
      </c>
      <c r="B5" s="122" t="s">
        <v>419</v>
      </c>
      <c r="C5" s="122"/>
      <c r="D5" s="122"/>
      <c r="E5" s="329"/>
      <c r="F5" s="123"/>
    </row>
    <row r="7" spans="1:6" ht="12.75">
      <c r="A7" s="330" t="s">
        <v>92</v>
      </c>
      <c r="B7" s="330" t="s">
        <v>93</v>
      </c>
      <c r="C7" s="331" t="s">
        <v>94</v>
      </c>
      <c r="D7" s="330" t="s">
        <v>95</v>
      </c>
      <c r="E7" s="331" t="s">
        <v>96</v>
      </c>
      <c r="F7" s="331" t="s">
        <v>97</v>
      </c>
    </row>
    <row r="8" spans="1:6" ht="12.75">
      <c r="A8" s="332"/>
      <c r="B8" s="332" t="s">
        <v>98</v>
      </c>
      <c r="C8" s="201"/>
      <c r="D8" s="201"/>
      <c r="E8" s="202"/>
      <c r="F8" s="202"/>
    </row>
    <row r="9" spans="1:6" ht="12.75">
      <c r="A9" s="333" t="s">
        <v>98</v>
      </c>
      <c r="B9" s="334" t="s">
        <v>420</v>
      </c>
      <c r="C9" s="335">
        <v>1</v>
      </c>
      <c r="D9" s="335" t="s">
        <v>100</v>
      </c>
      <c r="E9" s="336"/>
      <c r="F9" s="337">
        <f>C9*E9</f>
        <v>0</v>
      </c>
    </row>
    <row r="10" spans="1:6" ht="12.75">
      <c r="A10" s="333" t="s">
        <v>101</v>
      </c>
      <c r="B10" s="334" t="s">
        <v>421</v>
      </c>
      <c r="C10" s="335">
        <v>1</v>
      </c>
      <c r="D10" s="335" t="s">
        <v>100</v>
      </c>
      <c r="E10" s="336"/>
      <c r="F10" s="337">
        <f>C10*E10</f>
        <v>0</v>
      </c>
    </row>
    <row r="11" spans="1:6" ht="12.75">
      <c r="A11" s="338" t="s">
        <v>103</v>
      </c>
      <c r="B11" s="339" t="s">
        <v>315</v>
      </c>
      <c r="C11" s="340">
        <v>1</v>
      </c>
      <c r="D11" s="340" t="s">
        <v>100</v>
      </c>
      <c r="E11" s="341"/>
      <c r="F11" s="342">
        <f>C11*E11</f>
        <v>0</v>
      </c>
    </row>
    <row r="12" spans="1:6" ht="12.75">
      <c r="A12" s="332"/>
      <c r="B12" s="332" t="s">
        <v>105</v>
      </c>
      <c r="C12" s="332"/>
      <c r="D12" s="332"/>
      <c r="E12" s="332"/>
      <c r="F12" s="332"/>
    </row>
    <row r="13" spans="1:6" ht="12.75">
      <c r="A13" s="333" t="s">
        <v>106</v>
      </c>
      <c r="B13" s="334" t="s">
        <v>422</v>
      </c>
      <c r="C13" s="335">
        <v>1</v>
      </c>
      <c r="D13" s="335" t="s">
        <v>100</v>
      </c>
      <c r="E13" s="336"/>
      <c r="F13" s="337">
        <f>C13*E13</f>
        <v>0</v>
      </c>
    </row>
    <row r="14" spans="1:6" ht="12.75">
      <c r="A14" s="338" t="s">
        <v>108</v>
      </c>
      <c r="B14" s="339" t="s">
        <v>109</v>
      </c>
      <c r="C14" s="340">
        <v>1</v>
      </c>
      <c r="D14" s="340" t="s">
        <v>100</v>
      </c>
      <c r="E14" s="341"/>
      <c r="F14" s="342">
        <f>C14*E14</f>
        <v>0</v>
      </c>
    </row>
    <row r="15" spans="1:6" ht="12.75">
      <c r="A15" s="332"/>
      <c r="B15" s="332" t="s">
        <v>110</v>
      </c>
      <c r="C15" s="332"/>
      <c r="D15" s="332"/>
      <c r="E15" s="332"/>
      <c r="F15" s="332"/>
    </row>
    <row r="16" spans="1:6" ht="12.75">
      <c r="A16" s="333" t="s">
        <v>111</v>
      </c>
      <c r="B16" s="334" t="s">
        <v>112</v>
      </c>
      <c r="C16" s="335">
        <v>3</v>
      </c>
      <c r="D16" s="335" t="s">
        <v>100</v>
      </c>
      <c r="E16" s="336"/>
      <c r="F16" s="337">
        <f>C16*E16</f>
        <v>0</v>
      </c>
    </row>
    <row r="17" spans="1:6" ht="12.75">
      <c r="A17" s="333" t="s">
        <v>113</v>
      </c>
      <c r="B17" s="334" t="s">
        <v>114</v>
      </c>
      <c r="C17" s="335">
        <v>3</v>
      </c>
      <c r="D17" s="335" t="s">
        <v>100</v>
      </c>
      <c r="E17" s="336"/>
      <c r="F17" s="337">
        <f>C17*E17</f>
        <v>0</v>
      </c>
    </row>
    <row r="18" spans="1:6" ht="12.75">
      <c r="A18" s="333" t="s">
        <v>316</v>
      </c>
      <c r="B18" s="334" t="s">
        <v>317</v>
      </c>
      <c r="C18" s="335">
        <v>1</v>
      </c>
      <c r="D18" s="335" t="s">
        <v>100</v>
      </c>
      <c r="E18" s="336"/>
      <c r="F18" s="337">
        <f>C18*E18</f>
        <v>0</v>
      </c>
    </row>
    <row r="19" spans="1:6" ht="12.75">
      <c r="A19" s="333" t="s">
        <v>318</v>
      </c>
      <c r="B19" s="334" t="s">
        <v>114</v>
      </c>
      <c r="C19" s="335">
        <v>1</v>
      </c>
      <c r="D19" s="335" t="s">
        <v>100</v>
      </c>
      <c r="E19" s="336"/>
      <c r="F19" s="337">
        <f>C19*E19</f>
        <v>0</v>
      </c>
    </row>
    <row r="20" spans="1:6" ht="12.75">
      <c r="A20" s="332"/>
      <c r="B20" s="332" t="s">
        <v>115</v>
      </c>
      <c r="C20" s="332"/>
      <c r="D20" s="332"/>
      <c r="E20" s="332"/>
      <c r="F20" s="332"/>
    </row>
    <row r="21" spans="1:6" ht="12.75">
      <c r="A21" s="334" t="s">
        <v>116</v>
      </c>
      <c r="B21" s="334" t="s">
        <v>117</v>
      </c>
      <c r="C21" s="335">
        <v>12</v>
      </c>
      <c r="D21" s="335" t="s">
        <v>100</v>
      </c>
      <c r="E21" s="336"/>
      <c r="F21" s="337">
        <f>C21*E21</f>
        <v>0</v>
      </c>
    </row>
    <row r="22" spans="1:6" ht="12.75">
      <c r="A22" s="339" t="s">
        <v>118</v>
      </c>
      <c r="B22" s="339" t="s">
        <v>114</v>
      </c>
      <c r="C22" s="340">
        <v>12</v>
      </c>
      <c r="D22" s="340" t="s">
        <v>100</v>
      </c>
      <c r="E22" s="341"/>
      <c r="F22" s="342">
        <f>C22*E22</f>
        <v>0</v>
      </c>
    </row>
    <row r="23" spans="1:6" ht="12.75">
      <c r="A23" s="343"/>
      <c r="B23" s="343" t="s">
        <v>119</v>
      </c>
      <c r="C23" s="343"/>
      <c r="D23" s="343"/>
      <c r="E23" s="343"/>
      <c r="F23" s="343"/>
    </row>
    <row r="24" spans="1:6" ht="12.75">
      <c r="A24" s="344" t="s">
        <v>119</v>
      </c>
      <c r="B24" s="345" t="s">
        <v>120</v>
      </c>
      <c r="C24" s="346">
        <v>1</v>
      </c>
      <c r="D24" s="346" t="s">
        <v>100</v>
      </c>
      <c r="E24" s="347"/>
      <c r="F24" s="348">
        <f>C24*E24</f>
        <v>0</v>
      </c>
    </row>
    <row r="25" spans="1:6" ht="12.75">
      <c r="A25" s="339" t="s">
        <v>121</v>
      </c>
      <c r="B25" s="339" t="s">
        <v>122</v>
      </c>
      <c r="C25" s="340">
        <v>1</v>
      </c>
      <c r="D25" s="340" t="s">
        <v>100</v>
      </c>
      <c r="E25" s="341"/>
      <c r="F25" s="342">
        <f>C25*E25</f>
        <v>0</v>
      </c>
    </row>
    <row r="26" spans="1:6" ht="12.75">
      <c r="A26" s="343"/>
      <c r="B26" s="343" t="s">
        <v>123</v>
      </c>
      <c r="C26" s="343"/>
      <c r="D26" s="343"/>
      <c r="E26" s="343"/>
      <c r="F26" s="343"/>
    </row>
    <row r="27" spans="1:6" ht="12.75">
      <c r="A27" s="349" t="s">
        <v>124</v>
      </c>
      <c r="B27" s="345" t="s">
        <v>125</v>
      </c>
      <c r="C27" s="346">
        <v>8</v>
      </c>
      <c r="D27" s="346" t="s">
        <v>100</v>
      </c>
      <c r="E27" s="347"/>
      <c r="F27" s="348">
        <f>C27*E27</f>
        <v>0</v>
      </c>
    </row>
    <row r="28" spans="1:6" ht="12.75">
      <c r="A28" s="350" t="s">
        <v>126</v>
      </c>
      <c r="B28" s="339" t="s">
        <v>127</v>
      </c>
      <c r="C28" s="340">
        <v>24</v>
      </c>
      <c r="D28" s="340" t="s">
        <v>100</v>
      </c>
      <c r="E28" s="341"/>
      <c r="F28" s="342">
        <f>C28*E28</f>
        <v>0</v>
      </c>
    </row>
    <row r="29" spans="1:6" ht="12.75">
      <c r="A29" s="351"/>
      <c r="B29" s="352" t="s">
        <v>128</v>
      </c>
      <c r="C29" s="351"/>
      <c r="D29" s="351"/>
      <c r="E29" s="353"/>
      <c r="F29" s="353"/>
    </row>
    <row r="30" spans="1:6" ht="12.75">
      <c r="A30" s="345" t="s">
        <v>128</v>
      </c>
      <c r="B30" s="354" t="s">
        <v>324</v>
      </c>
      <c r="C30" s="355">
        <v>1</v>
      </c>
      <c r="D30" s="346" t="s">
        <v>100</v>
      </c>
      <c r="E30" s="356"/>
      <c r="F30" s="348">
        <f>C30*E30</f>
        <v>0</v>
      </c>
    </row>
    <row r="31" spans="1:6" ht="12.75">
      <c r="A31" s="339" t="s">
        <v>130</v>
      </c>
      <c r="B31" s="357" t="s">
        <v>131</v>
      </c>
      <c r="C31" s="358">
        <v>1</v>
      </c>
      <c r="D31" s="340" t="s">
        <v>100</v>
      </c>
      <c r="E31" s="341"/>
      <c r="F31" s="342">
        <f>C31*E31</f>
        <v>0</v>
      </c>
    </row>
    <row r="32" spans="1:6" ht="12.75">
      <c r="A32" s="351"/>
      <c r="B32" s="352" t="s">
        <v>423</v>
      </c>
      <c r="C32" s="351"/>
      <c r="D32" s="351"/>
      <c r="E32" s="353"/>
      <c r="F32" s="353"/>
    </row>
    <row r="33" spans="1:6" ht="12.75">
      <c r="A33" s="359" t="s">
        <v>133</v>
      </c>
      <c r="B33" s="360" t="s">
        <v>134</v>
      </c>
      <c r="C33" s="361">
        <v>1</v>
      </c>
      <c r="D33" s="362" t="s">
        <v>100</v>
      </c>
      <c r="E33" s="363"/>
      <c r="F33" s="348">
        <f>C33*E33</f>
        <v>0</v>
      </c>
    </row>
    <row r="34" spans="1:6" ht="12.75">
      <c r="A34" s="351"/>
      <c r="B34" s="352" t="s">
        <v>135</v>
      </c>
      <c r="C34" s="351"/>
      <c r="D34" s="351"/>
      <c r="E34" s="353"/>
      <c r="F34" s="353"/>
    </row>
    <row r="35" spans="1:6" ht="12.75">
      <c r="A35" s="364" t="s">
        <v>136</v>
      </c>
      <c r="B35" s="354" t="s">
        <v>137</v>
      </c>
      <c r="C35" s="365">
        <v>2</v>
      </c>
      <c r="D35" s="365" t="s">
        <v>100</v>
      </c>
      <c r="E35" s="356"/>
      <c r="F35" s="348">
        <f>C35*E35</f>
        <v>0</v>
      </c>
    </row>
    <row r="36" spans="1:6" ht="19.5" customHeight="1">
      <c r="A36" s="366" t="s">
        <v>138</v>
      </c>
      <c r="B36" s="366" t="s">
        <v>139</v>
      </c>
      <c r="C36" s="367">
        <v>150</v>
      </c>
      <c r="D36" s="367" t="s">
        <v>100</v>
      </c>
      <c r="E36" s="368"/>
      <c r="F36" s="342">
        <f>C36*E36</f>
        <v>0</v>
      </c>
    </row>
    <row r="37" spans="1:6" ht="12.75">
      <c r="A37" s="369" t="s">
        <v>140</v>
      </c>
      <c r="B37" s="369"/>
      <c r="C37" s="369"/>
      <c r="D37" s="369"/>
      <c r="E37" s="369"/>
      <c r="F37" s="370">
        <f>SUM(F9:F36)</f>
        <v>0</v>
      </c>
    </row>
    <row r="38" spans="1:6" ht="12.75">
      <c r="A38" s="369"/>
      <c r="B38" s="369"/>
      <c r="C38" s="369"/>
      <c r="D38" s="369"/>
      <c r="E38" s="369"/>
      <c r="F38" s="370"/>
    </row>
    <row r="39" spans="1:6" ht="12.75">
      <c r="A39" s="365"/>
      <c r="B39" s="365" t="s">
        <v>141</v>
      </c>
      <c r="C39" s="371">
        <v>1</v>
      </c>
      <c r="D39" s="365" t="s">
        <v>100</v>
      </c>
      <c r="E39" s="372"/>
      <c r="F39" s="373">
        <f>C39*E39</f>
        <v>0</v>
      </c>
    </row>
    <row r="40" spans="1:6" ht="12.75">
      <c r="A40" s="367"/>
      <c r="B40" s="367" t="s">
        <v>142</v>
      </c>
      <c r="C40" s="367">
        <v>1</v>
      </c>
      <c r="D40" s="367" t="s">
        <v>100</v>
      </c>
      <c r="E40" s="368"/>
      <c r="F40" s="374">
        <f>C40*E40</f>
        <v>0</v>
      </c>
    </row>
    <row r="41" spans="1:6" ht="12.75">
      <c r="A41" s="369" t="s">
        <v>143</v>
      </c>
      <c r="B41" s="261"/>
      <c r="C41" s="369"/>
      <c r="D41" s="369"/>
      <c r="E41" s="369"/>
      <c r="F41" s="370">
        <f>F39+F40</f>
        <v>0</v>
      </c>
    </row>
    <row r="43" spans="1:6" ht="12.75">
      <c r="A43" s="262" t="s">
        <v>144</v>
      </c>
      <c r="B43" s="263"/>
      <c r="C43" s="263"/>
      <c r="D43" s="263"/>
      <c r="E43" s="263"/>
      <c r="F43" s="264">
        <f>F37+F41</f>
        <v>0</v>
      </c>
    </row>
    <row r="46" spans="1:6" ht="12.75">
      <c r="A46" s="118" t="s">
        <v>393</v>
      </c>
      <c r="B46" s="185" t="s">
        <v>424</v>
      </c>
      <c r="C46" s="119"/>
      <c r="D46" s="119"/>
      <c r="E46" s="119"/>
      <c r="F46" s="375" t="s">
        <v>91</v>
      </c>
    </row>
    <row r="47" spans="1:6" ht="12.75">
      <c r="A47" s="186" t="s">
        <v>147</v>
      </c>
      <c r="B47" s="187" t="s">
        <v>148</v>
      </c>
      <c r="C47" s="188"/>
      <c r="D47" s="188"/>
      <c r="E47" s="188"/>
      <c r="F47" s="189"/>
    </row>
    <row r="48" spans="1:6" ht="12.75">
      <c r="A48" s="190" t="s">
        <v>16</v>
      </c>
      <c r="B48" s="191" t="s">
        <v>425</v>
      </c>
      <c r="C48" s="191"/>
      <c r="D48" s="191"/>
      <c r="E48" s="191" t="s">
        <v>150</v>
      </c>
      <c r="F48" s="192" t="s">
        <v>412</v>
      </c>
    </row>
    <row r="49" spans="1:6" ht="12.75">
      <c r="A49" s="193"/>
      <c r="B49" s="194" t="s">
        <v>152</v>
      </c>
      <c r="F49" s="195"/>
    </row>
    <row r="50" spans="1:6" ht="12.75">
      <c r="A50" s="196" t="s">
        <v>153</v>
      </c>
      <c r="B50" s="197" t="s">
        <v>51</v>
      </c>
      <c r="C50" s="197" t="s">
        <v>94</v>
      </c>
      <c r="D50" s="197" t="s">
        <v>95</v>
      </c>
      <c r="E50" s="197" t="s">
        <v>96</v>
      </c>
      <c r="F50" s="198" t="s">
        <v>97</v>
      </c>
    </row>
    <row r="51" spans="1:6" ht="12.75">
      <c r="A51" s="199"/>
      <c r="B51" s="200" t="s">
        <v>154</v>
      </c>
      <c r="C51" s="201"/>
      <c r="D51" s="201"/>
      <c r="E51" s="202"/>
      <c r="F51" s="203"/>
    </row>
    <row r="52" spans="1:6" s="376" customFormat="1" ht="12.75">
      <c r="A52" s="288" t="s">
        <v>155</v>
      </c>
      <c r="B52" s="289" t="s">
        <v>156</v>
      </c>
      <c r="C52" s="206">
        <v>14</v>
      </c>
      <c r="D52" s="206" t="s">
        <v>157</v>
      </c>
      <c r="E52" s="207"/>
      <c r="F52" s="208">
        <f>C52*E52</f>
        <v>0</v>
      </c>
    </row>
    <row r="53" spans="1:6" s="376" customFormat="1" ht="12.75">
      <c r="A53" s="209" t="s">
        <v>330</v>
      </c>
      <c r="B53" s="210" t="s">
        <v>160</v>
      </c>
      <c r="C53" s="211">
        <v>107</v>
      </c>
      <c r="D53" s="211" t="s">
        <v>100</v>
      </c>
      <c r="E53" s="207"/>
      <c r="F53" s="212">
        <f>C53*E53</f>
        <v>0</v>
      </c>
    </row>
    <row r="54" spans="1:6" s="376" customFormat="1" ht="12.75">
      <c r="A54" s="209" t="s">
        <v>161</v>
      </c>
      <c r="B54" s="210" t="s">
        <v>162</v>
      </c>
      <c r="C54" s="211">
        <v>64</v>
      </c>
      <c r="D54" s="211" t="s">
        <v>100</v>
      </c>
      <c r="E54" s="207"/>
      <c r="F54" s="212">
        <f>C54*E54</f>
        <v>0</v>
      </c>
    </row>
    <row r="55" spans="1:6" s="376" customFormat="1" ht="12.75">
      <c r="A55" s="209" t="s">
        <v>163</v>
      </c>
      <c r="B55" s="210" t="s">
        <v>164</v>
      </c>
      <c r="C55" s="211">
        <v>64</v>
      </c>
      <c r="D55" s="211" t="s">
        <v>100</v>
      </c>
      <c r="E55" s="207"/>
      <c r="F55" s="212">
        <f>C55*E55</f>
        <v>0</v>
      </c>
    </row>
    <row r="56" spans="1:6" s="376" customFormat="1" ht="12.75">
      <c r="A56" s="209" t="s">
        <v>165</v>
      </c>
      <c r="B56" s="210" t="s">
        <v>166</v>
      </c>
      <c r="C56" s="211">
        <v>64</v>
      </c>
      <c r="D56" s="211" t="s">
        <v>100</v>
      </c>
      <c r="E56" s="207"/>
      <c r="F56" s="212">
        <f>C56*E56</f>
        <v>0</v>
      </c>
    </row>
    <row r="57" spans="1:6" s="376" customFormat="1" ht="12.75">
      <c r="A57" s="209" t="s">
        <v>167</v>
      </c>
      <c r="B57" s="210" t="s">
        <v>168</v>
      </c>
      <c r="C57" s="211">
        <v>6</v>
      </c>
      <c r="D57" s="211" t="s">
        <v>100</v>
      </c>
      <c r="E57" s="207"/>
      <c r="F57" s="212">
        <f>C57*E57</f>
        <v>0</v>
      </c>
    </row>
    <row r="58" spans="1:6" s="376" customFormat="1" ht="12.75">
      <c r="A58" s="209" t="s">
        <v>171</v>
      </c>
      <c r="B58" s="210" t="s">
        <v>172</v>
      </c>
      <c r="C58" s="211">
        <v>1</v>
      </c>
      <c r="D58" s="211" t="s">
        <v>173</v>
      </c>
      <c r="E58" s="207"/>
      <c r="F58" s="212">
        <f>C58*E58</f>
        <v>0</v>
      </c>
    </row>
    <row r="59" spans="1:6" s="376" customFormat="1" ht="12.75">
      <c r="A59" s="209" t="s">
        <v>174</v>
      </c>
      <c r="B59" s="210" t="s">
        <v>175</v>
      </c>
      <c r="C59" s="211">
        <v>1</v>
      </c>
      <c r="D59" s="211" t="s">
        <v>173</v>
      </c>
      <c r="E59" s="207"/>
      <c r="F59" s="212">
        <f>C59*E59</f>
        <v>0</v>
      </c>
    </row>
    <row r="60" spans="1:6" s="376" customFormat="1" ht="12.75">
      <c r="A60" s="218" t="s">
        <v>176</v>
      </c>
      <c r="B60" s="219" t="s">
        <v>177</v>
      </c>
      <c r="C60" s="220">
        <v>1</v>
      </c>
      <c r="D60" s="220" t="s">
        <v>173</v>
      </c>
      <c r="E60" s="260"/>
      <c r="F60" s="221">
        <f>C60*E60</f>
        <v>0</v>
      </c>
    </row>
    <row r="61" spans="1:6" s="376" customFormat="1" ht="12.75">
      <c r="A61" s="351"/>
      <c r="B61" s="352" t="s">
        <v>333</v>
      </c>
      <c r="C61" s="351"/>
      <c r="D61" s="351"/>
      <c r="E61" s="353"/>
      <c r="F61" s="353"/>
    </row>
    <row r="62" spans="1:6" s="376" customFormat="1" ht="12.75">
      <c r="A62" s="209" t="s">
        <v>336</v>
      </c>
      <c r="B62" s="210" t="s">
        <v>337</v>
      </c>
      <c r="C62" s="211">
        <v>2</v>
      </c>
      <c r="D62" s="211" t="s">
        <v>100</v>
      </c>
      <c r="E62" s="207"/>
      <c r="F62" s="212">
        <f>+C62*E62</f>
        <v>0</v>
      </c>
    </row>
    <row r="63" spans="1:6" s="376" customFormat="1" ht="12.75">
      <c r="A63" s="234">
        <v>1195228</v>
      </c>
      <c r="B63" s="210" t="s">
        <v>426</v>
      </c>
      <c r="C63" s="211">
        <v>194</v>
      </c>
      <c r="D63" s="211" t="s">
        <v>246</v>
      </c>
      <c r="E63" s="207"/>
      <c r="F63" s="212">
        <f>+C63*E63</f>
        <v>0</v>
      </c>
    </row>
    <row r="64" spans="1:6" s="376" customFormat="1" ht="12.75">
      <c r="A64" s="199"/>
      <c r="B64" s="200" t="s">
        <v>178</v>
      </c>
      <c r="C64" s="201"/>
      <c r="D64" s="201"/>
      <c r="E64" s="202"/>
      <c r="F64" s="203"/>
    </row>
    <row r="65" spans="1:6" s="376" customFormat="1" ht="12.75">
      <c r="A65" s="204" t="s">
        <v>179</v>
      </c>
      <c r="B65" s="210" t="s">
        <v>180</v>
      </c>
      <c r="C65" s="206">
        <v>60</v>
      </c>
      <c r="D65" s="206" t="s">
        <v>100</v>
      </c>
      <c r="E65" s="207"/>
      <c r="F65" s="208">
        <f>C65*E65</f>
        <v>0</v>
      </c>
    </row>
    <row r="66" spans="1:6" s="376" customFormat="1" ht="12.75">
      <c r="A66" s="209" t="s">
        <v>181</v>
      </c>
      <c r="B66" s="210" t="s">
        <v>182</v>
      </c>
      <c r="C66" s="211">
        <v>40</v>
      </c>
      <c r="D66" s="211" t="s">
        <v>100</v>
      </c>
      <c r="E66" s="207"/>
      <c r="F66" s="212">
        <f>C66*E66</f>
        <v>0</v>
      </c>
    </row>
    <row r="67" spans="1:6" ht="12.75">
      <c r="A67" s="209" t="s">
        <v>183</v>
      </c>
      <c r="B67" s="210" t="s">
        <v>184</v>
      </c>
      <c r="C67" s="211">
        <v>40</v>
      </c>
      <c r="D67" s="211" t="s">
        <v>100</v>
      </c>
      <c r="E67" s="207"/>
      <c r="F67" s="212">
        <f>C67*E67</f>
        <v>0</v>
      </c>
    </row>
    <row r="68" spans="1:6" ht="12.75">
      <c r="A68" s="209" t="s">
        <v>185</v>
      </c>
      <c r="B68" s="210" t="s">
        <v>186</v>
      </c>
      <c r="C68" s="211">
        <v>20</v>
      </c>
      <c r="D68" s="211" t="s">
        <v>100</v>
      </c>
      <c r="E68" s="207"/>
      <c r="F68" s="212">
        <f>C68*E68</f>
        <v>0</v>
      </c>
    </row>
    <row r="69" spans="1:6" ht="12.75">
      <c r="A69" s="209" t="s">
        <v>187</v>
      </c>
      <c r="B69" s="210" t="s">
        <v>188</v>
      </c>
      <c r="C69" s="211">
        <v>4</v>
      </c>
      <c r="D69" s="211" t="s">
        <v>100</v>
      </c>
      <c r="E69" s="207"/>
      <c r="F69" s="212">
        <f>C69*E69</f>
        <v>0</v>
      </c>
    </row>
    <row r="70" spans="1:6" ht="12.75">
      <c r="A70" s="218" t="s">
        <v>189</v>
      </c>
      <c r="B70" s="219" t="s">
        <v>190</v>
      </c>
      <c r="C70" s="220">
        <v>2</v>
      </c>
      <c r="D70" s="220" t="s">
        <v>100</v>
      </c>
      <c r="E70" s="207"/>
      <c r="F70" s="221">
        <f>C70*E70</f>
        <v>0</v>
      </c>
    </row>
    <row r="71" spans="1:6" ht="12.75">
      <c r="A71" s="199"/>
      <c r="B71" s="200" t="s">
        <v>191</v>
      </c>
      <c r="C71" s="201"/>
      <c r="D71" s="201"/>
      <c r="E71" s="202"/>
      <c r="F71" s="203"/>
    </row>
    <row r="72" spans="1:6" ht="12.75">
      <c r="A72" s="288" t="s">
        <v>427</v>
      </c>
      <c r="B72" s="205" t="s">
        <v>428</v>
      </c>
      <c r="C72" s="229">
        <v>1</v>
      </c>
      <c r="D72" s="229" t="s">
        <v>100</v>
      </c>
      <c r="E72" s="207"/>
      <c r="F72" s="230">
        <f>C72*E72</f>
        <v>0</v>
      </c>
    </row>
    <row r="73" spans="1:6" ht="12.75">
      <c r="A73" s="209" t="s">
        <v>429</v>
      </c>
      <c r="B73" s="210" t="s">
        <v>195</v>
      </c>
      <c r="C73" s="211">
        <v>1</v>
      </c>
      <c r="D73" s="211" t="s">
        <v>100</v>
      </c>
      <c r="E73" s="207"/>
      <c r="F73" s="212">
        <f>C73*E73</f>
        <v>0</v>
      </c>
    </row>
    <row r="74" spans="1:6" ht="12.75">
      <c r="A74" s="209" t="s">
        <v>196</v>
      </c>
      <c r="B74" s="210" t="s">
        <v>197</v>
      </c>
      <c r="C74" s="211">
        <v>1</v>
      </c>
      <c r="D74" s="211" t="s">
        <v>100</v>
      </c>
      <c r="E74" s="207"/>
      <c r="F74" s="212">
        <f>C74*E74</f>
        <v>0</v>
      </c>
    </row>
    <row r="75" spans="1:6" ht="12.75">
      <c r="A75" s="209" t="s">
        <v>198</v>
      </c>
      <c r="B75" s="210" t="s">
        <v>199</v>
      </c>
      <c r="C75" s="211">
        <v>1</v>
      </c>
      <c r="D75" s="211" t="s">
        <v>100</v>
      </c>
      <c r="E75" s="207"/>
      <c r="F75" s="212">
        <f>C75*E75</f>
        <v>0</v>
      </c>
    </row>
    <row r="76" spans="1:6" ht="12.75">
      <c r="A76" s="209" t="s">
        <v>200</v>
      </c>
      <c r="B76" s="210" t="s">
        <v>201</v>
      </c>
      <c r="C76" s="211">
        <v>1</v>
      </c>
      <c r="D76" s="211" t="s">
        <v>100</v>
      </c>
      <c r="E76" s="207"/>
      <c r="F76" s="212">
        <f>C76*E76</f>
        <v>0</v>
      </c>
    </row>
    <row r="77" spans="1:6" ht="12.75">
      <c r="A77" s="209" t="s">
        <v>202</v>
      </c>
      <c r="B77" s="210" t="s">
        <v>203</v>
      </c>
      <c r="C77" s="211">
        <v>2</v>
      </c>
      <c r="D77" s="211" t="s">
        <v>100</v>
      </c>
      <c r="E77" s="207"/>
      <c r="F77" s="212">
        <f>C77*E77</f>
        <v>0</v>
      </c>
    </row>
    <row r="78" spans="1:6" ht="12.75">
      <c r="A78" s="209" t="s">
        <v>204</v>
      </c>
      <c r="B78" s="210" t="s">
        <v>205</v>
      </c>
      <c r="C78" s="211">
        <v>1</v>
      </c>
      <c r="D78" s="211" t="s">
        <v>100</v>
      </c>
      <c r="E78" s="207"/>
      <c r="F78" s="212">
        <f>C78*E78</f>
        <v>0</v>
      </c>
    </row>
    <row r="79" spans="1:6" ht="12.75">
      <c r="A79" s="209" t="s">
        <v>212</v>
      </c>
      <c r="B79" s="210" t="s">
        <v>213</v>
      </c>
      <c r="C79" s="211">
        <v>2</v>
      </c>
      <c r="D79" s="211" t="s">
        <v>100</v>
      </c>
      <c r="E79" s="207"/>
      <c r="F79" s="212">
        <f>C79*E79</f>
        <v>0</v>
      </c>
    </row>
    <row r="80" spans="1:6" ht="12.75">
      <c r="A80" s="209" t="s">
        <v>214</v>
      </c>
      <c r="B80" s="222" t="s">
        <v>215</v>
      </c>
      <c r="C80" s="211">
        <v>1</v>
      </c>
      <c r="D80" s="211" t="s">
        <v>100</v>
      </c>
      <c r="E80" s="207"/>
      <c r="F80" s="212">
        <f>C80*E80</f>
        <v>0</v>
      </c>
    </row>
    <row r="81" spans="1:6" ht="12.75">
      <c r="A81" s="209" t="s">
        <v>216</v>
      </c>
      <c r="B81" s="210" t="s">
        <v>217</v>
      </c>
      <c r="C81" s="211">
        <v>1</v>
      </c>
      <c r="D81" s="211" t="s">
        <v>100</v>
      </c>
      <c r="E81" s="207"/>
      <c r="F81" s="212">
        <f>C81*E81</f>
        <v>0</v>
      </c>
    </row>
    <row r="82" spans="1:6" ht="12.75">
      <c r="A82" s="209" t="s">
        <v>218</v>
      </c>
      <c r="B82" s="210" t="s">
        <v>219</v>
      </c>
      <c r="C82" s="211">
        <v>2</v>
      </c>
      <c r="D82" s="211" t="s">
        <v>100</v>
      </c>
      <c r="E82" s="207"/>
      <c r="F82" s="212">
        <f>C82*E82</f>
        <v>0</v>
      </c>
    </row>
    <row r="83" spans="1:6" ht="12.75">
      <c r="A83" s="209" t="s">
        <v>220</v>
      </c>
      <c r="B83" s="210" t="s">
        <v>221</v>
      </c>
      <c r="C83" s="211">
        <v>1</v>
      </c>
      <c r="D83" s="211" t="s">
        <v>222</v>
      </c>
      <c r="E83" s="207"/>
      <c r="F83" s="212">
        <f>C83*E83</f>
        <v>0</v>
      </c>
    </row>
    <row r="84" spans="1:6" ht="12.75">
      <c r="A84" s="209" t="s">
        <v>223</v>
      </c>
      <c r="B84" s="210" t="s">
        <v>224</v>
      </c>
      <c r="C84" s="211">
        <v>1</v>
      </c>
      <c r="D84" s="211" t="s">
        <v>222</v>
      </c>
      <c r="E84" s="207"/>
      <c r="F84" s="212">
        <f>C84*E84</f>
        <v>0</v>
      </c>
    </row>
    <row r="85" spans="1:6" ht="12.75">
      <c r="A85" s="209" t="s">
        <v>226</v>
      </c>
      <c r="B85" s="210" t="s">
        <v>227</v>
      </c>
      <c r="C85" s="211">
        <v>11</v>
      </c>
      <c r="D85" s="211" t="s">
        <v>100</v>
      </c>
      <c r="E85" s="207"/>
      <c r="F85" s="212">
        <f>C85*E85</f>
        <v>0</v>
      </c>
    </row>
    <row r="86" spans="1:6" ht="12.75">
      <c r="A86" s="209"/>
      <c r="B86" s="210" t="s">
        <v>228</v>
      </c>
      <c r="C86" s="211">
        <v>4</v>
      </c>
      <c r="D86" s="211" t="s">
        <v>100</v>
      </c>
      <c r="E86" s="207"/>
      <c r="F86" s="212">
        <f>C86*E86</f>
        <v>0</v>
      </c>
    </row>
    <row r="87" spans="1:6" ht="12.75">
      <c r="A87" s="223"/>
      <c r="B87" s="224" t="s">
        <v>229</v>
      </c>
      <c r="C87" s="225">
        <v>1</v>
      </c>
      <c r="D87" s="225" t="s">
        <v>100</v>
      </c>
      <c r="E87" s="207"/>
      <c r="F87" s="227">
        <f>C87*E87</f>
        <v>0</v>
      </c>
    </row>
    <row r="88" spans="1:6" ht="12.75">
      <c r="A88" s="199"/>
      <c r="B88" s="200" t="s">
        <v>133</v>
      </c>
      <c r="C88" s="201"/>
      <c r="D88" s="201"/>
      <c r="E88" s="202"/>
      <c r="F88" s="203"/>
    </row>
    <row r="89" spans="1:6" ht="12.75">
      <c r="A89" s="223" t="s">
        <v>230</v>
      </c>
      <c r="B89" s="228" t="s">
        <v>231</v>
      </c>
      <c r="C89" s="211">
        <v>1</v>
      </c>
      <c r="D89" s="211" t="s">
        <v>100</v>
      </c>
      <c r="E89" s="207"/>
      <c r="F89" s="212">
        <f>C89*E89</f>
        <v>0</v>
      </c>
    </row>
    <row r="90" spans="1:6" ht="12.75">
      <c r="A90" s="199"/>
      <c r="B90" s="200" t="s">
        <v>430</v>
      </c>
      <c r="C90" s="201"/>
      <c r="D90" s="201"/>
      <c r="E90" s="202"/>
      <c r="F90" s="203"/>
    </row>
    <row r="91" spans="1:6" ht="12.75">
      <c r="A91" s="204" t="s">
        <v>233</v>
      </c>
      <c r="B91" s="205" t="s">
        <v>431</v>
      </c>
      <c r="C91" s="206">
        <v>2</v>
      </c>
      <c r="D91" s="206" t="s">
        <v>100</v>
      </c>
      <c r="E91" s="207"/>
      <c r="F91" s="208">
        <f>C91*E91</f>
        <v>0</v>
      </c>
    </row>
    <row r="92" spans="1:6" ht="12.75">
      <c r="A92" s="209" t="s">
        <v>239</v>
      </c>
      <c r="B92" s="210" t="s">
        <v>240</v>
      </c>
      <c r="C92" s="211">
        <v>2</v>
      </c>
      <c r="D92" s="211" t="s">
        <v>100</v>
      </c>
      <c r="E92" s="207"/>
      <c r="F92" s="212">
        <f>C92*E92</f>
        <v>0</v>
      </c>
    </row>
    <row r="93" spans="1:6" ht="12.75">
      <c r="A93" s="209"/>
      <c r="B93" s="210" t="s">
        <v>357</v>
      </c>
      <c r="C93" s="211">
        <v>24</v>
      </c>
      <c r="D93" s="211" t="s">
        <v>100</v>
      </c>
      <c r="E93" s="207"/>
      <c r="F93" s="212">
        <f>C93*E93</f>
        <v>0</v>
      </c>
    </row>
    <row r="94" spans="1:6" ht="12.75">
      <c r="A94" s="209" t="s">
        <v>242</v>
      </c>
      <c r="B94" s="210" t="s">
        <v>243</v>
      </c>
      <c r="C94" s="211">
        <v>24</v>
      </c>
      <c r="D94" s="211" t="s">
        <v>100</v>
      </c>
      <c r="E94" s="207"/>
      <c r="F94" s="212">
        <f>C94*E94</f>
        <v>0</v>
      </c>
    </row>
    <row r="95" spans="1:6" ht="12.75">
      <c r="A95" s="231" t="s">
        <v>358</v>
      </c>
      <c r="B95" s="210" t="s">
        <v>359</v>
      </c>
      <c r="C95" s="225">
        <v>150</v>
      </c>
      <c r="D95" s="225" t="s">
        <v>246</v>
      </c>
      <c r="E95" s="207"/>
      <c r="F95" s="212">
        <f>C95*E95</f>
        <v>0</v>
      </c>
    </row>
    <row r="96" spans="1:6" ht="12.75">
      <c r="A96" s="232"/>
      <c r="B96" s="224" t="s">
        <v>247</v>
      </c>
      <c r="C96" s="225">
        <v>1</v>
      </c>
      <c r="D96" s="225" t="s">
        <v>248</v>
      </c>
      <c r="E96" s="207"/>
      <c r="F96" s="227">
        <f>C96*E96</f>
        <v>0</v>
      </c>
    </row>
    <row r="97" spans="1:6" ht="12.75">
      <c r="A97" s="199"/>
      <c r="B97" s="200" t="s">
        <v>249</v>
      </c>
      <c r="C97" s="201"/>
      <c r="D97" s="201"/>
      <c r="E97" s="202"/>
      <c r="F97" s="203"/>
    </row>
    <row r="98" spans="1:6" ht="12.75">
      <c r="A98" s="209" t="s">
        <v>250</v>
      </c>
      <c r="B98" s="210" t="s">
        <v>251</v>
      </c>
      <c r="C98" s="211">
        <v>8</v>
      </c>
      <c r="D98" s="211" t="s">
        <v>100</v>
      </c>
      <c r="E98" s="207"/>
      <c r="F98" s="212">
        <f>C98*E98</f>
        <v>0</v>
      </c>
    </row>
    <row r="99" spans="1:6" ht="12.75">
      <c r="A99" s="209" t="s">
        <v>252</v>
      </c>
      <c r="B99" s="210" t="s">
        <v>253</v>
      </c>
      <c r="C99" s="211">
        <v>8</v>
      </c>
      <c r="D99" s="211" t="s">
        <v>100</v>
      </c>
      <c r="E99" s="207"/>
      <c r="F99" s="212">
        <f>C99*E99</f>
        <v>0</v>
      </c>
    </row>
    <row r="100" spans="1:6" ht="12.75">
      <c r="A100" s="199"/>
      <c r="B100" s="200" t="s">
        <v>258</v>
      </c>
      <c r="C100" s="201"/>
      <c r="D100" s="201"/>
      <c r="E100" s="202"/>
      <c r="F100" s="203"/>
    </row>
    <row r="101" spans="1:6" ht="12.75">
      <c r="A101" s="233">
        <v>1186848</v>
      </c>
      <c r="B101" s="205" t="s">
        <v>259</v>
      </c>
      <c r="C101" s="206">
        <v>274</v>
      </c>
      <c r="D101" s="206" t="s">
        <v>246</v>
      </c>
      <c r="E101" s="207"/>
      <c r="F101" s="208">
        <f>C101*E101</f>
        <v>0</v>
      </c>
    </row>
    <row r="102" spans="1:6" ht="12.75">
      <c r="A102" s="234">
        <v>1186844</v>
      </c>
      <c r="B102" s="210" t="s">
        <v>260</v>
      </c>
      <c r="C102" s="211">
        <v>98</v>
      </c>
      <c r="D102" s="211" t="s">
        <v>246</v>
      </c>
      <c r="E102" s="207"/>
      <c r="F102" s="212">
        <f>C102*E102</f>
        <v>0</v>
      </c>
    </row>
    <row r="103" spans="1:6" ht="12.75">
      <c r="A103" s="234">
        <v>1186845</v>
      </c>
      <c r="B103" s="211" t="s">
        <v>261</v>
      </c>
      <c r="C103" s="211">
        <v>30</v>
      </c>
      <c r="D103" s="211" t="s">
        <v>246</v>
      </c>
      <c r="E103" s="207"/>
      <c r="F103" s="212">
        <f>C103*E103</f>
        <v>0</v>
      </c>
    </row>
    <row r="104" spans="1:6" ht="12.75">
      <c r="A104" s="234">
        <v>1168400</v>
      </c>
      <c r="B104" s="211" t="s">
        <v>262</v>
      </c>
      <c r="C104" s="211">
        <v>16</v>
      </c>
      <c r="D104" s="211" t="s">
        <v>246</v>
      </c>
      <c r="E104" s="207"/>
      <c r="F104" s="212">
        <f>C104*E104</f>
        <v>0</v>
      </c>
    </row>
    <row r="105" spans="1:6" ht="12.75">
      <c r="A105" s="234">
        <v>1185968</v>
      </c>
      <c r="B105" s="210" t="s">
        <v>265</v>
      </c>
      <c r="C105" s="211">
        <v>50</v>
      </c>
      <c r="D105" s="211" t="s">
        <v>246</v>
      </c>
      <c r="E105" s="207"/>
      <c r="F105" s="212">
        <f>C105*E105</f>
        <v>0</v>
      </c>
    </row>
    <row r="106" spans="1:6" ht="12.75">
      <c r="A106" s="234"/>
      <c r="B106" s="210" t="s">
        <v>266</v>
      </c>
      <c r="C106" s="211">
        <v>1</v>
      </c>
      <c r="D106" s="211" t="s">
        <v>248</v>
      </c>
      <c r="E106" s="207"/>
      <c r="F106" s="212">
        <f>C106*E106</f>
        <v>0</v>
      </c>
    </row>
    <row r="107" spans="1:6" ht="12.75">
      <c r="A107" s="234"/>
      <c r="B107" s="210" t="s">
        <v>432</v>
      </c>
      <c r="C107" s="211">
        <v>2</v>
      </c>
      <c r="D107" s="211" t="s">
        <v>100</v>
      </c>
      <c r="E107" s="207"/>
      <c r="F107" s="212">
        <f>C107*E107</f>
        <v>0</v>
      </c>
    </row>
    <row r="108" spans="1:6" ht="12.75">
      <c r="A108" s="199"/>
      <c r="B108" s="200" t="s">
        <v>267</v>
      </c>
      <c r="C108" s="201"/>
      <c r="D108" s="201"/>
      <c r="E108" s="202"/>
      <c r="F108" s="203"/>
    </row>
    <row r="109" spans="1:6" ht="12.75">
      <c r="A109" s="236"/>
      <c r="B109" s="237" t="s">
        <v>433</v>
      </c>
      <c r="C109" s="238">
        <v>1</v>
      </c>
      <c r="D109" s="238" t="s">
        <v>248</v>
      </c>
      <c r="E109" s="207"/>
      <c r="F109" s="212">
        <f>C109*E109</f>
        <v>0</v>
      </c>
    </row>
    <row r="110" spans="1:6" ht="12.75">
      <c r="A110" s="199"/>
      <c r="B110" s="200" t="s">
        <v>269</v>
      </c>
      <c r="C110" s="201"/>
      <c r="D110" s="201"/>
      <c r="E110" s="202"/>
      <c r="F110" s="203"/>
    </row>
    <row r="111" spans="1:6" ht="12.75">
      <c r="A111" s="235"/>
      <c r="B111" s="219" t="s">
        <v>270</v>
      </c>
      <c r="C111" s="220">
        <v>1</v>
      </c>
      <c r="D111" s="220" t="s">
        <v>248</v>
      </c>
      <c r="E111" s="239"/>
      <c r="F111" s="221">
        <f>C111*E111</f>
        <v>0</v>
      </c>
    </row>
    <row r="112" spans="1:6" ht="12.75">
      <c r="A112" s="240" t="s">
        <v>271</v>
      </c>
      <c r="B112" s="241"/>
      <c r="C112" s="241"/>
      <c r="D112" s="241"/>
      <c r="E112" s="241"/>
      <c r="F112" s="242">
        <f>SUM(F52:F111)</f>
        <v>0</v>
      </c>
    </row>
    <row r="113" spans="1:6" ht="12.75">
      <c r="A113" s="243" t="s">
        <v>272</v>
      </c>
      <c r="B113" s="244"/>
      <c r="C113" s="244"/>
      <c r="D113" s="244"/>
      <c r="E113" s="244"/>
      <c r="F113" s="242"/>
    </row>
    <row r="114" spans="1:6" ht="12.75">
      <c r="A114" s="245" t="s">
        <v>434</v>
      </c>
      <c r="B114" s="185" t="s">
        <v>424</v>
      </c>
      <c r="C114" s="119"/>
      <c r="D114" s="119"/>
      <c r="E114" s="247"/>
      <c r="F114" s="248"/>
    </row>
    <row r="115" spans="1:6" ht="12.75">
      <c r="A115" s="190" t="s">
        <v>16</v>
      </c>
      <c r="B115" s="191" t="s">
        <v>425</v>
      </c>
      <c r="C115" s="191"/>
      <c r="D115" s="191"/>
      <c r="E115" s="191"/>
      <c r="F115" s="192"/>
    </row>
    <row r="116" spans="1:6" ht="12.75">
      <c r="A116" s="193"/>
      <c r="B116" s="194" t="s">
        <v>275</v>
      </c>
      <c r="F116" s="195"/>
    </row>
    <row r="117" spans="1:6" ht="12.75">
      <c r="A117" s="196"/>
      <c r="B117" s="197" t="s">
        <v>51</v>
      </c>
      <c r="C117" s="197" t="s">
        <v>94</v>
      </c>
      <c r="D117" s="197" t="s">
        <v>95</v>
      </c>
      <c r="E117" s="197" t="s">
        <v>96</v>
      </c>
      <c r="F117" s="198" t="s">
        <v>97</v>
      </c>
    </row>
    <row r="118" spans="1:6" ht="12.75">
      <c r="A118" s="249"/>
      <c r="B118" s="250" t="s">
        <v>276</v>
      </c>
      <c r="C118" s="206">
        <f>C52*305</f>
        <v>4270</v>
      </c>
      <c r="D118" s="206" t="s">
        <v>246</v>
      </c>
      <c r="E118" s="251"/>
      <c r="F118" s="208">
        <f>C118*E118</f>
        <v>0</v>
      </c>
    </row>
    <row r="119" spans="1:6" ht="12.75">
      <c r="A119" s="255"/>
      <c r="B119" s="256" t="s">
        <v>278</v>
      </c>
      <c r="C119" s="211">
        <f>C95</f>
        <v>150</v>
      </c>
      <c r="D119" s="211" t="s">
        <v>246</v>
      </c>
      <c r="E119" s="207"/>
      <c r="F119" s="212">
        <f>C119*E119</f>
        <v>0</v>
      </c>
    </row>
    <row r="120" spans="1:6" ht="12.75">
      <c r="A120" s="255"/>
      <c r="B120" s="256" t="s">
        <v>435</v>
      </c>
      <c r="C120" s="211">
        <f>C63</f>
        <v>194</v>
      </c>
      <c r="D120" s="211" t="s">
        <v>246</v>
      </c>
      <c r="E120" s="207"/>
      <c r="F120" s="212">
        <f>C120*E120</f>
        <v>0</v>
      </c>
    </row>
    <row r="121" spans="1:6" ht="12.75">
      <c r="A121" s="255"/>
      <c r="B121" s="256" t="s">
        <v>436</v>
      </c>
      <c r="C121" s="211">
        <v>1</v>
      </c>
      <c r="D121" s="211" t="s">
        <v>248</v>
      </c>
      <c r="E121" s="207"/>
      <c r="F121" s="212">
        <f>C121*E121</f>
        <v>0</v>
      </c>
    </row>
    <row r="122" spans="1:6" ht="12.75">
      <c r="A122" s="255"/>
      <c r="B122" s="256" t="s">
        <v>437</v>
      </c>
      <c r="C122" s="211">
        <v>1</v>
      </c>
      <c r="D122" s="211" t="s">
        <v>248</v>
      </c>
      <c r="E122" s="207"/>
      <c r="F122" s="212">
        <f>C122*E122</f>
        <v>0</v>
      </c>
    </row>
    <row r="123" spans="1:6" ht="12.75">
      <c r="A123" s="255"/>
      <c r="B123" s="256" t="s">
        <v>281</v>
      </c>
      <c r="C123" s="211">
        <v>2</v>
      </c>
      <c r="D123" s="211" t="s">
        <v>100</v>
      </c>
      <c r="E123" s="207"/>
      <c r="F123" s="212">
        <f>C123*E123</f>
        <v>0</v>
      </c>
    </row>
    <row r="124" spans="1:6" ht="12.75">
      <c r="A124" s="255"/>
      <c r="B124" s="256" t="s">
        <v>282</v>
      </c>
      <c r="C124" s="211">
        <v>2</v>
      </c>
      <c r="D124" s="211" t="s">
        <v>100</v>
      </c>
      <c r="E124" s="207"/>
      <c r="F124" s="212">
        <f>C124*E124</f>
        <v>0</v>
      </c>
    </row>
    <row r="125" spans="1:6" ht="12.75">
      <c r="A125" s="255"/>
      <c r="B125" s="256" t="s">
        <v>283</v>
      </c>
      <c r="C125" s="211">
        <v>2</v>
      </c>
      <c r="D125" s="211" t="s">
        <v>100</v>
      </c>
      <c r="E125" s="207"/>
      <c r="F125" s="212">
        <f>C125*E125</f>
        <v>0</v>
      </c>
    </row>
    <row r="126" spans="1:6" ht="12.75">
      <c r="A126" s="255"/>
      <c r="B126" s="256" t="s">
        <v>284</v>
      </c>
      <c r="C126" s="211">
        <v>214</v>
      </c>
      <c r="D126" s="211" t="s">
        <v>100</v>
      </c>
      <c r="E126" s="207"/>
      <c r="F126" s="212">
        <f>C126*E126</f>
        <v>0</v>
      </c>
    </row>
    <row r="127" spans="1:6" ht="12.75">
      <c r="A127" s="255"/>
      <c r="B127" s="256" t="s">
        <v>285</v>
      </c>
      <c r="C127" s="211">
        <v>64</v>
      </c>
      <c r="D127" s="211" t="s">
        <v>100</v>
      </c>
      <c r="E127" s="207"/>
      <c r="F127" s="212">
        <f>C127*E127</f>
        <v>0</v>
      </c>
    </row>
    <row r="128" spans="1:6" ht="12.75">
      <c r="A128" s="255"/>
      <c r="B128" s="256" t="s">
        <v>286</v>
      </c>
      <c r="C128" s="211">
        <v>2</v>
      </c>
      <c r="D128" s="211" t="s">
        <v>100</v>
      </c>
      <c r="E128" s="207"/>
      <c r="F128" s="212">
        <f>C128*E128</f>
        <v>0</v>
      </c>
    </row>
    <row r="129" spans="1:6" ht="12.75">
      <c r="A129" s="255"/>
      <c r="B129" s="256" t="s">
        <v>287</v>
      </c>
      <c r="C129" s="211">
        <v>24</v>
      </c>
      <c r="D129" s="211" t="s">
        <v>100</v>
      </c>
      <c r="E129" s="207"/>
      <c r="F129" s="212">
        <f>C129*E129</f>
        <v>0</v>
      </c>
    </row>
    <row r="130" spans="1:6" ht="12.75">
      <c r="A130" s="255"/>
      <c r="B130" s="257" t="s">
        <v>288</v>
      </c>
      <c r="C130" s="211">
        <v>12</v>
      </c>
      <c r="D130" s="211" t="s">
        <v>100</v>
      </c>
      <c r="E130" s="207"/>
      <c r="F130" s="212">
        <f>C130*E130</f>
        <v>0</v>
      </c>
    </row>
    <row r="131" spans="1:6" ht="12.75">
      <c r="A131" s="255"/>
      <c r="B131" s="257" t="s">
        <v>289</v>
      </c>
      <c r="C131" s="211">
        <v>1</v>
      </c>
      <c r="D131" s="211" t="s">
        <v>248</v>
      </c>
      <c r="E131" s="207"/>
      <c r="F131" s="212">
        <f>C131*E131</f>
        <v>0</v>
      </c>
    </row>
    <row r="132" spans="1:6" ht="12.75">
      <c r="A132" s="255"/>
      <c r="B132" s="257" t="s">
        <v>290</v>
      </c>
      <c r="C132" s="211">
        <v>1</v>
      </c>
      <c r="D132" s="211" t="s">
        <v>248</v>
      </c>
      <c r="E132" s="207"/>
      <c r="F132" s="212">
        <f>C132*E132</f>
        <v>0</v>
      </c>
    </row>
    <row r="133" spans="1:6" ht="12.75">
      <c r="A133" s="255"/>
      <c r="B133" s="210" t="s">
        <v>438</v>
      </c>
      <c r="C133" s="211">
        <v>1</v>
      </c>
      <c r="D133" s="211" t="s">
        <v>292</v>
      </c>
      <c r="E133" s="207"/>
      <c r="F133" s="212">
        <f>C133*E133</f>
        <v>0</v>
      </c>
    </row>
    <row r="134" spans="1:6" ht="12.75">
      <c r="A134" s="255"/>
      <c r="B134" s="256" t="s">
        <v>293</v>
      </c>
      <c r="C134" s="211">
        <v>1</v>
      </c>
      <c r="D134" s="211" t="s">
        <v>439</v>
      </c>
      <c r="E134" s="207"/>
      <c r="F134" s="212">
        <f>C134*E134</f>
        <v>0</v>
      </c>
    </row>
    <row r="135" spans="1:6" ht="12.75">
      <c r="A135" s="255"/>
      <c r="B135" s="256" t="s">
        <v>295</v>
      </c>
      <c r="C135" s="211">
        <v>1</v>
      </c>
      <c r="D135" s="211" t="s">
        <v>248</v>
      </c>
      <c r="E135" s="207"/>
      <c r="F135" s="212">
        <f>C135*E135</f>
        <v>0</v>
      </c>
    </row>
    <row r="136" spans="1:6" ht="12.75">
      <c r="A136" s="255"/>
      <c r="B136" s="256" t="s">
        <v>296</v>
      </c>
      <c r="C136" s="211">
        <v>1</v>
      </c>
      <c r="D136" s="211" t="s">
        <v>297</v>
      </c>
      <c r="E136" s="207"/>
      <c r="F136" s="212">
        <f>C136*E136</f>
        <v>0</v>
      </c>
    </row>
    <row r="137" spans="1:6" ht="12.75">
      <c r="A137" s="255"/>
      <c r="B137" s="256" t="s">
        <v>298</v>
      </c>
      <c r="C137" s="211">
        <v>1</v>
      </c>
      <c r="D137" s="211" t="s">
        <v>297</v>
      </c>
      <c r="E137" s="207"/>
      <c r="F137" s="212">
        <f>C137*E137</f>
        <v>0</v>
      </c>
    </row>
    <row r="138" spans="1:6" ht="12.75">
      <c r="A138" s="255"/>
      <c r="B138" s="256" t="s">
        <v>299</v>
      </c>
      <c r="C138" s="211">
        <v>107</v>
      </c>
      <c r="D138" s="211" t="s">
        <v>300</v>
      </c>
      <c r="E138" s="207"/>
      <c r="F138" s="212">
        <f>C138*E138</f>
        <v>0</v>
      </c>
    </row>
    <row r="139" spans="1:6" ht="12.75">
      <c r="A139" s="258"/>
      <c r="B139" s="259" t="s">
        <v>301</v>
      </c>
      <c r="C139" s="220">
        <v>1</v>
      </c>
      <c r="D139" s="220" t="s">
        <v>100</v>
      </c>
      <c r="E139" s="260"/>
      <c r="F139" s="221">
        <f>C139*E139</f>
        <v>0</v>
      </c>
    </row>
    <row r="140" spans="1:6" ht="12.75">
      <c r="A140" s="240" t="s">
        <v>302</v>
      </c>
      <c r="B140" s="261"/>
      <c r="C140" s="241"/>
      <c r="D140" s="241"/>
      <c r="E140" s="241"/>
      <c r="F140" s="242">
        <f>SUM(F118:F139)</f>
        <v>0</v>
      </c>
    </row>
    <row r="141" spans="1:6" ht="12.75">
      <c r="A141" s="243" t="s">
        <v>272</v>
      </c>
      <c r="B141" s="244"/>
      <c r="C141" s="244"/>
      <c r="D141" s="244"/>
      <c r="E141" s="244"/>
      <c r="F141" s="195"/>
    </row>
    <row r="142" spans="1:6" ht="12.75">
      <c r="A142" s="262" t="s">
        <v>303</v>
      </c>
      <c r="B142" s="263"/>
      <c r="C142" s="263"/>
      <c r="D142" s="263"/>
      <c r="E142" s="263"/>
      <c r="F142" s="264">
        <f>F112+F140</f>
        <v>0</v>
      </c>
    </row>
    <row r="144" spans="1:6" ht="12.75">
      <c r="A144" s="265" t="s">
        <v>304</v>
      </c>
      <c r="B144" s="265"/>
      <c r="C144" s="265"/>
      <c r="D144" s="265"/>
      <c r="E144" s="265"/>
      <c r="F144" s="265"/>
    </row>
    <row r="145" spans="1:6" ht="12.75">
      <c r="A145" s="265" t="s">
        <v>305</v>
      </c>
      <c r="B145" s="265"/>
      <c r="C145" s="265"/>
      <c r="D145" s="265"/>
      <c r="E145" s="265"/>
      <c r="F145" s="265"/>
    </row>
    <row r="146" spans="1:6" ht="12.75">
      <c r="A146" s="265" t="s">
        <v>306</v>
      </c>
      <c r="B146" s="265"/>
      <c r="C146" s="265"/>
      <c r="D146" s="265"/>
      <c r="E146" s="265"/>
      <c r="F146" s="265"/>
    </row>
    <row r="147" spans="1:6" ht="12.75">
      <c r="A147" s="265" t="s">
        <v>307</v>
      </c>
      <c r="B147" s="265"/>
      <c r="C147" s="265"/>
      <c r="D147" s="265"/>
      <c r="E147" s="265"/>
      <c r="F147" s="265"/>
    </row>
    <row r="149" spans="1:6" ht="12.75">
      <c r="A149" s="118" t="s">
        <v>440</v>
      </c>
      <c r="B149" s="185"/>
      <c r="C149" s="185"/>
      <c r="D149" s="185"/>
      <c r="E149" s="185"/>
      <c r="F149" s="266"/>
    </row>
    <row r="150" spans="1:6" ht="12.75">
      <c r="A150" s="267" t="s">
        <v>90</v>
      </c>
      <c r="B150" s="268"/>
      <c r="C150" s="268"/>
      <c r="D150" s="268"/>
      <c r="E150" s="269"/>
      <c r="F150" s="270">
        <f>+F43</f>
        <v>0</v>
      </c>
    </row>
    <row r="151" spans="1:6" ht="12.75">
      <c r="A151" s="271" t="s">
        <v>148</v>
      </c>
      <c r="B151" s="272"/>
      <c r="C151" s="272"/>
      <c r="D151" s="272"/>
      <c r="E151" s="273"/>
      <c r="F151" s="274">
        <f>+F142</f>
        <v>0</v>
      </c>
    </row>
    <row r="152" spans="1:6" ht="12.75">
      <c r="A152" s="271" t="s">
        <v>309</v>
      </c>
      <c r="B152" s="272"/>
      <c r="C152" s="272"/>
      <c r="D152" s="272"/>
      <c r="E152" s="273"/>
      <c r="F152" s="275"/>
    </row>
    <row r="153" spans="1:6" ht="12.75">
      <c r="A153" s="271" t="s">
        <v>310</v>
      </c>
      <c r="B153" s="272"/>
      <c r="C153" s="272"/>
      <c r="D153" s="272"/>
      <c r="E153" s="273"/>
      <c r="F153" s="275"/>
    </row>
    <row r="154" spans="1:6" ht="12.75">
      <c r="A154" s="271" t="s">
        <v>311</v>
      </c>
      <c r="B154" s="272"/>
      <c r="C154" s="272"/>
      <c r="D154" s="272"/>
      <c r="E154" s="273"/>
      <c r="F154" s="275"/>
    </row>
    <row r="155" spans="1:6" ht="12.75">
      <c r="A155" s="310" t="s">
        <v>312</v>
      </c>
      <c r="B155" s="311"/>
      <c r="C155" s="311"/>
      <c r="D155" s="311"/>
      <c r="E155" s="311"/>
      <c r="F155" s="312">
        <f>SUM(F150:F154)</f>
        <v>0</v>
      </c>
    </row>
  </sheetData>
  <sheetProtection password="E500" sheet="1"/>
  <conditionalFormatting sqref="A36:B36">
    <cfRule type="expression" priority="1" dxfId="0" stopIfTrue="1">
      <formula>NA()</formula>
    </cfRule>
    <cfRule type="expression" priority="2" dxfId="0" stopIfTrue="1">
      <formula>"#REF!=""C"""</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2023-05-04T07:03:41Z</dcterms:modified>
  <cp:category/>
  <cp:version/>
  <cp:contentType/>
  <cp:contentStatus/>
  <cp:revision>32</cp:revision>
</cp:coreProperties>
</file>