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01"/>
  <workbookPr defaultThemeVersion="166925"/>
  <workbookProtection workbookAlgorithmName="SHA-512" workbookHashValue="cI/oWxcCsED5GkmaxwgAnCglZY0use9/CP8ZzHgymvoKizWRHIiWFe/Tk1xUhBqkStHMijVY0yqEwp8zYBl4Ag==" workbookSpinCount="100000" workbookSaltValue="PZtZXKYus27zf2xFDP1zFg==" lockStructure="1"/>
  <bookViews>
    <workbookView xWindow="65416" yWindow="65416" windowWidth="29040" windowHeight="15840" activeTab="0"/>
  </bookViews>
  <sheets>
    <sheet name="rekapitulace nabídky" sheetId="3" r:id="rId1"/>
    <sheet name="UR - dílčí ceny" sheetId="2" r:id="rId2"/>
    <sheet name="UR -tabulka bodů" sheetId="1" r:id="rId3"/>
  </sheets>
  <definedNames>
    <definedName name="_xlnm.Print_Area" localSheetId="0">'rekapitulace nabídky'!$A$1:$G$29</definedName>
    <definedName name="_xlnm.Print_Area" localSheetId="1">'UR - dílčí ceny'!$A$1:$M$21</definedName>
    <definedName name="_xlnm.Print_Area" localSheetId="2">'UR -tabulka bodů'!$A$1:$I$78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<sst xmlns="http://schemas.openxmlformats.org/spreadsheetml/2006/main" count="546" uniqueCount="296">
  <si>
    <t>poř. číslo</t>
  </si>
  <si>
    <t>název organizace</t>
  </si>
  <si>
    <t>Sídlo</t>
  </si>
  <si>
    <t>GPS</t>
  </si>
  <si>
    <t>Ulice, č.p.</t>
  </si>
  <si>
    <t>PSČ</t>
  </si>
  <si>
    <t>Město</t>
  </si>
  <si>
    <t>Hluboká 150</t>
  </si>
  <si>
    <t>403 31</t>
  </si>
  <si>
    <t>50.6739056N, 14.1036175E</t>
  </si>
  <si>
    <t>400 07</t>
  </si>
  <si>
    <t>Ústí nad Labem - Krásné Březno</t>
  </si>
  <si>
    <t>50.6685189N, 14.0789453E</t>
  </si>
  <si>
    <t>Karla IV. 1024/19</t>
  </si>
  <si>
    <t>400 03</t>
  </si>
  <si>
    <t>Ústí nad Labem - Střekov</t>
  </si>
  <si>
    <t>50.6482592N, 14.0538300E</t>
  </si>
  <si>
    <t>400 11</t>
  </si>
  <si>
    <t>50.6698789N, 14.0374161E</t>
  </si>
  <si>
    <t>400 01</t>
  </si>
  <si>
    <t>Ústí nad Labem - Bukov</t>
  </si>
  <si>
    <t>50.6843544N, 14.0031875E</t>
  </si>
  <si>
    <t>Ústí nad Labem - Severní terasa</t>
  </si>
  <si>
    <t>50.6829961N, 14.0292158E</t>
  </si>
  <si>
    <t>50.6577964N, 14.0620453E</t>
  </si>
  <si>
    <t>A. České 702/17</t>
  </si>
  <si>
    <t>50.6713278N, 14.0715497E</t>
  </si>
  <si>
    <t>50.6675847N, 14.0938661E</t>
  </si>
  <si>
    <t>Základní škola Ústí nad Labem, Pod Vodojemem 323/3a, příspěvková organizace</t>
  </si>
  <si>
    <t>Pod Vodojemem 323/3a</t>
  </si>
  <si>
    <t>400 10</t>
  </si>
  <si>
    <t>Ústí nad Labem - Všebořice</t>
  </si>
  <si>
    <t>50.6821125N, 13.9947119E</t>
  </si>
  <si>
    <t>Ústí nad Labem - Mojžíř</t>
  </si>
  <si>
    <t>50.6802275N, 14.1122350E</t>
  </si>
  <si>
    <t>403 21</t>
  </si>
  <si>
    <t>Ústí nad Labem - Brná</t>
  </si>
  <si>
    <t>50.6252569N, 14.0754319E</t>
  </si>
  <si>
    <t>Sportovní areál Dům dětí a mládeže Ústí nad Labem</t>
  </si>
  <si>
    <t>Skorotická 643/1</t>
  </si>
  <si>
    <t>400 01</t>
  </si>
  <si>
    <t>50.6817856N, 14.0067378E</t>
  </si>
  <si>
    <t>Sportovní areál Dům dětí a mládeže Ústí nad Labem - Hoření</t>
  </si>
  <si>
    <t>Hoření 3543/17</t>
  </si>
  <si>
    <t xml:space="preserve">400 11 </t>
  </si>
  <si>
    <t>Ústí nad Labem - Severní Terasa</t>
  </si>
  <si>
    <t>50.6762986N, 14.0349958E</t>
  </si>
  <si>
    <t>Domov Velké Březno, příspěvková organizace</t>
  </si>
  <si>
    <t>403 23</t>
  </si>
  <si>
    <t>50.6662858N, 14.1395578E</t>
  </si>
  <si>
    <t>Pod Horkou 85</t>
  </si>
  <si>
    <t>403 39</t>
  </si>
  <si>
    <t>50.6999464N, 13.9433867E</t>
  </si>
  <si>
    <t>50.6846794N, 14.0194150E</t>
  </si>
  <si>
    <t>Ústí nad Labem - Dobětice</t>
  </si>
  <si>
    <t>50.6756131N, 14.0592314E</t>
  </si>
  <si>
    <t>Muzeum města Ústí nad Labem, příspěvková organizace
- příprava napojení budoucího depozitáře</t>
  </si>
  <si>
    <t>U Lanovky / Černá cesta</t>
  </si>
  <si>
    <t>401 01</t>
  </si>
  <si>
    <t>Ústí nad Labem</t>
  </si>
  <si>
    <t>50.6643886N, 14.0080439E</t>
  </si>
  <si>
    <t>Kulturní středisko města Ústí nad Labem, příspěvková organizace, Národní dům</t>
  </si>
  <si>
    <t>50.6622900N, 14.0419658E</t>
  </si>
  <si>
    <t>Varšavská 767</t>
  </si>
  <si>
    <t>400 03</t>
  </si>
  <si>
    <t>50.6564622N, 14.0480972E</t>
  </si>
  <si>
    <t>Městské služby Ústí nad Labem, Zimní stadion</t>
  </si>
  <si>
    <t>Masarykova 974/232</t>
  </si>
  <si>
    <t>50.6776086N, 14.0135967E</t>
  </si>
  <si>
    <t>Městské služby Ústí nad Labem, Fotbalový stadion</t>
  </si>
  <si>
    <t>Masarykova 1091/228a</t>
  </si>
  <si>
    <t>50.6753650N, 14.0157597E</t>
  </si>
  <si>
    <t>Městské služby Ústí nad Labem, koupaliště Brná</t>
  </si>
  <si>
    <t>Litoměřická 1023/37</t>
  </si>
  <si>
    <t>50.6273003N, 14.0632783E</t>
  </si>
  <si>
    <t>Na Rondelu</t>
  </si>
  <si>
    <t>50.6810278N, 14.0068806E</t>
  </si>
  <si>
    <t>Ústí nad Labem - Neštěmice</t>
  </si>
  <si>
    <t>Krajské ředitelství policie Ústeckého kraje</t>
  </si>
  <si>
    <t>Lidické nám. 899</t>
  </si>
  <si>
    <t>50.6599136N, 14.0360597E</t>
  </si>
  <si>
    <t>Základní škola Ústí nad Labem, Hluboká 150, příspěvková organizace</t>
  </si>
  <si>
    <t>Základní škola a Základní umělecká škola Ústí nad Labem, Husova 349/19, příspěvková organizace</t>
  </si>
  <si>
    <t>Základní škola Ústí nad Labem, Karla IV. 1024/19, příspěvková organizace</t>
  </si>
  <si>
    <t>Základní škola a Mateřská škola Ústí nad Labem, SNP 2304/6, příspěvková organizace</t>
  </si>
  <si>
    <t>Základní škola Ústí nad Labem, Vojnovičova 620/5, příspěvková organizace</t>
  </si>
  <si>
    <t>Základní škola Ústí nad Labem, Mírová 2734/4, příspěvková organizace</t>
  </si>
  <si>
    <t>Základní škola a Mateřská škola Ústí nad Labem, Nová 1432/5, příspěvková organizace</t>
  </si>
  <si>
    <t>Základní škola Ústí nad Labem, Anežky České 702/17, příspěvková organizace</t>
  </si>
  <si>
    <t>Základní škola Ústí nad Labem, Neštěmická 787/38, příspěvková organizace</t>
  </si>
  <si>
    <t>Základní škola Ústí nad Labem, Hlavní 193, příspěvková organizace</t>
  </si>
  <si>
    <t>Základní škola a Mateřská škola Ústí nad Labem, Jitřní 277, příspěvková organizace</t>
  </si>
  <si>
    <t>Domov pro seniory Chlumec, příspěvková organizace</t>
  </si>
  <si>
    <t>Domov pro seniory Severní Terasa, příspěvková organizace</t>
  </si>
  <si>
    <t>Domov pro seniory Dobětice, příspěvková organizace</t>
  </si>
  <si>
    <t>Činoherní studio města Ústí nad Labem, příspěvková organizace</t>
  </si>
  <si>
    <t>Husova 349/19</t>
  </si>
  <si>
    <t>SNP  2304/6</t>
  </si>
  <si>
    <t>Vojnovičova 620/5</t>
  </si>
  <si>
    <t>Mírová  2734/4</t>
  </si>
  <si>
    <t>Nová 1432/5</t>
  </si>
  <si>
    <t>Neštěmická 787/38</t>
  </si>
  <si>
    <t>Hlavní 193</t>
  </si>
  <si>
    <t>Jitřní 277</t>
  </si>
  <si>
    <t>Klášterní 2</t>
  </si>
  <si>
    <t>V Klidu 3133/12</t>
  </si>
  <si>
    <t>Šrámkova 38 A</t>
  </si>
  <si>
    <t>Velké Březno</t>
  </si>
  <si>
    <t>Chlumec</t>
  </si>
  <si>
    <t>DC UNL</t>
  </si>
  <si>
    <t>Mateřská škola Střekov, Ústí nad Labem, Sukova 1174/1, příspěvková organizace</t>
  </si>
  <si>
    <t>Sukova 1174/1</t>
  </si>
  <si>
    <t>50.6515592N, 14.0464181E</t>
  </si>
  <si>
    <t>Městské služby Ústí nad Labem, areál Větruše</t>
  </si>
  <si>
    <t>Fibichova 392/25</t>
  </si>
  <si>
    <t>Ústí nad Labem-centrum</t>
  </si>
  <si>
    <t>50.6550561N, 14.0396328E</t>
  </si>
  <si>
    <t>Mateřská škola Centrum, Ústí nad Labem, Velká Hradební 12/43, příspěvková organizace</t>
  </si>
  <si>
    <t>Velká Hradební 12/43</t>
  </si>
  <si>
    <t>Ústí nad Labem</t>
  </si>
  <si>
    <t>50.6626469N, 14.0429208E</t>
  </si>
  <si>
    <t>Mateřská škola Skřivánek, Ústí nad Labem, Stříbrnické Nivy 2429/6, příspěvková organizace</t>
  </si>
  <si>
    <t>Stříbrnické Nivy 2429/6</t>
  </si>
  <si>
    <t>50.6673839N, 14.0433078E</t>
  </si>
  <si>
    <t>Mateřská škola, Ústí nad Labem, Větrná 2799/1, příspěvková organizace</t>
  </si>
  <si>
    <t>Větrná 2799/1</t>
  </si>
  <si>
    <t>50.6840675N, 14.0275131E</t>
  </si>
  <si>
    <t>Mateřská škola Kameňáček, Ústí nad Labem, Kamenná 1430/1, příspěvková organizace</t>
  </si>
  <si>
    <t>Kamenná 1430/1</t>
  </si>
  <si>
    <t>50.6563144N, 14.0636386E</t>
  </si>
  <si>
    <t>Mateřská škola Zvoneček, Ústí nad Labem, Školní 623/17, příspěvková organizace</t>
  </si>
  <si>
    <t>Školní 623/17</t>
  </si>
  <si>
    <t>50.6853792N, 14.0048553E</t>
  </si>
  <si>
    <t>Mateřská škola Pomněnka, Ústí nad Labem, Přemyslovců 652/14, příspěvková organizace</t>
  </si>
  <si>
    <t>Přemyslovců 652/14</t>
  </si>
  <si>
    <t>50.6714778N, 14.0685086E</t>
  </si>
  <si>
    <t>Mateřská škola Neštěmice, Ústí nad Labem, Mlýnská 385, příspěvková organizace</t>
  </si>
  <si>
    <t>Mlýnská 385</t>
  </si>
  <si>
    <t>50.6752269N, 14.1064919E</t>
  </si>
  <si>
    <t>Mateřská škola Vyhlídka, Ústí nad Labem, Rozcestí 786/2, příspěvková organizace</t>
  </si>
  <si>
    <t>Rozcestí 786/2</t>
  </si>
  <si>
    <t>50.6701997N, 14.0960533E</t>
  </si>
  <si>
    <t>Mateřská škola Skalnička, Ústí nad Labem, Peškova 526, příspěvková organizace</t>
  </si>
  <si>
    <t>Peškova 526</t>
  </si>
  <si>
    <t>50.6803758N, 14.1068486E</t>
  </si>
  <si>
    <t>Mateřská škola Dobětice, Ústí nad Labem, Rabasova 3207/45, příspěvková organizace</t>
  </si>
  <si>
    <t>Rabasova 3207/45</t>
  </si>
  <si>
    <t>50.6745342N, 14.0592850E</t>
  </si>
  <si>
    <t>Mateřská škola, Ústí nad Labem, Marxova 219/28, příspěvková organizace</t>
  </si>
  <si>
    <t>Marxova 219/28</t>
  </si>
  <si>
    <t>Ústí nad Labem - Předlice</t>
  </si>
  <si>
    <t>50.6554386N, 13.9985206E</t>
  </si>
  <si>
    <t>Mateřská škola, Ústí nad Labem, Škroupova 307/7, příspěvková organizace</t>
  </si>
  <si>
    <t>Škroupova 307/7</t>
  </si>
  <si>
    <t>50.6628472N, 13.9881325E</t>
  </si>
  <si>
    <t>Mateřská škola Pohádka, Ústí nad Labem, Bezručova 323/7, příspěvková organizace</t>
  </si>
  <si>
    <t>Bezručova 323/7</t>
  </si>
  <si>
    <t>50.6695528N, 14.0215475E</t>
  </si>
  <si>
    <t>Mateřská škola Kytička, Ústí nad Labem, Pod Vodojemem 313/3B, příspěvková organizace</t>
  </si>
  <si>
    <t>Pod Vodojemem 313/3B</t>
  </si>
  <si>
    <t>50.6830636N, 13.9940692E</t>
  </si>
  <si>
    <t>Mateřská škola Sluníčko, Ústí nad Labem, J. Jabůrkové 601/1, příspěvková organizace</t>
  </si>
  <si>
    <t>J. Jabůrkové 601/1</t>
  </si>
  <si>
    <t>50.6831500N, 14.0005214E</t>
  </si>
  <si>
    <t>Mateřská škola Motýlek, Ústí nad Labem, Keplerova 782/26, příspěvková organizace</t>
  </si>
  <si>
    <t>Keplerova 782/26</t>
  </si>
  <si>
    <t>50.6685017N, 14.0821822E</t>
  </si>
  <si>
    <t>Mateřská škola Písnička, Ústí nad Labem, Studentská 6, příspěvková organizace</t>
  </si>
  <si>
    <t>Studentská 6</t>
  </si>
  <si>
    <t>50.6714094N, 14.1006456E</t>
  </si>
  <si>
    <t>Mateřská škola Pastelka, Ústí nad Labem, Horní 195, příspěvková organizace</t>
  </si>
  <si>
    <t>Horní 195</t>
  </si>
  <si>
    <t>50.6811167N, 14.1137447E</t>
  </si>
  <si>
    <t>Mateřská škola, Ústí nad Labem, Emy Destinové 2027/11, příspěvková organizace</t>
  </si>
  <si>
    <t>Emy Destinové 2027/11</t>
  </si>
  <si>
    <t>50.6706583N, 14.0276056E</t>
  </si>
  <si>
    <t>Mateřská škola, Ústí nad Labem, Karla IV. 1241/41, příspěvková organizace</t>
  </si>
  <si>
    <t>Karla IV. 1241/41</t>
  </si>
  <si>
    <t>50.6460928N, 14.0505253E</t>
  </si>
  <si>
    <t>Mateřská škola, Ústí nad Labem, Vinařská 737/10, příspěvková organizace</t>
  </si>
  <si>
    <t>Vinařská 737/10</t>
  </si>
  <si>
    <t>50.6785889N, 14.0179589E</t>
  </si>
  <si>
    <t>Mateřská škola, Ústí nad Labem, 5. května 53, příspěvková organizace</t>
  </si>
  <si>
    <t>5. května  53</t>
  </si>
  <si>
    <t>403 40</t>
  </si>
  <si>
    <t>50.6889142N, 14.0073406E</t>
  </si>
  <si>
    <t>Mateřská škola, Ústí nad Labem, V Zeleni 530/4, příspěvková organizace</t>
  </si>
  <si>
    <t>V Zeleni 530/4</t>
  </si>
  <si>
    <t>50.6491972N, 14.0567711E</t>
  </si>
  <si>
    <t>Jesle města Ústí nad Labem, příspěvková organizace</t>
  </si>
  <si>
    <t>Mezní 2853/2</t>
  </si>
  <si>
    <t>50.6808444N, 14.0343767E</t>
  </si>
  <si>
    <t>Městské služby Ústí nad Labem,CORSO</t>
  </si>
  <si>
    <t>Krčínova 801/6</t>
  </si>
  <si>
    <t>50.6677142N, 14.0748658E</t>
  </si>
  <si>
    <t>Masarykova x Štefánikova</t>
  </si>
  <si>
    <t>50.6756036N, 14.0152283E</t>
  </si>
  <si>
    <t>Křižovatka</t>
  </si>
  <si>
    <t>50.6568619N, 14.0424581E</t>
  </si>
  <si>
    <t>Pražská x Přístavní</t>
  </si>
  <si>
    <t>50.6584875N, 14.0370831E</t>
  </si>
  <si>
    <t>Malá Hradební x U trati</t>
  </si>
  <si>
    <t>Přechod u Zim. stadionu</t>
  </si>
  <si>
    <t>50.6767453N, 14.0135678E</t>
  </si>
  <si>
    <t>50.6756583N, 14.0138442E</t>
  </si>
  <si>
    <t>V Podhájí</t>
  </si>
  <si>
    <t>Rozvodna MR 2</t>
  </si>
  <si>
    <t>Rozvodna MR 3</t>
  </si>
  <si>
    <t>Rozvodna MR 4</t>
  </si>
  <si>
    <t>Rozvodna MR 5</t>
  </si>
  <si>
    <t>Rozvodna MR 6</t>
  </si>
  <si>
    <t>Rozvodna MR 7</t>
  </si>
  <si>
    <t>Rozvodna MR 8</t>
  </si>
  <si>
    <t>Rozvodna MR 9</t>
  </si>
  <si>
    <t>Rozvodna MR 10</t>
  </si>
  <si>
    <t>Kočkovská</t>
  </si>
  <si>
    <t>50.6799494N, 14.0373222E</t>
  </si>
  <si>
    <t>50.6547231N, 14.0010942E</t>
  </si>
  <si>
    <t>Majakovského</t>
  </si>
  <si>
    <t>50.6661428N, 14.0738469E</t>
  </si>
  <si>
    <t>Jungmanova</t>
  </si>
  <si>
    <t>50.6900436N, 13.9887981E</t>
  </si>
  <si>
    <t>Dopravní podnik</t>
  </si>
  <si>
    <t>50.6728644N, 14.1059106E</t>
  </si>
  <si>
    <t>Seifertova</t>
  </si>
  <si>
    <t>50.6565517N, 14.0506611E</t>
  </si>
  <si>
    <t>Děčínská</t>
  </si>
  <si>
    <t>Nová</t>
  </si>
  <si>
    <t>50.6567697N, 14.0658114E</t>
  </si>
  <si>
    <t>50.6497031N, 14.0590206E</t>
  </si>
  <si>
    <t>Karla IV.</t>
  </si>
  <si>
    <t>ANO</t>
  </si>
  <si>
    <t>NE</t>
  </si>
  <si>
    <t>5, 10, 13, 25, 34, 43, 44, 51</t>
  </si>
  <si>
    <t>délka UR</t>
  </si>
  <si>
    <t>lokalita UR</t>
  </si>
  <si>
    <t>UR</t>
  </si>
  <si>
    <t>1 - Střekov</t>
  </si>
  <si>
    <t>2 - centrum UL</t>
  </si>
  <si>
    <t>3 - Klíše</t>
  </si>
  <si>
    <t>4 - Bukov</t>
  </si>
  <si>
    <t>5 - Krásné Březno, Dobětice</t>
  </si>
  <si>
    <t>6 - Neštěmice</t>
  </si>
  <si>
    <t>7 - Předlice</t>
  </si>
  <si>
    <t>cena celkem</t>
  </si>
  <si>
    <t>Velká Hradební 619/33</t>
  </si>
  <si>
    <t>DC Stará, záložní trasa -zaokruhování</t>
  </si>
  <si>
    <t>Stará 2702/100</t>
  </si>
  <si>
    <t>50.6748136N, 14.0297569E</t>
  </si>
  <si>
    <t>připojené body v rámci lokality</t>
  </si>
  <si>
    <t>délka UR (m)</t>
  </si>
  <si>
    <t>počet úseků</t>
  </si>
  <si>
    <t>délka trasy (m)</t>
  </si>
  <si>
    <t>cena za PD / lokalita (Kč)</t>
  </si>
  <si>
    <t>cena za UR / lokalita (Kč)</t>
  </si>
  <si>
    <t>potřeba</t>
  </si>
  <si>
    <t>3, 29, 33, 49, 52, 64, 65, 66</t>
  </si>
  <si>
    <t>14, 17, 26, 53, 54, 56, 59</t>
  </si>
  <si>
    <t>19, 22, 23, 42, 50, 57, 58, 67</t>
  </si>
  <si>
    <t>2, 9, 18, 37, 39, 45, 61</t>
  </si>
  <si>
    <t>1, 11, 36, 38, 46, 47, 63</t>
  </si>
  <si>
    <t>40, 41, 60</t>
  </si>
  <si>
    <t>část 1</t>
  </si>
  <si>
    <t>část 2</t>
  </si>
  <si>
    <t>část 1 - UR a SoSB</t>
  </si>
  <si>
    <t>cena za smlouvy SoSB (Kč) SoSB</t>
  </si>
  <si>
    <t>počet smluv-odhad SoSB</t>
  </si>
  <si>
    <t>jednotková cena za  SoSB (Kč)</t>
  </si>
  <si>
    <t>kpl</t>
  </si>
  <si>
    <t>uzavření smluv SoSB</t>
  </si>
  <si>
    <t>hod</t>
  </si>
  <si>
    <t>J.C.</t>
  </si>
  <si>
    <t>množství</t>
  </si>
  <si>
    <t>uvedené ceny jsou bez DPH</t>
  </si>
  <si>
    <t>celkem bez DPH</t>
  </si>
  <si>
    <t>část 3</t>
  </si>
  <si>
    <t>součet CELKEM bez DPH</t>
  </si>
  <si>
    <t>cena celkem bez DPH</t>
  </si>
  <si>
    <t>DPH 21%</t>
  </si>
  <si>
    <t>součet CELKEM s DPH</t>
  </si>
  <si>
    <t>projektový management včetně spolupráce třetích stran (jednotlivé připojované subjekty, OMOSRI, ODM, SO)</t>
  </si>
  <si>
    <t>hodina projektová práce na vyžádání zadavatele</t>
  </si>
  <si>
    <t>technické poradenství pro dotační žádost do 14.05.2024</t>
  </si>
  <si>
    <t>technické poradenství pro realizaci od 14.05.2024 do 31.12.2026</t>
  </si>
  <si>
    <t>REKAPITULACE nabídky</t>
  </si>
  <si>
    <t>automatický přenos</t>
  </si>
  <si>
    <t>vyplní uchazeč</t>
  </si>
  <si>
    <t>vedení projektu, koordinace profesí, koordinace Metropolnet, externí konsultant, propoje do MOS</t>
  </si>
  <si>
    <t>znamená pravděpodobně neuznatelný náklad</t>
  </si>
  <si>
    <t>Seznam městských organizací Města</t>
  </si>
  <si>
    <t>6. ÚL. Příloha č. 4 tabulka ocenění  NSVS pro CMS</t>
  </si>
  <si>
    <t>vypracování DPS pro pokládku HDPE</t>
  </si>
  <si>
    <t>zajištění veřejnoprávního projednání  - vydání UR</t>
  </si>
  <si>
    <t>část 2 - vypracování DPS pro pokládku HDPE</t>
  </si>
  <si>
    <t>UR, smlouvy VBř, DPS - dílčí ceny</t>
  </si>
  <si>
    <t xml:space="preserve">Zhotovení projektové dokumentace pro projekt Rozvoj neveřejné síťové infrastruktury v Ústí nad Labem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</si>
</sst>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103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4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/>
    <xf numFmtId="3" fontId="6" fillId="0" borderId="0" xfId="0" applyNumberFormat="1" applyFont="1"/>
    <xf numFmtId="164" fontId="6" fillId="0" borderId="0" xfId="0" applyNumberFormat="1" applyFont="1"/>
    <xf numFmtId="3" fontId="5" fillId="0" borderId="0" xfId="0" applyNumberFormat="1" applyFont="1"/>
    <xf numFmtId="164" fontId="5" fillId="0" borderId="0" xfId="0" applyNumberFormat="1" applyFont="1"/>
    <xf numFmtId="0" fontId="7" fillId="0" borderId="0" xfId="0" applyFont="1"/>
    <xf numFmtId="0" fontId="5" fillId="2" borderId="5" xfId="0" applyFont="1" applyFill="1" applyBorder="1" applyAlignment="1">
      <alignment vertical="center"/>
    </xf>
    <xf numFmtId="164" fontId="4" fillId="0" borderId="6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4" xfId="0" applyFont="1" applyBorder="1"/>
    <xf numFmtId="164" fontId="6" fillId="3" borderId="4" xfId="0" applyNumberFormat="1" applyFont="1" applyFill="1" applyBorder="1" applyAlignment="1">
      <alignment horizontal="center"/>
    </xf>
    <xf numFmtId="164" fontId="6" fillId="3" borderId="4" xfId="0" applyNumberFormat="1" applyFont="1" applyFill="1" applyBorder="1"/>
    <xf numFmtId="3" fontId="6" fillId="0" borderId="4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center" vertical="center"/>
    </xf>
    <xf numFmtId="3" fontId="6" fillId="0" borderId="4" xfId="0" applyNumberFormat="1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4" fillId="0" borderId="0" xfId="0" applyFont="1" applyAlignment="1">
      <alignment horizontal="right"/>
    </xf>
    <xf numFmtId="165" fontId="4" fillId="0" borderId="0" xfId="0" applyNumberFormat="1" applyFont="1"/>
    <xf numFmtId="0" fontId="7" fillId="0" borderId="0" xfId="0" applyFont="1" applyAlignment="1">
      <alignment horizontal="right"/>
    </xf>
    <xf numFmtId="165" fontId="7" fillId="0" borderId="0" xfId="0" applyNumberFormat="1" applyFont="1"/>
    <xf numFmtId="0" fontId="9" fillId="0" borderId="0" xfId="0" applyFont="1" applyAlignment="1">
      <alignment horizontal="right"/>
    </xf>
    <xf numFmtId="165" fontId="9" fillId="0" borderId="0" xfId="0" applyNumberFormat="1" applyFont="1"/>
    <xf numFmtId="0" fontId="10" fillId="0" borderId="0" xfId="0" applyFont="1"/>
    <xf numFmtId="0" fontId="8" fillId="0" borderId="0" xfId="0" applyFont="1"/>
    <xf numFmtId="0" fontId="11" fillId="0" borderId="0" xfId="0" applyFont="1"/>
    <xf numFmtId="0" fontId="0" fillId="0" borderId="0" xfId="0" applyAlignment="1">
      <alignment vertical="top"/>
    </xf>
    <xf numFmtId="49" fontId="12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165" fontId="0" fillId="0" borderId="4" xfId="0" applyNumberFormat="1" applyBorder="1"/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wrapText="1"/>
    </xf>
    <xf numFmtId="165" fontId="0" fillId="3" borderId="4" xfId="0" applyNumberForma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3" fontId="0" fillId="0" borderId="0" xfId="0" applyNumberFormat="1"/>
    <xf numFmtId="49" fontId="13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right" vertical="center"/>
    </xf>
    <xf numFmtId="49" fontId="14" fillId="2" borderId="8" xfId="0" applyNumberFormat="1" applyFont="1" applyFill="1" applyBorder="1" applyAlignment="1">
      <alignment horizontal="center" vertical="center"/>
    </xf>
    <xf numFmtId="49" fontId="14" fillId="2" borderId="9" xfId="20" applyNumberFormat="1" applyFont="1" applyFill="1" applyBorder="1" applyAlignment="1">
      <alignment horizontal="center" vertical="center"/>
      <protection/>
    </xf>
    <xf numFmtId="49" fontId="15" fillId="2" borderId="10" xfId="0" applyNumberFormat="1" applyFont="1" applyFill="1" applyBorder="1" applyAlignment="1">
      <alignment vertical="center" wrapText="1"/>
    </xf>
    <xf numFmtId="49" fontId="15" fillId="2" borderId="11" xfId="0" applyNumberFormat="1" applyFont="1" applyFill="1" applyBorder="1" applyAlignment="1">
      <alignment vertical="center" wrapText="1"/>
    </xf>
    <xf numFmtId="49" fontId="15" fillId="2" borderId="12" xfId="0" applyNumberFormat="1" applyFont="1" applyFill="1" applyBorder="1" applyAlignment="1">
      <alignment vertical="center" wrapText="1"/>
    </xf>
    <xf numFmtId="49" fontId="14" fillId="2" borderId="13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 wrapText="1"/>
    </xf>
    <xf numFmtId="49" fontId="14" fillId="2" borderId="14" xfId="0" applyNumberFormat="1" applyFont="1" applyFill="1" applyBorder="1" applyAlignment="1">
      <alignment vertical="center"/>
    </xf>
    <xf numFmtId="49" fontId="14" fillId="2" borderId="4" xfId="20" applyNumberFormat="1" applyFont="1" applyFill="1" applyBorder="1" applyAlignment="1">
      <alignment vertical="center"/>
      <protection/>
    </xf>
    <xf numFmtId="49" fontId="15" fillId="2" borderId="4" xfId="0" applyNumberFormat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49" fontId="16" fillId="4" borderId="14" xfId="0" applyNumberFormat="1" applyFont="1" applyFill="1" applyBorder="1" applyAlignment="1">
      <alignment horizontal="center" vertical="center" wrapText="1"/>
    </xf>
    <xf numFmtId="49" fontId="16" fillId="4" borderId="4" xfId="20" applyNumberFormat="1" applyFont="1" applyFill="1" applyBorder="1" applyAlignment="1">
      <alignment horizontal="center" vertical="center" wrapText="1"/>
      <protection/>
    </xf>
    <xf numFmtId="49" fontId="17" fillId="4" borderId="4" xfId="0" applyNumberFormat="1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/>
    </xf>
    <xf numFmtId="0" fontId="0" fillId="4" borderId="8" xfId="0" applyFill="1" applyBorder="1"/>
    <xf numFmtId="0" fontId="0" fillId="4" borderId="16" xfId="0" applyFill="1" applyBorder="1"/>
    <xf numFmtId="0" fontId="0" fillId="4" borderId="0" xfId="0" applyFill="1"/>
    <xf numFmtId="0" fontId="0" fillId="4" borderId="17" xfId="0" applyFill="1" applyBorder="1"/>
    <xf numFmtId="0" fontId="19" fillId="5" borderId="14" xfId="0" applyFont="1" applyFill="1" applyBorder="1" applyAlignment="1">
      <alignment horizontal="center" vertical="center"/>
    </xf>
    <xf numFmtId="0" fontId="19" fillId="5" borderId="4" xfId="21" applyFont="1" applyFill="1" applyBorder="1" applyAlignment="1">
      <alignment vertical="center" wrapText="1"/>
      <protection/>
    </xf>
    <xf numFmtId="49" fontId="19" fillId="5" borderId="4" xfId="20" applyNumberFormat="1" applyFont="1" applyFill="1" applyBorder="1" applyAlignment="1">
      <alignment horizontal="left" vertical="center" wrapText="1"/>
      <protection/>
    </xf>
    <xf numFmtId="49" fontId="19" fillId="5" borderId="15" xfId="0" applyNumberFormat="1" applyFont="1" applyFill="1" applyBorder="1" applyAlignment="1">
      <alignment vertical="center"/>
    </xf>
    <xf numFmtId="3" fontId="0" fillId="0" borderId="14" xfId="0" applyNumberFormat="1" applyBorder="1"/>
    <xf numFmtId="0" fontId="0" fillId="0" borderId="18" xfId="0" applyBorder="1"/>
    <xf numFmtId="0" fontId="0" fillId="0" borderId="15" xfId="0" applyBorder="1"/>
    <xf numFmtId="49" fontId="19" fillId="5" borderId="4" xfId="0" applyNumberFormat="1" applyFont="1" applyFill="1" applyBorder="1" applyAlignment="1">
      <alignment vertical="center" wrapText="1"/>
    </xf>
    <xf numFmtId="49" fontId="13" fillId="5" borderId="4" xfId="0" applyNumberFormat="1" applyFont="1" applyFill="1" applyBorder="1" applyAlignment="1">
      <alignment vertical="center" wrapText="1"/>
    </xf>
    <xf numFmtId="0" fontId="19" fillId="6" borderId="1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49" fontId="13" fillId="5" borderId="15" xfId="0" applyNumberFormat="1" applyFont="1" applyFill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vertical="center" wrapText="1"/>
    </xf>
    <xf numFmtId="49" fontId="19" fillId="0" borderId="4" xfId="0" applyNumberFormat="1" applyFont="1" applyBorder="1" applyAlignment="1">
      <alignment vertical="center" wrapText="1"/>
    </xf>
    <xf numFmtId="49" fontId="13" fillId="0" borderId="15" xfId="0" applyNumberFormat="1" applyFont="1" applyBorder="1" applyAlignment="1">
      <alignment vertical="center"/>
    </xf>
    <xf numFmtId="0" fontId="19" fillId="0" borderId="4" xfId="21" applyFont="1" applyBorder="1" applyAlignment="1">
      <alignment vertical="center" wrapText="1"/>
      <protection/>
    </xf>
    <xf numFmtId="49" fontId="19" fillId="0" borderId="15" xfId="0" applyNumberFormat="1" applyFont="1" applyBorder="1" applyAlignment="1">
      <alignment vertical="center"/>
    </xf>
    <xf numFmtId="49" fontId="19" fillId="0" borderId="4" xfId="20" applyNumberFormat="1" applyFont="1" applyBorder="1" applyAlignment="1">
      <alignment horizontal="left" vertical="center" wrapText="1"/>
      <protection/>
    </xf>
    <xf numFmtId="0" fontId="13" fillId="0" borderId="4" xfId="0" applyFont="1" applyBorder="1" applyAlignment="1">
      <alignment vertical="center"/>
    </xf>
    <xf numFmtId="0" fontId="13" fillId="5" borderId="15" xfId="0" applyFont="1" applyFill="1" applyBorder="1" applyAlignment="1">
      <alignment vertical="center"/>
    </xf>
    <xf numFmtId="49" fontId="19" fillId="5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6" borderId="3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49" fontId="19" fillId="0" borderId="1" xfId="20" applyNumberFormat="1" applyFont="1" applyBorder="1" applyAlignment="1">
      <alignment horizontal="left" vertical="center" wrapText="1"/>
      <protection/>
    </xf>
    <xf numFmtId="49" fontId="13" fillId="0" borderId="2" xfId="0" applyNumberFormat="1" applyFont="1" applyBorder="1" applyAlignment="1">
      <alignment vertical="center"/>
    </xf>
    <xf numFmtId="3" fontId="0" fillId="0" borderId="3" xfId="0" applyNumberFormat="1" applyBorder="1"/>
    <xf numFmtId="0" fontId="0" fillId="0" borderId="2" xfId="0" applyBorder="1"/>
    <xf numFmtId="0" fontId="0" fillId="6" borderId="0" xfId="0" applyFill="1"/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 157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0</xdr:rowOff>
    </xdr:from>
    <xdr:to>
      <xdr:col>5</xdr:col>
      <xdr:colOff>1304925</xdr:colOff>
      <xdr:row>0</xdr:row>
      <xdr:rowOff>1000125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53100" y="0"/>
          <a:ext cx="2581275" cy="1000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1190625</xdr:colOff>
      <xdr:row>0</xdr:row>
      <xdr:rowOff>133350</xdr:rowOff>
    </xdr:from>
    <xdr:to>
      <xdr:col>13</xdr:col>
      <xdr:colOff>0</xdr:colOff>
      <xdr:row>5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3475" y="133350"/>
          <a:ext cx="2552700" cy="1047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0</xdr:rowOff>
    </xdr:from>
    <xdr:to>
      <xdr:col>9</xdr:col>
      <xdr:colOff>9525</xdr:colOff>
      <xdr:row>3</xdr:row>
      <xdr:rowOff>85725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0350" y="0"/>
          <a:ext cx="2590800" cy="1019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BreakPreview" zoomScale="80" zoomScaleSheetLayoutView="80" workbookViewId="0" topLeftCell="A1">
      <selection activeCell="B5" sqref="B5"/>
    </sheetView>
  </sheetViews>
  <sheetFormatPr defaultColWidth="8.8515625" defaultRowHeight="15"/>
  <cols>
    <col min="2" max="2" width="63.140625" style="0" customWidth="1"/>
    <col min="4" max="4" width="10.28125" style="0" customWidth="1"/>
    <col min="5" max="5" width="14.28125" style="0" customWidth="1"/>
    <col min="6" max="6" width="34.421875" style="0" customWidth="1"/>
    <col min="7" max="7" width="1.7109375" style="0" customWidth="1"/>
  </cols>
  <sheetData>
    <row r="1" ht="85.9" customHeight="1">
      <c r="A1" s="37" t="s">
        <v>290</v>
      </c>
    </row>
    <row r="2" ht="21">
      <c r="A2" s="36" t="s">
        <v>295</v>
      </c>
    </row>
    <row r="4" ht="21">
      <c r="A4" s="38" t="s">
        <v>284</v>
      </c>
    </row>
    <row r="6" spans="1:6" ht="15.75">
      <c r="A6" s="17" t="s">
        <v>262</v>
      </c>
      <c r="C6" s="39"/>
      <c r="D6" s="39" t="s">
        <v>272</v>
      </c>
      <c r="E6" s="39" t="s">
        <v>271</v>
      </c>
      <c r="F6" s="39" t="s">
        <v>277</v>
      </c>
    </row>
    <row r="7" spans="2:8" ht="15">
      <c r="B7" s="40" t="s">
        <v>292</v>
      </c>
      <c r="C7" s="41" t="s">
        <v>268</v>
      </c>
      <c r="D7" s="41">
        <v>1</v>
      </c>
      <c r="E7" s="42">
        <f>'UR - dílčí ceny'!E18</f>
        <v>0</v>
      </c>
      <c r="F7" s="42">
        <f>D7*E7</f>
        <v>0</v>
      </c>
      <c r="H7" t="s">
        <v>285</v>
      </c>
    </row>
    <row r="8" spans="2:8" ht="15">
      <c r="B8" s="40" t="s">
        <v>269</v>
      </c>
      <c r="C8" s="41" t="s">
        <v>268</v>
      </c>
      <c r="D8" s="43">
        <v>1</v>
      </c>
      <c r="E8" s="42">
        <f>'UR - dílčí ceny'!H18</f>
        <v>0</v>
      </c>
      <c r="F8" s="42">
        <f aca="true" t="shared" si="0" ref="F8:F9">D8*E8</f>
        <v>0</v>
      </c>
      <c r="H8" t="s">
        <v>285</v>
      </c>
    </row>
    <row r="9" spans="2:8" ht="30">
      <c r="B9" s="44" t="s">
        <v>287</v>
      </c>
      <c r="C9" s="41" t="s">
        <v>270</v>
      </c>
      <c r="D9" s="41">
        <v>145</v>
      </c>
      <c r="E9" s="45"/>
      <c r="F9" s="42">
        <f t="shared" si="0"/>
        <v>0</v>
      </c>
      <c r="H9" t="s">
        <v>286</v>
      </c>
    </row>
    <row r="10" spans="3:4" ht="6" customHeight="1">
      <c r="C10" s="39"/>
      <c r="D10" s="39"/>
    </row>
    <row r="11" spans="2:6" ht="15">
      <c r="B11" s="28" t="s">
        <v>274</v>
      </c>
      <c r="C11" s="39"/>
      <c r="D11" s="39"/>
      <c r="F11" s="29">
        <f>SUM(F7:F10)</f>
        <v>0</v>
      </c>
    </row>
    <row r="12" spans="3:4" ht="15">
      <c r="C12" s="39"/>
      <c r="D12" s="39"/>
    </row>
    <row r="13" spans="1:6" ht="15.75">
      <c r="A13" s="17" t="s">
        <v>263</v>
      </c>
      <c r="C13" s="39"/>
      <c r="D13" s="39" t="s">
        <v>272</v>
      </c>
      <c r="E13" s="39" t="s">
        <v>271</v>
      </c>
      <c r="F13" s="39" t="s">
        <v>277</v>
      </c>
    </row>
    <row r="14" spans="2:8" ht="15">
      <c r="B14" s="40" t="s">
        <v>291</v>
      </c>
      <c r="C14" s="41" t="s">
        <v>268</v>
      </c>
      <c r="D14" s="41">
        <v>1</v>
      </c>
      <c r="E14" s="42">
        <f>'UR - dílčí ceny'!M18</f>
        <v>0</v>
      </c>
      <c r="F14" s="42">
        <f>D14*E14</f>
        <v>0</v>
      </c>
      <c r="H14" t="s">
        <v>285</v>
      </c>
    </row>
    <row r="15" spans="3:4" ht="6" customHeight="1">
      <c r="C15" s="39"/>
      <c r="D15" s="39"/>
    </row>
    <row r="16" spans="2:6" ht="15">
      <c r="B16" s="28" t="s">
        <v>274</v>
      </c>
      <c r="C16" s="39"/>
      <c r="D16" s="39"/>
      <c r="F16" s="29">
        <f>SUM(F14:F15)</f>
        <v>0</v>
      </c>
    </row>
    <row r="17" spans="3:4" ht="15">
      <c r="C17" s="39"/>
      <c r="D17" s="39"/>
    </row>
    <row r="18" spans="1:6" ht="15.75">
      <c r="A18" s="17" t="s">
        <v>275</v>
      </c>
      <c r="C18" s="39"/>
      <c r="D18" s="39" t="s">
        <v>272</v>
      </c>
      <c r="E18" s="39" t="s">
        <v>271</v>
      </c>
      <c r="F18" s="39" t="s">
        <v>277</v>
      </c>
    </row>
    <row r="19" spans="2:8" ht="30">
      <c r="B19" s="44" t="s">
        <v>280</v>
      </c>
      <c r="C19" s="41" t="s">
        <v>268</v>
      </c>
      <c r="D19" s="41">
        <v>1</v>
      </c>
      <c r="E19" s="45"/>
      <c r="F19" s="42">
        <f>D19*E19</f>
        <v>0</v>
      </c>
      <c r="H19" t="s">
        <v>286</v>
      </c>
    </row>
    <row r="20" spans="2:8" ht="15">
      <c r="B20" s="44" t="s">
        <v>281</v>
      </c>
      <c r="C20" s="41" t="s">
        <v>270</v>
      </c>
      <c r="D20" s="41">
        <v>100</v>
      </c>
      <c r="E20" s="45"/>
      <c r="F20" s="42">
        <f>D20*E20</f>
        <v>0</v>
      </c>
      <c r="H20" t="s">
        <v>286</v>
      </c>
    </row>
    <row r="21" spans="2:8" ht="15">
      <c r="B21" s="44" t="s">
        <v>282</v>
      </c>
      <c r="C21" s="41" t="s">
        <v>270</v>
      </c>
      <c r="D21" s="43">
        <v>100</v>
      </c>
      <c r="E21" s="45"/>
      <c r="F21" s="42">
        <f aca="true" t="shared" si="1" ref="F21:F22">D21*E21</f>
        <v>0</v>
      </c>
      <c r="H21" t="s">
        <v>286</v>
      </c>
    </row>
    <row r="22" spans="2:8" ht="15">
      <c r="B22" s="44" t="s">
        <v>283</v>
      </c>
      <c r="C22" s="41" t="s">
        <v>270</v>
      </c>
      <c r="D22" s="41">
        <v>190</v>
      </c>
      <c r="E22" s="45"/>
      <c r="F22" s="42">
        <f t="shared" si="1"/>
        <v>0</v>
      </c>
      <c r="H22" t="s">
        <v>286</v>
      </c>
    </row>
    <row r="23" ht="6" customHeight="1"/>
    <row r="24" spans="2:6" ht="15">
      <c r="B24" s="28" t="s">
        <v>274</v>
      </c>
      <c r="F24" s="29">
        <f>SUM(F19:F23)</f>
        <v>0</v>
      </c>
    </row>
    <row r="27" spans="2:6" ht="18.75">
      <c r="B27" s="30" t="s">
        <v>276</v>
      </c>
      <c r="F27" s="31">
        <f>F11+F16+F24</f>
        <v>0</v>
      </c>
    </row>
    <row r="28" spans="2:6" ht="18.75">
      <c r="B28" s="32" t="s">
        <v>278</v>
      </c>
      <c r="F28" s="33">
        <f>F27*0.21</f>
        <v>0</v>
      </c>
    </row>
    <row r="29" spans="2:6" ht="18.75">
      <c r="B29" s="30" t="s">
        <v>279</v>
      </c>
      <c r="F29" s="31">
        <f>SUM(F27:F28)</f>
        <v>0</v>
      </c>
    </row>
  </sheetData>
  <sheetProtection algorithmName="SHA-512" hashValue="mDRbKvntDlpHN+GDXEyLzRbYdrF1AcjqKYgFTQ1GlDSJ+XZZZCIu75F+wYzS+Upbf2ooex1JXUGsBxsnfiWVbA==" saltValue="4R0UvLnoOn42h6HsPahb9Q==" spinCount="100000" sheet="1" objects="1" scenarios="1"/>
  <protectedRanges>
    <protectedRange sqref="E9 E19:E22" name="Oblast2"/>
  </protectedRanges>
  <printOptions/>
  <pageMargins left="0.7" right="0.7" top="0.787401575" bottom="0.787401575" header="0.3" footer="0.3"/>
  <pageSetup horizontalDpi="600" verticalDpi="600" orientation="portrait" paperSize="9" scale="61" r:id="rId2"/>
  <colBreaks count="1" manualBreakCount="1">
    <brk id="7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21"/>
  <sheetViews>
    <sheetView view="pageBreakPreview" zoomScale="80" zoomScaleSheetLayoutView="80" workbookViewId="0" topLeftCell="A1">
      <pane ySplit="1" topLeftCell="A2" activePane="bottomLeft" state="frozen"/>
      <selection pane="bottomLeft" activeCell="B4" sqref="B4"/>
    </sheetView>
  </sheetViews>
  <sheetFormatPr defaultColWidth="8.8515625" defaultRowHeight="15"/>
  <cols>
    <col min="1" max="1" width="1.7109375" style="0" customWidth="1"/>
    <col min="2" max="2" width="27.421875" style="0" customWidth="1"/>
    <col min="3" max="3" width="31.28125" style="0" customWidth="1"/>
    <col min="4" max="4" width="13.28125" style="0" bestFit="1" customWidth="1"/>
    <col min="5" max="5" width="18.7109375" style="0" customWidth="1"/>
    <col min="6" max="6" width="18.7109375" style="46" customWidth="1"/>
    <col min="7" max="8" width="18.7109375" style="47" customWidth="1"/>
    <col min="9" max="9" width="18.7109375" style="0" customWidth="1"/>
    <col min="10" max="10" width="3.28125" style="0" customWidth="1"/>
    <col min="11" max="13" width="18.7109375" style="0" customWidth="1"/>
    <col min="14" max="14" width="24.421875" style="0" bestFit="1" customWidth="1"/>
  </cols>
  <sheetData>
    <row r="1" ht="15"/>
    <row r="2" ht="15">
      <c r="B2" s="37" t="s">
        <v>290</v>
      </c>
    </row>
    <row r="3" ht="15"/>
    <row r="4" ht="21">
      <c r="B4" s="36" t="s">
        <v>295</v>
      </c>
    </row>
    <row r="5" ht="15"/>
    <row r="6" ht="18.75">
      <c r="B6" s="14" t="s">
        <v>294</v>
      </c>
    </row>
    <row r="7" spans="3:14" ht="18.75">
      <c r="C7" s="14"/>
      <c r="D7" s="1"/>
      <c r="E7" s="1"/>
      <c r="F7" s="2"/>
      <c r="G7" s="7"/>
      <c r="H7" s="7"/>
      <c r="I7" s="1"/>
      <c r="K7" s="17"/>
      <c r="L7" s="17"/>
      <c r="M7" s="17"/>
      <c r="N7" s="17"/>
    </row>
    <row r="8" spans="3:14" ht="18.75">
      <c r="C8" s="14"/>
      <c r="D8" s="100" t="s">
        <v>264</v>
      </c>
      <c r="E8" s="101"/>
      <c r="F8" s="101"/>
      <c r="G8" s="101"/>
      <c r="H8" s="101"/>
      <c r="I8" s="102"/>
      <c r="K8" s="100" t="s">
        <v>293</v>
      </c>
      <c r="L8" s="101"/>
      <c r="M8" s="102"/>
      <c r="N8" s="18"/>
    </row>
    <row r="9" spans="2:14" ht="31.5">
      <c r="B9" s="27" t="s">
        <v>235</v>
      </c>
      <c r="C9" s="27" t="s">
        <v>249</v>
      </c>
      <c r="D9" s="26" t="s">
        <v>250</v>
      </c>
      <c r="E9" s="25" t="s">
        <v>254</v>
      </c>
      <c r="F9" s="25" t="s">
        <v>266</v>
      </c>
      <c r="G9" s="25" t="s">
        <v>267</v>
      </c>
      <c r="H9" s="25" t="s">
        <v>265</v>
      </c>
      <c r="I9" s="26" t="s">
        <v>244</v>
      </c>
      <c r="J9" s="47"/>
      <c r="K9" s="25" t="s">
        <v>251</v>
      </c>
      <c r="L9" s="25" t="s">
        <v>252</v>
      </c>
      <c r="M9" s="25" t="s">
        <v>253</v>
      </c>
      <c r="N9" s="39"/>
    </row>
    <row r="10" spans="2:13" ht="15.75">
      <c r="B10" s="19" t="s">
        <v>237</v>
      </c>
      <c r="C10" s="19" t="s">
        <v>256</v>
      </c>
      <c r="D10" s="24">
        <f>'UR -tabulka bodů'!H12+'UR -tabulka bodů'!H26+'UR -tabulka bodů'!H27+'UR -tabulka bodů'!H41+'UR -tabulka bodů'!H44+'UR -tabulka bodů'!H54+'UR -tabulka bodů'!H55+'UR -tabulka bodů'!H56</f>
        <v>3250</v>
      </c>
      <c r="E10" s="20"/>
      <c r="F10" s="8">
        <v>12</v>
      </c>
      <c r="G10" s="21"/>
      <c r="H10" s="9">
        <f>F10*G10</f>
        <v>0</v>
      </c>
      <c r="I10" s="9">
        <f>E10+H10</f>
        <v>0</v>
      </c>
      <c r="J10" s="48"/>
      <c r="K10" s="8">
        <v>8</v>
      </c>
      <c r="L10" s="22">
        <f>D10</f>
        <v>3250</v>
      </c>
      <c r="M10" s="21"/>
    </row>
    <row r="11" spans="2:13" ht="15.75">
      <c r="B11" s="19" t="s">
        <v>238</v>
      </c>
      <c r="C11" s="19" t="s">
        <v>257</v>
      </c>
      <c r="D11" s="24">
        <f>'UR -tabulka bodů'!H18+'UR -tabulka bodů'!H19+'UR -tabulka bodů'!H25+'UR -tabulka bodů'!H45+'UR -tabulka bodů'!H46+'UR -tabulka bodů'!H47+'UR -tabulka bodů'!H50</f>
        <v>1010</v>
      </c>
      <c r="E11" s="20"/>
      <c r="F11" s="8">
        <v>6</v>
      </c>
      <c r="G11" s="21"/>
      <c r="H11" s="9">
        <f aca="true" t="shared" si="0" ref="H11:H16">F11*G11</f>
        <v>0</v>
      </c>
      <c r="I11" s="9">
        <f aca="true" t="shared" si="1" ref="I11:I16">E11+H11</f>
        <v>0</v>
      </c>
      <c r="J11" s="48"/>
      <c r="K11" s="8">
        <v>7</v>
      </c>
      <c r="L11" s="22">
        <f aca="true" t="shared" si="2" ref="L11:L16">D11</f>
        <v>1010</v>
      </c>
      <c r="M11" s="21"/>
    </row>
    <row r="12" spans="2:13" ht="15.75">
      <c r="B12" s="19" t="s">
        <v>239</v>
      </c>
      <c r="C12" s="19" t="s">
        <v>258</v>
      </c>
      <c r="D12" s="24">
        <f>'UR -tabulka bodů'!H21+'UR -tabulka bodů'!H22+'UR -tabulka bodů'!H23+'UR -tabulka bodů'!H35+'UR -tabulka bodů'!H42+'UR -tabulka bodů'!H48+'UR -tabulka bodů'!H49+'UR -tabulka bodů'!H57</f>
        <v>1590</v>
      </c>
      <c r="E12" s="20"/>
      <c r="F12" s="8">
        <v>8</v>
      </c>
      <c r="G12" s="21"/>
      <c r="H12" s="9">
        <f t="shared" si="0"/>
        <v>0</v>
      </c>
      <c r="I12" s="9">
        <f t="shared" si="1"/>
        <v>0</v>
      </c>
      <c r="J12" s="48"/>
      <c r="K12" s="8">
        <v>8</v>
      </c>
      <c r="L12" s="22">
        <f t="shared" si="2"/>
        <v>1590</v>
      </c>
      <c r="M12" s="21"/>
    </row>
    <row r="13" spans="2:13" ht="15.75">
      <c r="B13" s="19" t="s">
        <v>240</v>
      </c>
      <c r="C13" s="19" t="s">
        <v>233</v>
      </c>
      <c r="D13" s="24">
        <f>'UR -tabulka bodů'!H13+'UR -tabulka bodů'!H15+'UR -tabulka bodů'!H17+'UR -tabulka bodů'!H24+'UR -tabulka bodů'!H28+'UR -tabulka bodů'!H36+'UR -tabulka bodů'!H37+'UR -tabulka bodů'!H43</f>
        <v>3170</v>
      </c>
      <c r="E13" s="20"/>
      <c r="F13" s="8">
        <v>12</v>
      </c>
      <c r="G13" s="21"/>
      <c r="H13" s="9">
        <f t="shared" si="0"/>
        <v>0</v>
      </c>
      <c r="I13" s="9">
        <f t="shared" si="1"/>
        <v>0</v>
      </c>
      <c r="J13" s="48"/>
      <c r="K13" s="8">
        <v>8</v>
      </c>
      <c r="L13" s="22">
        <f t="shared" si="2"/>
        <v>3170</v>
      </c>
      <c r="M13" s="21"/>
    </row>
    <row r="14" spans="2:13" ht="15.75">
      <c r="B14" s="19" t="s">
        <v>241</v>
      </c>
      <c r="C14" s="19" t="s">
        <v>259</v>
      </c>
      <c r="D14" s="24">
        <f>'UR -tabulka bodů'!H11+'UR -tabulka bodů'!H14+'UR -tabulka bodů'!H20+'UR -tabulka bodů'!H30+'UR -tabulka bodů'!H32+'UR -tabulka bodů'!H38+'UR -tabulka bodů'!H52</f>
        <v>545</v>
      </c>
      <c r="E14" s="20"/>
      <c r="F14" s="8">
        <v>10</v>
      </c>
      <c r="G14" s="21"/>
      <c r="H14" s="9">
        <f>F14*G14</f>
        <v>0</v>
      </c>
      <c r="I14" s="9">
        <f t="shared" si="1"/>
        <v>0</v>
      </c>
      <c r="J14" s="48"/>
      <c r="K14" s="8">
        <v>7</v>
      </c>
      <c r="L14" s="22">
        <f t="shared" si="2"/>
        <v>545</v>
      </c>
      <c r="M14" s="21"/>
    </row>
    <row r="15" spans="2:13" ht="15.75">
      <c r="B15" s="19" t="s">
        <v>242</v>
      </c>
      <c r="C15" s="19" t="s">
        <v>260</v>
      </c>
      <c r="D15" s="24">
        <f>'UR -tabulka bodů'!H10+'UR -tabulka bodů'!H16+'UR -tabulka bodů'!H29+'UR -tabulka bodů'!H31+'UR -tabulka bodů'!H39+'UR -tabulka bodů'!H40+'UR -tabulka bodů'!H53</f>
        <v>1220</v>
      </c>
      <c r="E15" s="20"/>
      <c r="F15" s="8">
        <v>8</v>
      </c>
      <c r="G15" s="21"/>
      <c r="H15" s="9">
        <f t="shared" si="0"/>
        <v>0</v>
      </c>
      <c r="I15" s="9">
        <f t="shared" si="1"/>
        <v>0</v>
      </c>
      <c r="J15" s="48"/>
      <c r="K15" s="8">
        <v>7</v>
      </c>
      <c r="L15" s="22">
        <f t="shared" si="2"/>
        <v>1220</v>
      </c>
      <c r="M15" s="21"/>
    </row>
    <row r="16" spans="2:13" ht="15.75">
      <c r="B16" s="19" t="s">
        <v>243</v>
      </c>
      <c r="C16" s="19" t="s">
        <v>261</v>
      </c>
      <c r="D16" s="24">
        <f>'UR -tabulka bodů'!H33+'UR -tabulka bodů'!H34+'UR -tabulka bodů'!H51</f>
        <v>860</v>
      </c>
      <c r="E16" s="20"/>
      <c r="F16" s="8">
        <v>8</v>
      </c>
      <c r="G16" s="21"/>
      <c r="H16" s="9">
        <f t="shared" si="0"/>
        <v>0</v>
      </c>
      <c r="I16" s="9">
        <f t="shared" si="1"/>
        <v>0</v>
      </c>
      <c r="J16" s="48"/>
      <c r="K16" s="8">
        <v>3</v>
      </c>
      <c r="L16" s="22">
        <f t="shared" si="2"/>
        <v>860</v>
      </c>
      <c r="M16" s="21"/>
    </row>
    <row r="17" spans="2:13" ht="15.75">
      <c r="B17" s="1"/>
      <c r="C17" s="1"/>
      <c r="D17" s="10"/>
      <c r="E17" s="10"/>
      <c r="F17" s="7"/>
      <c r="G17" s="11"/>
      <c r="H17" s="11"/>
      <c r="I17" s="11"/>
      <c r="J17" s="48"/>
      <c r="M17" s="49"/>
    </row>
    <row r="18" spans="2:13" ht="15.75">
      <c r="B18" s="1"/>
      <c r="C18" s="1"/>
      <c r="D18" s="12">
        <f>SUM(D10:D17)</f>
        <v>11645</v>
      </c>
      <c r="E18" s="13">
        <f>SUM(E10:E17)</f>
        <v>0</v>
      </c>
      <c r="F18" s="12">
        <f>SUM(F10:F17)</f>
        <v>64</v>
      </c>
      <c r="G18" s="11"/>
      <c r="H18" s="13">
        <f>SUM(H10:H17)</f>
        <v>0</v>
      </c>
      <c r="I18" s="13">
        <f>SUM(I10:I17)</f>
        <v>0</v>
      </c>
      <c r="J18" s="48"/>
      <c r="M18" s="13">
        <f>SUM(M10:M17)</f>
        <v>0</v>
      </c>
    </row>
    <row r="19" ht="15">
      <c r="M19" s="49"/>
    </row>
    <row r="20" ht="15">
      <c r="M20" s="49"/>
    </row>
    <row r="21" ht="15.75">
      <c r="B21" s="34" t="s">
        <v>273</v>
      </c>
    </row>
  </sheetData>
  <sheetProtection algorithmName="SHA-512" hashValue="+1eM2tqO2hz+8pmOYalRkUFh2+NWcKhdG3eUADFWGQxMLxLj3BDAEw8nvMS9iiXRtwvrvHKAkAus2ayIM0vHnA==" saltValue="4WsI2r95gBsyFOuBFDu3vA==" spinCount="100000" sheet="1" objects="1" scenarios="1"/>
  <protectedRanges>
    <protectedRange sqref="E10:E16 G10:G16 M10:M16" name="Oblast1"/>
  </protectedRanges>
  <mergeCells count="2">
    <mergeCell ref="D8:I8"/>
    <mergeCell ref="K8:M8"/>
  </mergeCells>
  <printOptions/>
  <pageMargins left="0.7" right="0.7" top="0.787401575" bottom="0.787401575" header="0.3" footer="0.3"/>
  <pageSetup horizontalDpi="600" verticalDpi="600" orientation="landscape" paperSize="9" scale="58" r:id="rId2"/>
  <colBreaks count="1" manualBreakCount="1">
    <brk id="13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8"/>
  <sheetViews>
    <sheetView view="pageBreakPreview" zoomScale="60" workbookViewId="0" topLeftCell="A1">
      <pane ySplit="9" topLeftCell="A10" activePane="bottomLeft" state="frozen"/>
      <selection pane="topLeft" activeCell="G1" sqref="G1"/>
      <selection pane="bottomLeft" activeCell="V26" sqref="V26"/>
    </sheetView>
  </sheetViews>
  <sheetFormatPr defaultColWidth="8.8515625" defaultRowHeight="15"/>
  <cols>
    <col min="1" max="1" width="10.140625" style="0" customWidth="1"/>
    <col min="2" max="2" width="51.28125" style="0" customWidth="1"/>
    <col min="3" max="3" width="29.57421875" style="0" customWidth="1"/>
    <col min="4" max="4" width="8.8515625" style="0" customWidth="1"/>
    <col min="5" max="5" width="28.7109375" style="0" bestFit="1" customWidth="1"/>
    <col min="6" max="6" width="24.28125" style="46" bestFit="1" customWidth="1"/>
    <col min="7" max="7" width="8.421875" style="47" bestFit="1" customWidth="1"/>
    <col min="8" max="8" width="9.28125" style="47" bestFit="1" customWidth="1"/>
    <col min="9" max="9" width="24.421875" style="47" bestFit="1" customWidth="1"/>
  </cols>
  <sheetData>
    <row r="1" ht="32.45" customHeight="1">
      <c r="A1" s="37" t="s">
        <v>290</v>
      </c>
    </row>
    <row r="2" spans="1:2" ht="26.25">
      <c r="A2" s="36" t="s">
        <v>295</v>
      </c>
      <c r="B2" s="35"/>
    </row>
    <row r="3" ht="15"/>
    <row r="4" ht="15"/>
    <row r="5" spans="1:6" ht="21.75" thickBot="1">
      <c r="A5" s="38" t="s">
        <v>289</v>
      </c>
      <c r="C5" s="38"/>
      <c r="D5" s="50"/>
      <c r="E5" s="50"/>
      <c r="F5" s="51"/>
    </row>
    <row r="6" spans="1:9" s="2" customFormat="1" ht="30" customHeight="1">
      <c r="A6" s="52" t="s">
        <v>0</v>
      </c>
      <c r="B6" s="53" t="s">
        <v>1</v>
      </c>
      <c r="C6" s="54" t="s">
        <v>2</v>
      </c>
      <c r="D6" s="55"/>
      <c r="E6" s="56"/>
      <c r="F6" s="57" t="s">
        <v>3</v>
      </c>
      <c r="G6" s="54"/>
      <c r="H6" s="58" t="s">
        <v>236</v>
      </c>
      <c r="I6" s="15"/>
    </row>
    <row r="7" spans="1:9" s="2" customFormat="1" ht="16.5" thickBot="1">
      <c r="A7" s="59"/>
      <c r="B7" s="60"/>
      <c r="C7" s="61" t="s">
        <v>4</v>
      </c>
      <c r="D7" s="61" t="s">
        <v>5</v>
      </c>
      <c r="E7" s="61" t="s">
        <v>6</v>
      </c>
      <c r="F7" s="62"/>
      <c r="G7" s="5" t="s">
        <v>255</v>
      </c>
      <c r="H7" s="3" t="s">
        <v>234</v>
      </c>
      <c r="I7" s="4" t="s">
        <v>235</v>
      </c>
    </row>
    <row r="8" spans="1:9" s="69" customFormat="1" ht="15">
      <c r="A8" s="63"/>
      <c r="B8" s="64"/>
      <c r="C8" s="65"/>
      <c r="D8" s="65"/>
      <c r="E8" s="65"/>
      <c r="F8" s="66"/>
      <c r="G8" s="67"/>
      <c r="H8" s="68"/>
      <c r="I8" s="68"/>
    </row>
    <row r="9" spans="1:9" s="69" customFormat="1" ht="15">
      <c r="A9" s="63"/>
      <c r="B9" s="64"/>
      <c r="C9" s="65"/>
      <c r="D9" s="65"/>
      <c r="E9" s="65"/>
      <c r="F9" s="66"/>
      <c r="G9" s="70"/>
      <c r="H9" s="68"/>
      <c r="I9" s="68"/>
    </row>
    <row r="10" spans="1:9" ht="24.95" customHeight="1">
      <c r="A10" s="71">
        <v>1</v>
      </c>
      <c r="B10" s="72" t="s">
        <v>81</v>
      </c>
      <c r="C10" s="73" t="s">
        <v>7</v>
      </c>
      <c r="D10" s="73" t="s">
        <v>8</v>
      </c>
      <c r="E10" s="73" t="s">
        <v>77</v>
      </c>
      <c r="F10" s="74" t="s">
        <v>9</v>
      </c>
      <c r="G10" s="16" t="s">
        <v>231</v>
      </c>
      <c r="H10" s="75">
        <v>150</v>
      </c>
      <c r="I10" s="76" t="s">
        <v>242</v>
      </c>
    </row>
    <row r="11" spans="1:9" ht="24.95" customHeight="1">
      <c r="A11" s="71">
        <v>2</v>
      </c>
      <c r="B11" s="72" t="s">
        <v>82</v>
      </c>
      <c r="C11" s="73" t="s">
        <v>96</v>
      </c>
      <c r="D11" s="73" t="s">
        <v>10</v>
      </c>
      <c r="E11" s="73" t="s">
        <v>11</v>
      </c>
      <c r="F11" s="74" t="s">
        <v>12</v>
      </c>
      <c r="G11" s="16" t="s">
        <v>231</v>
      </c>
      <c r="H11" s="75">
        <v>100</v>
      </c>
      <c r="I11" s="77" t="s">
        <v>241</v>
      </c>
    </row>
    <row r="12" spans="1:9" ht="24.95" customHeight="1">
      <c r="A12" s="71">
        <v>3</v>
      </c>
      <c r="B12" s="72" t="s">
        <v>83</v>
      </c>
      <c r="C12" s="78" t="s">
        <v>13</v>
      </c>
      <c r="D12" s="78" t="s">
        <v>14</v>
      </c>
      <c r="E12" s="78" t="s">
        <v>15</v>
      </c>
      <c r="F12" s="74" t="s">
        <v>16</v>
      </c>
      <c r="G12" s="16" t="s">
        <v>231</v>
      </c>
      <c r="H12" s="75">
        <v>250</v>
      </c>
      <c r="I12" s="77" t="s">
        <v>237</v>
      </c>
    </row>
    <row r="13" spans="1:9" ht="24.95" customHeight="1">
      <c r="A13" s="71">
        <v>5</v>
      </c>
      <c r="B13" s="72" t="s">
        <v>85</v>
      </c>
      <c r="C13" s="73" t="s">
        <v>98</v>
      </c>
      <c r="D13" s="73" t="s">
        <v>19</v>
      </c>
      <c r="E13" s="73" t="s">
        <v>20</v>
      </c>
      <c r="F13" s="74" t="s">
        <v>21</v>
      </c>
      <c r="G13" s="16" t="s">
        <v>231</v>
      </c>
      <c r="H13" s="75">
        <v>600</v>
      </c>
      <c r="I13" s="77" t="s">
        <v>240</v>
      </c>
    </row>
    <row r="14" spans="1:9" ht="24.95" customHeight="1">
      <c r="A14" s="71">
        <v>9</v>
      </c>
      <c r="B14" s="72" t="s">
        <v>89</v>
      </c>
      <c r="C14" s="73" t="s">
        <v>101</v>
      </c>
      <c r="D14" s="73" t="s">
        <v>10</v>
      </c>
      <c r="E14" s="73" t="s">
        <v>59</v>
      </c>
      <c r="F14" s="74" t="s">
        <v>27</v>
      </c>
      <c r="G14" s="16" t="s">
        <v>231</v>
      </c>
      <c r="H14" s="75">
        <v>50</v>
      </c>
      <c r="I14" s="77" t="s">
        <v>241</v>
      </c>
    </row>
    <row r="15" spans="1:9" ht="24.95" customHeight="1">
      <c r="A15" s="71">
        <v>10</v>
      </c>
      <c r="B15" s="72" t="s">
        <v>28</v>
      </c>
      <c r="C15" s="73" t="s">
        <v>29</v>
      </c>
      <c r="D15" s="73" t="s">
        <v>30</v>
      </c>
      <c r="E15" s="73" t="s">
        <v>31</v>
      </c>
      <c r="F15" s="74" t="s">
        <v>32</v>
      </c>
      <c r="G15" s="16" t="s">
        <v>231</v>
      </c>
      <c r="H15" s="75">
        <v>500</v>
      </c>
      <c r="I15" s="77" t="s">
        <v>240</v>
      </c>
    </row>
    <row r="16" spans="1:9" ht="24.95" customHeight="1">
      <c r="A16" s="71">
        <v>11</v>
      </c>
      <c r="B16" s="72" t="s">
        <v>90</v>
      </c>
      <c r="C16" s="73" t="s">
        <v>102</v>
      </c>
      <c r="D16" s="73" t="s">
        <v>8</v>
      </c>
      <c r="E16" s="73" t="s">
        <v>33</v>
      </c>
      <c r="F16" s="74" t="s">
        <v>34</v>
      </c>
      <c r="G16" s="16" t="s">
        <v>231</v>
      </c>
      <c r="H16" s="75">
        <v>60</v>
      </c>
      <c r="I16" s="77" t="s">
        <v>242</v>
      </c>
    </row>
    <row r="17" spans="1:9" ht="24.95" customHeight="1">
      <c r="A17" s="71">
        <v>13</v>
      </c>
      <c r="B17" s="72" t="s">
        <v>38</v>
      </c>
      <c r="C17" s="78" t="s">
        <v>39</v>
      </c>
      <c r="D17" s="78" t="s">
        <v>40</v>
      </c>
      <c r="E17" s="78" t="s">
        <v>20</v>
      </c>
      <c r="F17" s="74" t="s">
        <v>41</v>
      </c>
      <c r="G17" s="16" t="s">
        <v>231</v>
      </c>
      <c r="H17" s="75">
        <v>120</v>
      </c>
      <c r="I17" s="77" t="s">
        <v>240</v>
      </c>
    </row>
    <row r="18" spans="1:9" ht="24.95" customHeight="1">
      <c r="A18" s="71">
        <v>14</v>
      </c>
      <c r="B18" s="72" t="s">
        <v>42</v>
      </c>
      <c r="C18" s="78" t="s">
        <v>43</v>
      </c>
      <c r="D18" s="78" t="s">
        <v>44</v>
      </c>
      <c r="E18" s="79" t="s">
        <v>45</v>
      </c>
      <c r="F18" s="74" t="s">
        <v>46</v>
      </c>
      <c r="G18" s="16" t="s">
        <v>231</v>
      </c>
      <c r="H18" s="75">
        <v>80</v>
      </c>
      <c r="I18" s="77" t="s">
        <v>238</v>
      </c>
    </row>
    <row r="19" spans="1:9" ht="24.95" customHeight="1">
      <c r="A19" s="71">
        <v>17</v>
      </c>
      <c r="B19" s="72" t="s">
        <v>93</v>
      </c>
      <c r="C19" s="73" t="s">
        <v>105</v>
      </c>
      <c r="D19" s="73" t="s">
        <v>17</v>
      </c>
      <c r="E19" s="73" t="s">
        <v>22</v>
      </c>
      <c r="F19" s="74" t="s">
        <v>53</v>
      </c>
      <c r="G19" s="16" t="s">
        <v>231</v>
      </c>
      <c r="H19" s="75">
        <v>410</v>
      </c>
      <c r="I19" s="77" t="s">
        <v>238</v>
      </c>
    </row>
    <row r="20" spans="1:9" ht="24.95" customHeight="1">
      <c r="A20" s="71">
        <v>18</v>
      </c>
      <c r="B20" s="72" t="s">
        <v>94</v>
      </c>
      <c r="C20" s="73" t="s">
        <v>106</v>
      </c>
      <c r="D20" s="73" t="s">
        <v>17</v>
      </c>
      <c r="E20" s="73" t="s">
        <v>54</v>
      </c>
      <c r="F20" s="74" t="s">
        <v>55</v>
      </c>
      <c r="G20" s="16" t="s">
        <v>231</v>
      </c>
      <c r="H20" s="75">
        <v>200</v>
      </c>
      <c r="I20" s="77" t="s">
        <v>241</v>
      </c>
    </row>
    <row r="21" spans="1:9" ht="24.95" customHeight="1">
      <c r="A21" s="80">
        <v>19</v>
      </c>
      <c r="B21" s="72" t="s">
        <v>56</v>
      </c>
      <c r="C21" s="78" t="s">
        <v>57</v>
      </c>
      <c r="D21" s="78" t="s">
        <v>58</v>
      </c>
      <c r="E21" s="78" t="s">
        <v>59</v>
      </c>
      <c r="F21" s="74" t="s">
        <v>60</v>
      </c>
      <c r="G21" s="16" t="s">
        <v>231</v>
      </c>
      <c r="H21" s="75">
        <v>200</v>
      </c>
      <c r="I21" s="77" t="s">
        <v>239</v>
      </c>
    </row>
    <row r="22" spans="1:9" ht="24.95" customHeight="1">
      <c r="A22" s="71">
        <v>22</v>
      </c>
      <c r="B22" s="79" t="s">
        <v>66</v>
      </c>
      <c r="C22" s="81" t="s">
        <v>67</v>
      </c>
      <c r="D22" s="73" t="s">
        <v>40</v>
      </c>
      <c r="E22" s="73" t="s">
        <v>59</v>
      </c>
      <c r="F22" s="82" t="s">
        <v>68</v>
      </c>
      <c r="G22" s="16" t="s">
        <v>231</v>
      </c>
      <c r="H22" s="75">
        <v>350</v>
      </c>
      <c r="I22" s="77" t="s">
        <v>239</v>
      </c>
    </row>
    <row r="23" spans="1:9" ht="24.95" customHeight="1">
      <c r="A23" s="71">
        <v>23</v>
      </c>
      <c r="B23" s="79" t="s">
        <v>69</v>
      </c>
      <c r="C23" s="79" t="s">
        <v>70</v>
      </c>
      <c r="D23" s="73" t="s">
        <v>40</v>
      </c>
      <c r="E23" s="73" t="s">
        <v>59</v>
      </c>
      <c r="F23" s="82" t="s">
        <v>71</v>
      </c>
      <c r="G23" s="16" t="s">
        <v>231</v>
      </c>
      <c r="H23" s="75">
        <v>200</v>
      </c>
      <c r="I23" s="77" t="s">
        <v>239</v>
      </c>
    </row>
    <row r="24" spans="1:9" ht="24.95" customHeight="1">
      <c r="A24" s="83">
        <v>25</v>
      </c>
      <c r="B24" s="84" t="s">
        <v>109</v>
      </c>
      <c r="C24" s="84" t="s">
        <v>75</v>
      </c>
      <c r="D24" s="85" t="s">
        <v>40</v>
      </c>
      <c r="E24" s="85" t="s">
        <v>20</v>
      </c>
      <c r="F24" s="86" t="s">
        <v>76</v>
      </c>
      <c r="G24" s="16" t="s">
        <v>231</v>
      </c>
      <c r="H24" s="75">
        <v>500</v>
      </c>
      <c r="I24" s="77" t="s">
        <v>240</v>
      </c>
    </row>
    <row r="25" spans="1:9" ht="24.95" customHeight="1">
      <c r="A25" s="83">
        <v>26</v>
      </c>
      <c r="B25" s="84" t="s">
        <v>78</v>
      </c>
      <c r="C25" s="84" t="s">
        <v>79</v>
      </c>
      <c r="D25" s="85" t="s">
        <v>40</v>
      </c>
      <c r="E25" s="85" t="s">
        <v>59</v>
      </c>
      <c r="F25" s="86" t="s">
        <v>80</v>
      </c>
      <c r="G25" s="16" t="s">
        <v>231</v>
      </c>
      <c r="H25" s="75">
        <v>150</v>
      </c>
      <c r="I25" s="77" t="s">
        <v>238</v>
      </c>
    </row>
    <row r="26" spans="1:9" ht="24.95" customHeight="1">
      <c r="A26" s="83">
        <v>29</v>
      </c>
      <c r="B26" s="87" t="s">
        <v>110</v>
      </c>
      <c r="C26" s="85" t="s">
        <v>111</v>
      </c>
      <c r="D26" s="85" t="s">
        <v>14</v>
      </c>
      <c r="E26" s="85" t="s">
        <v>15</v>
      </c>
      <c r="F26" s="88" t="s">
        <v>112</v>
      </c>
      <c r="G26" s="16" t="s">
        <v>231</v>
      </c>
      <c r="H26" s="75">
        <v>850</v>
      </c>
      <c r="I26" s="77" t="s">
        <v>237</v>
      </c>
    </row>
    <row r="27" spans="1:9" ht="24.95" customHeight="1">
      <c r="A27" s="83">
        <v>33</v>
      </c>
      <c r="B27" s="87" t="s">
        <v>127</v>
      </c>
      <c r="C27" s="89" t="s">
        <v>128</v>
      </c>
      <c r="D27" s="89" t="s">
        <v>14</v>
      </c>
      <c r="E27" s="89" t="s">
        <v>119</v>
      </c>
      <c r="F27" s="88" t="s">
        <v>129</v>
      </c>
      <c r="G27" s="16" t="s">
        <v>231</v>
      </c>
      <c r="H27" s="75">
        <v>80</v>
      </c>
      <c r="I27" s="77" t="s">
        <v>237</v>
      </c>
    </row>
    <row r="28" spans="1:9" ht="24.95" customHeight="1">
      <c r="A28" s="83">
        <v>34</v>
      </c>
      <c r="B28" s="87" t="s">
        <v>130</v>
      </c>
      <c r="C28" s="89" t="s">
        <v>131</v>
      </c>
      <c r="D28" s="89" t="s">
        <v>19</v>
      </c>
      <c r="E28" s="89" t="s">
        <v>20</v>
      </c>
      <c r="F28" s="88" t="s">
        <v>132</v>
      </c>
      <c r="G28" s="16" t="s">
        <v>231</v>
      </c>
      <c r="H28" s="75">
        <v>50</v>
      </c>
      <c r="I28" s="77" t="s">
        <v>240</v>
      </c>
    </row>
    <row r="29" spans="1:9" ht="24.95" customHeight="1">
      <c r="A29" s="83">
        <v>36</v>
      </c>
      <c r="B29" s="87" t="s">
        <v>136</v>
      </c>
      <c r="C29" s="89" t="s">
        <v>137</v>
      </c>
      <c r="D29" s="89" t="s">
        <v>8</v>
      </c>
      <c r="E29" s="89" t="s">
        <v>77</v>
      </c>
      <c r="F29" s="88" t="s">
        <v>138</v>
      </c>
      <c r="G29" s="16" t="s">
        <v>231</v>
      </c>
      <c r="H29" s="75">
        <v>350</v>
      </c>
      <c r="I29" s="77" t="s">
        <v>242</v>
      </c>
    </row>
    <row r="30" spans="1:9" ht="24.95" customHeight="1">
      <c r="A30" s="83">
        <v>37</v>
      </c>
      <c r="B30" s="87" t="s">
        <v>139</v>
      </c>
      <c r="C30" s="89" t="s">
        <v>140</v>
      </c>
      <c r="D30" s="89" t="s">
        <v>10</v>
      </c>
      <c r="E30" s="89" t="s">
        <v>119</v>
      </c>
      <c r="F30" s="88" t="s">
        <v>141</v>
      </c>
      <c r="G30" s="16" t="s">
        <v>231</v>
      </c>
      <c r="H30" s="75">
        <v>20</v>
      </c>
      <c r="I30" s="77" t="s">
        <v>241</v>
      </c>
    </row>
    <row r="31" spans="1:9" ht="24.95" customHeight="1">
      <c r="A31" s="83">
        <v>38</v>
      </c>
      <c r="B31" s="87" t="s">
        <v>142</v>
      </c>
      <c r="C31" s="89" t="s">
        <v>143</v>
      </c>
      <c r="D31" s="89" t="s">
        <v>8</v>
      </c>
      <c r="E31" s="89" t="s">
        <v>77</v>
      </c>
      <c r="F31" s="88" t="s">
        <v>144</v>
      </c>
      <c r="G31" s="16" t="s">
        <v>231</v>
      </c>
      <c r="H31" s="75">
        <v>320</v>
      </c>
      <c r="I31" s="77" t="s">
        <v>242</v>
      </c>
    </row>
    <row r="32" spans="1:9" ht="24.95" customHeight="1">
      <c r="A32" s="83">
        <v>39</v>
      </c>
      <c r="B32" s="87" t="s">
        <v>145</v>
      </c>
      <c r="C32" s="89" t="s">
        <v>146</v>
      </c>
      <c r="D32" s="89" t="s">
        <v>17</v>
      </c>
      <c r="E32" s="89" t="s">
        <v>54</v>
      </c>
      <c r="F32" s="88" t="s">
        <v>147</v>
      </c>
      <c r="G32" s="16" t="s">
        <v>231</v>
      </c>
      <c r="H32" s="75">
        <v>50</v>
      </c>
      <c r="I32" s="77" t="s">
        <v>241</v>
      </c>
    </row>
    <row r="33" spans="1:9" ht="24.95" customHeight="1">
      <c r="A33" s="83">
        <v>40</v>
      </c>
      <c r="B33" s="87" t="s">
        <v>148</v>
      </c>
      <c r="C33" s="89" t="s">
        <v>149</v>
      </c>
      <c r="D33" s="89" t="s">
        <v>19</v>
      </c>
      <c r="E33" s="89" t="s">
        <v>150</v>
      </c>
      <c r="F33" s="88" t="s">
        <v>151</v>
      </c>
      <c r="G33" s="16" t="s">
        <v>231</v>
      </c>
      <c r="H33" s="75">
        <v>250</v>
      </c>
      <c r="I33" s="77" t="s">
        <v>243</v>
      </c>
    </row>
    <row r="34" spans="1:9" ht="24.95" customHeight="1">
      <c r="A34" s="83">
        <v>41</v>
      </c>
      <c r="B34" s="87" t="s">
        <v>152</v>
      </c>
      <c r="C34" s="89" t="s">
        <v>153</v>
      </c>
      <c r="D34" s="89" t="s">
        <v>19</v>
      </c>
      <c r="E34" s="89" t="s">
        <v>150</v>
      </c>
      <c r="F34" s="88" t="s">
        <v>154</v>
      </c>
      <c r="G34" s="16" t="s">
        <v>231</v>
      </c>
      <c r="H34" s="75">
        <v>360</v>
      </c>
      <c r="I34" s="77" t="s">
        <v>243</v>
      </c>
    </row>
    <row r="35" spans="1:9" ht="24.95" customHeight="1">
      <c r="A35" s="83">
        <v>42</v>
      </c>
      <c r="B35" s="87" t="s">
        <v>155</v>
      </c>
      <c r="C35" s="89" t="s">
        <v>156</v>
      </c>
      <c r="D35" s="89" t="s">
        <v>19</v>
      </c>
      <c r="E35" s="89" t="s">
        <v>119</v>
      </c>
      <c r="F35" s="88" t="s">
        <v>157</v>
      </c>
      <c r="G35" s="16" t="s">
        <v>231</v>
      </c>
      <c r="H35" s="75">
        <v>20</v>
      </c>
      <c r="I35" s="77" t="s">
        <v>239</v>
      </c>
    </row>
    <row r="36" spans="1:9" ht="24.95" customHeight="1">
      <c r="A36" s="83">
        <v>43</v>
      </c>
      <c r="B36" s="87" t="s">
        <v>158</v>
      </c>
      <c r="C36" s="89" t="s">
        <v>159</v>
      </c>
      <c r="D36" s="89" t="s">
        <v>30</v>
      </c>
      <c r="E36" s="89" t="s">
        <v>31</v>
      </c>
      <c r="F36" s="88" t="s">
        <v>160</v>
      </c>
      <c r="G36" s="16" t="s">
        <v>231</v>
      </c>
      <c r="H36" s="75">
        <v>150</v>
      </c>
      <c r="I36" s="77" t="s">
        <v>240</v>
      </c>
    </row>
    <row r="37" spans="1:9" ht="24.95" customHeight="1">
      <c r="A37" s="83">
        <v>44</v>
      </c>
      <c r="B37" s="87" t="s">
        <v>161</v>
      </c>
      <c r="C37" s="89" t="s">
        <v>162</v>
      </c>
      <c r="D37" s="89" t="s">
        <v>19</v>
      </c>
      <c r="E37" s="89" t="s">
        <v>20</v>
      </c>
      <c r="F37" s="88" t="s">
        <v>163</v>
      </c>
      <c r="G37" s="16" t="s">
        <v>231</v>
      </c>
      <c r="H37" s="75">
        <v>500</v>
      </c>
      <c r="I37" s="77" t="s">
        <v>240</v>
      </c>
    </row>
    <row r="38" spans="1:9" ht="24.95" customHeight="1">
      <c r="A38" s="83">
        <v>45</v>
      </c>
      <c r="B38" s="87" t="s">
        <v>164</v>
      </c>
      <c r="C38" s="89" t="s">
        <v>165</v>
      </c>
      <c r="D38" s="89" t="s">
        <v>10</v>
      </c>
      <c r="E38" s="89" t="s">
        <v>11</v>
      </c>
      <c r="F38" s="88" t="s">
        <v>166</v>
      </c>
      <c r="G38" s="16" t="s">
        <v>231</v>
      </c>
      <c r="H38" s="75">
        <v>25</v>
      </c>
      <c r="I38" s="77" t="s">
        <v>241</v>
      </c>
    </row>
    <row r="39" spans="1:9" ht="24.95" customHeight="1">
      <c r="A39" s="83">
        <v>46</v>
      </c>
      <c r="B39" s="87" t="s">
        <v>167</v>
      </c>
      <c r="C39" s="89" t="s">
        <v>168</v>
      </c>
      <c r="D39" s="89" t="s">
        <v>8</v>
      </c>
      <c r="E39" s="89" t="s">
        <v>77</v>
      </c>
      <c r="F39" s="88" t="s">
        <v>169</v>
      </c>
      <c r="G39" s="16" t="s">
        <v>231</v>
      </c>
      <c r="H39" s="75">
        <v>180</v>
      </c>
      <c r="I39" s="77" t="s">
        <v>242</v>
      </c>
    </row>
    <row r="40" spans="1:9" ht="24.95" customHeight="1">
      <c r="A40" s="83">
        <v>47</v>
      </c>
      <c r="B40" s="87" t="s">
        <v>170</v>
      </c>
      <c r="C40" s="89" t="s">
        <v>171</v>
      </c>
      <c r="D40" s="89" t="s">
        <v>8</v>
      </c>
      <c r="E40" s="89" t="s">
        <v>33</v>
      </c>
      <c r="F40" s="88" t="s">
        <v>172</v>
      </c>
      <c r="G40" s="16" t="s">
        <v>231</v>
      </c>
      <c r="H40" s="75">
        <v>60</v>
      </c>
      <c r="I40" s="77" t="s">
        <v>242</v>
      </c>
    </row>
    <row r="41" spans="1:9" ht="24.95" customHeight="1">
      <c r="A41" s="83">
        <v>49</v>
      </c>
      <c r="B41" s="87" t="s">
        <v>176</v>
      </c>
      <c r="C41" s="89" t="s">
        <v>177</v>
      </c>
      <c r="D41" s="89" t="s">
        <v>14</v>
      </c>
      <c r="E41" s="89" t="s">
        <v>15</v>
      </c>
      <c r="F41" s="88" t="s">
        <v>178</v>
      </c>
      <c r="G41" s="16" t="s">
        <v>231</v>
      </c>
      <c r="H41" s="75">
        <v>500</v>
      </c>
      <c r="I41" s="77" t="s">
        <v>237</v>
      </c>
    </row>
    <row r="42" spans="1:9" ht="24.95" customHeight="1">
      <c r="A42" s="83">
        <v>50</v>
      </c>
      <c r="B42" s="87" t="s">
        <v>179</v>
      </c>
      <c r="C42" s="89" t="s">
        <v>180</v>
      </c>
      <c r="D42" s="89" t="s">
        <v>19</v>
      </c>
      <c r="E42" s="89" t="s">
        <v>119</v>
      </c>
      <c r="F42" s="88" t="s">
        <v>181</v>
      </c>
      <c r="G42" s="16" t="s">
        <v>231</v>
      </c>
      <c r="H42" s="75">
        <v>650</v>
      </c>
      <c r="I42" s="77" t="s">
        <v>239</v>
      </c>
    </row>
    <row r="43" spans="1:9" ht="24.95" customHeight="1">
      <c r="A43" s="83">
        <v>51</v>
      </c>
      <c r="B43" s="87" t="s">
        <v>182</v>
      </c>
      <c r="C43" s="89" t="s">
        <v>183</v>
      </c>
      <c r="D43" s="89" t="s">
        <v>184</v>
      </c>
      <c r="E43" s="89" t="s">
        <v>119</v>
      </c>
      <c r="F43" s="88" t="s">
        <v>185</v>
      </c>
      <c r="G43" s="16" t="s">
        <v>231</v>
      </c>
      <c r="H43" s="75">
        <v>750</v>
      </c>
      <c r="I43" s="77" t="s">
        <v>240</v>
      </c>
    </row>
    <row r="44" spans="1:9" ht="24.95" customHeight="1">
      <c r="A44" s="83">
        <v>52</v>
      </c>
      <c r="B44" s="87" t="s">
        <v>186</v>
      </c>
      <c r="C44" s="85" t="s">
        <v>187</v>
      </c>
      <c r="D44" s="85" t="s">
        <v>64</v>
      </c>
      <c r="E44" s="85" t="s">
        <v>15</v>
      </c>
      <c r="F44" s="88" t="s">
        <v>188</v>
      </c>
      <c r="G44" s="16" t="s">
        <v>231</v>
      </c>
      <c r="H44" s="75">
        <v>1200</v>
      </c>
      <c r="I44" s="77" t="s">
        <v>237</v>
      </c>
    </row>
    <row r="45" spans="1:9" ht="24.95" customHeight="1">
      <c r="A45" s="83">
        <v>53</v>
      </c>
      <c r="B45" s="87" t="s">
        <v>189</v>
      </c>
      <c r="C45" s="89" t="s">
        <v>190</v>
      </c>
      <c r="D45" s="89" t="s">
        <v>17</v>
      </c>
      <c r="E45" s="89" t="s">
        <v>119</v>
      </c>
      <c r="F45" s="88" t="s">
        <v>191</v>
      </c>
      <c r="G45" s="16" t="s">
        <v>231</v>
      </c>
      <c r="H45" s="75">
        <v>10</v>
      </c>
      <c r="I45" s="77" t="s">
        <v>238</v>
      </c>
    </row>
    <row r="46" spans="1:9" ht="24.95" customHeight="1">
      <c r="A46" s="83">
        <v>54</v>
      </c>
      <c r="B46" s="87" t="s">
        <v>246</v>
      </c>
      <c r="C46" s="89" t="s">
        <v>247</v>
      </c>
      <c r="D46" s="89" t="s">
        <v>17</v>
      </c>
      <c r="E46" s="89" t="s">
        <v>119</v>
      </c>
      <c r="F46" s="88" t="s">
        <v>248</v>
      </c>
      <c r="G46" s="16" t="s">
        <v>231</v>
      </c>
      <c r="H46" s="75">
        <v>80</v>
      </c>
      <c r="I46" s="77" t="s">
        <v>238</v>
      </c>
    </row>
    <row r="47" spans="1:9" ht="24.95" customHeight="1">
      <c r="A47" s="80">
        <v>56</v>
      </c>
      <c r="B47" s="90" t="s">
        <v>201</v>
      </c>
      <c r="C47" s="90" t="s">
        <v>197</v>
      </c>
      <c r="D47" s="90" t="s">
        <v>40</v>
      </c>
      <c r="E47" s="89" t="s">
        <v>119</v>
      </c>
      <c r="F47" s="91" t="s">
        <v>200</v>
      </c>
      <c r="G47" s="16" t="s">
        <v>231</v>
      </c>
      <c r="H47" s="75">
        <v>200</v>
      </c>
      <c r="I47" s="77" t="s">
        <v>238</v>
      </c>
    </row>
    <row r="48" spans="1:9" ht="24.95" customHeight="1">
      <c r="A48" s="80">
        <v>57</v>
      </c>
      <c r="B48" s="90" t="s">
        <v>202</v>
      </c>
      <c r="C48" s="90" t="s">
        <v>197</v>
      </c>
      <c r="D48" s="90" t="s">
        <v>40</v>
      </c>
      <c r="E48" s="89" t="s">
        <v>119</v>
      </c>
      <c r="F48" s="86" t="s">
        <v>203</v>
      </c>
      <c r="G48" s="16" t="s">
        <v>231</v>
      </c>
      <c r="H48" s="75">
        <v>10</v>
      </c>
      <c r="I48" s="77" t="s">
        <v>239</v>
      </c>
    </row>
    <row r="49" spans="1:9" ht="24.95" customHeight="1">
      <c r="A49" s="80">
        <v>58</v>
      </c>
      <c r="B49" s="90" t="s">
        <v>206</v>
      </c>
      <c r="C49" s="90" t="s">
        <v>205</v>
      </c>
      <c r="D49" s="90" t="s">
        <v>40</v>
      </c>
      <c r="E49" s="89" t="s">
        <v>119</v>
      </c>
      <c r="F49" s="86" t="s">
        <v>204</v>
      </c>
      <c r="G49" s="16" t="s">
        <v>231</v>
      </c>
      <c r="H49" s="75">
        <v>150</v>
      </c>
      <c r="I49" s="77" t="s">
        <v>239</v>
      </c>
    </row>
    <row r="50" spans="1:9" ht="24.95" customHeight="1">
      <c r="A50" s="80">
        <v>59</v>
      </c>
      <c r="B50" s="90" t="s">
        <v>207</v>
      </c>
      <c r="C50" s="90" t="s">
        <v>215</v>
      </c>
      <c r="D50" s="90" t="s">
        <v>40</v>
      </c>
      <c r="E50" s="89" t="s">
        <v>119</v>
      </c>
      <c r="F50" s="86" t="s">
        <v>216</v>
      </c>
      <c r="G50" s="16" t="s">
        <v>231</v>
      </c>
      <c r="H50" s="75">
        <v>80</v>
      </c>
      <c r="I50" s="77" t="s">
        <v>238</v>
      </c>
    </row>
    <row r="51" spans="1:9" ht="24.95" customHeight="1">
      <c r="A51" s="80">
        <v>60</v>
      </c>
      <c r="B51" s="90" t="s">
        <v>208</v>
      </c>
      <c r="C51" s="90" t="s">
        <v>218</v>
      </c>
      <c r="D51" s="90" t="s">
        <v>40</v>
      </c>
      <c r="E51" s="89" t="s">
        <v>119</v>
      </c>
      <c r="F51" s="86" t="s">
        <v>217</v>
      </c>
      <c r="G51" s="16" t="s">
        <v>231</v>
      </c>
      <c r="H51" s="75">
        <v>250</v>
      </c>
      <c r="I51" s="77" t="s">
        <v>243</v>
      </c>
    </row>
    <row r="52" spans="1:9" ht="24.95" customHeight="1">
      <c r="A52" s="80">
        <v>61</v>
      </c>
      <c r="B52" s="90" t="s">
        <v>209</v>
      </c>
      <c r="C52" s="90" t="s">
        <v>220</v>
      </c>
      <c r="D52" s="90" t="s">
        <v>40</v>
      </c>
      <c r="E52" s="89" t="s">
        <v>119</v>
      </c>
      <c r="F52" s="86" t="s">
        <v>219</v>
      </c>
      <c r="G52" s="16" t="s">
        <v>231</v>
      </c>
      <c r="H52" s="75">
        <v>100</v>
      </c>
      <c r="I52" s="77" t="s">
        <v>241</v>
      </c>
    </row>
    <row r="53" spans="1:9" ht="24.95" customHeight="1">
      <c r="A53" s="80">
        <v>63</v>
      </c>
      <c r="B53" s="90" t="s">
        <v>211</v>
      </c>
      <c r="C53" s="90" t="s">
        <v>224</v>
      </c>
      <c r="D53" s="90" t="s">
        <v>40</v>
      </c>
      <c r="E53" s="89" t="s">
        <v>119</v>
      </c>
      <c r="F53" s="86" t="s">
        <v>223</v>
      </c>
      <c r="G53" s="16" t="s">
        <v>231</v>
      </c>
      <c r="H53" s="75">
        <v>100</v>
      </c>
      <c r="I53" s="77" t="s">
        <v>242</v>
      </c>
    </row>
    <row r="54" spans="1:9" ht="24.95" customHeight="1">
      <c r="A54" s="80">
        <v>64</v>
      </c>
      <c r="B54" s="90" t="s">
        <v>212</v>
      </c>
      <c r="C54" s="90" t="s">
        <v>226</v>
      </c>
      <c r="D54" s="90" t="s">
        <v>40</v>
      </c>
      <c r="E54" s="89" t="s">
        <v>119</v>
      </c>
      <c r="F54" s="86" t="s">
        <v>225</v>
      </c>
      <c r="G54" s="16" t="s">
        <v>231</v>
      </c>
      <c r="H54" s="75">
        <v>100</v>
      </c>
      <c r="I54" s="77" t="s">
        <v>237</v>
      </c>
    </row>
    <row r="55" spans="1:9" ht="24.95" customHeight="1">
      <c r="A55" s="80">
        <v>65</v>
      </c>
      <c r="B55" s="90" t="s">
        <v>213</v>
      </c>
      <c r="C55" s="90" t="s">
        <v>227</v>
      </c>
      <c r="D55" s="90" t="s">
        <v>40</v>
      </c>
      <c r="E55" s="89" t="s">
        <v>119</v>
      </c>
      <c r="F55" s="86" t="s">
        <v>228</v>
      </c>
      <c r="G55" s="16" t="s">
        <v>231</v>
      </c>
      <c r="H55" s="75">
        <v>220</v>
      </c>
      <c r="I55" s="77" t="s">
        <v>237</v>
      </c>
    </row>
    <row r="56" spans="1:9" ht="24.95" customHeight="1">
      <c r="A56" s="80">
        <v>66</v>
      </c>
      <c r="B56" s="90" t="s">
        <v>214</v>
      </c>
      <c r="C56" s="90" t="s">
        <v>230</v>
      </c>
      <c r="D56" s="90" t="s">
        <v>40</v>
      </c>
      <c r="E56" s="89" t="s">
        <v>119</v>
      </c>
      <c r="F56" s="86" t="s">
        <v>229</v>
      </c>
      <c r="G56" s="16" t="s">
        <v>231</v>
      </c>
      <c r="H56" s="75">
        <v>50</v>
      </c>
      <c r="I56" s="77" t="s">
        <v>237</v>
      </c>
    </row>
    <row r="57" spans="1:9" ht="24.95" customHeight="1">
      <c r="A57" s="80">
        <v>67</v>
      </c>
      <c r="B57" s="90" t="s">
        <v>195</v>
      </c>
      <c r="C57" s="90" t="s">
        <v>197</v>
      </c>
      <c r="D57" s="90" t="s">
        <v>40</v>
      </c>
      <c r="E57" s="89" t="s">
        <v>119</v>
      </c>
      <c r="F57" s="86" t="s">
        <v>196</v>
      </c>
      <c r="G57" s="16" t="s">
        <v>231</v>
      </c>
      <c r="H57" s="75">
        <v>10</v>
      </c>
      <c r="I57" s="77" t="s">
        <v>239</v>
      </c>
    </row>
    <row r="58" spans="1:9" ht="24.95" customHeight="1" hidden="1">
      <c r="A58" s="71">
        <v>7</v>
      </c>
      <c r="B58" s="72" t="s">
        <v>87</v>
      </c>
      <c r="C58" s="73" t="s">
        <v>100</v>
      </c>
      <c r="D58" s="73" t="s">
        <v>14</v>
      </c>
      <c r="E58" s="73" t="s">
        <v>15</v>
      </c>
      <c r="F58" s="74" t="s">
        <v>24</v>
      </c>
      <c r="G58" s="16" t="s">
        <v>232</v>
      </c>
      <c r="H58" s="75">
        <v>0</v>
      </c>
      <c r="I58" s="77" t="s">
        <v>237</v>
      </c>
    </row>
    <row r="59" spans="1:9" ht="24.95" customHeight="1" hidden="1">
      <c r="A59" s="71">
        <v>6</v>
      </c>
      <c r="B59" s="72" t="s">
        <v>86</v>
      </c>
      <c r="C59" s="73" t="s">
        <v>99</v>
      </c>
      <c r="D59" s="73" t="s">
        <v>17</v>
      </c>
      <c r="E59" s="73" t="s">
        <v>22</v>
      </c>
      <c r="F59" s="74" t="s">
        <v>23</v>
      </c>
      <c r="G59" s="16" t="s">
        <v>232</v>
      </c>
      <c r="H59" s="75">
        <v>0</v>
      </c>
      <c r="I59" s="77" t="s">
        <v>238</v>
      </c>
    </row>
    <row r="60" spans="1:9" ht="24.95" customHeight="1" hidden="1">
      <c r="A60" s="83">
        <v>32</v>
      </c>
      <c r="B60" s="87" t="s">
        <v>124</v>
      </c>
      <c r="C60" s="89" t="s">
        <v>125</v>
      </c>
      <c r="D60" s="89" t="s">
        <v>17</v>
      </c>
      <c r="E60" s="89" t="s">
        <v>22</v>
      </c>
      <c r="F60" s="88" t="s">
        <v>126</v>
      </c>
      <c r="G60" s="16" t="s">
        <v>232</v>
      </c>
      <c r="H60" s="75">
        <v>0</v>
      </c>
      <c r="I60" s="77" t="s">
        <v>238</v>
      </c>
    </row>
    <row r="61" spans="1:9" ht="24.95" customHeight="1" hidden="1">
      <c r="A61" s="71">
        <v>8</v>
      </c>
      <c r="B61" s="72" t="s">
        <v>88</v>
      </c>
      <c r="C61" s="73" t="s">
        <v>25</v>
      </c>
      <c r="D61" s="73" t="s">
        <v>10</v>
      </c>
      <c r="E61" s="73" t="s">
        <v>11</v>
      </c>
      <c r="F61" s="74" t="s">
        <v>26</v>
      </c>
      <c r="G61" s="16" t="s">
        <v>232</v>
      </c>
      <c r="H61" s="75">
        <v>0</v>
      </c>
      <c r="I61" s="77" t="s">
        <v>241</v>
      </c>
    </row>
    <row r="62" spans="1:9" ht="24.95" customHeight="1" hidden="1">
      <c r="A62" s="83">
        <v>35</v>
      </c>
      <c r="B62" s="87" t="s">
        <v>133</v>
      </c>
      <c r="C62" s="85" t="s">
        <v>134</v>
      </c>
      <c r="D62" s="85" t="s">
        <v>10</v>
      </c>
      <c r="E62" s="85" t="s">
        <v>11</v>
      </c>
      <c r="F62" s="88" t="s">
        <v>135</v>
      </c>
      <c r="G62" s="16" t="s">
        <v>232</v>
      </c>
      <c r="H62" s="75">
        <v>0</v>
      </c>
      <c r="I62" s="77" t="s">
        <v>241</v>
      </c>
    </row>
    <row r="63" spans="1:9" ht="24.95" customHeight="1" hidden="1">
      <c r="A63" s="71">
        <v>4</v>
      </c>
      <c r="B63" s="72" t="s">
        <v>84</v>
      </c>
      <c r="C63" s="73" t="s">
        <v>97</v>
      </c>
      <c r="D63" s="73" t="s">
        <v>17</v>
      </c>
      <c r="E63" s="73" t="s">
        <v>59</v>
      </c>
      <c r="F63" s="74" t="s">
        <v>18</v>
      </c>
      <c r="G63" s="16" t="s">
        <v>232</v>
      </c>
      <c r="H63" s="75">
        <v>0</v>
      </c>
      <c r="I63" s="77"/>
    </row>
    <row r="64" spans="1:9" ht="24.95" customHeight="1" hidden="1">
      <c r="A64" s="71">
        <v>12</v>
      </c>
      <c r="B64" s="72" t="s">
        <v>91</v>
      </c>
      <c r="C64" s="73" t="s">
        <v>103</v>
      </c>
      <c r="D64" s="73" t="s">
        <v>35</v>
      </c>
      <c r="E64" s="73" t="s">
        <v>36</v>
      </c>
      <c r="F64" s="74" t="s">
        <v>37</v>
      </c>
      <c r="G64" s="16" t="s">
        <v>232</v>
      </c>
      <c r="H64" s="75">
        <v>0</v>
      </c>
      <c r="I64" s="77"/>
    </row>
    <row r="65" spans="1:9" ht="24.95" customHeight="1" hidden="1">
      <c r="A65" s="71">
        <v>15</v>
      </c>
      <c r="B65" s="72" t="s">
        <v>47</v>
      </c>
      <c r="C65" s="73" t="s">
        <v>104</v>
      </c>
      <c r="D65" s="73" t="s">
        <v>48</v>
      </c>
      <c r="E65" s="73" t="s">
        <v>107</v>
      </c>
      <c r="F65" s="74" t="s">
        <v>49</v>
      </c>
      <c r="G65" s="16" t="s">
        <v>232</v>
      </c>
      <c r="H65" s="75">
        <v>0</v>
      </c>
      <c r="I65" s="77"/>
    </row>
    <row r="66" spans="1:9" ht="24.95" customHeight="1" hidden="1">
      <c r="A66" s="71">
        <v>16</v>
      </c>
      <c r="B66" s="72" t="s">
        <v>92</v>
      </c>
      <c r="C66" s="73" t="s">
        <v>50</v>
      </c>
      <c r="D66" s="73" t="s">
        <v>51</v>
      </c>
      <c r="E66" s="73" t="s">
        <v>108</v>
      </c>
      <c r="F66" s="74" t="s">
        <v>52</v>
      </c>
      <c r="G66" s="16" t="s">
        <v>232</v>
      </c>
      <c r="H66" s="75">
        <v>0</v>
      </c>
      <c r="I66" s="77"/>
    </row>
    <row r="67" spans="1:9" ht="24.95" customHeight="1" hidden="1">
      <c r="A67" s="71">
        <v>20</v>
      </c>
      <c r="B67" s="72" t="s">
        <v>61</v>
      </c>
      <c r="C67" s="78" t="s">
        <v>245</v>
      </c>
      <c r="D67" s="78" t="s">
        <v>40</v>
      </c>
      <c r="E67" s="78" t="s">
        <v>59</v>
      </c>
      <c r="F67" s="74" t="s">
        <v>62</v>
      </c>
      <c r="G67" s="16" t="s">
        <v>232</v>
      </c>
      <c r="H67" s="75">
        <v>0</v>
      </c>
      <c r="I67" s="77"/>
    </row>
    <row r="68" spans="1:9" ht="24.95" customHeight="1" hidden="1">
      <c r="A68" s="71">
        <v>21</v>
      </c>
      <c r="B68" s="92" t="s">
        <v>95</v>
      </c>
      <c r="C68" s="73" t="s">
        <v>63</v>
      </c>
      <c r="D68" s="73" t="s">
        <v>64</v>
      </c>
      <c r="E68" s="73" t="s">
        <v>15</v>
      </c>
      <c r="F68" s="74" t="s">
        <v>65</v>
      </c>
      <c r="G68" s="16" t="s">
        <v>232</v>
      </c>
      <c r="H68" s="75">
        <v>0</v>
      </c>
      <c r="I68" s="77"/>
    </row>
    <row r="69" spans="1:9" ht="24.95" customHeight="1" hidden="1">
      <c r="A69" s="83">
        <v>24</v>
      </c>
      <c r="B69" s="84" t="s">
        <v>72</v>
      </c>
      <c r="C69" s="84" t="s">
        <v>73</v>
      </c>
      <c r="D69" s="84" t="s">
        <v>64</v>
      </c>
      <c r="E69" s="84" t="s">
        <v>36</v>
      </c>
      <c r="F69" s="86" t="s">
        <v>74</v>
      </c>
      <c r="G69" s="16" t="s">
        <v>232</v>
      </c>
      <c r="H69" s="75">
        <v>0</v>
      </c>
      <c r="I69" s="77"/>
    </row>
    <row r="70" spans="1:9" ht="24.95" customHeight="1" hidden="1">
      <c r="A70" s="83">
        <v>27</v>
      </c>
      <c r="B70" s="84" t="s">
        <v>113</v>
      </c>
      <c r="C70" s="84" t="s">
        <v>114</v>
      </c>
      <c r="D70" s="84" t="s">
        <v>40</v>
      </c>
      <c r="E70" s="84" t="s">
        <v>115</v>
      </c>
      <c r="F70" s="86" t="s">
        <v>116</v>
      </c>
      <c r="G70" s="16" t="s">
        <v>232</v>
      </c>
      <c r="H70" s="75">
        <v>0</v>
      </c>
      <c r="I70" s="77"/>
    </row>
    <row r="71" spans="1:9" ht="24.95" customHeight="1" hidden="1">
      <c r="A71" s="80">
        <v>28</v>
      </c>
      <c r="B71" s="84" t="s">
        <v>192</v>
      </c>
      <c r="C71" s="84" t="s">
        <v>193</v>
      </c>
      <c r="D71" s="89" t="s">
        <v>10</v>
      </c>
      <c r="E71" s="89" t="s">
        <v>11</v>
      </c>
      <c r="F71" s="86" t="s">
        <v>194</v>
      </c>
      <c r="G71" s="16" t="s">
        <v>232</v>
      </c>
      <c r="H71" s="75">
        <v>0</v>
      </c>
      <c r="I71" s="77"/>
    </row>
    <row r="72" spans="1:9" ht="24.95" customHeight="1" hidden="1">
      <c r="A72" s="83">
        <v>30</v>
      </c>
      <c r="B72" s="87" t="s">
        <v>117</v>
      </c>
      <c r="C72" s="89" t="s">
        <v>118</v>
      </c>
      <c r="D72" s="89" t="s">
        <v>19</v>
      </c>
      <c r="E72" s="89" t="s">
        <v>119</v>
      </c>
      <c r="F72" s="88" t="s">
        <v>120</v>
      </c>
      <c r="G72" s="16" t="s">
        <v>232</v>
      </c>
      <c r="H72" s="75">
        <v>0</v>
      </c>
      <c r="I72" s="77"/>
    </row>
    <row r="73" spans="1:9" ht="24.95" customHeight="1" hidden="1">
      <c r="A73" s="83">
        <v>31</v>
      </c>
      <c r="B73" s="87" t="s">
        <v>121</v>
      </c>
      <c r="C73" s="89" t="s">
        <v>122</v>
      </c>
      <c r="D73" s="89" t="s">
        <v>17</v>
      </c>
      <c r="E73" s="89" t="s">
        <v>119</v>
      </c>
      <c r="F73" s="88" t="s">
        <v>123</v>
      </c>
      <c r="G73" s="16" t="s">
        <v>232</v>
      </c>
      <c r="H73" s="75">
        <v>0</v>
      </c>
      <c r="I73" s="76"/>
    </row>
    <row r="74" spans="1:9" ht="24.95" customHeight="1" hidden="1">
      <c r="A74" s="83">
        <v>48</v>
      </c>
      <c r="B74" s="87" t="s">
        <v>173</v>
      </c>
      <c r="C74" s="89" t="s">
        <v>174</v>
      </c>
      <c r="D74" s="89" t="s">
        <v>19</v>
      </c>
      <c r="E74" s="89" t="s">
        <v>119</v>
      </c>
      <c r="F74" s="88" t="s">
        <v>175</v>
      </c>
      <c r="G74" s="16" t="s">
        <v>232</v>
      </c>
      <c r="H74" s="75">
        <v>0</v>
      </c>
      <c r="I74" s="77"/>
    </row>
    <row r="75" spans="1:9" ht="24.95" customHeight="1" hidden="1">
      <c r="A75" s="80">
        <v>55</v>
      </c>
      <c r="B75" s="90" t="s">
        <v>199</v>
      </c>
      <c r="C75" s="90" t="s">
        <v>197</v>
      </c>
      <c r="D75" s="90" t="s">
        <v>40</v>
      </c>
      <c r="E75" s="89" t="s">
        <v>119</v>
      </c>
      <c r="F75" s="91" t="s">
        <v>198</v>
      </c>
      <c r="G75" s="16" t="s">
        <v>232</v>
      </c>
      <c r="H75" s="75">
        <v>0</v>
      </c>
      <c r="I75" s="77"/>
    </row>
    <row r="76" spans="1:9" ht="24.95" customHeight="1" hidden="1" thickBot="1">
      <c r="A76" s="93">
        <v>62</v>
      </c>
      <c r="B76" s="94" t="s">
        <v>210</v>
      </c>
      <c r="C76" s="94" t="s">
        <v>222</v>
      </c>
      <c r="D76" s="94" t="s">
        <v>40</v>
      </c>
      <c r="E76" s="95" t="s">
        <v>119</v>
      </c>
      <c r="F76" s="96" t="s">
        <v>221</v>
      </c>
      <c r="G76" s="23" t="s">
        <v>232</v>
      </c>
      <c r="H76" s="97">
        <v>0</v>
      </c>
      <c r="I76" s="98"/>
    </row>
    <row r="77" spans="8:9" ht="15">
      <c r="H77"/>
      <c r="I77"/>
    </row>
    <row r="78" spans="1:9" ht="15">
      <c r="A78" s="99"/>
      <c r="B78" t="s">
        <v>288</v>
      </c>
      <c r="H78" s="6">
        <f>SUM(H10:H77)</f>
        <v>11645</v>
      </c>
      <c r="I78"/>
    </row>
  </sheetData>
  <sheetProtection algorithmName="SHA-512" hashValue="+L6u7nnVaLXVr15R0uKcy/WSk0FSh590bOBBprkCXWeZwujd2qjynkvDISBxYaizVCSd9ShJ0cvuE/cAoddaDQ==" saltValue="GlxzDpD49EqSM85d2qCxIw==" spinCount="100000" sheet="1" objects="1" scenarios="1"/>
  <printOptions/>
  <pageMargins left="0.7" right="0.7" top="0.787401575" bottom="0.787401575" header="0.3" footer="0.3"/>
  <pageSetup horizontalDpi="600" verticalDpi="600" orientation="landscape" scale="63" r:id="rId2"/>
  <colBreaks count="1" manualBreakCount="1">
    <brk id="9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Žák Martin</dc:creator>
  <cp:keywords/>
  <dc:description/>
  <cp:lastModifiedBy>Hofman Jan, Mgr.</cp:lastModifiedBy>
  <dcterms:created xsi:type="dcterms:W3CDTF">2023-01-23T14:25:16Z</dcterms:created>
  <dcterms:modified xsi:type="dcterms:W3CDTF">2023-08-08T04:50:42Z</dcterms:modified>
  <cp:category/>
  <cp:version/>
  <cp:contentType/>
  <cp:contentStatus/>
</cp:coreProperties>
</file>