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010 - Vedlejší a ostatní ..." sheetId="2" r:id="rId2"/>
    <sheet name="SO 101a - Nový chodník - ..." sheetId="3" r:id="rId3"/>
    <sheet name="SO 101b - Nový chodník - ..." sheetId="4" r:id="rId4"/>
    <sheet name="SO 102 - Rozšíření silnice" sheetId="5" r:id="rId5"/>
    <sheet name="SO 181 - Dopravně inženýr..." sheetId="6" r:id="rId6"/>
    <sheet name="SO 301 - Nová kanalizace" sheetId="7" r:id="rId7"/>
  </sheets>
  <definedNames>
    <definedName name="_xlnm._FilterDatabase" localSheetId="1" hidden="1">'010 - Vedlejší a ostatní ...'!$C$121:$K$165</definedName>
    <definedName name="_xlnm._FilterDatabase" localSheetId="2" hidden="1">'SO 101a - Nový chodník - ...'!$C$130:$K$468</definedName>
    <definedName name="_xlnm._FilterDatabase" localSheetId="3" hidden="1">'SO 101b - Nový chodník - ...'!$C$120:$K$174</definedName>
    <definedName name="_xlnm._FilterDatabase" localSheetId="4" hidden="1">'SO 102 - Rozšíření silnice'!$C$126:$K$381</definedName>
    <definedName name="_xlnm._FilterDatabase" localSheetId="5" hidden="1">'SO 181 - Dopravně inženýr...'!$C$118:$K$212</definedName>
    <definedName name="_xlnm._FilterDatabase" localSheetId="6" hidden="1">'SO 301 - Nová kanalizace'!$C$128:$K$488</definedName>
    <definedName name="_xlnm.Print_Area" localSheetId="1">'010 - Vedlejší a ostatní ...'!$C$4:$J$76,'010 - Vedlejší a ostatní ...'!$C$82:$J$103,'010 - Vedlejší a ostatní ...'!$C$109:$K$165</definedName>
    <definedName name="_xlnm.Print_Area" localSheetId="0">'Rekapitulace stavby'!$D$4:$AO$76,'Rekapitulace stavby'!$C$82:$AQ$101</definedName>
    <definedName name="_xlnm.Print_Area" localSheetId="2">'SO 101a - Nový chodník - ...'!$C$4:$J$76,'SO 101a - Nový chodník - ...'!$C$82:$J$112,'SO 101a - Nový chodník - ...'!$C$118:$K$468</definedName>
    <definedName name="_xlnm.Print_Area" localSheetId="3">'SO 101b - Nový chodník - ...'!$C$4:$J$76,'SO 101b - Nový chodník - ...'!$C$82:$J$102,'SO 101b - Nový chodník - ...'!$C$108:$K$174</definedName>
    <definedName name="_xlnm.Print_Area" localSheetId="4">'SO 102 - Rozšíření silnice'!$C$4:$J$76,'SO 102 - Rozšíření silnice'!$C$82:$J$108,'SO 102 - Rozšíření silnice'!$C$114:$K$381</definedName>
    <definedName name="_xlnm.Print_Area" localSheetId="5">'SO 181 - Dopravně inženýr...'!$C$4:$J$76,'SO 181 - Dopravně inženýr...'!$C$82:$J$100,'SO 181 - Dopravně inženýr...'!$C$106:$K$212</definedName>
    <definedName name="_xlnm.Print_Area" localSheetId="6">'SO 301 - Nová kanalizace'!$C$4:$J$76,'SO 301 - Nová kanalizace'!$C$82:$J$110,'SO 301 - Nová kanalizace'!$C$116:$K$488</definedName>
    <definedName name="_xlnm.Print_Titles" localSheetId="0">'Rekapitulace stavby'!$92:$92</definedName>
    <definedName name="_xlnm.Print_Titles" localSheetId="1">'010 - Vedlejší a ostatní ...'!$121:$121</definedName>
    <definedName name="_xlnm.Print_Titles" localSheetId="2">'SO 101a - Nový chodník - ...'!$130:$130</definedName>
    <definedName name="_xlnm.Print_Titles" localSheetId="3">'SO 101b - Nový chodník - ...'!$120:$120</definedName>
    <definedName name="_xlnm.Print_Titles" localSheetId="4">'SO 102 - Rozšíření silnice'!$126:$126</definedName>
    <definedName name="_xlnm.Print_Titles" localSheetId="5">'SO 181 - Dopravně inženýr...'!$118:$118</definedName>
    <definedName name="_xlnm.Print_Titles" localSheetId="6">'SO 301 - Nová kanalizace'!$128:$128</definedName>
  </definedNames>
  <calcPr calcId="152511"/>
</workbook>
</file>

<file path=xl/sharedStrings.xml><?xml version="1.0" encoding="utf-8"?>
<sst xmlns="http://schemas.openxmlformats.org/spreadsheetml/2006/main" count="10322" uniqueCount="1272">
  <si>
    <t>Export Komplet</t>
  </si>
  <si>
    <t/>
  </si>
  <si>
    <t>2.0</t>
  </si>
  <si>
    <t>ZAMOK</t>
  </si>
  <si>
    <t>False</t>
  </si>
  <si>
    <t>{e374e479-da1d-4bf5-957e-cc0c42dae72a}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</si>
  <si>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</si>
  <si>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</si>
  <si>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</si>
  <si>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</si>
  <si>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</si>
  <si>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</si>
  <si>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</si>
  <si>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</si>
  <si>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D21211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</si>
  <si>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</si>
  <si>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</si>
  <si>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Prodloužení chodníku Svádov</t>
  </si>
  <si>
    <t>KSO:</t>
  </si>
  <si>
    <t>CC-CZ:</t>
  </si>
  <si>
    <t>Místo:</t>
  </si>
  <si>
    <t xml:space="preserve"> </t>
  </si>
  <si>
    <t>Datum:</t>
  </si>
  <si>
    <t>26. 9. 2023</t>
  </si>
  <si>
    <t>Zadavatel:</t>
  </si>
  <si>
    <t>IČ:</t>
  </si>
  <si>
    <t>Statutární město Ústí nad Labem</t>
  </si>
  <si>
    <t>DIČ:</t>
  </si>
  <si>
    <t>Uchazeč:</t>
  </si>
  <si>
    <t>Vyplň údaj</t>
  </si>
  <si>
    <t>Projektant:</t>
  </si>
  <si>
    <t>DIPONT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</si>
  <si>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</si>
  <si>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</si>
  <si>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</si>
  <si>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</si>
  <si>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</si>
  <si>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</si>
  <si>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</si>
  <si>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</si>
  <si>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</si>
  <si>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</si>
  <si>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</si>
  <si>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</si>
  <si>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</si>
  <si>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</si>
  <si>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</si>
  <si>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</si>
  <si>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</si>
  <si>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</si>
  <si>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</si>
  <si>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</si>
  <si>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</si>
  <si>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</si>
  <si>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</si>
  <si>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</si>
  <si>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</si>
  <si>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</si>
  <si>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</si>
  <si>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</si>
  <si>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</si>
  <si>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</si>
  <si>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</si>
  <si>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</si>
  <si>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</si>
  <si>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</si>
  <si>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</si>
  <si>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</si>
  <si>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</si>
  <si>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</si>
  <si>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</si>
  <si>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</si>
  <si>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</si>
  <si>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</si>
  <si>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</si>
  <si>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</si>
  <si>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</si>
  <si>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</si>
  <si>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</si>
  <si>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</si>
  <si>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</si>
  <si>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010</t>
  </si>
  <si>
    <t>Vedlejší a ostatní ...</t>
  </si>
  <si>
    <t>STA</t>
  </si>
  <si>
    <t>1</t>
  </si>
  <si>
    <t>{9a2c7ae1-b41b-4eca-a96f-2fa81cf4bf30}</t>
  </si>
  <si>
    <t>2</t>
  </si>
  <si>
    <t>SO 101a</t>
  </si>
  <si>
    <t>Nový chodník - ...</t>
  </si>
  <si>
    <t>{48410e1b-a08c-4399-a749-ff32345fc42d}</t>
  </si>
  <si>
    <t>SO 101b</t>
  </si>
  <si>
    <t>{a5e4bce5-8470-4afe-a1c9-4f88fd65c751}</t>
  </si>
  <si>
    <t>SO 102</t>
  </si>
  <si>
    <t>Rozšíření silnice</t>
  </si>
  <si>
    <t>{68722569-3711-49f6-8ddd-d31843b096c7}</t>
  </si>
  <si>
    <t>SO 181</t>
  </si>
  <si>
    <t>Dopravně inženýr...</t>
  </si>
  <si>
    <t>{26600c32-1bda-418f-8403-d62aa46f7ac4}</t>
  </si>
  <si>
    <t>SO 301</t>
  </si>
  <si>
    <t>Nová kanalizace</t>
  </si>
  <si>
    <t>{e7d2a4e1-c423-4db0-85ec-9de9d54dd822}</t>
  </si>
  <si>
    <t>KRYCÍ LIST SOUPISU PRACÍ</t>
  </si>
  <si>
    <t>Objekt:</t>
  </si>
  <si>
    <t>010 - Vedlejší a ostatní ...</t>
  </si>
  <si>
    <t>REKAPITULACE ČLENĚNÍ SOUPISU PRACÍ</t>
  </si>
  <si>
    <t>Kód dílu - Popis</t>
  </si>
  <si>
    <t>Cena celkem [CZK]</t>
  </si>
  <si>
    <t>Náklady ze soupisu prací</t>
  </si>
  <si>
    <t>-1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</si>
  <si>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</si>
  <si>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</si>
  <si>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</si>
  <si>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</si>
  <si>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</si>
  <si>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</si>
  <si>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</si>
  <si>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</si>
  <si>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</si>
  <si>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</si>
  <si>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</si>
  <si>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</si>
  <si>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</si>
  <si>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</si>
  <si>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</si>
  <si>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</si>
  <si>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</si>
  <si>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</si>
  <si>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</si>
  <si>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HZS</t>
  </si>
  <si>
    <t>Hodinové zúčtovací sazby</t>
  </si>
  <si>
    <t>4</t>
  </si>
  <si>
    <t>ROZPOCET</t>
  </si>
  <si>
    <t>K</t>
  </si>
  <si>
    <t>HZS4232.1</t>
  </si>
  <si>
    <t>Hodinová zúčtovací sazba technik odborný - KOORDINÁTOR BOZP</t>
  </si>
  <si>
    <t>hod</t>
  </si>
  <si>
    <t>262144</t>
  </si>
  <si>
    <t>PP</t>
  </si>
  <si>
    <t>Hodinové zúčtovací sazby ostatních profesí revizní a kontrolní činnost technik odborný</t>
  </si>
  <si>
    <t>VRN</t>
  </si>
  <si>
    <t>Vedlejší rozpočtové náklady</t>
  </si>
  <si>
    <t>5</t>
  </si>
  <si>
    <t>VRN1</t>
  </si>
  <si>
    <t>Průzkumné, geodetické a projektové práce</t>
  </si>
  <si>
    <t>012103000</t>
  </si>
  <si>
    <t>Geodetické práce před výstavbou</t>
  </si>
  <si>
    <t>kpl</t>
  </si>
  <si>
    <t>CS ÚRS 2023 02</t>
  </si>
  <si>
    <t>Online PSC</t>
  </si>
  <si>
    <t>https://podminky.urs.cz/item/CS_URS_2023_02/012103000</t>
  </si>
  <si>
    <t>3</t>
  </si>
  <si>
    <t>012103000.1</t>
  </si>
  <si>
    <t>Geodetické práce před výstavbou - vytýčení sítí</t>
  </si>
  <si>
    <t>6</t>
  </si>
  <si>
    <t>012203000</t>
  </si>
  <si>
    <t>Geodetické práce při provádění stavby</t>
  </si>
  <si>
    <t>8</t>
  </si>
  <si>
    <t>https://podminky.urs.cz/item/CS_URS_2023_02/012203000</t>
  </si>
  <si>
    <t>012303000</t>
  </si>
  <si>
    <t>Geodetické práce po výstavbě</t>
  </si>
  <si>
    <t>10</t>
  </si>
  <si>
    <t>https://podminky.urs.cz/item/CS_URS_2023_02/012303000</t>
  </si>
  <si>
    <t>013002000</t>
  </si>
  <si>
    <t>Projektové práce - dokumentace skutečného provedení</t>
  </si>
  <si>
    <t>12</t>
  </si>
  <si>
    <t>Projektové práce DSPS</t>
  </si>
  <si>
    <t>https://podminky.urs.cz/item/CS_URS_2023_02/013002000</t>
  </si>
  <si>
    <t>7</t>
  </si>
  <si>
    <t>013002000.1</t>
  </si>
  <si>
    <t>14</t>
  </si>
  <si>
    <t>Projektové práce RDS</t>
  </si>
  <si>
    <t>013274000</t>
  </si>
  <si>
    <t>Pasportizace objektu před započetím prací</t>
  </si>
  <si>
    <t>16</t>
  </si>
  <si>
    <t>https://podminky.urs.cz/item/CS_URS_2023_02/013274000</t>
  </si>
  <si>
    <t>9</t>
  </si>
  <si>
    <t>013284000</t>
  </si>
  <si>
    <t>Pasportizace objektu po provedení prací</t>
  </si>
  <si>
    <t>18</t>
  </si>
  <si>
    <t>https://podminky.urs.cz/item/CS_URS_2023_02/013284000</t>
  </si>
  <si>
    <t>VRN3</t>
  </si>
  <si>
    <t>Zařízení staveniště</t>
  </si>
  <si>
    <t>030001000</t>
  </si>
  <si>
    <t>20</t>
  </si>
  <si>
    <t>https://podminky.urs.cz/item/CS_URS_2023_02/030001000</t>
  </si>
  <si>
    <t>11</t>
  </si>
  <si>
    <t>034503000</t>
  </si>
  <si>
    <t>Informační tabule na staveništi</t>
  </si>
  <si>
    <t>22</t>
  </si>
  <si>
    <t>https://podminky.urs.cz/item/CS_URS_2023_02/034503000</t>
  </si>
  <si>
    <t>VRN4</t>
  </si>
  <si>
    <t>Inženýrská činnost</t>
  </si>
  <si>
    <t>043002000</t>
  </si>
  <si>
    <t>Zkoušky a ostatní měření</t>
  </si>
  <si>
    <t>24</t>
  </si>
  <si>
    <t>https://podminky.urs.cz/item/CS_URS_2023_02/043002000</t>
  </si>
  <si>
    <t>VRN5</t>
  </si>
  <si>
    <t>Finanční náklady</t>
  </si>
  <si>
    <t>13</t>
  </si>
  <si>
    <t>053002000</t>
  </si>
  <si>
    <t>Poplatky - zábory</t>
  </si>
  <si>
    <t>26</t>
  </si>
  <si>
    <t>Poplatky</t>
  </si>
  <si>
    <t>https://podminky.urs.cz/item/CS_URS_2023_02/053002000</t>
  </si>
  <si>
    <t>P</t>
  </si>
  <si>
    <t>Poznámka k položce:
na mezideponii</t>
  </si>
  <si>
    <t>SO 101a - Nový chodník - ...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</si>
  <si>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</si>
  <si>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</si>
  <si>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</si>
  <si>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</si>
  <si>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</si>
  <si>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</si>
  <si>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</si>
  <si>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</si>
  <si>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</si>
  <si>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</si>
  <si>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</si>
  <si>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23-M - Montáže potrubí</t>
  </si>
  <si>
    <t xml:space="preserve">    46-M - Zemní práce při extr.mont.pracích</t>
  </si>
  <si>
    <t xml:space="preserve">    VRN2 - Příprava staveniště</t>
  </si>
  <si>
    <t>HSV</t>
  </si>
  <si>
    <t>Práce a dodávky HSV</t>
  </si>
  <si>
    <t>Zemní práce</t>
  </si>
  <si>
    <t>111211232</t>
  </si>
  <si>
    <t>Snesení listnatého klestu D přes 30 cm ve svahu do 1:3</t>
  </si>
  <si>
    <t>kus</t>
  </si>
  <si>
    <t>Snesení větví stromů na hromady nebo naložení na dopravní prostředek listnatých v rovině nebo ve svahu do 1:3, průměru kmene přes 30 cm</t>
  </si>
  <si>
    <t>https://podminky.urs.cz/item/CS_URS_2023_02/111211232</t>
  </si>
  <si>
    <t>111251101</t>
  </si>
  <si>
    <t>Odstranění křovin a stromů průměru kmene do 100 mm i s kořeny sklonu terénu do 1:5 z celkové plochy do 100 m2 strojně</t>
  </si>
  <si>
    <t>m2</t>
  </si>
  <si>
    <t>Odstranění křovin a stromů s odstraněním kořenů strojně průměru kmene do 100 mm v rovině nebo ve svahu sklonu terénu do 1:5, při celkové ploše do 100 m2</t>
  </si>
  <si>
    <t>https://podminky.urs.cz/item/CS_URS_2023_02/111251101</t>
  </si>
  <si>
    <t>111301111</t>
  </si>
  <si>
    <t>Sejmutí drnu tl do 100 mm s přemístěním do 50 m nebo naložením na dopravní prostředek</t>
  </si>
  <si>
    <t>Sejmutí drnu tl. do 100 mm, v jakékoliv ploše</t>
  </si>
  <si>
    <t>https://podminky.urs.cz/item/CS_URS_2023_02/111301111</t>
  </si>
  <si>
    <t>VV</t>
  </si>
  <si>
    <t>538,63+359,24-1,64</t>
  </si>
  <si>
    <t>Součet</t>
  </si>
  <si>
    <t>112151120</t>
  </si>
  <si>
    <t>Směrové kácení stromů s rozřezáním a odvětvením D kmene přes 1000 do 1100 mm</t>
  </si>
  <si>
    <t>Pokácení stromu směrové v celku s odřezáním kmene a s odvětvením průměru kmene přes 1000 do 1100 mm</t>
  </si>
  <si>
    <t>https://podminky.urs.cz/item/CS_URS_2023_02/112151120</t>
  </si>
  <si>
    <t>112251105</t>
  </si>
  <si>
    <t>Odstranění pařezů průměru přes 900 do 1100 mm</t>
  </si>
  <si>
    <t>Odstranění pařezů strojně s jejich vykopáním nebo vytrháním průměru přes 900 do 1100 mm</t>
  </si>
  <si>
    <t>https://podminky.urs.cz/item/CS_URS_2023_02/112251105</t>
  </si>
  <si>
    <t>113106023</t>
  </si>
  <si>
    <t>Rozebrání dlažeb při překopech komunikací pro pěší ze zámkové dlažby ručně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</si>
  <si>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</si>
  <si>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https://podminky.urs.cz/item/CS_URS_2023_02/113106023</t>
  </si>
  <si>
    <t>113107422</t>
  </si>
  <si>
    <t>Odstranění podkladu z kameniva drceného tl přes 100 do 200 mm při překopech strojně pl do 15 m2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</si>
  <si>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100 do 200 mm</t>
  </si>
  <si>
    <t>https://podminky.urs.cz/item/CS_URS_2023_02/113107422</t>
  </si>
  <si>
    <t>Krajnice</t>
  </si>
  <si>
    <t>359,24</t>
  </si>
  <si>
    <t>Podkladní vrstvy komunikace pod asfaltem</t>
  </si>
  <si>
    <t>103,14</t>
  </si>
  <si>
    <t>113154113</t>
  </si>
  <si>
    <t>Frézování živičného krytu tl 50 mm pruh š 0,5 m pl do 500 m2 bez překážek v trase</t>
  </si>
  <si>
    <t>Frézování živičného podkladu nebo krytu s naložením na dopravní prostředek plochy do 500 m2 bez překážek v trase pruhu šířky do 0,5 m, tloušťky vrstvy 50 mm</t>
  </si>
  <si>
    <t>https://podminky.urs.cz/item/CS_URS_2023_02/113154113</t>
  </si>
  <si>
    <t>113154114</t>
  </si>
  <si>
    <t>Frézování živičného krytu tl 100 mm pruh š 0,5 m pl do 500 m2 bez překážek v trase</t>
  </si>
  <si>
    <t>Frézování živičného podkladu nebo krytu s naložením na dopravní prostředek plochy do 500 m2 bez překážek v trase pruhu šířky do 0,5 m, tloušťky vrstvy 100 mm</t>
  </si>
  <si>
    <t>https://podminky.urs.cz/item/CS_URS_2023_02/113154114</t>
  </si>
  <si>
    <t>113202111</t>
  </si>
  <si>
    <t>Vytrhání obrub krajníků obrubníků stojatých</t>
  </si>
  <si>
    <t>m</t>
  </si>
  <si>
    <t>Vytrhání obrub s vybouráním lože, s přemístěním hmot na skládku na vzdálenost do 3 m nebo s naložením na dopravní prostředek z krajníků nebo obrubníků stojatých</t>
  </si>
  <si>
    <t>https://podminky.urs.cz/item/CS_URS_2023_02/113202111</t>
  </si>
  <si>
    <t>122251103</t>
  </si>
  <si>
    <t>Odkopávky a prokopávky nezapažené v hornině třídy těžitelnosti I skupiny 3 objem do 100 m3 strojně</t>
  </si>
  <si>
    <t>m3</t>
  </si>
  <si>
    <t>Odkopávky a prokopávky nezapažené strojně v hornině třídy těžitelnosti I skupiny 3 přes 50 do 100 m3</t>
  </si>
  <si>
    <t>https://podminky.urs.cz/item/CS_URS_2023_02/122251103</t>
  </si>
  <si>
    <t>Výkop příkopu pod odhumusováním</t>
  </si>
  <si>
    <t>294,58*0,2</t>
  </si>
  <si>
    <t>Pod odstraněným travním drnem po pláň</t>
  </si>
  <si>
    <t>(538,63-1,64)*0,2</t>
  </si>
  <si>
    <t>Pod odstraněnou krajnicí po pláň</t>
  </si>
  <si>
    <t>359,24*0,05</t>
  </si>
  <si>
    <t>132251102</t>
  </si>
  <si>
    <t>Hloubení rýh nezapažených š do 800 mm v hornině třídy těžitelnosti I skupiny 3 objem do 50 m3 strojně</t>
  </si>
  <si>
    <t>Hloubení nezapažených rýh šířky do 800 mm strojně s urovnáním dna do předepsaného profilu a spádu v hornině třídy těžitelnosti I skupiny 3 přes 20 do 50 m3</t>
  </si>
  <si>
    <t>https://podminky.urs.cz/item/CS_URS_2023_02/132251102</t>
  </si>
  <si>
    <t>Zatravněný rigol</t>
  </si>
  <si>
    <t>94*0,8*0,4</t>
  </si>
  <si>
    <t>162751117</t>
  </si>
  <si>
    <t>Vodorovné přemístění přes 9 000 do 10000 m výkopku/sypaniny z horniny třídy těžitelnosti I skupiny 1 až 3</t>
  </si>
  <si>
    <t>CS ÚRS 2023 01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</si>
  <si>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</si>
  <si>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</si>
  <si>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184,276+30,08-(382,86*0,2)</t>
  </si>
  <si>
    <t>167151111</t>
  </si>
  <si>
    <t>Nakládání výkopku z hornin třídy těžitelnosti I skupiny 1 až 3 přes 100 m3</t>
  </si>
  <si>
    <t>28</t>
  </si>
  <si>
    <t>Nakládání, skládání a překládání neulehlého výkopku nebo sypaniny strojně nakládání, množství přes 100 m3, z hornin třídy těžitelnosti I, skupiny 1 až 3</t>
  </si>
  <si>
    <t>https://podminky.urs.cz/item/CS_URS_2023_01/167151111</t>
  </si>
  <si>
    <t>184,276+30,08</t>
  </si>
  <si>
    <t>171201231</t>
  </si>
  <si>
    <t>Poplatek za uložení zeminy a kamení na recyklační skládce (skládkovné) kód odpadu 17 05 04</t>
  </si>
  <si>
    <t>t</t>
  </si>
  <si>
    <t>30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</si>
  <si>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</si>
  <si>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</si>
  <si>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137,784*1,85</t>
  </si>
  <si>
    <t>171251201</t>
  </si>
  <si>
    <t>Uložení sypaniny na skládky nebo meziskládky</t>
  </si>
  <si>
    <t>32</t>
  </si>
  <si>
    <t>Uložení sypaniny na skládky nebo meziskládky bez hutnění s upravením uložené sypaniny do předepsaného tvaru</t>
  </si>
  <si>
    <t>https://podminky.urs.cz/item/CS_URS_2023_01/171251201</t>
  </si>
  <si>
    <t>17</t>
  </si>
  <si>
    <t>181351003</t>
  </si>
  <si>
    <t>Rozprostření ornice tl vrstvy do 200 mm pl do 100 m2 v rovině nebo ve svahu do 1:5 strojně</t>
  </si>
  <si>
    <t>34</t>
  </si>
  <si>
    <t>Rozprostření a urovnání ornice v rovině nebo ve svahu sklonu do 1:5 strojně při souvislé ploše do 100 m2, tl. vrstvy do 200 mm</t>
  </si>
  <si>
    <t>https://podminky.urs.cz/item/CS_URS_2023_02/181351003</t>
  </si>
  <si>
    <t>Nezpevněná krajnice - zeleň</t>
  </si>
  <si>
    <t>115,07</t>
  </si>
  <si>
    <t>Zelený pruh - rigol</t>
  </si>
  <si>
    <t>267,79</t>
  </si>
  <si>
    <t>181411131</t>
  </si>
  <si>
    <t>Založení parkového trávníku výsevem pl do 1000 m2 v rovině a ve svahu do 1:5</t>
  </si>
  <si>
    <t>36</t>
  </si>
  <si>
    <t>Založení trávníku na půdě předem připravené plochy do 1000 m2 výsevem včetně utažení parkového v rovině nebo na svahu do 1:5</t>
  </si>
  <si>
    <t>https://podminky.urs.cz/item/CS_URS_2023_02/181411131</t>
  </si>
  <si>
    <t>Zelený proh - rigol</t>
  </si>
  <si>
    <t>19</t>
  </si>
  <si>
    <t>M</t>
  </si>
  <si>
    <t>00572472</t>
  </si>
  <si>
    <t>osivo směs travní krajinná-rovinná</t>
  </si>
  <si>
    <t>kg</t>
  </si>
  <si>
    <t>38</t>
  </si>
  <si>
    <t>382,86*0,02 "Přepočtené koeficientem množství</t>
  </si>
  <si>
    <t>181951112</t>
  </si>
  <si>
    <t>Úprava pláně v hornině třídy těžitelnosti I skupiny 1 až 3 se zhutněním strojně</t>
  </si>
  <si>
    <t>40</t>
  </si>
  <si>
    <t>Úprava pláně vyrovnáním výškových rozdílů strojně v hornině třídy těžitelnosti I, skupiny 1 až 3 se zhutněním</t>
  </si>
  <si>
    <t>https://podminky.urs.cz/item/CS_URS_2023_02/181951112</t>
  </si>
  <si>
    <t>389,94+93,06+18,7+5,67+18,12</t>
  </si>
  <si>
    <t>185803111</t>
  </si>
  <si>
    <t>Ošetření trávníku shrabáním v rovině a svahu do 1:5</t>
  </si>
  <si>
    <t>42</t>
  </si>
  <si>
    <t>Ošetření trávníku jednorázové v rovině nebo na svahu do 1:5</t>
  </si>
  <si>
    <t>https://podminky.urs.cz/item/CS_URS_2023_02/185803111</t>
  </si>
  <si>
    <t>Zakládání</t>
  </si>
  <si>
    <t>211531111</t>
  </si>
  <si>
    <t>Výplň odvodňovacích žeber nebo trativodů kamenivem hrubým drceným frakce 16 až 63 mm</t>
  </si>
  <si>
    <t>44</t>
  </si>
  <si>
    <t>Výplň kamenivem do rýh odvodňovacích žeber nebo trativodů bez zhutnění, s úpravou povrchu výplně kamenivem hrubým drceným frakce 16 až 63 mm</t>
  </si>
  <si>
    <t>https://podminky.urs.cz/item/CS_URS_2023_02/211531111</t>
  </si>
  <si>
    <t>Štěrk/drc. kamenivo fr. 16/32 nebo 22-32</t>
  </si>
  <si>
    <t>23</t>
  </si>
  <si>
    <t>212755216</t>
  </si>
  <si>
    <t>Trativody z drenážních trubek plastových flexibilních D 160 mm bez lože</t>
  </si>
  <si>
    <t>46</t>
  </si>
  <si>
    <t>Trativody bez lože z drenážních trubek plastových flexibilních D 160 mm</t>
  </si>
  <si>
    <t>https://podminky.urs.cz/item/CS_URS_2023_02/212755216</t>
  </si>
  <si>
    <t>213141131</t>
  </si>
  <si>
    <t>Zřízení vrstvy z geotextilie ve sklonu přes 1:2 do 1:1 š do 3 m</t>
  </si>
  <si>
    <t>48</t>
  </si>
  <si>
    <t>Zřízení vrstvy z geotextilie filtrační, separační, odvodňovací, ochranné, výztužné nebo protierozní ve sklonu přes 1:2 do 1:1, šířky do 3 m</t>
  </si>
  <si>
    <t>https://podminky.urs.cz/item/CS_URS_2023_02/213141131</t>
  </si>
  <si>
    <t>U drenážní rýhy</t>
  </si>
  <si>
    <t>94*(0,8+0,4+0,8+0,2)+267,79</t>
  </si>
  <si>
    <t>25</t>
  </si>
  <si>
    <t>69311080</t>
  </si>
  <si>
    <t>geotextilie netkaná separační, ochranná, filtrační, drenážní PES 200g/m2</t>
  </si>
  <si>
    <t>50</t>
  </si>
  <si>
    <t>474,59*1,1845 "Přepočtené koeficientem množství</t>
  </si>
  <si>
    <t>Vodorovné konstrukce</t>
  </si>
  <si>
    <t>451317777</t>
  </si>
  <si>
    <t>Podklad nebo lože pod dlažbu vodorovný nebo do sklonu 1:5 z betonu prostého tl přes 50 do 100 mm</t>
  </si>
  <si>
    <t>52</t>
  </si>
  <si>
    <t>Podklad nebo lože pod dlažbu (přídlažbu) v ploše vodorovné nebo ve sklonu do 1:5, tloušťky od 50 do 100 mm z betonu prostého</t>
  </si>
  <si>
    <t>https://podminky.urs.cz/item/CS_URS_2023_02/451317777</t>
  </si>
  <si>
    <t>27</t>
  </si>
  <si>
    <t>451319777</t>
  </si>
  <si>
    <t>Příplatek ZKD 10 mm tl u podkladu nebo lože pod dlažbu z betonu</t>
  </si>
  <si>
    <t>54</t>
  </si>
  <si>
    <t>Podklad nebo lože pod dlažbu (přídlažbu) Příplatek k cenám za každých dalších i započatých 10 mm tloušťky podkladu nebo lože z betonu prostého</t>
  </si>
  <si>
    <t>https://podminky.urs.cz/item/CS_URS_2023_02/451319777</t>
  </si>
  <si>
    <t>13,88*5 "Přepočtené koeficientem množství</t>
  </si>
  <si>
    <t>463212111</t>
  </si>
  <si>
    <t>Rovnanina z lomového kamene upraveného s vyklínováním spár úlomky kamene</t>
  </si>
  <si>
    <t>56</t>
  </si>
  <si>
    <t>Rovnanina z lomového kamene upraveného, tříděného jakékoliv tloušťky rovnaniny s vyklínováním spár a dutin úlomky kamene</t>
  </si>
  <si>
    <t>https://podminky.urs.cz/item/CS_URS_2023_02/463212111</t>
  </si>
  <si>
    <t>Kamenná rovnanina u horské vpusti</t>
  </si>
  <si>
    <t>13,88*0,2</t>
  </si>
  <si>
    <t>29</t>
  </si>
  <si>
    <t>463212191</t>
  </si>
  <si>
    <t>Příplatek za vypracováni líce rovnaniny</t>
  </si>
  <si>
    <t>58</t>
  </si>
  <si>
    <t>Rovnanina z lomového kamene upraveného, tříděného Příplatek k cenám za vypracování líce</t>
  </si>
  <si>
    <t>https://podminky.urs.cz/item/CS_URS_2023_02/463212191</t>
  </si>
  <si>
    <t>Komunikace pozemní</t>
  </si>
  <si>
    <t>564851011</t>
  </si>
  <si>
    <t>Podklad ze štěrkodrtě ŠD plochy do 100 m2 tl 150 mm</t>
  </si>
  <si>
    <t>60</t>
  </si>
  <si>
    <t>Podklad ze štěrkodrti ŠD s rozprostřením a zhutněním plochy jednotlivě do 100 m2, po zhutnění tl. 150 mm</t>
  </si>
  <si>
    <t>https://podminky.urs.cz/item/CS_URS_2023_02/564851011</t>
  </si>
  <si>
    <t>31</t>
  </si>
  <si>
    <t>564861011</t>
  </si>
  <si>
    <t>Podklad ze štěrkodrtě ŠD plochy do 100 m2 tl 200 mm</t>
  </si>
  <si>
    <t>62</t>
  </si>
  <si>
    <t>Podklad ze štěrkodrti ŠD s rozprostřením a zhutněním plochy jednotlivě do 100 m2, po zhutnění tl. 200 mm</t>
  </si>
  <si>
    <t>https://podminky.urs.cz/item/CS_URS_2023_02/564861011</t>
  </si>
  <si>
    <t>frakce 0/32</t>
  </si>
  <si>
    <t>93,06</t>
  </si>
  <si>
    <t>564930412</t>
  </si>
  <si>
    <t>Podklad z asfaltového recyklátu plochy do 100 m2 tl 100 mm</t>
  </si>
  <si>
    <t>64</t>
  </si>
  <si>
    <t>Podklad nebo podsyp z asfaltového recyklátu s rozprostřením a zhutněním plochy jednotlivě do 100 m2, po zhutnění tl. 100 mm</t>
  </si>
  <si>
    <t>https://podminky.urs.cz/item/CS_URS_2023_02/564930412</t>
  </si>
  <si>
    <t>zpevněná plocha sjezdu, celková tl. 20cm</t>
  </si>
  <si>
    <t>2*18,12</t>
  </si>
  <si>
    <t>33</t>
  </si>
  <si>
    <t>596211110</t>
  </si>
  <si>
    <t>Kladení zámkové dlažby komunikací pro pěší ručně tl 60 mm skupiny A pl do 50 m2</t>
  </si>
  <si>
    <t>66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</si>
  <si>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</si>
  <si>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https://podminky.urs.cz/item/CS_URS_2023_02/596211110</t>
  </si>
  <si>
    <t>Hmatová dlažba, umělá vodící linie</t>
  </si>
  <si>
    <t>18,7+5,67</t>
  </si>
  <si>
    <t>Přeskládána dlažba</t>
  </si>
  <si>
    <t>6,55</t>
  </si>
  <si>
    <t>59245006</t>
  </si>
  <si>
    <t>dlažba tvar obdélník betonová pro nevidomé 200x100x60mm barevná</t>
  </si>
  <si>
    <t>68</t>
  </si>
  <si>
    <t>35</t>
  </si>
  <si>
    <t>59212315</t>
  </si>
  <si>
    <t>dlaždice betonová pro nástupiště s varovným pásem sloučeným s vodící linií 495x400x60mm</t>
  </si>
  <si>
    <t>70</t>
  </si>
  <si>
    <t>5,67/0,4/0,495</t>
  </si>
  <si>
    <t>596211112</t>
  </si>
  <si>
    <t>Kladení zámkové dlažby komunikací pro pěší ručně tl 60 mm skupiny A pl přes 100 do 300 m2</t>
  </si>
  <si>
    <t>72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</si>
  <si>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</si>
  <si>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https://podminky.urs.cz/item/CS_URS_2023_02/596211112</t>
  </si>
  <si>
    <t>37</t>
  </si>
  <si>
    <t>59245018</t>
  </si>
  <si>
    <t>dlažba tvar obdélník betonová 200x100x60mm přírodní</t>
  </si>
  <si>
    <t>74</t>
  </si>
  <si>
    <t>389,94*1,02 "Přepočtené koeficientem množství</t>
  </si>
  <si>
    <t>596212210</t>
  </si>
  <si>
    <t>Kladení zámkové dlažby pozemních komunikací ručně tl 80 mm skupiny A pl do 50 m2</t>
  </si>
  <si>
    <t>76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</si>
  <si>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</si>
  <si>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https://podminky.urs.cz/item/CS_URS_2023_02/596212210</t>
  </si>
  <si>
    <t>39</t>
  </si>
  <si>
    <t>59245005</t>
  </si>
  <si>
    <t>dlažba tvar obdélník betonová 200x100x80mm barevná</t>
  </si>
  <si>
    <t>78</t>
  </si>
  <si>
    <t>93,06*1,03 "Přepočtené koeficientem množství</t>
  </si>
  <si>
    <t>Trubní vedení</t>
  </si>
  <si>
    <t>890411811</t>
  </si>
  <si>
    <t>Bourání šachet z prefabrikovaných skruží ručně obestavěného prostoru do 1,5 m3</t>
  </si>
  <si>
    <t>80</t>
  </si>
  <si>
    <t>Bourání šachet a jímek ručně velikosti obestavěného prostoru do 1,5 m3 z prefabrikovaných skruží</t>
  </si>
  <si>
    <t>https://podminky.urs.cz/item/CS_URS_2023_02/890411811</t>
  </si>
  <si>
    <t>Odstranění 3ks vpustí</t>
  </si>
  <si>
    <t>3*0,4</t>
  </si>
  <si>
    <t>41</t>
  </si>
  <si>
    <t>899201211</t>
  </si>
  <si>
    <t>Demontáž mříží litinových včetně rámů hmotnosti do 50 kg</t>
  </si>
  <si>
    <t>82</t>
  </si>
  <si>
    <t>Demontáž mříží litinových včetně rámů, hmotnosti jednotlivě do 50 kg</t>
  </si>
  <si>
    <t>https://podminky.urs.cz/item/CS_URS_2023_02/899201211</t>
  </si>
  <si>
    <t>899431111</t>
  </si>
  <si>
    <t>Výšková úprava uličního vstupu nebo vpusti do 200 mm zvýšením krycího hrnce, šoupěte nebo hydrantu</t>
  </si>
  <si>
    <t>84</t>
  </si>
  <si>
    <t>Výšková úprava uličního vstupu nebo vpusti do 200 mm zvýšením krycího hrnce, šoupěte nebo hydrantu bez úpravy armatur</t>
  </si>
  <si>
    <t>https://podminky.urs.cz/item/CS_URS_2023_01/899431111</t>
  </si>
  <si>
    <t>Ostatní konstrukce a práce, bourání</t>
  </si>
  <si>
    <t>43</t>
  </si>
  <si>
    <t>916111112</t>
  </si>
  <si>
    <t>Osazení obruby z velkých kostek bez boční opěry do lože z betonu prostého</t>
  </si>
  <si>
    <t>86</t>
  </si>
  <si>
    <t>Osazení silniční obruby z dlažebních kostek v jedné řadě s ložem tl. přes 50 do 100 mm, s vyplněním a zatřením spár cementovou maltou M25 z velkých kostek bez boční opěry, do lože z betonu prostého</t>
  </si>
  <si>
    <t>https://podminky.urs.cz/item/CS_URS_2023_02/916111112</t>
  </si>
  <si>
    <t>Odvodňovací proužek 2x žulová kostka 10/12</t>
  </si>
  <si>
    <t>2*115,25</t>
  </si>
  <si>
    <t>58381008.x</t>
  </si>
  <si>
    <t>kostka štípaná dlažební žula velká 10/12</t>
  </si>
  <si>
    <t>88</t>
  </si>
  <si>
    <t>230,5*0,17 "Přepočtené koeficientem množství</t>
  </si>
  <si>
    <t>45</t>
  </si>
  <si>
    <t>916131213</t>
  </si>
  <si>
    <t>Osazení silničního obrubníku betonového stojatého s boční opěrou do lože z betonu prostého</t>
  </si>
  <si>
    <t>90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</si>
  <si>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</si>
  <si>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https://podminky.urs.cz/item/CS_URS_2023_02/916131213</t>
  </si>
  <si>
    <t>Obrubník 100/15/25</t>
  </si>
  <si>
    <t>212,38-(3,18+5,44+5,11+9,71+12+4,39+3,9+9,17+3)</t>
  </si>
  <si>
    <t>Obrubník 100/15/15</t>
  </si>
  <si>
    <t>2*(7,83+3,18+5,44+9,71+5,3+3,9+4,39+3,9+9,17)+3,1+5,11+2,8+3</t>
  </si>
  <si>
    <t>59217032</t>
  </si>
  <si>
    <t>obrubník betonový silniční 1000x150x150mm</t>
  </si>
  <si>
    <t>92</t>
  </si>
  <si>
    <t>119,65</t>
  </si>
  <si>
    <t>119,65*1,02 "Přepočtené koeficientem množství</t>
  </si>
  <si>
    <t>47</t>
  </si>
  <si>
    <t>59217031</t>
  </si>
  <si>
    <t>obrubník betonový silniční 1000x150x250mm</t>
  </si>
  <si>
    <t>94</t>
  </si>
  <si>
    <t>156,48</t>
  </si>
  <si>
    <t>156,48*1,02 "Přepočtené koeficientem množství</t>
  </si>
  <si>
    <t>916231213</t>
  </si>
  <si>
    <t>Osazení chodníkového obrubníku betonového stojatého s boční opěrou do lože z betonu prostého</t>
  </si>
  <si>
    <t>96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</si>
  <si>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</si>
  <si>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https://podminky.urs.cz/item/CS_URS_2023_02/916231213</t>
  </si>
  <si>
    <t>Východní část 100/6/20</t>
  </si>
  <si>
    <t>112,39+8</t>
  </si>
  <si>
    <t>Západní část 100/6/20</t>
  </si>
  <si>
    <t>212,38-(3,18+5,44+5,11+9,71+12+4,39+3,9+9,17+3)-10,5+1+1,1-8</t>
  </si>
  <si>
    <t>Východní část 100/10/20</t>
  </si>
  <si>
    <t>112,39</t>
  </si>
  <si>
    <t>49</t>
  </si>
  <si>
    <t>59217008.R</t>
  </si>
  <si>
    <t>obrubník betonový parkový 1000x60x200mm</t>
  </si>
  <si>
    <t>98</t>
  </si>
  <si>
    <t>260,47</t>
  </si>
  <si>
    <t>260,47*1,05 "Přepočtené koeficientem množství</t>
  </si>
  <si>
    <t>59217008.R1</t>
  </si>
  <si>
    <t>obrubník betonový parkový 1000x100x200mm</t>
  </si>
  <si>
    <t>100</t>
  </si>
  <si>
    <t>112,39*1,05 "Přepočtené koeficientem množství</t>
  </si>
  <si>
    <t>51</t>
  </si>
  <si>
    <t>916991121</t>
  </si>
  <si>
    <t>Lože pod obrubníky, krajníky nebo obruby z dlažebních kostek z betonu prostého</t>
  </si>
  <si>
    <t>102</t>
  </si>
  <si>
    <t>Lože pod obrubníky, krajníky nebo obruby z dlažebních kostek z betonu prostého</t>
  </si>
  <si>
    <t>https://podminky.urs.cz/item/CS_URS_2023_02/916991121</t>
  </si>
  <si>
    <t>(276,13+372,86)*0,3*0,3</t>
  </si>
  <si>
    <t>919735113</t>
  </si>
  <si>
    <t>Řezání stávajícího živičného krytu hl přes 100 do 150 mm</t>
  </si>
  <si>
    <t>104</t>
  </si>
  <si>
    <t>Řezání stávajícího živičného krytu nebo podkladu hloubky přes 100 do 150 mm</t>
  </si>
  <si>
    <t>https://podminky.urs.cz/item/CS_URS_2023_02/919735113</t>
  </si>
  <si>
    <t>7,5+13+20,5+12+84,2</t>
  </si>
  <si>
    <t>53</t>
  </si>
  <si>
    <t>979054451</t>
  </si>
  <si>
    <t>Očištění vybouraných zámkových dlaždic s původním spárováním z kameniva těženého</t>
  </si>
  <si>
    <t>106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</si>
  <si>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</si>
  <si>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https://podminky.urs.cz/item/CS_URS_2023_02/979054451</t>
  </si>
  <si>
    <t>997</t>
  </si>
  <si>
    <t>Přesun sutě</t>
  </si>
  <si>
    <t>997221551</t>
  </si>
  <si>
    <t>Vodorovná doprava suti ze sypkých materiálů do 1 km</t>
  </si>
  <si>
    <t>108</t>
  </si>
  <si>
    <t>Vodorovná doprava suti bez naložení, ale se složením a s hrubým urovnáním ze sypkých materiálů, na vzdálenost do 1 km</t>
  </si>
  <si>
    <t>https://podminky.urs.cz/item/CS_URS_2023_01/997221551</t>
  </si>
  <si>
    <t>55</t>
  </si>
  <si>
    <t>997221559</t>
  </si>
  <si>
    <t>Příplatek ZKD 1 km u vodorovné dopravy suti ze sypkých materiálů</t>
  </si>
  <si>
    <t>110</t>
  </si>
  <si>
    <t>Vodorovná doprava suti bez naložení, ale se složením a s hrubým urovnáním Příplatek k ceně za každý další i započatý 1 km přes 1 km</t>
  </si>
  <si>
    <t>https://podminky.urs.cz/item/CS_URS_2023_01/997221559</t>
  </si>
  <si>
    <t>174,731*9 "Přepočtené koeficientem množství</t>
  </si>
  <si>
    <t>997221861</t>
  </si>
  <si>
    <t>Poplatek za uložení stavebního odpadu na recyklační skládce (skládkovné) z prostého betonu pod kódem 17 01 01</t>
  </si>
  <si>
    <t>112</t>
  </si>
  <si>
    <t>Poplatek za uložení stavebního odpadu na recyklační skládce (skládkovné) z prostého betonu zatříděného do Katalogu odpadů pod kódem 17 01 01</t>
  </si>
  <si>
    <t>https://podminky.urs.cz/item/CS_URS_2023_01/997221861</t>
  </si>
  <si>
    <t>2,604+2,304</t>
  </si>
  <si>
    <t>57</t>
  </si>
  <si>
    <t>997221873</t>
  </si>
  <si>
    <t>114</t>
  </si>
  <si>
    <t>https://podminky.urs.cz/item/CS_URS_2023_01/997221873</t>
  </si>
  <si>
    <t>134,09</t>
  </si>
  <si>
    <t>997221875</t>
  </si>
  <si>
    <t>Poplatek za uložení stavebního odpadu na recyklační skládce (skládkovné) asfaltového bez obsahu dehtu zatříděného do Katalogu odpadů pod kódem 17 03 02</t>
  </si>
  <si>
    <t>116</t>
  </si>
  <si>
    <t>https://podminky.urs.cz/item/CS_URS_2023_01/997221875</t>
  </si>
  <si>
    <t>11,861+23,722</t>
  </si>
  <si>
    <t>998</t>
  </si>
  <si>
    <t>Přesun hmot</t>
  </si>
  <si>
    <t>59</t>
  </si>
  <si>
    <t>998223011</t>
  </si>
  <si>
    <t>Přesun hmot pro pozemní komunikace s krytem dlážděným</t>
  </si>
  <si>
    <t>118</t>
  </si>
  <si>
    <t>Přesun hmot pro pozemní komunikace s krytem dlážděným dopravní vzdálenost do 200 m jakékoliv délky objektu</t>
  </si>
  <si>
    <t>https://podminky.urs.cz/item/CS_URS_2023_02/998223011</t>
  </si>
  <si>
    <t>Práce a dodávky M</t>
  </si>
  <si>
    <t>21-M</t>
  </si>
  <si>
    <t>Elektromontáže</t>
  </si>
  <si>
    <t>218040001</t>
  </si>
  <si>
    <t>Demontáž sloupů nn betonových jednoduchých do 12 m</t>
  </si>
  <si>
    <t>120</t>
  </si>
  <si>
    <t>Demontáž sloupů a stožárů venkovního vedení nn bez výstroje z předpjatého betonu s krycí hlavicí, včetně vytažení sloupu z jámy, položení, manipulace na staveništi a naložení, bez bourání zbytku betonového základu do 12 m jednoduchých</t>
  </si>
  <si>
    <t>https://podminky.urs.cz/item/CS_URS_2023_02/218040001</t>
  </si>
  <si>
    <t>23-M</t>
  </si>
  <si>
    <t>Montáže potrubí</t>
  </si>
  <si>
    <t>61</t>
  </si>
  <si>
    <t>230202033</t>
  </si>
  <si>
    <t>Montáž chráničky plastové průměru přes 110 do 160 mm</t>
  </si>
  <si>
    <t>122</t>
  </si>
  <si>
    <t>Montáž plastové chráničky průměru přes 110 do 160 mm</t>
  </si>
  <si>
    <t>https://podminky.urs.cz/item/CS_URS_2023_02/230202033</t>
  </si>
  <si>
    <t>34571099</t>
  </si>
  <si>
    <t>trubka elektroinstalační dělená (chránička) D 138/160mm, HDPE</t>
  </si>
  <si>
    <t>256</t>
  </si>
  <si>
    <t>124</t>
  </si>
  <si>
    <t>46-M</t>
  </si>
  <si>
    <t>Zemní práce při extr.mont.pracích</t>
  </si>
  <si>
    <t>63</t>
  </si>
  <si>
    <t>460161142</t>
  </si>
  <si>
    <t>Hloubení kabelových rýh ručně š 35 cm hl 50 cm v hornině tř I skupiny 3</t>
  </si>
  <si>
    <t>126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</si>
  <si>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 skupiny 3</t>
  </si>
  <si>
    <t>https://podminky.urs.cz/item/CS_URS_2023_02/460161142</t>
  </si>
  <si>
    <t>Odkop pro přeložení vedení CETNIN mimop obrubu</t>
  </si>
  <si>
    <t>2*(20+12)</t>
  </si>
  <si>
    <t>Odkop pro ochranu kabelů vedení CETIN</t>
  </si>
  <si>
    <t>3+8+3+5,8</t>
  </si>
  <si>
    <t>Ochrana vedení ČD Telematika</t>
  </si>
  <si>
    <t>9+201,5</t>
  </si>
  <si>
    <t>Ochrana vedení ČEZ Distribuce</t>
  </si>
  <si>
    <t>460431152</t>
  </si>
  <si>
    <t>Zásyp kabelových rýh ručně se zhutněním š 35 cm hl 50 cm z horniny tř I skupiny 3</t>
  </si>
  <si>
    <t>128</t>
  </si>
  <si>
    <t>Zásyp kabelových rýh ručně s přemístění sypaniny ze vzdálenosti do 10 m, s uložením výkopku ve vrstvách včetně zhutnění a úpravy povrchu šířky 35 cm hloubky 50 cm z hornině třídy těžitelnosti I skupiny 3</t>
  </si>
  <si>
    <t>https://podminky.urs.cz/item/CS_URS_2023_02/460431152</t>
  </si>
  <si>
    <t>65</t>
  </si>
  <si>
    <t>460661111</t>
  </si>
  <si>
    <t>Kabelové lože z písku pro kabely nn bez zakrytí š lože do 35 cm</t>
  </si>
  <si>
    <t>130</t>
  </si>
  <si>
    <t>Kabelové lože z písku včetně podsypu, zhutnění a urovnání povrchu pro kabely nn bez zakrytí, šířky do 35 cm</t>
  </si>
  <si>
    <t>https://podminky.urs.cz/item/CS_URS_2023_02/460661111</t>
  </si>
  <si>
    <t>460661412</t>
  </si>
  <si>
    <t>Kabelové lože z písku pro kabely nn kryté plastovou deskou š lože přes 25 do 50 cm</t>
  </si>
  <si>
    <t>132</t>
  </si>
  <si>
    <t>Kabelové lože z písku včetně podsypu, zhutnění a urovnání povrchu pro kabely nn zakryté plastovými deskami (materiál ve specifikaci), šířky přes 25 do 50 cm</t>
  </si>
  <si>
    <t>https://podminky.urs.cz/item/CS_URS_2023_02/460661412</t>
  </si>
  <si>
    <t>20+12</t>
  </si>
  <si>
    <t>67</t>
  </si>
  <si>
    <t>134</t>
  </si>
  <si>
    <t>460751111</t>
  </si>
  <si>
    <t>Osazení kabelových kanálů do rýhy z prefabrikovaných betonových žlabů vnější šířky do 20 cm</t>
  </si>
  <si>
    <t>136</t>
  </si>
  <si>
    <t>Osazení kabelových kanálů včetně utěsnění, vyspárování a zakrytí víkem z prefabrikovaných betonových žlabů do rýhy, bez výkopových prací vnější šířky do 20 cm</t>
  </si>
  <si>
    <t>https://podminky.urs.cz/item/CS_URS_2023_02/460751111</t>
  </si>
  <si>
    <t>69</t>
  </si>
  <si>
    <t>59213009</t>
  </si>
  <si>
    <t>žlab kabelový betonový k ochraně zemního drátovodného vedení 100x17x14cm</t>
  </si>
  <si>
    <t>138</t>
  </si>
  <si>
    <t>VRN2</t>
  </si>
  <si>
    <t>Příprava staveniště</t>
  </si>
  <si>
    <t>022002000.R</t>
  </si>
  <si>
    <t>Přeložení konstrukcí - přeložení vedení CETIN mimo obruby, celkem 32m</t>
  </si>
  <si>
    <t>140</t>
  </si>
  <si>
    <t>Přeložení konstrukcí</t>
  </si>
  <si>
    <t>SO 101b - Nový chodník - ...</t>
  </si>
  <si>
    <t>122251101</t>
  </si>
  <si>
    <t>Odkopávky a prokopávky nezapažené v hornině třídy těžitelnosti I skupiny 3 objem do 20 m3 strojně</t>
  </si>
  <si>
    <t>Odkopávky a prokopávky nezapažené strojně v hornině třídy těžitelnosti I skupiny 3 do 20 m3</t>
  </si>
  <si>
    <t>https://podminky.urs.cz/item/CS_URS_2023_02/122251101</t>
  </si>
  <si>
    <t>1,64*0,2</t>
  </si>
  <si>
    <t>Frakce 0/32</t>
  </si>
  <si>
    <t>1,64</t>
  </si>
  <si>
    <t>1,64*1,03 "Přepočtené koeficientem množství</t>
  </si>
  <si>
    <t>0,26*1,05</t>
  </si>
  <si>
    <t>0,273*1,02 "Přepočtené koeficientem množství</t>
  </si>
  <si>
    <t>obrubník betonový parkový 1000x80x200mm</t>
  </si>
  <si>
    <t>1,64*1,05 "Přepočtené koeficientem množství</t>
  </si>
  <si>
    <t>(0,26+1,64)*0,3*0,3</t>
  </si>
  <si>
    <t>SO 102 - Rozšíření silnice</t>
  </si>
  <si>
    <t>Odstranění krajnice - travní drn</t>
  </si>
  <si>
    <t>33,34</t>
  </si>
  <si>
    <t>113107162</t>
  </si>
  <si>
    <t>Odstranění podkladu z kameniva drceného tl přes 100 do 200 mm strojně pl přes 50 do 200 m2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</si>
  <si>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</si>
  <si>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https://podminky.urs.cz/item/CS_URS_2023_02/113107162</t>
  </si>
  <si>
    <t>Odstranění štěrkového povrchu</t>
  </si>
  <si>
    <t>83,36</t>
  </si>
  <si>
    <t>122211101</t>
  </si>
  <si>
    <t>Odkopávky a prokopávky v hornině třídy těžitelnosti I, skupiny 3 ručně</t>
  </si>
  <si>
    <t>Odkopávky a prokopávky ručně zapažené i nezapažené v hornině třídy těžitelnosti I skupiny 3</t>
  </si>
  <si>
    <t>https://podminky.urs.cz/item/CS_URS_2023_02/122211101</t>
  </si>
  <si>
    <t>V místě kabelů CETIN a.s.</t>
  </si>
  <si>
    <t>Odkop - dorovnání u krajnice</t>
  </si>
  <si>
    <t>95*0,5*0,25</t>
  </si>
  <si>
    <t>Odpočet ručního výkopu u kabelů CETIN a.s.</t>
  </si>
  <si>
    <t>132251101</t>
  </si>
  <si>
    <t>Hloubení rýh nezapažených š do 800 mm v hornině třídy těžitelnosti I skupiny 3 objem do 20 m3 strojně</t>
  </si>
  <si>
    <t>Hloubení nezapažených rýh šířky do 800 mm strojně s urovnáním dna do předepsaného profilu a spádu v hornině třídy těžitelnosti I skupiny 3 do 20 m3</t>
  </si>
  <si>
    <t>https://podminky.urs.cz/item/CS_URS_2023_02/132251101</t>
  </si>
  <si>
    <t>Výkop pro drenážní rýhu</t>
  </si>
  <si>
    <t>0,8*12,7</t>
  </si>
  <si>
    <t>https://podminky.urs.cz/item/CS_URS_2023_02/162751117</t>
  </si>
  <si>
    <t>Přebytečný výkopek</t>
  </si>
  <si>
    <t>Výkopy</t>
  </si>
  <si>
    <t>11,875+10,16</t>
  </si>
  <si>
    <t>Zpětné zásypy</t>
  </si>
  <si>
    <t>-10-0,85*0,15</t>
  </si>
  <si>
    <t>167151121</t>
  </si>
  <si>
    <t>Skládání nebo překládání výkopku z horniny třídy těžitelnosti I skupiny 1 až 3</t>
  </si>
  <si>
    <t>Nakládání, skládání a překládání neulehlého výkopku nebo sypaniny strojně skládání nebo překládání, z hornin třídy těžitelnosti I, skupiny 1 až 3</t>
  </si>
  <si>
    <t>https://podminky.urs.cz/item/CS_URS_2023_02/167151121</t>
  </si>
  <si>
    <t>https://podminky.urs.cz/item/CS_URS_2023_02/171201231</t>
  </si>
  <si>
    <t>11,907*1,85 "Přepočtené koeficientem množství</t>
  </si>
  <si>
    <t>https://podminky.urs.cz/item/CS_URS_2023_02/171251201</t>
  </si>
  <si>
    <t>174151101</t>
  </si>
  <si>
    <t>Zásyp jam, šachet rýh nebo kolem objektů sypaninou se zhutněním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</si>
  <si>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</si>
  <si>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</si>
  <si>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>Zásyp vhodnou zeminou u drenážní rýhy</t>
  </si>
  <si>
    <t>25*0,4*0,4/2</t>
  </si>
  <si>
    <t>Napojení k štěrkové ploše</t>
  </si>
  <si>
    <t>50*0,8*0,4/2</t>
  </si>
  <si>
    <t>181311103</t>
  </si>
  <si>
    <t>Rozprostření ornice tl vrstvy do 200 mm v rovině nebo ve svahu do 1:5 ručně</t>
  </si>
  <si>
    <t>Rozprostření a urovnání ornice v rovině nebo ve svahu sklonu do 1:5 ručně při souvislé ploše, tl. vrstvy do 200 mm</t>
  </si>
  <si>
    <t>https://podminky.urs.cz/item/CS_URS_2023_02/181311103</t>
  </si>
  <si>
    <t>0,85*0,02 "Přepočtené koeficientem množství</t>
  </si>
  <si>
    <t>12,7*0,8</t>
  </si>
  <si>
    <t>25*(0,8+0,4+0,4+0,4+1)</t>
  </si>
  <si>
    <t>75*1,1845 "Přepočtené koeficientem množství</t>
  </si>
  <si>
    <t>%SD a 0/63 150mm</t>
  </si>
  <si>
    <t>95*1,15</t>
  </si>
  <si>
    <t>ŠD a 0/63 200mm</t>
  </si>
  <si>
    <t>95*1</t>
  </si>
  <si>
    <t>567121109R</t>
  </si>
  <si>
    <t>Podklad ze směsi stmelené cementem SC C 3/4 (SC I) tl 90 mm</t>
  </si>
  <si>
    <t>Podklad ze směsi stmelené cementem SC bez dilatačních spár, s rozprostřením a zhutněním SC C 3/4 (SC I), po zhutnění tl. 100 mm</t>
  </si>
  <si>
    <t>ACL 22+ 50/70 90mm</t>
  </si>
  <si>
    <t>95*0,65</t>
  </si>
  <si>
    <t>569951133R</t>
  </si>
  <si>
    <t>Zpevnění krajnic asfaltovým recyklátem tl 150 mm - bez dodávky recyklátu - bude použitý vyfrézovaný materiál</t>
  </si>
  <si>
    <t>Zpevnění krajnic nebo komunikací pro pěší s rozprostřením a zhutněním, po zhutnění asfaltovým recyklátem tl. 150 mm</t>
  </si>
  <si>
    <t>573111111</t>
  </si>
  <si>
    <t>Postřik živičný infiltrační s posypem z asfaltu množství 0,60 kg/m2</t>
  </si>
  <si>
    <t>Postřik infiltrační PI z asfaltu silničního s posypem kamenivem, v množství 0,60 kg/m2</t>
  </si>
  <si>
    <t>https://podminky.urs.cz/item/CS_URS_2023_02/573111111</t>
  </si>
  <si>
    <t>PI-C 0,5kg/m2</t>
  </si>
  <si>
    <t>61,75</t>
  </si>
  <si>
    <t>573211107</t>
  </si>
  <si>
    <t>Postřik živičný spojovací z asfaltu v množství 0,30 kg/m2</t>
  </si>
  <si>
    <t>Postřik spojovací PS bez posypu kamenivem z asfaltu silničního, v množství 0,30 kg/m2</t>
  </si>
  <si>
    <t>https://podminky.urs.cz/item/CS_URS_2023_02/573211107</t>
  </si>
  <si>
    <t>Spojovací postřik PS-CP 0,3kg/m2</t>
  </si>
  <si>
    <t>116,63+109,25</t>
  </si>
  <si>
    <t>577134031</t>
  </si>
  <si>
    <t>Asfaltový beton vrstva obrusná ACO 11 (ABS) tř. I tl 40 mm š do 1,5 m z modifikovaného asfaltu</t>
  </si>
  <si>
    <t>Asfaltový beton vrstva obrusná ACO 11 (ABS) s rozprostřením a se zhutněním z modifikovaného asfaltu v pruhu šířky do 1,5 m, po zhutnění tl. 40 mm</t>
  </si>
  <si>
    <t>https://podminky.urs.cz/item/CS_URS_2023_02/577134031</t>
  </si>
  <si>
    <t>ACO 11 + PMB 40mm</t>
  </si>
  <si>
    <t>116,63</t>
  </si>
  <si>
    <t>577155032</t>
  </si>
  <si>
    <t>Asfaltový beton vrstva ložní ACL 16 (ABVH) tl 60 mm š do 1,5 m z modifikovaného asfaltu</t>
  </si>
  <si>
    <t>Asfaltový beton vrstva ložní ACL 16 (ABH) s rozprostřením a zhutněním z modifikovaného asfaltu v pruhu šířky do 1,5 m, po zhutnění tl. 60 mm</t>
  </si>
  <si>
    <t>https://podminky.urs.cz/item/CS_URS_2023_02/577155032</t>
  </si>
  <si>
    <t>ACL 16+ PMB 60mm</t>
  </si>
  <si>
    <t>911381215</t>
  </si>
  <si>
    <t>Městská ochranná zábrana betonová průběžná délky 2 m výšky 0,5 m</t>
  </si>
  <si>
    <t>Městská ochranná zábrana průběžná délky 2 m, výšky 0,5 m</t>
  </si>
  <si>
    <t>https://podminky.urs.cz/item/CS_URS_2023_02/911381215</t>
  </si>
  <si>
    <t>911381222</t>
  </si>
  <si>
    <t>Městská ochranná zábrana betonová koncová délky 2 m výšky 0,5 m</t>
  </si>
  <si>
    <t>Městská ochranná zábrana koncová délky 2 m, výšky 0,5 m</t>
  </si>
  <si>
    <t>https://podminky.urs.cz/item/CS_URS_2023_02/911381222</t>
  </si>
  <si>
    <t>915111112</t>
  </si>
  <si>
    <t>Vodorovné dopravní značení dělící čáry souvislé š 125 mm retroreflexní bílá barva</t>
  </si>
  <si>
    <t>Vodorovné dopravní značení stříkané barvou dělící čára šířky 125 mm souvislá bílá retroreflexní</t>
  </si>
  <si>
    <t>https://podminky.urs.cz/item/CS_URS_2023_02/915111112</t>
  </si>
  <si>
    <t>915111122</t>
  </si>
  <si>
    <t>Vodorovné dopravní značení dělící čáry přerušované š 125 mm retroreflexní bílá barva</t>
  </si>
  <si>
    <t>Vodorovné dopravní značení stříkané barvou dělící čára šířky 125 mm přerušovaná bílá retroreflexní</t>
  </si>
  <si>
    <t>https://podminky.urs.cz/item/CS_URS_2023_02/915111122</t>
  </si>
  <si>
    <t>915211112</t>
  </si>
  <si>
    <t>Vodorovné dopravní značení dělící čáry souvislé š 125 mm retroreflexní bílý plast</t>
  </si>
  <si>
    <t>Vodorovné dopravní značení stříkaným plastem dělící čára šířky 125 mm souvislá bílá retroreflexní</t>
  </si>
  <si>
    <t>https://podminky.urs.cz/item/CS_URS_2023_02/915211112</t>
  </si>
  <si>
    <t>915211122</t>
  </si>
  <si>
    <t>Vodorovné dopravní značení dělící čáry přerušované š 125 mm retroreflexní bílý plast</t>
  </si>
  <si>
    <t>Vodorovné dopravní značení stříkaným plastem dělící čára šířky 125 mm přerušovaná bílá retroreflexní</t>
  </si>
  <si>
    <t>https://podminky.urs.cz/item/CS_URS_2023_02/915211122</t>
  </si>
  <si>
    <t>919125111</t>
  </si>
  <si>
    <t>Těsnění svislé spáry mezi živičným krytem a ostatními prvky samolepicí asfaltovou páskou š 35 mm</t>
  </si>
  <si>
    <t>Těsnění svislé spáry mezi živičným krytem a ostatními prvky asfaltovou páskou samolepicí šířky 35 mm tl. 8 mm</t>
  </si>
  <si>
    <t>https://podminky.urs.cz/item/CS_URS_2023_02/919125111</t>
  </si>
  <si>
    <t>2*95</t>
  </si>
  <si>
    <t>919721221</t>
  </si>
  <si>
    <t>Geomříž pro vyztužení asfaltového povrchu ze skelných vláken</t>
  </si>
  <si>
    <t>https://podminky.urs.cz/item/CS_URS_2023_02/919721221</t>
  </si>
  <si>
    <t>vyztužení okrajů š 1,0m + v místě rozšíření vozovky - skelná samolepící mříž s min 100/100kN</t>
  </si>
  <si>
    <t>109,25</t>
  </si>
  <si>
    <t>919735112</t>
  </si>
  <si>
    <t>Řezání stávajícího živičného krytu hl přes 50 do 100 mm</t>
  </si>
  <si>
    <t>Řezání stávajícího živičného krytu nebo podkladu hloubky přes 50 do 100 mm</t>
  </si>
  <si>
    <t>https://podminky.urs.cz/item/CS_URS_2023_02/919735112</t>
  </si>
  <si>
    <t>95+95+95</t>
  </si>
  <si>
    <t>966007111</t>
  </si>
  <si>
    <t>Odstranění vodorovného značení frézováním barvy z čáry š do 125 mm</t>
  </si>
  <si>
    <t>Odstranění vodorovného dopravního značení frézováním značeného barvou čáry šířky do 125 mm</t>
  </si>
  <si>
    <t>https://podminky.urs.cz/item/CS_URS_2023_02/966007111</t>
  </si>
  <si>
    <t>100+28</t>
  </si>
  <si>
    <t>966007121</t>
  </si>
  <si>
    <t>Odstranění vodorovného značení frézováním plastu z čáry š do 125 mm</t>
  </si>
  <si>
    <t>Odstranění vodorovného dopravního značení frézováním značeného plastem čáry šířky do 125 mm</t>
  </si>
  <si>
    <t>https://podminky.urs.cz/item/CS_URS_2023_02/966007121</t>
  </si>
  <si>
    <t>https://podminky.urs.cz/item/CS_URS_2023_02/997221551</t>
  </si>
  <si>
    <t>Kamenivo</t>
  </si>
  <si>
    <t>24,174</t>
  </si>
  <si>
    <t>https://podminky.urs.cz/item/CS_URS_2023_02/997221559</t>
  </si>
  <si>
    <t>24,174*9 "Přepočtené koeficientem množství</t>
  </si>
  <si>
    <t>997221571</t>
  </si>
  <si>
    <t>Vodorovná doprava vybouraných hmot do 1 km</t>
  </si>
  <si>
    <t>Vodorovná doprava vybouraných hmot bez naložení, ale se složením a s hrubým urovnáním na vzdálenost do 1 km</t>
  </si>
  <si>
    <t>https://podminky.urs.cz/item/CS_URS_2023_02/997221571</t>
  </si>
  <si>
    <t>Obrubníky</t>
  </si>
  <si>
    <t>3,69</t>
  </si>
  <si>
    <t>997221579</t>
  </si>
  <si>
    <t>Příplatek ZKD 1 km u vodorovné dopravy vybouraných hmot</t>
  </si>
  <si>
    <t>Vodorovná doprava vybouraných hmot bez naložení, ale se složením a s hrubým urovnáním na vzdálenost Příplatek k ceně za každý další i započatý 1 km přes 1 km</t>
  </si>
  <si>
    <t>https://podminky.urs.cz/item/CS_URS_2023_02/997221579</t>
  </si>
  <si>
    <t>3,69*9 "Přepočtené koeficientem množství</t>
  </si>
  <si>
    <t>997221611</t>
  </si>
  <si>
    <t>Nakládání suti na dopravní prostředky pro vodorovnou dopravu</t>
  </si>
  <si>
    <t>Nakládání na dopravní prostředky pro vodorovnou dopravu suti</t>
  </si>
  <si>
    <t>https://podminky.urs.cz/item/CS_URS_2023_02/997221611</t>
  </si>
  <si>
    <t>Asfaltový recyklát pro použití do krajnice</t>
  </si>
  <si>
    <t>21,5</t>
  </si>
  <si>
    <t>Poplatek za uložení na recyklační skládce (skládkovné) stavebního odpadu z prostého betonu pod kódem 17 01 01</t>
  </si>
  <si>
    <t>https://podminky.urs.cz/item/CS_URS_2023_02/997221861</t>
  </si>
  <si>
    <t>Poplatek za uložení na recyklační skládce (skládkovné) stavebního odpadu zeminy a kamení zatříděného do Katalogu odpadů pod kódem 17 05 04</t>
  </si>
  <si>
    <t>https://podminky.urs.cz/item/CS_URS_2023_02/997221873</t>
  </si>
  <si>
    <t>998225111</t>
  </si>
  <si>
    <t>Přesun hmot pro pozemní komunikace s krytem z kamene, monolitickým betonovým nebo živičným</t>
  </si>
  <si>
    <t>Přesun hmot pro komunikace s krytem z kameniva, monolitickým betonovým nebo živičným dopravní vzdálenost do 200 m jakékoliv délky objektu</t>
  </si>
  <si>
    <t>https://podminky.urs.cz/item/CS_URS_2023_02/998225111</t>
  </si>
  <si>
    <t>Prodloužení chráničky CETIN</t>
  </si>
  <si>
    <t>1,5</t>
  </si>
  <si>
    <t>043194000</t>
  </si>
  <si>
    <t>Ostatní zkoušky - zkoušky pláně</t>
  </si>
  <si>
    <t>Ostatní zkoušky</t>
  </si>
  <si>
    <t>https://podminky.urs.cz/item/CS_URS_2023_02/043194000</t>
  </si>
  <si>
    <t>SO 181 - Dopravně inženýr...</t>
  </si>
  <si>
    <t>569831111</t>
  </si>
  <si>
    <t>Zpevnění krajnic štěrkodrtí tl 100 mm</t>
  </si>
  <si>
    <t>Zpevnění krajnic nebo komunikací pro pěší s rozprostřením a zhutněním, po zhutnění štěrkodrtí tl. 100 mm</t>
  </si>
  <si>
    <t>https://podminky.urs.cz/item/CS_URS_2023_02/569831111</t>
  </si>
  <si>
    <t>Zpavnění krajnice tl. 20cm 0,5x40m</t>
  </si>
  <si>
    <t>2*0,5*40</t>
  </si>
  <si>
    <t>913121111</t>
  </si>
  <si>
    <t>Montáž a demontáž dočasné dopravní značky kompletní základní</t>
  </si>
  <si>
    <t>Montáž a demontáž dočasných dopravních značek kompletních značek vč. podstavce a sloupku základních</t>
  </si>
  <si>
    <t>https://podminky.urs.cz/item/CS_URS_2023_02/913121111</t>
  </si>
  <si>
    <t>I. etapa schéma B/2</t>
  </si>
  <si>
    <t>2+2</t>
  </si>
  <si>
    <t>II etapa schéma B/6 2x</t>
  </si>
  <si>
    <t>2*(2+2+2)</t>
  </si>
  <si>
    <t>II etapa schéma B/3</t>
  </si>
  <si>
    <t>III etapa schéma B/3</t>
  </si>
  <si>
    <t>913121211</t>
  </si>
  <si>
    <t>Příplatek k dočasné dopravní značce kompletní základní za první a ZKD den použití</t>
  </si>
  <si>
    <t>Montáž a demontáž dočasných dopravních značek Příplatek za první a každý další den použití dočasných dopravních značek k ceně 12-1111</t>
  </si>
  <si>
    <t>https://podminky.urs.cz/item/CS_URS_2023_02/913121211</t>
  </si>
  <si>
    <t>4*2*7</t>
  </si>
  <si>
    <t>6*3*7</t>
  </si>
  <si>
    <t>2*2*7</t>
  </si>
  <si>
    <t>6*2*7</t>
  </si>
  <si>
    <t>2*3*7</t>
  </si>
  <si>
    <t>913221111</t>
  </si>
  <si>
    <t>Montáž a demontáž dočasné dopravní zábrany světelné šířky 1,5 m se 3 světly</t>
  </si>
  <si>
    <t>Montáž a demontáž dočasných dopravních zábran světelných včetně zásobníku na akumulátor, šířky 1,5 m, 3 světla</t>
  </si>
  <si>
    <t>https://podminky.urs.cz/item/CS_URS_2023_02/913221111</t>
  </si>
  <si>
    <t xml:space="preserve">I etapa </t>
  </si>
  <si>
    <t>II etapa</t>
  </si>
  <si>
    <t>913221211</t>
  </si>
  <si>
    <t>Příplatek k dočasné dopravní zábraně světelné šířky 1,5 m se 3 světly za první a ZKD den použití</t>
  </si>
  <si>
    <t>Montáž a demontáž dočasných dopravních zábran Příplatek za první a každý další den použití dočasných dopravních zábran k ceně 22-1111</t>
  </si>
  <si>
    <t>https://podminky.urs.cz/item/CS_URS_2023_02/913221211</t>
  </si>
  <si>
    <t>913321111</t>
  </si>
  <si>
    <t>Montáž a demontáž dočasné dopravní směrové desky základní</t>
  </si>
  <si>
    <t>Montáž a demontáž dočasných dopravních vodících zařízení směrové desky základní</t>
  </si>
  <si>
    <t>https://podminky.urs.cz/item/CS_URS_2023_02/913321111</t>
  </si>
  <si>
    <t>I. etapa</t>
  </si>
  <si>
    <t>II. etapa</t>
  </si>
  <si>
    <t>30+30+30</t>
  </si>
  <si>
    <t>III. etapa</t>
  </si>
  <si>
    <t>913321211</t>
  </si>
  <si>
    <t>Příplatek k dočasné směrové desce základní za první a ZKD den použití</t>
  </si>
  <si>
    <t>Montáž a demontáž dočasných dopravních vodících zařízení Příplatek za první a každý další den použití dočasných dopravních vodících zařízení k ceně 32-1111</t>
  </si>
  <si>
    <t>https://podminky.urs.cz/item/CS_URS_2023_02/913321211</t>
  </si>
  <si>
    <t>16*2*7</t>
  </si>
  <si>
    <t>30*3*7</t>
  </si>
  <si>
    <t>30*2*7</t>
  </si>
  <si>
    <t>913411111</t>
  </si>
  <si>
    <t>Montáž a demontáž mobilní semaforové soupravy se 2 semafory</t>
  </si>
  <si>
    <t>Montáž a demontáž mobilní semaforové soupravy 2 semafory</t>
  </si>
  <si>
    <t>https://podminky.urs.cz/item/CS_URS_2023_02/913411111</t>
  </si>
  <si>
    <t>913411211</t>
  </si>
  <si>
    <t>Příplatek k dočasné mobilní semaforové soupravě se 2 semafory za první a ZKD den použití</t>
  </si>
  <si>
    <t>Montáž a demontáž mobilní semaforové soupravy Příplatek za první a každý další den použití mobilní semaforové soupravy k ceně 41-1111</t>
  </si>
  <si>
    <t>https://podminky.urs.cz/item/CS_URS_2023_02/913411211</t>
  </si>
  <si>
    <t>3*7</t>
  </si>
  <si>
    <t>2*7</t>
  </si>
  <si>
    <t>913911111</t>
  </si>
  <si>
    <t>Montáž a demontáž akumulátoru dočasného dopravního značení olověného 12 V/7,2 Ah</t>
  </si>
  <si>
    <t>Montáž a demontáž akumulátorů a zásobníků dočasného dopravního značení akumulátoru olověného 12V/7,2 Ah</t>
  </si>
  <si>
    <t>https://podminky.urs.cz/item/CS_URS_2023_02/913911111</t>
  </si>
  <si>
    <t>913911121</t>
  </si>
  <si>
    <t>Montáž a demontáž dočasného zásobníku plastového na akumulátor a řídící jednotku</t>
  </si>
  <si>
    <t>Montáž a demontáž akumulátorů a zásobníků dočasného dopravního značení zásobníku na akumulátor a řídící jednotku plastového</t>
  </si>
  <si>
    <t>https://podminky.urs.cz/item/CS_URS_2023_02/913911121</t>
  </si>
  <si>
    <t>913911211</t>
  </si>
  <si>
    <t>Příplatek k dočasnému akumulátor 12V/7,2 Ah za první a ZKD den použití</t>
  </si>
  <si>
    <t>Montáž a demontáž akumulátorů a zásobníků dočasného dopravního značení Příplatek za první a každý další den použití akumulátorů a zásobníků dočasného dopravního značení k ceně 91-1111</t>
  </si>
  <si>
    <t>https://podminky.urs.cz/item/CS_URS_2023_02/913911211</t>
  </si>
  <si>
    <t>913911221</t>
  </si>
  <si>
    <t>Příplatek k dočasnému plastovému zásobníku na akumulátor za první a ZKD den použití</t>
  </si>
  <si>
    <t>Montáž a demontáž akumulátorů a zásobníků dočasného dopravního značení Příplatek za první a každý další den použití akumulátorů a zásobníků dočasného dopravního značení k ceně 91-1121</t>
  </si>
  <si>
    <t>https://podminky.urs.cz/item/CS_URS_2023_02/913911221</t>
  </si>
  <si>
    <t>915222111</t>
  </si>
  <si>
    <t>Přechodné vodorovné dopravní značení samolepicí retroreflexní fólií s trvanlivostí do 2 měsíců</t>
  </si>
  <si>
    <t>https://podminky.urs.cz/item/CS_URS_2023_02/915222111</t>
  </si>
  <si>
    <t>2x v rámci schéma B/6</t>
  </si>
  <si>
    <t>2*2*3</t>
  </si>
  <si>
    <t>915222911</t>
  </si>
  <si>
    <t>Odstranění přechodného vodorovného značení retroreflexní fólií</t>
  </si>
  <si>
    <t>Přechodné vodorovné dopravní značení odstranění retroreflexní fólie</t>
  </si>
  <si>
    <t>https://podminky.urs.cz/item/CS_URS_2023_02/915222911</t>
  </si>
  <si>
    <t>SO 301 - Nová kanalizace</t>
  </si>
  <si>
    <t>113107224</t>
  </si>
  <si>
    <t>Odstranění podkladu z kameniva drceného tl přes 300 do 400 mm strojně pl přes 200 m2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</si>
  <si>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</si>
  <si>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https://podminky.urs.cz/item/CS_URS_2023_02/113107224</t>
  </si>
  <si>
    <t>113154123</t>
  </si>
  <si>
    <t>Frézování živičného krytu tl 50 mm pruh š přes 0,5 do 1 m pl do 500 m2 bez překážek v trase</t>
  </si>
  <si>
    <t>Frézování živičného podkladu nebo krytu s naložením na dopravní prostředek plochy do 500 m2 bez překážek v trase pruhu šířky přes 0,5 m do 1 m, tloušťky vrstvy 50 mm</t>
  </si>
  <si>
    <t>https://podminky.urs.cz/item/CS_URS_2023_02/113154123</t>
  </si>
  <si>
    <t>113154124</t>
  </si>
  <si>
    <t>Frézování živičného krytu tl 100 mm pruh š přes 0,5 do 1 m pl do 500 m2 bez překážek v trase</t>
  </si>
  <si>
    <t>Frézování živičného podkladu nebo krytu s naložením na dopravní prostředek plochy do 500 m2 bez překážek v trase pruhu šířky přes 0,5 m do 1 m, tloušťky vrstvy 100 mm</t>
  </si>
  <si>
    <t>https://podminky.urs.cz/item/CS_URS_2023_02/113154124</t>
  </si>
  <si>
    <t>132212231</t>
  </si>
  <si>
    <t>Hloubení rýh š do 2000 mm v soudržných horninách třídy těžitelnosti I skupiny 3 objemu do 10 m3 při překopech inženýrských sítí ručně</t>
  </si>
  <si>
    <t>Hloubení rýh šířky přes 800 do 2 000 mm při překopech inženýrských sítí ručně zapažených i nezapažených, s urovnáním dna do předepsaného profilu a spádu objemu do 10 m3 v hornině třídy těžitelnosti I skupiny 3 soudržných</t>
  </si>
  <si>
    <t>https://podminky.urs.cz/item/CS_URS_2023_02/132212231</t>
  </si>
  <si>
    <t>0,5*1,3*3*2*8</t>
  </si>
  <si>
    <t>0,5*1,3*1*1,5</t>
  </si>
  <si>
    <t>132251254</t>
  </si>
  <si>
    <t>Hloubení rýh nezapažených š do 2000 mm v hornině třídy těžitelnosti I skupiny 3 objem do 500 m3 strojně</t>
  </si>
  <si>
    <t>Hloubení nezapažených rýh šířky přes 800 do 2 000 mm strojně s urovnáním dna do předepsaného profilu a spádu v hornině třídy těžitelnosti I skupiny 3 přes 100 do 500 m3</t>
  </si>
  <si>
    <t>https://podminky.urs.cz/item/CS_URS_2023_02/132251254</t>
  </si>
  <si>
    <t>DN 400</t>
  </si>
  <si>
    <t>0,5*2,1*1,3*42,43</t>
  </si>
  <si>
    <t>DN 300</t>
  </si>
  <si>
    <t>0,5*2,1*1,3*34,83</t>
  </si>
  <si>
    <t>0,5*1,8*1,3*77,51</t>
  </si>
  <si>
    <t>0,5*1,4*1,3*73,27</t>
  </si>
  <si>
    <t>0,5*0,9*1,3*26,75</t>
  </si>
  <si>
    <t>0,5*1,8*1,3*12,68</t>
  </si>
  <si>
    <t>Odpočet ruční výkop u sítí</t>
  </si>
  <si>
    <t>-32,175</t>
  </si>
  <si>
    <t>Přípojky</t>
  </si>
  <si>
    <t>1,3*2*13,75*0,5</t>
  </si>
  <si>
    <t>132312231</t>
  </si>
  <si>
    <t>Hloubení rýh š do 2000 mm v soudržných horninách třídy těžitelnosti II skupiny 4 objemu do 10 m3 při překopech inženýrských sítí ručně</t>
  </si>
  <si>
    <t>Hloubení rýh šířky přes 800 do 2 000 mm při překopech inženýrských sítí ručně zapažených i nezapažených, s urovnáním dna do předepsaného profilu a spádu objemu do 10 m3 v hornině třídy těžitelnosti II skupiny 4 soudržných</t>
  </si>
  <si>
    <t>https://podminky.urs.cz/item/CS_URS_2023_02/132312231</t>
  </si>
  <si>
    <t>132351254</t>
  </si>
  <si>
    <t>Hloubení rýh nezapažených š do 2000 mm v hornině třídy těžitelnosti II skupiny 4 objem do 500 m3 strojně</t>
  </si>
  <si>
    <t>Hloubení nezapažených rýh šířky přes 800 do 2 000 mm strojně s urovnáním dna do předepsaného profilu a spádu v hornině třídy těžitelnosti II skupiny 4 přes 100 do 500 m3</t>
  </si>
  <si>
    <t>https://podminky.urs.cz/item/CS_URS_2023_02/132351254</t>
  </si>
  <si>
    <t>odpočet ruční výkop u sítí</t>
  </si>
  <si>
    <t>151811132</t>
  </si>
  <si>
    <t>Osazení pažicího boxu hl výkopu do 4 m š přes 1,2 do 2,5 m</t>
  </si>
  <si>
    <t>Zřízení pažicích boxů pro pažení a rozepření stěn rýh podzemního vedení hloubka výkopu do 4 m, šířka přes 1,2 do 2,5 m</t>
  </si>
  <si>
    <t>https://podminky.urs.cz/item/CS_URS_2023_02/151811132</t>
  </si>
  <si>
    <t>2*2,1*42,43</t>
  </si>
  <si>
    <t>2*2,1*34,83</t>
  </si>
  <si>
    <t>2*1,8*77,51</t>
  </si>
  <si>
    <t>2*1,4*73,27</t>
  </si>
  <si>
    <t>2*0,9*26,75</t>
  </si>
  <si>
    <t>2*1,8*12,68</t>
  </si>
  <si>
    <t>151811232</t>
  </si>
  <si>
    <t>Odstranění pažicího boxu hl výkopu do 4 m š přes 1,2 do 2,5 m</t>
  </si>
  <si>
    <t>Odstranění pažicích boxů pro pažení a rozepření stěn rýh podzemního vedení hloubka výkopu do 4 m, šířka přes 1,2 do 2,5 m</t>
  </si>
  <si>
    <t>https://podminky.urs.cz/item/CS_URS_2023_02/151811232</t>
  </si>
  <si>
    <t>162551108</t>
  </si>
  <si>
    <t>Vodorovné přemístění přes 2 500 do 3000 m výkopku/sypaniny z horniny třídy těžitelnosti I skupiny 1 až 3</t>
  </si>
  <si>
    <t>744504506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</si>
  <si>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</si>
  <si>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>https://podminky.urs.cz/item/CS_URS_2023_02/162551108</t>
  </si>
  <si>
    <t>2*304,915 "na mezideponii a zpět</t>
  </si>
  <si>
    <t>622,366-304,915</t>
  </si>
  <si>
    <t>-514293086</t>
  </si>
  <si>
    <t>https://podminky.urs.cz/item/CS_URS_2023_02/167151111</t>
  </si>
  <si>
    <t>(622,366-304,915)</t>
  </si>
  <si>
    <t>317,451*1,85 "Prepoctené koeficientem množství</t>
  </si>
  <si>
    <t>622,366</t>
  </si>
  <si>
    <t>2*(279,008+32,175)</t>
  </si>
  <si>
    <t>Odečty</t>
  </si>
  <si>
    <t>Lože potrubí</t>
  </si>
  <si>
    <t>-56,967</t>
  </si>
  <si>
    <t>Obsyp potrubí</t>
  </si>
  <si>
    <t>-227,718</t>
  </si>
  <si>
    <t>Objem potrubí</t>
  </si>
  <si>
    <t>-42,43*0,2*0,2*3,14</t>
  </si>
  <si>
    <t>-212,38*0,15*0,15*3,14</t>
  </si>
  <si>
    <t>-12,68*0,15*0,15*3,14</t>
  </si>
  <si>
    <t>-13,75*0,075*0,075*3,14</t>
  </si>
  <si>
    <t>Objem šachet bez části v konstrukci vozovky</t>
  </si>
  <si>
    <t>-3,15*0,5*0,5*(2,29+2,45+2,5+2,55+2,18+1,97+1,81+1,5+1,38+1,21-10*0,55)</t>
  </si>
  <si>
    <t>175151101</t>
  </si>
  <si>
    <t>Obsypání potrubí strojně sypaninou bez prohození, uloženou do 3 m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</si>
  <si>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</si>
  <si>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https://podminky.urs.cz/item/CS_URS_2023_02/175151101</t>
  </si>
  <si>
    <t>42,43*1,3*0,8</t>
  </si>
  <si>
    <t>(212,38+12,68)*1,3*0,6</t>
  </si>
  <si>
    <t>13,75*1,3*0,45</t>
  </si>
  <si>
    <t>58337302</t>
  </si>
  <si>
    <t>štěrkopísek frakce 0/16</t>
  </si>
  <si>
    <t>212755214</t>
  </si>
  <si>
    <t>Trativody z drenážních trubek plastových flexibilních D 100 mm bez lože</t>
  </si>
  <si>
    <t>Trativody bez lože z drenážních trubek plastových flexibilních D 100 mm</t>
  </si>
  <si>
    <t>https://podminky.urs.cz/item/CS_URS_2023_02/212755214</t>
  </si>
  <si>
    <t>451541111</t>
  </si>
  <si>
    <t>Lože pod potrubí otevřený výkop ze štěrkodrtě</t>
  </si>
  <si>
    <t>Lože pod potrubí, stoky a drobné objekty v otevřeném výkopu ze štěrkodrtě 0-63 mm</t>
  </si>
  <si>
    <t>https://podminky.urs.cz/item/CS_URS_2023_02/451541111</t>
  </si>
  <si>
    <t>Štěrkové lože pod drenáž 32/63</t>
  </si>
  <si>
    <t>292,14*0,15*0,3</t>
  </si>
  <si>
    <t>451572111</t>
  </si>
  <si>
    <t>Lože pod potrubí otevřený výkop z kameniva drobného těženého</t>
  </si>
  <si>
    <t>Lože pod potrubí, stoky a drobné objekty v otevřeném výkopu z kameniva drobného těženého 0 až 4 mm</t>
  </si>
  <si>
    <t>https://podminky.urs.cz/item/CS_URS_2023_02/451572111</t>
  </si>
  <si>
    <t>292,14*0,15*1,3</t>
  </si>
  <si>
    <t>451573111</t>
  </si>
  <si>
    <t>Lože pod potrubí otevřený výkop ze štěrkopísku</t>
  </si>
  <si>
    <t>Lože pod potrubí, stoky a drobné objekty v otevřeném výkopu z písku a štěrkopísku do 63 mm</t>
  </si>
  <si>
    <t>https://podminky.urs.cz/item/CS_URS_2023_02/451573111</t>
  </si>
  <si>
    <t>Pod podkladní beton</t>
  </si>
  <si>
    <t>10*0,08*1,3*1,3</t>
  </si>
  <si>
    <t>452112112</t>
  </si>
  <si>
    <t>Osazení betonových prstenců nebo rámů v do 100 mm pod poklopy a mříže</t>
  </si>
  <si>
    <t>Osazení betonových dílců prstenců nebo rámů pod poklopy a mříže, výšky do 100 mm</t>
  </si>
  <si>
    <t>https://podminky.urs.cz/item/CS_URS_2023_02/452112112</t>
  </si>
  <si>
    <t>59224184</t>
  </si>
  <si>
    <t>prstenec šachtový vyrovnávací betonový 625x120x40mm</t>
  </si>
  <si>
    <t>59224185</t>
  </si>
  <si>
    <t>prstenec šachtový vyrovnávací betonový 625x120x60mm</t>
  </si>
  <si>
    <t>59224176</t>
  </si>
  <si>
    <t>prstenec šachtový vyrovnávací betonový 625x120x80mm</t>
  </si>
  <si>
    <t>59224187</t>
  </si>
  <si>
    <t>prstenec šachtový vyrovnávací betonový 625x120x100mm</t>
  </si>
  <si>
    <t>452112122</t>
  </si>
  <si>
    <t>Osazení betonových prstenců nebo rámů v přes 100 do 200 mm pod poklopy a mříže</t>
  </si>
  <si>
    <t>Osazení betonových dílců prstenců nebo rámů pod poklopy a mříže, výšky přes 100 do 200 mm</t>
  </si>
  <si>
    <t>https://podminky.urs.cz/item/CS_URS_2023_02/452112122</t>
  </si>
  <si>
    <t>59224188</t>
  </si>
  <si>
    <t>prstenec šachtový vyrovnávací betonový 625x120x120mm</t>
  </si>
  <si>
    <t>452311141</t>
  </si>
  <si>
    <t>Podkladní desky z betonu prostého bez zvýšených nároků na prostředí tř. C 16/20 otevřený výkop</t>
  </si>
  <si>
    <t>Podkladní a zajišťovací konstrukce z betonu prostého v otevřeném výkopu bez zvýšených nároků na prostředí desky pod potrubí, stoky a drobné objekty z betonu tř. C 16/20</t>
  </si>
  <si>
    <t>https://podminky.urs.cz/item/CS_URS_2023_02/452311141</t>
  </si>
  <si>
    <t>10*1,3*1,3*0,15</t>
  </si>
  <si>
    <t>452351101</t>
  </si>
  <si>
    <t>Bednění podkladních desek nebo bloků nebo sedlového lože otevřený výkop</t>
  </si>
  <si>
    <t>Bednění podkladních a zajišťovacích konstrukcí v otevřeném výkopu desek nebo sedlových loží pod potrubí, stoky a drobné objekty</t>
  </si>
  <si>
    <t>https://podminky.urs.cz/item/CS_URS_2023_02/452351101</t>
  </si>
  <si>
    <t>10*1,3*4*0,15</t>
  </si>
  <si>
    <t>565135101</t>
  </si>
  <si>
    <t>Asfaltový beton vrstva podkladní ACP 16 (obalované kamenivo OKS) tl 50 mm š do 1,5 m</t>
  </si>
  <si>
    <t>Asfaltový beton vrstva podkladní ACP 16 (obalované kamenivo střednězrnné - OKS) s rozprostřením a zhutněním v pruhu šířky do 1,5 m, po zhutnění tl. 50 mm</t>
  </si>
  <si>
    <t>https://podminky.urs.cz/item/CS_URS_2023_02/565135101</t>
  </si>
  <si>
    <t>437,75</t>
  </si>
  <si>
    <t>566901142</t>
  </si>
  <si>
    <t>Vyspravení podkladu po překopech inženýrských sítí plochy do 15 m2 kamenivem hrubým drceným tl. 150 mm</t>
  </si>
  <si>
    <t>Vyspravení podkladu po překopech inženýrských sítí plochy do 15 m2 s rozprostřením a zhutněním kamenivem hrubým drceným tl. 150 mm</t>
  </si>
  <si>
    <t>https://podminky.urs.cz/item/CS_URS_2023_02/566901142</t>
  </si>
  <si>
    <t>566901144.R</t>
  </si>
  <si>
    <t>Vyspravení podkladu po překopech inženýrských sítí plochy do 15 m2 kamenivem hrubým drceným tl. 250 mm</t>
  </si>
  <si>
    <t>Vyspravení podkladu po překopech inženýrských sítí plochy do 15 m2 s rozprostřením a zhutněním kamenivem hrubým drceným tl. 220 mm</t>
  </si>
  <si>
    <t>437,75*2</t>
  </si>
  <si>
    <t>577134111</t>
  </si>
  <si>
    <t>Asfaltový beton vrstva obrusná ACO 11 (ABS) tř. I tl 40 mm š do 3 m z nemodifikovaného asfaltu</t>
  </si>
  <si>
    <t>Asfaltový beton vrstva obrusná ACO 11 (ABS) s rozprostřením a se zhutněním z nemodifikovaného asfaltu v pruhu šířky do 3 m tř. I, po zhutnění tl. 40 mm</t>
  </si>
  <si>
    <t>https://podminky.urs.cz/item/CS_URS_2023_02/577134111</t>
  </si>
  <si>
    <t>577155112</t>
  </si>
  <si>
    <t>Asfaltový beton vrstva ložní ACL 16 (ABH) tl 60 mm š do 3 m z nemodifikovaného asfaltu</t>
  </si>
  <si>
    <t>Asfaltový beton vrstva ložní ACL 16 (ABH) s rozprostřením a zhutněním z nemodifikovaného asfaltu v pruhu šířky do 3 m, po zhutnění tl. 60 mm</t>
  </si>
  <si>
    <t>https://podminky.urs.cz/item/CS_URS_2023_02/577155112</t>
  </si>
  <si>
    <t>831372121</t>
  </si>
  <si>
    <t>Montáž potrubí z trub kameninových hrdlových s integrovaným těsněním výkop sklon do 20 % DN 300</t>
  </si>
  <si>
    <t>Montáž potrubí z trub kameninových hrdlových s integrovaným těsněním v otevřeném výkopu ve sklonu do 20 % DN 300</t>
  </si>
  <si>
    <t>https://podminky.urs.cz/item/CS_URS_2023_02/831372121</t>
  </si>
  <si>
    <t>59710711</t>
  </si>
  <si>
    <t>trouba kameninová glazovaná DN 300 dl 2,50m spojovací systém C Třída 160</t>
  </si>
  <si>
    <t>212,38*1,015 "Přepočtené koeficientem množství</t>
  </si>
  <si>
    <t>831392121</t>
  </si>
  <si>
    <t>Montáž potrubí z trub kameninových hrdlových s integrovaným těsněním výkop sklon do 20 % DN 400</t>
  </si>
  <si>
    <t>Montáž potrubí z trub kameninových hrdlových s integrovaným těsněním v otevřeném výkopu ve sklonu do 20 % DN 400</t>
  </si>
  <si>
    <t>https://podminky.urs.cz/item/CS_URS_2023_02/831392121</t>
  </si>
  <si>
    <t>59710701</t>
  </si>
  <si>
    <t>trouba kameninová glazovaná DN 400 dl 2,50m spojovací systém C</t>
  </si>
  <si>
    <t>42,43*1,015 "Přepočtené koeficientem množství</t>
  </si>
  <si>
    <t>837314111.R</t>
  </si>
  <si>
    <t>Napojení potrubí DN 150 do šachty</t>
  </si>
  <si>
    <t>Montáž kameninových útesů s hrdlem na potrubí betonovém a železobetonovém DN 150</t>
  </si>
  <si>
    <t>837374111.R</t>
  </si>
  <si>
    <t>Napojení potrubí DN 300 do šachty</t>
  </si>
  <si>
    <t>Montáž kameninových útesů s hrdlem na potrubí betonovém a železobetonovém DN 300</t>
  </si>
  <si>
    <t>837394111.R</t>
  </si>
  <si>
    <t>Napojení potrubí DN 400 do šachty</t>
  </si>
  <si>
    <t>Montáž kameninových útesů s hrdlem na potrubí betonovém a železobetonovém DN 400</t>
  </si>
  <si>
    <t>871313121</t>
  </si>
  <si>
    <t>Montáž kanalizačního potrubí z PVC těsněné gumovým kroužkem otevřený výkop sklon do 20 % DN 160</t>
  </si>
  <si>
    <t>Montáž kanalizačního potrubí z plastů z tvrdého PVC těsněných gumovým kroužkem v otevřeném výkopu ve sklonu do 20 % DN 160</t>
  </si>
  <si>
    <t>https://podminky.urs.cz/item/CS_URS_2023_02/871313121</t>
  </si>
  <si>
    <t>28611165</t>
  </si>
  <si>
    <t>trubka kanalizační PVC DN 160x3000mm SN8</t>
  </si>
  <si>
    <t>13,75*1,03 "Přepočtené koeficientem množství</t>
  </si>
  <si>
    <t>871370310</t>
  </si>
  <si>
    <t>Montáž kanalizačního potrubí hladkého plnostěnného SN 10 z polypropylenu DN 300</t>
  </si>
  <si>
    <t>Montáž kanalizačního potrubí z plastů z polypropylenu PP hladkého plnostěnného SN 10 DN 300</t>
  </si>
  <si>
    <t>https://podminky.urs.cz/item/CS_URS_2023_02/871370310</t>
  </si>
  <si>
    <t>28617014</t>
  </si>
  <si>
    <t>trubka kanalizační PP plnostěnná třívrstvá DN 300x3000mm SN10</t>
  </si>
  <si>
    <t>12,68*1,015 "Přepočtené koeficientem množství</t>
  </si>
  <si>
    <t>894410101</t>
  </si>
  <si>
    <t>Osazení betonových dílců pro kanalizační šachty DN 1000 šachtové dno výšky 600 mm</t>
  </si>
  <si>
    <t>Osazení betonových dílců šachet kanalizačních dno DN 1000, výšky 600 mm</t>
  </si>
  <si>
    <t>https://podminky.urs.cz/item/CS_URS_2023_02/894410101</t>
  </si>
  <si>
    <t>59224348</t>
  </si>
  <si>
    <t>těsnění elastomerové pro spojení šachetních dílů DN 1000</t>
  </si>
  <si>
    <t>59224337.1</t>
  </si>
  <si>
    <t>TBZ-Q.1 CAPITAN 300/600</t>
  </si>
  <si>
    <t>dno betonové šachty kanalizační přímé 100x60x40cm</t>
  </si>
  <si>
    <t>894410102</t>
  </si>
  <si>
    <t>Osazení betonových dílců pro kanalizační šachty DN 1000 šachtové dno výšky 800 mm</t>
  </si>
  <si>
    <t>Osazení betonových dílců šachet kanalizačních dno DN 1000, výšky 800 mm</t>
  </si>
  <si>
    <t>https://podminky.urs.cz/item/CS_URS_2023_02/894410102</t>
  </si>
  <si>
    <t>59224338.1</t>
  </si>
  <si>
    <t>TBZ-Q.1 CAPITAN 400/800</t>
  </si>
  <si>
    <t>dno betonové šachty kanalizační přímé 100x80x50cm</t>
  </si>
  <si>
    <t>59224339.1</t>
  </si>
  <si>
    <t>TBZ-Q.1 CAPITAN 300/800</t>
  </si>
  <si>
    <t>dno betonové šachty kanalizační přímé 100x100x60cm</t>
  </si>
  <si>
    <t>894410211</t>
  </si>
  <si>
    <t>Osazení betonových dílců pro kanalizační šachty DN 1000 skruž rovná výšky 250 mm</t>
  </si>
  <si>
    <t>Osazení betonových dílců šachet kanalizačních skruž rovná DN 1000, výšky 250 mm</t>
  </si>
  <si>
    <t>https://podminky.urs.cz/item/CS_URS_2023_02/894410211</t>
  </si>
  <si>
    <t>59224066</t>
  </si>
  <si>
    <t>skruž betonová DN 1000x250 PS, 100x25x12cm</t>
  </si>
  <si>
    <t>894410212</t>
  </si>
  <si>
    <t>Osazení betonových dílců pro kanalizační šachty DN 1000 skruž rovná výšky 500 mm</t>
  </si>
  <si>
    <t>Osazení betonových dílců šachet kanalizačních skruž rovná DN 1000, výšky 500 mm</t>
  </si>
  <si>
    <t>https://podminky.urs.cz/item/CS_URS_2023_02/894410212</t>
  </si>
  <si>
    <t>59224068</t>
  </si>
  <si>
    <t>skruž betonová DN 1000x500 PS, 100x50x12cm</t>
  </si>
  <si>
    <t>894410213</t>
  </si>
  <si>
    <t>Osazení betonových dílců pro kanalizační šachty DN 1000 skruž rovná výšky 1000 mm</t>
  </si>
  <si>
    <t>Osazení betonových dílců šachet kanalizačních skruž rovná DN 1000, výšky 1000 mm</t>
  </si>
  <si>
    <t>https://podminky.urs.cz/item/CS_URS_2023_02/894410213</t>
  </si>
  <si>
    <t>59224070</t>
  </si>
  <si>
    <t>skruž betonová DN 1000x1000 PS, 100x100x12cm</t>
  </si>
  <si>
    <t>894410232</t>
  </si>
  <si>
    <t>Osazení betonových dílců pro kanalizační šachty DN 1000 skruž přechodová (konus)</t>
  </si>
  <si>
    <t>Osazení betonových dílců šachet kanalizačních skruž přechodová (konus) DN 1000</t>
  </si>
  <si>
    <t>https://podminky.urs.cz/item/CS_URS_2023_02/894410232</t>
  </si>
  <si>
    <t>BTL.0006185.URS</t>
  </si>
  <si>
    <t>skruž betonová přechodová TBR-Q 625/600/120 SPK 62,5/100x60x12cm</t>
  </si>
  <si>
    <t>894410302</t>
  </si>
  <si>
    <t>Osazení betonových dílců pro kanalizační šachty DN 1000 deska zákrytová</t>
  </si>
  <si>
    <t>Osazení betonových dílců šachet kanalizačních deska zákrytová DN 1000</t>
  </si>
  <si>
    <t>https://podminky.urs.cz/item/CS_URS_2023_02/894410302</t>
  </si>
  <si>
    <t>59224075</t>
  </si>
  <si>
    <t>deska betonová zákrytová k ukončení šachet 1000/625x200mm</t>
  </si>
  <si>
    <t>894812262.R</t>
  </si>
  <si>
    <t>Litinová vtoková mříž pro uliční vpust</t>
  </si>
  <si>
    <t>Revizní a čistící šachta z polypropylenu PP pro hladké trouby DN 425 poklop litinový (pro třídu zatížení) plný do teleskopické trubky (D400)</t>
  </si>
  <si>
    <t>895941102</t>
  </si>
  <si>
    <t>Osazení vpusti kanalizační horské z betonových dílců rozměru 1200/600 mm</t>
  </si>
  <si>
    <t>https://podminky.urs.cz/item/CS_URS_2023_02/895941102</t>
  </si>
  <si>
    <t>59224448</t>
  </si>
  <si>
    <t>vpusť horská betonová spodní díl 124x62x153</t>
  </si>
  <si>
    <t>895941302</t>
  </si>
  <si>
    <t>Osazení vpusti uliční DN 450 z betonových dílců dno s kalištěm</t>
  </si>
  <si>
    <t>Osazení vpusti uliční z betonových dílců DN 450 dno s kalištěm</t>
  </si>
  <si>
    <t>https://podminky.urs.cz/item/CS_URS_2023_02/895941302</t>
  </si>
  <si>
    <t>59224495</t>
  </si>
  <si>
    <t>vpusť uliční DN 450 kaliště nízké 450/240x50mm</t>
  </si>
  <si>
    <t>71</t>
  </si>
  <si>
    <t>895941313</t>
  </si>
  <si>
    <t>Osazení vpusti uliční DN 450 z betonových dílců skruž horní 295 mm</t>
  </si>
  <si>
    <t>Osazení vpusti uliční z betonových dílců DN 450 skruž horní 295 mm</t>
  </si>
  <si>
    <t>https://podminky.urs.cz/item/CS_URS_2023_02/895941313</t>
  </si>
  <si>
    <t>59223857</t>
  </si>
  <si>
    <t>skruž betonová horní pro uliční vpusť 450x295x50mm</t>
  </si>
  <si>
    <t>73</t>
  </si>
  <si>
    <t>899131121</t>
  </si>
  <si>
    <t>Osazení samonivelačního poklopu za finišerem s ošetřením podkladu hloubky do 25 cm</t>
  </si>
  <si>
    <t>142</t>
  </si>
  <si>
    <t>Osazení samonivelačního poklopu v komunikaci za finišerem do čerstvého asfaltu s ošetřením podkladních vrstev hloubky do 25 cm</t>
  </si>
  <si>
    <t>https://podminky.urs.cz/item/CS_URS_2023_02/899131121</t>
  </si>
  <si>
    <t>55241034</t>
  </si>
  <si>
    <t>poklop šachtový litinový kruhový DN 600 bez ventilace tř D400 v samonivelačním rámu pro extrémní dopravní zatížení</t>
  </si>
  <si>
    <t>144</t>
  </si>
  <si>
    <t>75</t>
  </si>
  <si>
    <t>146</t>
  </si>
  <si>
    <t>1,3+2*254,79+1,3+4,45*2+13,75*2</t>
  </si>
  <si>
    <t>919735114</t>
  </si>
  <si>
    <t>Řezání stávajícího živičného krytu hl přes 150 do 200 mm</t>
  </si>
  <si>
    <t>148</t>
  </si>
  <si>
    <t>Řezání stávajícího živičného krytu nebo podkladu hloubky přes 150 do 200 mm</t>
  </si>
  <si>
    <t>https://podminky.urs.cz/item/CS_URS_2023_02/919735114</t>
  </si>
  <si>
    <t>77</t>
  </si>
  <si>
    <t>935113111</t>
  </si>
  <si>
    <t>Osazení odvodňovacího polymerbetonového žlabu s krycím roštem šířky do 200 mm</t>
  </si>
  <si>
    <t>150</t>
  </si>
  <si>
    <t>Osazení odvodňovacího žlabu s krycím roštem polymerbetonového šířky do 200 mm</t>
  </si>
  <si>
    <t>https://podminky.urs.cz/item/CS_URS_2023_02/935113111</t>
  </si>
  <si>
    <t>16+7+6</t>
  </si>
  <si>
    <t>59227103.1</t>
  </si>
  <si>
    <t>BIRCO sir 200AS včetně roštu</t>
  </si>
  <si>
    <t>152</t>
  </si>
  <si>
    <t>žlab odvodňovací z polymerbetonu s vnitřním spádem dna pozinkovaná hrana š 200mm</t>
  </si>
  <si>
    <t>79</t>
  </si>
  <si>
    <t>935923216</t>
  </si>
  <si>
    <t>Osazení vpusti pro odvodňovací žlab betonový nebo polymerbetonový s krycím roštem šířky do 200 mm</t>
  </si>
  <si>
    <t>154</t>
  </si>
  <si>
    <t>Osazení odvodňovacího žlabu s krycím roštem vpusti pro žlab šířky do 200 mm</t>
  </si>
  <si>
    <t>https://podminky.urs.cz/item/CS_URS_2023_02/935923216</t>
  </si>
  <si>
    <t>59223077</t>
  </si>
  <si>
    <t>vpusť odtoková polymerbetonová s integrovaným těsněním a můstkovým litinovým roštem pro horizontální připojení potrubí 500x250x650</t>
  </si>
  <si>
    <t>156</t>
  </si>
  <si>
    <t>81</t>
  </si>
  <si>
    <t>158</t>
  </si>
  <si>
    <t>160</t>
  </si>
  <si>
    <t>404,919*9 "Přepočtené koeficientem množství</t>
  </si>
  <si>
    <t>83</t>
  </si>
  <si>
    <t>162</t>
  </si>
  <si>
    <t>164</t>
  </si>
  <si>
    <t>85</t>
  </si>
  <si>
    <t>Poplatek za uložení na recyklační skládce (skládkovné) stavebního odpadu asfaltového bez obsahu dehtu zatříděného do Katalogu odpadů pod kódem 17 03 02</t>
  </si>
  <si>
    <t>166</t>
  </si>
  <si>
    <t>https://podminky.urs.cz/item/CS_URS_2023_02/997221875</t>
  </si>
  <si>
    <t>50,341+100,683</t>
  </si>
  <si>
    <t>998275101</t>
  </si>
  <si>
    <t>Přesun hmot pro trubní vedení z trub kameninových otevřený výkop</t>
  </si>
  <si>
    <t>168</t>
  </si>
  <si>
    <t>Přesun hmot pro trubní vedení hloubené z trub kameninových pro kanalizace v otevřeném výkopu dopravní vzdálenost do 15 m</t>
  </si>
  <si>
    <t>https://podminky.urs.cz/item/CS_URS_2023_02/998275101</t>
  </si>
  <si>
    <t>87</t>
  </si>
  <si>
    <t>230170014</t>
  </si>
  <si>
    <t>Tlakové zkoušky těsnosti potrubí - zkouška DN přes 125 do 200</t>
  </si>
  <si>
    <t>170</t>
  </si>
  <si>
    <t>Zkouška těsnosti potrubí DN přes 125 do 200</t>
  </si>
  <si>
    <t>https://podminky.urs.cz/item/CS_URS_2023_02/230170014</t>
  </si>
  <si>
    <t>230170015</t>
  </si>
  <si>
    <t>Tlakové zkoušky těsnosti potrubí - zkouška DN přes 200 do 350</t>
  </si>
  <si>
    <t>172</t>
  </si>
  <si>
    <t>Zkouška těsnosti potrubí DN přes 200 do 350</t>
  </si>
  <si>
    <t>https://podminky.urs.cz/item/CS_URS_2023_02/230170015</t>
  </si>
  <si>
    <t>212,38+12,68</t>
  </si>
  <si>
    <t>89</t>
  </si>
  <si>
    <t>230170016</t>
  </si>
  <si>
    <t>Tlakové zkoušky těsnosti potrubí - zkouška DN přes 350 do 500</t>
  </si>
  <si>
    <t>174</t>
  </si>
  <si>
    <t>Zkouška těsnosti potrubí DN přes 350 do 500</t>
  </si>
  <si>
    <t>https://podminky.urs.cz/item/CS_URS_2023_02/230170016</t>
  </si>
  <si>
    <t>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</si>
</sst>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2103000" TargetMode="External" /><Relationship Id="rId2" Type="http://schemas.openxmlformats.org/officeDocument/2006/relationships/hyperlink" Target="https://podminky.urs.cz/item/CS_URS_2023_02/012203000" TargetMode="External" /><Relationship Id="rId3" Type="http://schemas.openxmlformats.org/officeDocument/2006/relationships/hyperlink" Target="https://podminky.urs.cz/item/CS_URS_2023_02/012303000" TargetMode="External" /><Relationship Id="rId4" Type="http://schemas.openxmlformats.org/officeDocument/2006/relationships/hyperlink" Target="https://podminky.urs.cz/item/CS_URS_2023_02/013002000" TargetMode="External" /><Relationship Id="rId5" Type="http://schemas.openxmlformats.org/officeDocument/2006/relationships/hyperlink" Target="https://podminky.urs.cz/item/CS_URS_2023_02/013274000" TargetMode="External" /><Relationship Id="rId6" Type="http://schemas.openxmlformats.org/officeDocument/2006/relationships/hyperlink" Target="https://podminky.urs.cz/item/CS_URS_2023_02/013284000" TargetMode="External" /><Relationship Id="rId7" Type="http://schemas.openxmlformats.org/officeDocument/2006/relationships/hyperlink" Target="https://podminky.urs.cz/item/CS_URS_2023_02/030001000" TargetMode="External" /><Relationship Id="rId8" Type="http://schemas.openxmlformats.org/officeDocument/2006/relationships/hyperlink" Target="https://podminky.urs.cz/item/CS_URS_2023_02/034503000" TargetMode="External" /><Relationship Id="rId9" Type="http://schemas.openxmlformats.org/officeDocument/2006/relationships/hyperlink" Target="https://podminky.urs.cz/item/CS_URS_2023_02/043002000" TargetMode="External" /><Relationship Id="rId10" Type="http://schemas.openxmlformats.org/officeDocument/2006/relationships/hyperlink" Target="https://podminky.urs.cz/item/CS_URS_2023_02/053002000" TargetMode="External" /><Relationship Id="rId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211232" TargetMode="External" /><Relationship Id="rId2" Type="http://schemas.openxmlformats.org/officeDocument/2006/relationships/hyperlink" Target="https://podminky.urs.cz/item/CS_URS_2023_02/111251101" TargetMode="External" /><Relationship Id="rId3" Type="http://schemas.openxmlformats.org/officeDocument/2006/relationships/hyperlink" Target="https://podminky.urs.cz/item/CS_URS_2023_02/111301111" TargetMode="External" /><Relationship Id="rId4" Type="http://schemas.openxmlformats.org/officeDocument/2006/relationships/hyperlink" Target="https://podminky.urs.cz/item/CS_URS_2023_02/112151120" TargetMode="External" /><Relationship Id="rId5" Type="http://schemas.openxmlformats.org/officeDocument/2006/relationships/hyperlink" Target="https://podminky.urs.cz/item/CS_URS_2023_02/112251105" TargetMode="External" /><Relationship Id="rId6" Type="http://schemas.openxmlformats.org/officeDocument/2006/relationships/hyperlink" Target="https://podminky.urs.cz/item/CS_URS_2023_02/113106023" TargetMode="External" /><Relationship Id="rId7" Type="http://schemas.openxmlformats.org/officeDocument/2006/relationships/hyperlink" Target="https://podminky.urs.cz/item/CS_URS_2023_02/113107422" TargetMode="External" /><Relationship Id="rId8" Type="http://schemas.openxmlformats.org/officeDocument/2006/relationships/hyperlink" Target="https://podminky.urs.cz/item/CS_URS_2023_02/113154113" TargetMode="External" /><Relationship Id="rId9" Type="http://schemas.openxmlformats.org/officeDocument/2006/relationships/hyperlink" Target="https://podminky.urs.cz/item/CS_URS_2023_02/113154114" TargetMode="External" /><Relationship Id="rId10" Type="http://schemas.openxmlformats.org/officeDocument/2006/relationships/hyperlink" Target="https://podminky.urs.cz/item/CS_URS_2023_02/113202111" TargetMode="External" /><Relationship Id="rId11" Type="http://schemas.openxmlformats.org/officeDocument/2006/relationships/hyperlink" Target="https://podminky.urs.cz/item/CS_URS_2023_02/122251103" TargetMode="External" /><Relationship Id="rId12" Type="http://schemas.openxmlformats.org/officeDocument/2006/relationships/hyperlink" Target="https://podminky.urs.cz/item/CS_URS_2023_02/132251102" TargetMode="External" /><Relationship Id="rId13" Type="http://schemas.openxmlformats.org/officeDocument/2006/relationships/hyperlink" Target="https://podminky.urs.cz/item/CS_URS_2023_01/162751117" TargetMode="External" /><Relationship Id="rId14" Type="http://schemas.openxmlformats.org/officeDocument/2006/relationships/hyperlink" Target="https://podminky.urs.cz/item/CS_URS_2023_01/167151111" TargetMode="External" /><Relationship Id="rId15" Type="http://schemas.openxmlformats.org/officeDocument/2006/relationships/hyperlink" Target="https://podminky.urs.cz/item/CS_URS_2023_01/171201231" TargetMode="External" /><Relationship Id="rId16" Type="http://schemas.openxmlformats.org/officeDocument/2006/relationships/hyperlink" Target="https://podminky.urs.cz/item/CS_URS_2023_01/171251201" TargetMode="External" /><Relationship Id="rId17" Type="http://schemas.openxmlformats.org/officeDocument/2006/relationships/hyperlink" Target="https://podminky.urs.cz/item/CS_URS_2023_02/181351003" TargetMode="External" /><Relationship Id="rId18" Type="http://schemas.openxmlformats.org/officeDocument/2006/relationships/hyperlink" Target="https://podminky.urs.cz/item/CS_URS_2023_02/181411131" TargetMode="External" /><Relationship Id="rId19" Type="http://schemas.openxmlformats.org/officeDocument/2006/relationships/hyperlink" Target="https://podminky.urs.cz/item/CS_URS_2023_02/181951112" TargetMode="External" /><Relationship Id="rId20" Type="http://schemas.openxmlformats.org/officeDocument/2006/relationships/hyperlink" Target="https://podminky.urs.cz/item/CS_URS_2023_02/185803111" TargetMode="External" /><Relationship Id="rId21" Type="http://schemas.openxmlformats.org/officeDocument/2006/relationships/hyperlink" Target="https://podminky.urs.cz/item/CS_URS_2023_02/211531111" TargetMode="External" /><Relationship Id="rId22" Type="http://schemas.openxmlformats.org/officeDocument/2006/relationships/hyperlink" Target="https://podminky.urs.cz/item/CS_URS_2023_02/212755216" TargetMode="External" /><Relationship Id="rId23" Type="http://schemas.openxmlformats.org/officeDocument/2006/relationships/hyperlink" Target="https://podminky.urs.cz/item/CS_URS_2023_02/213141131" TargetMode="External" /><Relationship Id="rId24" Type="http://schemas.openxmlformats.org/officeDocument/2006/relationships/hyperlink" Target="https://podminky.urs.cz/item/CS_URS_2023_02/451317777" TargetMode="External" /><Relationship Id="rId25" Type="http://schemas.openxmlformats.org/officeDocument/2006/relationships/hyperlink" Target="https://podminky.urs.cz/item/CS_URS_2023_02/451319777" TargetMode="External" /><Relationship Id="rId26" Type="http://schemas.openxmlformats.org/officeDocument/2006/relationships/hyperlink" Target="https://podminky.urs.cz/item/CS_URS_2023_02/463212111" TargetMode="External" /><Relationship Id="rId27" Type="http://schemas.openxmlformats.org/officeDocument/2006/relationships/hyperlink" Target="https://podminky.urs.cz/item/CS_URS_2023_02/463212191" TargetMode="External" /><Relationship Id="rId28" Type="http://schemas.openxmlformats.org/officeDocument/2006/relationships/hyperlink" Target="https://podminky.urs.cz/item/CS_URS_2023_02/564851011" TargetMode="External" /><Relationship Id="rId29" Type="http://schemas.openxmlformats.org/officeDocument/2006/relationships/hyperlink" Target="https://podminky.urs.cz/item/CS_URS_2023_02/564861011" TargetMode="External" /><Relationship Id="rId30" Type="http://schemas.openxmlformats.org/officeDocument/2006/relationships/hyperlink" Target="https://podminky.urs.cz/item/CS_URS_2023_02/564930412" TargetMode="External" /><Relationship Id="rId31" Type="http://schemas.openxmlformats.org/officeDocument/2006/relationships/hyperlink" Target="https://podminky.urs.cz/item/CS_URS_2023_02/596211110" TargetMode="External" /><Relationship Id="rId32" Type="http://schemas.openxmlformats.org/officeDocument/2006/relationships/hyperlink" Target="https://podminky.urs.cz/item/CS_URS_2023_02/596211112" TargetMode="External" /><Relationship Id="rId33" Type="http://schemas.openxmlformats.org/officeDocument/2006/relationships/hyperlink" Target="https://podminky.urs.cz/item/CS_URS_2023_02/596212210" TargetMode="External" /><Relationship Id="rId34" Type="http://schemas.openxmlformats.org/officeDocument/2006/relationships/hyperlink" Target="https://podminky.urs.cz/item/CS_URS_2023_02/890411811" TargetMode="External" /><Relationship Id="rId35" Type="http://schemas.openxmlformats.org/officeDocument/2006/relationships/hyperlink" Target="https://podminky.urs.cz/item/CS_URS_2023_02/899201211" TargetMode="External" /><Relationship Id="rId36" Type="http://schemas.openxmlformats.org/officeDocument/2006/relationships/hyperlink" Target="https://podminky.urs.cz/item/CS_URS_2023_01/899431111" TargetMode="External" /><Relationship Id="rId37" Type="http://schemas.openxmlformats.org/officeDocument/2006/relationships/hyperlink" Target="https://podminky.urs.cz/item/CS_URS_2023_02/916111112" TargetMode="External" /><Relationship Id="rId38" Type="http://schemas.openxmlformats.org/officeDocument/2006/relationships/hyperlink" Target="https://podminky.urs.cz/item/CS_URS_2023_02/916131213" TargetMode="External" /><Relationship Id="rId39" Type="http://schemas.openxmlformats.org/officeDocument/2006/relationships/hyperlink" Target="https://podminky.urs.cz/item/CS_URS_2023_02/916231213" TargetMode="External" /><Relationship Id="rId40" Type="http://schemas.openxmlformats.org/officeDocument/2006/relationships/hyperlink" Target="https://podminky.urs.cz/item/CS_URS_2023_02/916991121" TargetMode="External" /><Relationship Id="rId41" Type="http://schemas.openxmlformats.org/officeDocument/2006/relationships/hyperlink" Target="https://podminky.urs.cz/item/CS_URS_2023_02/919735113" TargetMode="External" /><Relationship Id="rId42" Type="http://schemas.openxmlformats.org/officeDocument/2006/relationships/hyperlink" Target="https://podminky.urs.cz/item/CS_URS_2023_02/979054451" TargetMode="External" /><Relationship Id="rId43" Type="http://schemas.openxmlformats.org/officeDocument/2006/relationships/hyperlink" Target="https://podminky.urs.cz/item/CS_URS_2023_01/997221551" TargetMode="External" /><Relationship Id="rId44" Type="http://schemas.openxmlformats.org/officeDocument/2006/relationships/hyperlink" Target="https://podminky.urs.cz/item/CS_URS_2023_01/997221559" TargetMode="External" /><Relationship Id="rId45" Type="http://schemas.openxmlformats.org/officeDocument/2006/relationships/hyperlink" Target="https://podminky.urs.cz/item/CS_URS_2023_01/997221861" TargetMode="External" /><Relationship Id="rId46" Type="http://schemas.openxmlformats.org/officeDocument/2006/relationships/hyperlink" Target="https://podminky.urs.cz/item/CS_URS_2023_01/997221873" TargetMode="External" /><Relationship Id="rId47" Type="http://schemas.openxmlformats.org/officeDocument/2006/relationships/hyperlink" Target="https://podminky.urs.cz/item/CS_URS_2023_01/997221875" TargetMode="External" /><Relationship Id="rId48" Type="http://schemas.openxmlformats.org/officeDocument/2006/relationships/hyperlink" Target="https://podminky.urs.cz/item/CS_URS_2023_02/998223011" TargetMode="External" /><Relationship Id="rId49" Type="http://schemas.openxmlformats.org/officeDocument/2006/relationships/hyperlink" Target="https://podminky.urs.cz/item/CS_URS_2023_02/218040001" TargetMode="External" /><Relationship Id="rId50" Type="http://schemas.openxmlformats.org/officeDocument/2006/relationships/hyperlink" Target="https://podminky.urs.cz/item/CS_URS_2023_02/230202033" TargetMode="External" /><Relationship Id="rId51" Type="http://schemas.openxmlformats.org/officeDocument/2006/relationships/hyperlink" Target="https://podminky.urs.cz/item/CS_URS_2023_02/460161142" TargetMode="External" /><Relationship Id="rId52" Type="http://schemas.openxmlformats.org/officeDocument/2006/relationships/hyperlink" Target="https://podminky.urs.cz/item/CS_URS_2023_02/460431152" TargetMode="External" /><Relationship Id="rId53" Type="http://schemas.openxmlformats.org/officeDocument/2006/relationships/hyperlink" Target="https://podminky.urs.cz/item/CS_URS_2023_02/460661111" TargetMode="External" /><Relationship Id="rId54" Type="http://schemas.openxmlformats.org/officeDocument/2006/relationships/hyperlink" Target="https://podminky.urs.cz/item/CS_URS_2023_02/460661412" TargetMode="External" /><Relationship Id="rId55" Type="http://schemas.openxmlformats.org/officeDocument/2006/relationships/hyperlink" Target="https://podminky.urs.cz/item/CS_URS_2023_02/460751111" TargetMode="External" /><Relationship Id="rId5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301111" TargetMode="External" /><Relationship Id="rId2" Type="http://schemas.openxmlformats.org/officeDocument/2006/relationships/hyperlink" Target="https://podminky.urs.cz/item/CS_URS_2023_02/122251101" TargetMode="External" /><Relationship Id="rId3" Type="http://schemas.openxmlformats.org/officeDocument/2006/relationships/hyperlink" Target="https://podminky.urs.cz/item/CS_URS_2023_02/181951112" TargetMode="External" /><Relationship Id="rId4" Type="http://schemas.openxmlformats.org/officeDocument/2006/relationships/hyperlink" Target="https://podminky.urs.cz/item/CS_URS_2023_02/564851011" TargetMode="External" /><Relationship Id="rId5" Type="http://schemas.openxmlformats.org/officeDocument/2006/relationships/hyperlink" Target="https://podminky.urs.cz/item/CS_URS_2023_02/596211110" TargetMode="External" /><Relationship Id="rId6" Type="http://schemas.openxmlformats.org/officeDocument/2006/relationships/hyperlink" Target="https://podminky.urs.cz/item/CS_URS_2023_02/916131213" TargetMode="External" /><Relationship Id="rId7" Type="http://schemas.openxmlformats.org/officeDocument/2006/relationships/hyperlink" Target="https://podminky.urs.cz/item/CS_URS_2023_02/916231213" TargetMode="External" /><Relationship Id="rId8" Type="http://schemas.openxmlformats.org/officeDocument/2006/relationships/hyperlink" Target="https://podminky.urs.cz/item/CS_URS_2023_02/916991121" TargetMode="External" /><Relationship Id="rId9" Type="http://schemas.openxmlformats.org/officeDocument/2006/relationships/hyperlink" Target="https://podminky.urs.cz/item/CS_URS_2023_02/998223011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301111" TargetMode="External" /><Relationship Id="rId2" Type="http://schemas.openxmlformats.org/officeDocument/2006/relationships/hyperlink" Target="https://podminky.urs.cz/item/CS_URS_2023_02/113107162" TargetMode="External" /><Relationship Id="rId3" Type="http://schemas.openxmlformats.org/officeDocument/2006/relationships/hyperlink" Target="https://podminky.urs.cz/item/CS_URS_2023_02/113154114" TargetMode="External" /><Relationship Id="rId4" Type="http://schemas.openxmlformats.org/officeDocument/2006/relationships/hyperlink" Target="https://podminky.urs.cz/item/CS_URS_2023_02/113202111" TargetMode="External" /><Relationship Id="rId5" Type="http://schemas.openxmlformats.org/officeDocument/2006/relationships/hyperlink" Target="https://podminky.urs.cz/item/CS_URS_2023_02/122211101" TargetMode="External" /><Relationship Id="rId6" Type="http://schemas.openxmlformats.org/officeDocument/2006/relationships/hyperlink" Target="https://podminky.urs.cz/item/CS_URS_2023_02/122251101" TargetMode="External" /><Relationship Id="rId7" Type="http://schemas.openxmlformats.org/officeDocument/2006/relationships/hyperlink" Target="https://podminky.urs.cz/item/CS_URS_2023_02/132251101" TargetMode="External" /><Relationship Id="rId8" Type="http://schemas.openxmlformats.org/officeDocument/2006/relationships/hyperlink" Target="https://podminky.urs.cz/item/CS_URS_2023_02/162751117" TargetMode="External" /><Relationship Id="rId9" Type="http://schemas.openxmlformats.org/officeDocument/2006/relationships/hyperlink" Target="https://podminky.urs.cz/item/CS_URS_2023_02/167151121" TargetMode="External" /><Relationship Id="rId10" Type="http://schemas.openxmlformats.org/officeDocument/2006/relationships/hyperlink" Target="https://podminky.urs.cz/item/CS_URS_2023_02/171201231" TargetMode="External" /><Relationship Id="rId11" Type="http://schemas.openxmlformats.org/officeDocument/2006/relationships/hyperlink" Target="https://podminky.urs.cz/item/CS_URS_2023_02/171251201" TargetMode="External" /><Relationship Id="rId12" Type="http://schemas.openxmlformats.org/officeDocument/2006/relationships/hyperlink" Target="https://podminky.urs.cz/item/CS_URS_2023_02/174151101" TargetMode="External" /><Relationship Id="rId13" Type="http://schemas.openxmlformats.org/officeDocument/2006/relationships/hyperlink" Target="https://podminky.urs.cz/item/CS_URS_2023_02/181311103" TargetMode="External" /><Relationship Id="rId14" Type="http://schemas.openxmlformats.org/officeDocument/2006/relationships/hyperlink" Target="https://podminky.urs.cz/item/CS_URS_2023_02/181411131" TargetMode="External" /><Relationship Id="rId15" Type="http://schemas.openxmlformats.org/officeDocument/2006/relationships/hyperlink" Target="https://podminky.urs.cz/item/CS_URS_2023_02/181951112" TargetMode="External" /><Relationship Id="rId16" Type="http://schemas.openxmlformats.org/officeDocument/2006/relationships/hyperlink" Target="https://podminky.urs.cz/item/CS_URS_2023_02/211531111" TargetMode="External" /><Relationship Id="rId17" Type="http://schemas.openxmlformats.org/officeDocument/2006/relationships/hyperlink" Target="https://podminky.urs.cz/item/CS_URS_2023_02/213141131" TargetMode="External" /><Relationship Id="rId18" Type="http://schemas.openxmlformats.org/officeDocument/2006/relationships/hyperlink" Target="https://podminky.urs.cz/item/CS_URS_2023_02/564851011" TargetMode="External" /><Relationship Id="rId19" Type="http://schemas.openxmlformats.org/officeDocument/2006/relationships/hyperlink" Target="https://podminky.urs.cz/item/CS_URS_2023_02/564861011" TargetMode="External" /><Relationship Id="rId20" Type="http://schemas.openxmlformats.org/officeDocument/2006/relationships/hyperlink" Target="https://podminky.urs.cz/item/CS_URS_2023_02/573111111" TargetMode="External" /><Relationship Id="rId21" Type="http://schemas.openxmlformats.org/officeDocument/2006/relationships/hyperlink" Target="https://podminky.urs.cz/item/CS_URS_2023_02/573211107" TargetMode="External" /><Relationship Id="rId22" Type="http://schemas.openxmlformats.org/officeDocument/2006/relationships/hyperlink" Target="https://podminky.urs.cz/item/CS_URS_2023_02/577134031" TargetMode="External" /><Relationship Id="rId23" Type="http://schemas.openxmlformats.org/officeDocument/2006/relationships/hyperlink" Target="https://podminky.urs.cz/item/CS_URS_2023_02/577155032" TargetMode="External" /><Relationship Id="rId24" Type="http://schemas.openxmlformats.org/officeDocument/2006/relationships/hyperlink" Target="https://podminky.urs.cz/item/CS_URS_2023_02/911381215" TargetMode="External" /><Relationship Id="rId25" Type="http://schemas.openxmlformats.org/officeDocument/2006/relationships/hyperlink" Target="https://podminky.urs.cz/item/CS_URS_2023_02/911381222" TargetMode="External" /><Relationship Id="rId26" Type="http://schemas.openxmlformats.org/officeDocument/2006/relationships/hyperlink" Target="https://podminky.urs.cz/item/CS_URS_2023_02/915111112" TargetMode="External" /><Relationship Id="rId27" Type="http://schemas.openxmlformats.org/officeDocument/2006/relationships/hyperlink" Target="https://podminky.urs.cz/item/CS_URS_2023_02/915111122" TargetMode="External" /><Relationship Id="rId28" Type="http://schemas.openxmlformats.org/officeDocument/2006/relationships/hyperlink" Target="https://podminky.urs.cz/item/CS_URS_2023_02/915211112" TargetMode="External" /><Relationship Id="rId29" Type="http://schemas.openxmlformats.org/officeDocument/2006/relationships/hyperlink" Target="https://podminky.urs.cz/item/CS_URS_2023_02/915211122" TargetMode="External" /><Relationship Id="rId30" Type="http://schemas.openxmlformats.org/officeDocument/2006/relationships/hyperlink" Target="https://podminky.urs.cz/item/CS_URS_2023_02/919125111" TargetMode="External" /><Relationship Id="rId31" Type="http://schemas.openxmlformats.org/officeDocument/2006/relationships/hyperlink" Target="https://podminky.urs.cz/item/CS_URS_2023_02/919721221" TargetMode="External" /><Relationship Id="rId32" Type="http://schemas.openxmlformats.org/officeDocument/2006/relationships/hyperlink" Target="https://podminky.urs.cz/item/CS_URS_2023_02/919735112" TargetMode="External" /><Relationship Id="rId33" Type="http://schemas.openxmlformats.org/officeDocument/2006/relationships/hyperlink" Target="https://podminky.urs.cz/item/CS_URS_2023_02/966007111" TargetMode="External" /><Relationship Id="rId34" Type="http://schemas.openxmlformats.org/officeDocument/2006/relationships/hyperlink" Target="https://podminky.urs.cz/item/CS_URS_2023_02/966007121" TargetMode="External" /><Relationship Id="rId35" Type="http://schemas.openxmlformats.org/officeDocument/2006/relationships/hyperlink" Target="https://podminky.urs.cz/item/CS_URS_2023_02/997221551" TargetMode="External" /><Relationship Id="rId36" Type="http://schemas.openxmlformats.org/officeDocument/2006/relationships/hyperlink" Target="https://podminky.urs.cz/item/CS_URS_2023_02/997221559" TargetMode="External" /><Relationship Id="rId37" Type="http://schemas.openxmlformats.org/officeDocument/2006/relationships/hyperlink" Target="https://podminky.urs.cz/item/CS_URS_2023_02/997221571" TargetMode="External" /><Relationship Id="rId38" Type="http://schemas.openxmlformats.org/officeDocument/2006/relationships/hyperlink" Target="https://podminky.urs.cz/item/CS_URS_2023_02/997221579" TargetMode="External" /><Relationship Id="rId39" Type="http://schemas.openxmlformats.org/officeDocument/2006/relationships/hyperlink" Target="https://podminky.urs.cz/item/CS_URS_2023_02/997221611" TargetMode="External" /><Relationship Id="rId40" Type="http://schemas.openxmlformats.org/officeDocument/2006/relationships/hyperlink" Target="https://podminky.urs.cz/item/CS_URS_2023_02/997221861" TargetMode="External" /><Relationship Id="rId41" Type="http://schemas.openxmlformats.org/officeDocument/2006/relationships/hyperlink" Target="https://podminky.urs.cz/item/CS_URS_2023_02/997221873" TargetMode="External" /><Relationship Id="rId42" Type="http://schemas.openxmlformats.org/officeDocument/2006/relationships/hyperlink" Target="https://podminky.urs.cz/item/CS_URS_2023_02/998225111" TargetMode="External" /><Relationship Id="rId43" Type="http://schemas.openxmlformats.org/officeDocument/2006/relationships/hyperlink" Target="https://podminky.urs.cz/item/CS_URS_2023_02/460161142" TargetMode="External" /><Relationship Id="rId44" Type="http://schemas.openxmlformats.org/officeDocument/2006/relationships/hyperlink" Target="https://podminky.urs.cz/item/CS_URS_2023_02/460431152" TargetMode="External" /><Relationship Id="rId45" Type="http://schemas.openxmlformats.org/officeDocument/2006/relationships/hyperlink" Target="https://podminky.urs.cz/item/CS_URS_2023_02/460661412" TargetMode="External" /><Relationship Id="rId46" Type="http://schemas.openxmlformats.org/officeDocument/2006/relationships/hyperlink" Target="https://podminky.urs.cz/item/CS_URS_2023_02/043194000" TargetMode="External" /><Relationship Id="rId4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569831111" TargetMode="External" /><Relationship Id="rId2" Type="http://schemas.openxmlformats.org/officeDocument/2006/relationships/hyperlink" Target="https://podminky.urs.cz/item/CS_URS_2023_02/913121111" TargetMode="External" /><Relationship Id="rId3" Type="http://schemas.openxmlformats.org/officeDocument/2006/relationships/hyperlink" Target="https://podminky.urs.cz/item/CS_URS_2023_02/913121211" TargetMode="External" /><Relationship Id="rId4" Type="http://schemas.openxmlformats.org/officeDocument/2006/relationships/hyperlink" Target="https://podminky.urs.cz/item/CS_URS_2023_02/913221111" TargetMode="External" /><Relationship Id="rId5" Type="http://schemas.openxmlformats.org/officeDocument/2006/relationships/hyperlink" Target="https://podminky.urs.cz/item/CS_URS_2023_02/913221211" TargetMode="External" /><Relationship Id="rId6" Type="http://schemas.openxmlformats.org/officeDocument/2006/relationships/hyperlink" Target="https://podminky.urs.cz/item/CS_URS_2023_02/913321111" TargetMode="External" /><Relationship Id="rId7" Type="http://schemas.openxmlformats.org/officeDocument/2006/relationships/hyperlink" Target="https://podminky.urs.cz/item/CS_URS_2023_02/913321211" TargetMode="External" /><Relationship Id="rId8" Type="http://schemas.openxmlformats.org/officeDocument/2006/relationships/hyperlink" Target="https://podminky.urs.cz/item/CS_URS_2023_02/913411111" TargetMode="External" /><Relationship Id="rId9" Type="http://schemas.openxmlformats.org/officeDocument/2006/relationships/hyperlink" Target="https://podminky.urs.cz/item/CS_URS_2023_02/913411211" TargetMode="External" /><Relationship Id="rId10" Type="http://schemas.openxmlformats.org/officeDocument/2006/relationships/hyperlink" Target="https://podminky.urs.cz/item/CS_URS_2023_02/913911111" TargetMode="External" /><Relationship Id="rId11" Type="http://schemas.openxmlformats.org/officeDocument/2006/relationships/hyperlink" Target="https://podminky.urs.cz/item/CS_URS_2023_02/913911121" TargetMode="External" /><Relationship Id="rId12" Type="http://schemas.openxmlformats.org/officeDocument/2006/relationships/hyperlink" Target="https://podminky.urs.cz/item/CS_URS_2023_02/913911211" TargetMode="External" /><Relationship Id="rId13" Type="http://schemas.openxmlformats.org/officeDocument/2006/relationships/hyperlink" Target="https://podminky.urs.cz/item/CS_URS_2023_02/913911221" TargetMode="External" /><Relationship Id="rId14" Type="http://schemas.openxmlformats.org/officeDocument/2006/relationships/hyperlink" Target="https://podminky.urs.cz/item/CS_URS_2023_02/915222111" TargetMode="External" /><Relationship Id="rId15" Type="http://schemas.openxmlformats.org/officeDocument/2006/relationships/hyperlink" Target="https://podminky.urs.cz/item/CS_URS_2023_02/915222911" TargetMode="External" /><Relationship Id="rId1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224" TargetMode="External" /><Relationship Id="rId2" Type="http://schemas.openxmlformats.org/officeDocument/2006/relationships/hyperlink" Target="https://podminky.urs.cz/item/CS_URS_2023_02/113154123" TargetMode="External" /><Relationship Id="rId3" Type="http://schemas.openxmlformats.org/officeDocument/2006/relationships/hyperlink" Target="https://podminky.urs.cz/item/CS_URS_2023_02/113154124" TargetMode="External" /><Relationship Id="rId4" Type="http://schemas.openxmlformats.org/officeDocument/2006/relationships/hyperlink" Target="https://podminky.urs.cz/item/CS_URS_2023_02/132212231" TargetMode="External" /><Relationship Id="rId5" Type="http://schemas.openxmlformats.org/officeDocument/2006/relationships/hyperlink" Target="https://podminky.urs.cz/item/CS_URS_2023_02/132251254" TargetMode="External" /><Relationship Id="rId6" Type="http://schemas.openxmlformats.org/officeDocument/2006/relationships/hyperlink" Target="https://podminky.urs.cz/item/CS_URS_2023_02/132312231" TargetMode="External" /><Relationship Id="rId7" Type="http://schemas.openxmlformats.org/officeDocument/2006/relationships/hyperlink" Target="https://podminky.urs.cz/item/CS_URS_2023_02/132351254" TargetMode="External" /><Relationship Id="rId8" Type="http://schemas.openxmlformats.org/officeDocument/2006/relationships/hyperlink" Target="https://podminky.urs.cz/item/CS_URS_2023_02/151811132" TargetMode="External" /><Relationship Id="rId9" Type="http://schemas.openxmlformats.org/officeDocument/2006/relationships/hyperlink" Target="https://podminky.urs.cz/item/CS_URS_2023_02/151811232" TargetMode="External" /><Relationship Id="rId10" Type="http://schemas.openxmlformats.org/officeDocument/2006/relationships/hyperlink" Target="https://podminky.urs.cz/item/CS_URS_2023_02/162551108" TargetMode="External" /><Relationship Id="rId11" Type="http://schemas.openxmlformats.org/officeDocument/2006/relationships/hyperlink" Target="https://podminky.urs.cz/item/CS_URS_2023_02/162751117" TargetMode="External" /><Relationship Id="rId12" Type="http://schemas.openxmlformats.org/officeDocument/2006/relationships/hyperlink" Target="https://podminky.urs.cz/item/CS_URS_2023_02/167151111" TargetMode="External" /><Relationship Id="rId13" Type="http://schemas.openxmlformats.org/officeDocument/2006/relationships/hyperlink" Target="https://podminky.urs.cz/item/CS_URS_2023_02/171201231" TargetMode="External" /><Relationship Id="rId14" Type="http://schemas.openxmlformats.org/officeDocument/2006/relationships/hyperlink" Target="https://podminky.urs.cz/item/CS_URS_2023_02/171251201" TargetMode="External" /><Relationship Id="rId15" Type="http://schemas.openxmlformats.org/officeDocument/2006/relationships/hyperlink" Target="https://podminky.urs.cz/item/CS_URS_2023_02/174151101" TargetMode="External" /><Relationship Id="rId16" Type="http://schemas.openxmlformats.org/officeDocument/2006/relationships/hyperlink" Target="https://podminky.urs.cz/item/CS_URS_2023_02/175151101" TargetMode="External" /><Relationship Id="rId17" Type="http://schemas.openxmlformats.org/officeDocument/2006/relationships/hyperlink" Target="https://podminky.urs.cz/item/CS_URS_2023_02/181951112" TargetMode="External" /><Relationship Id="rId18" Type="http://schemas.openxmlformats.org/officeDocument/2006/relationships/hyperlink" Target="https://podminky.urs.cz/item/CS_URS_2023_02/212755214" TargetMode="External" /><Relationship Id="rId19" Type="http://schemas.openxmlformats.org/officeDocument/2006/relationships/hyperlink" Target="https://podminky.urs.cz/item/CS_URS_2023_02/451541111" TargetMode="External" /><Relationship Id="rId20" Type="http://schemas.openxmlformats.org/officeDocument/2006/relationships/hyperlink" Target="https://podminky.urs.cz/item/CS_URS_2023_02/451572111" TargetMode="External" /><Relationship Id="rId21" Type="http://schemas.openxmlformats.org/officeDocument/2006/relationships/hyperlink" Target="https://podminky.urs.cz/item/CS_URS_2023_02/451573111" TargetMode="External" /><Relationship Id="rId22" Type="http://schemas.openxmlformats.org/officeDocument/2006/relationships/hyperlink" Target="https://podminky.urs.cz/item/CS_URS_2023_02/452112112" TargetMode="External" /><Relationship Id="rId23" Type="http://schemas.openxmlformats.org/officeDocument/2006/relationships/hyperlink" Target="https://podminky.urs.cz/item/CS_URS_2023_02/452112122" TargetMode="External" /><Relationship Id="rId24" Type="http://schemas.openxmlformats.org/officeDocument/2006/relationships/hyperlink" Target="https://podminky.urs.cz/item/CS_URS_2023_02/452311141" TargetMode="External" /><Relationship Id="rId25" Type="http://schemas.openxmlformats.org/officeDocument/2006/relationships/hyperlink" Target="https://podminky.urs.cz/item/CS_URS_2023_02/452351101" TargetMode="External" /><Relationship Id="rId26" Type="http://schemas.openxmlformats.org/officeDocument/2006/relationships/hyperlink" Target="https://podminky.urs.cz/item/CS_URS_2023_02/565135101" TargetMode="External" /><Relationship Id="rId27" Type="http://schemas.openxmlformats.org/officeDocument/2006/relationships/hyperlink" Target="https://podminky.urs.cz/item/CS_URS_2023_02/566901142" TargetMode="External" /><Relationship Id="rId28" Type="http://schemas.openxmlformats.org/officeDocument/2006/relationships/hyperlink" Target="https://podminky.urs.cz/item/CS_URS_2023_02/573111111" TargetMode="External" /><Relationship Id="rId29" Type="http://schemas.openxmlformats.org/officeDocument/2006/relationships/hyperlink" Target="https://podminky.urs.cz/item/CS_URS_2023_02/573211107" TargetMode="External" /><Relationship Id="rId30" Type="http://schemas.openxmlformats.org/officeDocument/2006/relationships/hyperlink" Target="https://podminky.urs.cz/item/CS_URS_2023_02/577134111" TargetMode="External" /><Relationship Id="rId31" Type="http://schemas.openxmlformats.org/officeDocument/2006/relationships/hyperlink" Target="https://podminky.urs.cz/item/CS_URS_2023_02/577155112" TargetMode="External" /><Relationship Id="rId32" Type="http://schemas.openxmlformats.org/officeDocument/2006/relationships/hyperlink" Target="https://podminky.urs.cz/item/CS_URS_2023_02/831372121" TargetMode="External" /><Relationship Id="rId33" Type="http://schemas.openxmlformats.org/officeDocument/2006/relationships/hyperlink" Target="https://podminky.urs.cz/item/CS_URS_2023_02/831392121" TargetMode="External" /><Relationship Id="rId34" Type="http://schemas.openxmlformats.org/officeDocument/2006/relationships/hyperlink" Target="https://podminky.urs.cz/item/CS_URS_2023_02/871313121" TargetMode="External" /><Relationship Id="rId35" Type="http://schemas.openxmlformats.org/officeDocument/2006/relationships/hyperlink" Target="https://podminky.urs.cz/item/CS_URS_2023_02/871370310" TargetMode="External" /><Relationship Id="rId36" Type="http://schemas.openxmlformats.org/officeDocument/2006/relationships/hyperlink" Target="https://podminky.urs.cz/item/CS_URS_2023_02/894410101" TargetMode="External" /><Relationship Id="rId37" Type="http://schemas.openxmlformats.org/officeDocument/2006/relationships/hyperlink" Target="https://podminky.urs.cz/item/CS_URS_2023_02/894410102" TargetMode="External" /><Relationship Id="rId38" Type="http://schemas.openxmlformats.org/officeDocument/2006/relationships/hyperlink" Target="https://podminky.urs.cz/item/CS_URS_2023_02/894410211" TargetMode="External" /><Relationship Id="rId39" Type="http://schemas.openxmlformats.org/officeDocument/2006/relationships/hyperlink" Target="https://podminky.urs.cz/item/CS_URS_2023_02/894410212" TargetMode="External" /><Relationship Id="rId40" Type="http://schemas.openxmlformats.org/officeDocument/2006/relationships/hyperlink" Target="https://podminky.urs.cz/item/CS_URS_2023_02/894410213" TargetMode="External" /><Relationship Id="rId41" Type="http://schemas.openxmlformats.org/officeDocument/2006/relationships/hyperlink" Target="https://podminky.urs.cz/item/CS_URS_2023_02/894410232" TargetMode="External" /><Relationship Id="rId42" Type="http://schemas.openxmlformats.org/officeDocument/2006/relationships/hyperlink" Target="https://podminky.urs.cz/item/CS_URS_2023_02/894410302" TargetMode="External" /><Relationship Id="rId43" Type="http://schemas.openxmlformats.org/officeDocument/2006/relationships/hyperlink" Target="https://podminky.urs.cz/item/CS_URS_2023_02/895941102" TargetMode="External" /><Relationship Id="rId44" Type="http://schemas.openxmlformats.org/officeDocument/2006/relationships/hyperlink" Target="https://podminky.urs.cz/item/CS_URS_2023_02/895941302" TargetMode="External" /><Relationship Id="rId45" Type="http://schemas.openxmlformats.org/officeDocument/2006/relationships/hyperlink" Target="https://podminky.urs.cz/item/CS_URS_2023_02/895941313" TargetMode="External" /><Relationship Id="rId46" Type="http://schemas.openxmlformats.org/officeDocument/2006/relationships/hyperlink" Target="https://podminky.urs.cz/item/CS_URS_2023_02/899131121" TargetMode="External" /><Relationship Id="rId47" Type="http://schemas.openxmlformats.org/officeDocument/2006/relationships/hyperlink" Target="https://podminky.urs.cz/item/CS_URS_2023_02/919125111" TargetMode="External" /><Relationship Id="rId48" Type="http://schemas.openxmlformats.org/officeDocument/2006/relationships/hyperlink" Target="https://podminky.urs.cz/item/CS_URS_2023_02/919735114" TargetMode="External" /><Relationship Id="rId49" Type="http://schemas.openxmlformats.org/officeDocument/2006/relationships/hyperlink" Target="https://podminky.urs.cz/item/CS_URS_2023_02/935113111" TargetMode="External" /><Relationship Id="rId50" Type="http://schemas.openxmlformats.org/officeDocument/2006/relationships/hyperlink" Target="https://podminky.urs.cz/item/CS_URS_2023_02/935923216" TargetMode="External" /><Relationship Id="rId51" Type="http://schemas.openxmlformats.org/officeDocument/2006/relationships/hyperlink" Target="https://podminky.urs.cz/item/CS_URS_2023_02/997221551" TargetMode="External" /><Relationship Id="rId52" Type="http://schemas.openxmlformats.org/officeDocument/2006/relationships/hyperlink" Target="https://podminky.urs.cz/item/CS_URS_2023_02/997221559" TargetMode="External" /><Relationship Id="rId53" Type="http://schemas.openxmlformats.org/officeDocument/2006/relationships/hyperlink" Target="https://podminky.urs.cz/item/CS_URS_2023_02/997221611" TargetMode="External" /><Relationship Id="rId54" Type="http://schemas.openxmlformats.org/officeDocument/2006/relationships/hyperlink" Target="https://podminky.urs.cz/item/CS_URS_2023_02/997221873" TargetMode="External" /><Relationship Id="rId55" Type="http://schemas.openxmlformats.org/officeDocument/2006/relationships/hyperlink" Target="https://podminky.urs.cz/item/CS_URS_2023_02/997221875" TargetMode="External" /><Relationship Id="rId56" Type="http://schemas.openxmlformats.org/officeDocument/2006/relationships/hyperlink" Target="https://podminky.urs.cz/item/CS_URS_2023_02/998275101" TargetMode="External" /><Relationship Id="rId57" Type="http://schemas.openxmlformats.org/officeDocument/2006/relationships/hyperlink" Target="https://podminky.urs.cz/item/CS_URS_2023_02/230170014" TargetMode="External" /><Relationship Id="rId58" Type="http://schemas.openxmlformats.org/officeDocument/2006/relationships/hyperlink" Target="https://podminky.urs.cz/item/CS_URS_2023_02/230170015" TargetMode="External" /><Relationship Id="rId59" Type="http://schemas.openxmlformats.org/officeDocument/2006/relationships/hyperlink" Target="https://podminky.urs.cz/item/CS_URS_2023_02/230170016" TargetMode="External" /><Relationship Id="rId60" Type="http://schemas.openxmlformats.org/officeDocument/2006/relationships/hyperlink" Target="https://podminky.urs.cz/item/CS_URS_2023_02/043194000" TargetMode="External" /><Relationship Id="rId6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7" t="s">
        <v>14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2"/>
      <c r="AL5" s="22"/>
      <c r="AM5" s="22"/>
      <c r="AN5" s="22"/>
      <c r="AO5" s="22"/>
      <c r="AP5" s="22"/>
      <c r="AQ5" s="22"/>
      <c r="AR5" s="20"/>
      <c r="BE5" s="27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9" t="s">
        <v>17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2"/>
      <c r="AL6" s="22"/>
      <c r="AM6" s="22"/>
      <c r="AN6" s="22"/>
      <c r="AO6" s="22"/>
      <c r="AP6" s="22"/>
      <c r="AQ6" s="22"/>
      <c r="AR6" s="20"/>
      <c r="BE6" s="27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5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5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5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7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5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75"/>
      <c r="BS13" s="17" t="s">
        <v>6</v>
      </c>
    </row>
    <row r="14" spans="2:71" ht="12.75">
      <c r="B14" s="21"/>
      <c r="C14" s="22"/>
      <c r="D14" s="22"/>
      <c r="E14" s="280" t="s">
        <v>29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7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5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5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75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5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5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75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5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5"/>
    </row>
    <row r="23" spans="2:57" s="1" customFormat="1" ht="47.25" customHeight="1">
      <c r="B23" s="21"/>
      <c r="C23" s="22"/>
      <c r="D23" s="22"/>
      <c r="E23" s="282" t="s">
        <v>35</v>
      </c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2"/>
      <c r="AP23" s="22"/>
      <c r="AQ23" s="22"/>
      <c r="AR23" s="20"/>
      <c r="BE23" s="27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5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3">
        <f>ROUND(AG94,2)</f>
        <v>0</v>
      </c>
      <c r="AL26" s="284"/>
      <c r="AM26" s="284"/>
      <c r="AN26" s="284"/>
      <c r="AO26" s="284"/>
      <c r="AP26" s="36"/>
      <c r="AQ26" s="36"/>
      <c r="AR26" s="39"/>
      <c r="BE26" s="27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5" t="s">
        <v>37</v>
      </c>
      <c r="M28" s="285"/>
      <c r="N28" s="285"/>
      <c r="O28" s="285"/>
      <c r="P28" s="285"/>
      <c r="Q28" s="36"/>
      <c r="R28" s="36"/>
      <c r="S28" s="36"/>
      <c r="T28" s="36"/>
      <c r="U28" s="36"/>
      <c r="V28" s="36"/>
      <c r="W28" s="285" t="s">
        <v>38</v>
      </c>
      <c r="X28" s="285"/>
      <c r="Y28" s="285"/>
      <c r="Z28" s="285"/>
      <c r="AA28" s="285"/>
      <c r="AB28" s="285"/>
      <c r="AC28" s="285"/>
      <c r="AD28" s="285"/>
      <c r="AE28" s="285"/>
      <c r="AF28" s="36"/>
      <c r="AG28" s="36"/>
      <c r="AH28" s="36"/>
      <c r="AI28" s="36"/>
      <c r="AJ28" s="36"/>
      <c r="AK28" s="285" t="s">
        <v>39</v>
      </c>
      <c r="AL28" s="285"/>
      <c r="AM28" s="285"/>
      <c r="AN28" s="285"/>
      <c r="AO28" s="285"/>
      <c r="AP28" s="36"/>
      <c r="AQ28" s="36"/>
      <c r="AR28" s="39"/>
      <c r="BE28" s="275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88">
        <v>0.21</v>
      </c>
      <c r="M29" s="287"/>
      <c r="N29" s="287"/>
      <c r="O29" s="287"/>
      <c r="P29" s="287"/>
      <c r="Q29" s="41"/>
      <c r="R29" s="41"/>
      <c r="S29" s="41"/>
      <c r="T29" s="41"/>
      <c r="U29" s="41"/>
      <c r="V29" s="41"/>
      <c r="W29" s="286">
        <f>ROUND(AZ94,2)</f>
        <v>0</v>
      </c>
      <c r="X29" s="287"/>
      <c r="Y29" s="287"/>
      <c r="Z29" s="287"/>
      <c r="AA29" s="287"/>
      <c r="AB29" s="287"/>
      <c r="AC29" s="287"/>
      <c r="AD29" s="287"/>
      <c r="AE29" s="287"/>
      <c r="AF29" s="41"/>
      <c r="AG29" s="41"/>
      <c r="AH29" s="41"/>
      <c r="AI29" s="41"/>
      <c r="AJ29" s="41"/>
      <c r="AK29" s="286">
        <f>ROUND(AV94,2)</f>
        <v>0</v>
      </c>
      <c r="AL29" s="287"/>
      <c r="AM29" s="287"/>
      <c r="AN29" s="287"/>
      <c r="AO29" s="287"/>
      <c r="AP29" s="41"/>
      <c r="AQ29" s="41"/>
      <c r="AR29" s="42"/>
      <c r="BE29" s="276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88">
        <v>0.15</v>
      </c>
      <c r="M30" s="287"/>
      <c r="N30" s="287"/>
      <c r="O30" s="287"/>
      <c r="P30" s="287"/>
      <c r="Q30" s="41"/>
      <c r="R30" s="41"/>
      <c r="S30" s="41"/>
      <c r="T30" s="41"/>
      <c r="U30" s="41"/>
      <c r="V30" s="41"/>
      <c r="W30" s="286">
        <f>ROUND(BA94,2)</f>
        <v>0</v>
      </c>
      <c r="X30" s="287"/>
      <c r="Y30" s="287"/>
      <c r="Z30" s="287"/>
      <c r="AA30" s="287"/>
      <c r="AB30" s="287"/>
      <c r="AC30" s="287"/>
      <c r="AD30" s="287"/>
      <c r="AE30" s="287"/>
      <c r="AF30" s="41"/>
      <c r="AG30" s="41"/>
      <c r="AH30" s="41"/>
      <c r="AI30" s="41"/>
      <c r="AJ30" s="41"/>
      <c r="AK30" s="286">
        <f>ROUND(AW94,2)</f>
        <v>0</v>
      </c>
      <c r="AL30" s="287"/>
      <c r="AM30" s="287"/>
      <c r="AN30" s="287"/>
      <c r="AO30" s="287"/>
      <c r="AP30" s="41"/>
      <c r="AQ30" s="41"/>
      <c r="AR30" s="42"/>
      <c r="BE30" s="276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88">
        <v>0.21</v>
      </c>
      <c r="M31" s="287"/>
      <c r="N31" s="287"/>
      <c r="O31" s="287"/>
      <c r="P31" s="287"/>
      <c r="Q31" s="41"/>
      <c r="R31" s="41"/>
      <c r="S31" s="41"/>
      <c r="T31" s="41"/>
      <c r="U31" s="41"/>
      <c r="V31" s="41"/>
      <c r="W31" s="286">
        <f>ROUND(BB94,2)</f>
        <v>0</v>
      </c>
      <c r="X31" s="287"/>
      <c r="Y31" s="287"/>
      <c r="Z31" s="287"/>
      <c r="AA31" s="287"/>
      <c r="AB31" s="287"/>
      <c r="AC31" s="287"/>
      <c r="AD31" s="287"/>
      <c r="AE31" s="287"/>
      <c r="AF31" s="41"/>
      <c r="AG31" s="41"/>
      <c r="AH31" s="41"/>
      <c r="AI31" s="41"/>
      <c r="AJ31" s="41"/>
      <c r="AK31" s="286">
        <v>0</v>
      </c>
      <c r="AL31" s="287"/>
      <c r="AM31" s="287"/>
      <c r="AN31" s="287"/>
      <c r="AO31" s="287"/>
      <c r="AP31" s="41"/>
      <c r="AQ31" s="41"/>
      <c r="AR31" s="42"/>
      <c r="BE31" s="276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88">
        <v>0.15</v>
      </c>
      <c r="M32" s="287"/>
      <c r="N32" s="287"/>
      <c r="O32" s="287"/>
      <c r="P32" s="287"/>
      <c r="Q32" s="41"/>
      <c r="R32" s="41"/>
      <c r="S32" s="41"/>
      <c r="T32" s="41"/>
      <c r="U32" s="41"/>
      <c r="V32" s="41"/>
      <c r="W32" s="286">
        <f>ROUND(BC94,2)</f>
        <v>0</v>
      </c>
      <c r="X32" s="287"/>
      <c r="Y32" s="287"/>
      <c r="Z32" s="287"/>
      <c r="AA32" s="287"/>
      <c r="AB32" s="287"/>
      <c r="AC32" s="287"/>
      <c r="AD32" s="287"/>
      <c r="AE32" s="287"/>
      <c r="AF32" s="41"/>
      <c r="AG32" s="41"/>
      <c r="AH32" s="41"/>
      <c r="AI32" s="41"/>
      <c r="AJ32" s="41"/>
      <c r="AK32" s="286">
        <v>0</v>
      </c>
      <c r="AL32" s="287"/>
      <c r="AM32" s="287"/>
      <c r="AN32" s="287"/>
      <c r="AO32" s="287"/>
      <c r="AP32" s="41"/>
      <c r="AQ32" s="41"/>
      <c r="AR32" s="42"/>
      <c r="BE32" s="276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88">
        <v>0</v>
      </c>
      <c r="M33" s="287"/>
      <c r="N33" s="287"/>
      <c r="O33" s="287"/>
      <c r="P33" s="287"/>
      <c r="Q33" s="41"/>
      <c r="R33" s="41"/>
      <c r="S33" s="41"/>
      <c r="T33" s="41"/>
      <c r="U33" s="41"/>
      <c r="V33" s="41"/>
      <c r="W33" s="286">
        <f>ROUND(BD94,2)</f>
        <v>0</v>
      </c>
      <c r="X33" s="287"/>
      <c r="Y33" s="287"/>
      <c r="Z33" s="287"/>
      <c r="AA33" s="287"/>
      <c r="AB33" s="287"/>
      <c r="AC33" s="287"/>
      <c r="AD33" s="287"/>
      <c r="AE33" s="287"/>
      <c r="AF33" s="41"/>
      <c r="AG33" s="41"/>
      <c r="AH33" s="41"/>
      <c r="AI33" s="41"/>
      <c r="AJ33" s="41"/>
      <c r="AK33" s="286">
        <v>0</v>
      </c>
      <c r="AL33" s="287"/>
      <c r="AM33" s="287"/>
      <c r="AN33" s="287"/>
      <c r="AO33" s="287"/>
      <c r="AP33" s="41"/>
      <c r="AQ33" s="41"/>
      <c r="AR33" s="42"/>
      <c r="BE33" s="276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5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92" t="s">
        <v>48</v>
      </c>
      <c r="Y35" s="290"/>
      <c r="Z35" s="290"/>
      <c r="AA35" s="290"/>
      <c r="AB35" s="290"/>
      <c r="AC35" s="45"/>
      <c r="AD35" s="45"/>
      <c r="AE35" s="45"/>
      <c r="AF35" s="45"/>
      <c r="AG35" s="45"/>
      <c r="AH35" s="45"/>
      <c r="AI35" s="45"/>
      <c r="AJ35" s="45"/>
      <c r="AK35" s="289">
        <f>SUM(AK26:AK33)</f>
        <v>0</v>
      </c>
      <c r="AL35" s="290"/>
      <c r="AM35" s="290"/>
      <c r="AN35" s="290"/>
      <c r="AO35" s="291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D21211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3" t="str">
        <f>K6</f>
        <v>Prodloužení chodníku Svádov</v>
      </c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5" t="str">
        <f>IF(AN8="","",AN8)</f>
        <v>26. 9. 2023</v>
      </c>
      <c r="AN87" s="255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Statutární město Ústí nad Labem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56" t="str">
        <f>IF(E17="","",E17)</f>
        <v>DIPONT s.r.o.</v>
      </c>
      <c r="AN89" s="257"/>
      <c r="AO89" s="257"/>
      <c r="AP89" s="257"/>
      <c r="AQ89" s="36"/>
      <c r="AR89" s="39"/>
      <c r="AS89" s="258" t="s">
        <v>56</v>
      </c>
      <c r="AT89" s="25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56" t="str">
        <f>IF(E20="","",E20)</f>
        <v xml:space="preserve"> </v>
      </c>
      <c r="AN90" s="257"/>
      <c r="AO90" s="257"/>
      <c r="AP90" s="257"/>
      <c r="AQ90" s="36"/>
      <c r="AR90" s="39"/>
      <c r="AS90" s="260"/>
      <c r="AT90" s="26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2"/>
      <c r="AT91" s="26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4" t="s">
        <v>57</v>
      </c>
      <c r="D92" s="265"/>
      <c r="E92" s="265"/>
      <c r="F92" s="265"/>
      <c r="G92" s="265"/>
      <c r="H92" s="73"/>
      <c r="I92" s="267" t="s">
        <v>58</v>
      </c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6" t="s">
        <v>59</v>
      </c>
      <c r="AH92" s="265"/>
      <c r="AI92" s="265"/>
      <c r="AJ92" s="265"/>
      <c r="AK92" s="265"/>
      <c r="AL92" s="265"/>
      <c r="AM92" s="265"/>
      <c r="AN92" s="267" t="s">
        <v>60</v>
      </c>
      <c r="AO92" s="265"/>
      <c r="AP92" s="268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2">
        <f>ROUND(SUM(AG95:AG100),2)</f>
        <v>0</v>
      </c>
      <c r="AH94" s="272"/>
      <c r="AI94" s="272"/>
      <c r="AJ94" s="272"/>
      <c r="AK94" s="272"/>
      <c r="AL94" s="272"/>
      <c r="AM94" s="272"/>
      <c r="AN94" s="273">
        <f aca="true" t="shared" si="0" ref="AN94:AN100">SUM(AG94,AT94)</f>
        <v>0</v>
      </c>
      <c r="AO94" s="273"/>
      <c r="AP94" s="273"/>
      <c r="AQ94" s="85" t="s">
        <v>1</v>
      </c>
      <c r="AR94" s="86"/>
      <c r="AS94" s="87">
        <f>ROUND(SUM(AS95:AS100),2)</f>
        <v>0</v>
      </c>
      <c r="AT94" s="88">
        <f aca="true" t="shared" si="1" ref="AT94:AT100">ROUND(SUM(AV94:AW94),2)</f>
        <v>0</v>
      </c>
      <c r="AU94" s="89">
        <f>ROUND(SUM(AU95:AU100),5)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ROUND(SUM(AZ95:AZ100),2)</f>
        <v>0</v>
      </c>
      <c r="BA94" s="88">
        <f>ROUND(SUM(BA95:BA100),2)</f>
        <v>0</v>
      </c>
      <c r="BB94" s="88">
        <f>ROUND(SUM(BB95:BB100),2)</f>
        <v>0</v>
      </c>
      <c r="BC94" s="88">
        <f>ROUND(SUM(BC95:BC100),2)</f>
        <v>0</v>
      </c>
      <c r="BD94" s="90">
        <f>ROUND(SUM(BD95:BD100),2)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269" t="s">
        <v>81</v>
      </c>
      <c r="E95" s="269"/>
      <c r="F95" s="269"/>
      <c r="G95" s="269"/>
      <c r="H95" s="269"/>
      <c r="I95" s="96"/>
      <c r="J95" s="269" t="s">
        <v>82</v>
      </c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70">
        <f>'010 - Vedlejší a ostatní ...'!J30</f>
        <v>0</v>
      </c>
      <c r="AH95" s="271"/>
      <c r="AI95" s="271"/>
      <c r="AJ95" s="271"/>
      <c r="AK95" s="271"/>
      <c r="AL95" s="271"/>
      <c r="AM95" s="271"/>
      <c r="AN95" s="270">
        <f t="shared" si="0"/>
        <v>0</v>
      </c>
      <c r="AO95" s="271"/>
      <c r="AP95" s="271"/>
      <c r="AQ95" s="97" t="s">
        <v>83</v>
      </c>
      <c r="AR95" s="98"/>
      <c r="AS95" s="99">
        <v>0</v>
      </c>
      <c r="AT95" s="100">
        <f t="shared" si="1"/>
        <v>0</v>
      </c>
      <c r="AU95" s="101">
        <f>'010 - Vedlejší a ostatní ...'!P122</f>
        <v>0</v>
      </c>
      <c r="AV95" s="100">
        <f>'010 - Vedlejší a ostatní ...'!J33</f>
        <v>0</v>
      </c>
      <c r="AW95" s="100">
        <f>'010 - Vedlejší a ostatní ...'!J34</f>
        <v>0</v>
      </c>
      <c r="AX95" s="100">
        <f>'010 - Vedlejší a ostatní ...'!J35</f>
        <v>0</v>
      </c>
      <c r="AY95" s="100">
        <f>'010 - Vedlejší a ostatní ...'!J36</f>
        <v>0</v>
      </c>
      <c r="AZ95" s="100">
        <f>'010 - Vedlejší a ostatní ...'!F33</f>
        <v>0</v>
      </c>
      <c r="BA95" s="100">
        <f>'010 - Vedlejší a ostatní ...'!F34</f>
        <v>0</v>
      </c>
      <c r="BB95" s="100">
        <f>'010 - Vedlejší a ostatní ...'!F35</f>
        <v>0</v>
      </c>
      <c r="BC95" s="100">
        <f>'010 - Vedlejší a ostatní ...'!F36</f>
        <v>0</v>
      </c>
      <c r="BD95" s="102">
        <f>'010 - Vedlejší a ostatní ...'!F37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24.75" customHeight="1">
      <c r="A96" s="93" t="s">
        <v>80</v>
      </c>
      <c r="B96" s="94"/>
      <c r="C96" s="95"/>
      <c r="D96" s="269" t="s">
        <v>87</v>
      </c>
      <c r="E96" s="269"/>
      <c r="F96" s="269"/>
      <c r="G96" s="269"/>
      <c r="H96" s="269"/>
      <c r="I96" s="96"/>
      <c r="J96" s="269" t="s">
        <v>88</v>
      </c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70">
        <f>'SO 101a - Nový chodník - ...'!J30</f>
        <v>0</v>
      </c>
      <c r="AH96" s="271"/>
      <c r="AI96" s="271"/>
      <c r="AJ96" s="271"/>
      <c r="AK96" s="271"/>
      <c r="AL96" s="271"/>
      <c r="AM96" s="271"/>
      <c r="AN96" s="270">
        <f t="shared" si="0"/>
        <v>0</v>
      </c>
      <c r="AO96" s="271"/>
      <c r="AP96" s="271"/>
      <c r="AQ96" s="97" t="s">
        <v>83</v>
      </c>
      <c r="AR96" s="98"/>
      <c r="AS96" s="99">
        <v>0</v>
      </c>
      <c r="AT96" s="100">
        <f t="shared" si="1"/>
        <v>0</v>
      </c>
      <c r="AU96" s="101">
        <f>'SO 101a - Nový chodník - ...'!P131</f>
        <v>0</v>
      </c>
      <c r="AV96" s="100">
        <f>'SO 101a - Nový chodník - ...'!J33</f>
        <v>0</v>
      </c>
      <c r="AW96" s="100">
        <f>'SO 101a - Nový chodník - ...'!J34</f>
        <v>0</v>
      </c>
      <c r="AX96" s="100">
        <f>'SO 101a - Nový chodník - ...'!J35</f>
        <v>0</v>
      </c>
      <c r="AY96" s="100">
        <f>'SO 101a - Nový chodník - ...'!J36</f>
        <v>0</v>
      </c>
      <c r="AZ96" s="100">
        <f>'SO 101a - Nový chodník - ...'!F33</f>
        <v>0</v>
      </c>
      <c r="BA96" s="100">
        <f>'SO 101a - Nový chodník - ...'!F34</f>
        <v>0</v>
      </c>
      <c r="BB96" s="100">
        <f>'SO 101a - Nový chodník - ...'!F35</f>
        <v>0</v>
      </c>
      <c r="BC96" s="100">
        <f>'SO 101a - Nový chodník - ...'!F36</f>
        <v>0</v>
      </c>
      <c r="BD96" s="102">
        <f>'SO 101a - Nový chodník - ...'!F37</f>
        <v>0</v>
      </c>
      <c r="BT96" s="103" t="s">
        <v>84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86</v>
      </c>
    </row>
    <row r="97" spans="1:91" s="7" customFormat="1" ht="24.75" customHeight="1">
      <c r="A97" s="93" t="s">
        <v>80</v>
      </c>
      <c r="B97" s="94"/>
      <c r="C97" s="95"/>
      <c r="D97" s="269" t="s">
        <v>90</v>
      </c>
      <c r="E97" s="269"/>
      <c r="F97" s="269"/>
      <c r="G97" s="269"/>
      <c r="H97" s="269"/>
      <c r="I97" s="96"/>
      <c r="J97" s="269" t="s">
        <v>88</v>
      </c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70">
        <f>'SO 101b - Nový chodník - ...'!J30</f>
        <v>0</v>
      </c>
      <c r="AH97" s="271"/>
      <c r="AI97" s="271"/>
      <c r="AJ97" s="271"/>
      <c r="AK97" s="271"/>
      <c r="AL97" s="271"/>
      <c r="AM97" s="271"/>
      <c r="AN97" s="270">
        <f t="shared" si="0"/>
        <v>0</v>
      </c>
      <c r="AO97" s="271"/>
      <c r="AP97" s="271"/>
      <c r="AQ97" s="97" t="s">
        <v>83</v>
      </c>
      <c r="AR97" s="98"/>
      <c r="AS97" s="99">
        <v>0</v>
      </c>
      <c r="AT97" s="100">
        <f t="shared" si="1"/>
        <v>0</v>
      </c>
      <c r="AU97" s="101">
        <f>'SO 101b - Nový chodník - ...'!P121</f>
        <v>0</v>
      </c>
      <c r="AV97" s="100">
        <f>'SO 101b - Nový chodník - ...'!J33</f>
        <v>0</v>
      </c>
      <c r="AW97" s="100">
        <f>'SO 101b - Nový chodník - ...'!J34</f>
        <v>0</v>
      </c>
      <c r="AX97" s="100">
        <f>'SO 101b - Nový chodník - ...'!J35</f>
        <v>0</v>
      </c>
      <c r="AY97" s="100">
        <f>'SO 101b - Nový chodník - ...'!J36</f>
        <v>0</v>
      </c>
      <c r="AZ97" s="100">
        <f>'SO 101b - Nový chodník - ...'!F33</f>
        <v>0</v>
      </c>
      <c r="BA97" s="100">
        <f>'SO 101b - Nový chodník - ...'!F34</f>
        <v>0</v>
      </c>
      <c r="BB97" s="100">
        <f>'SO 101b - Nový chodník - ...'!F35</f>
        <v>0</v>
      </c>
      <c r="BC97" s="100">
        <f>'SO 101b - Nový chodník - ...'!F36</f>
        <v>0</v>
      </c>
      <c r="BD97" s="102">
        <f>'SO 101b - Nový chodník - ...'!F37</f>
        <v>0</v>
      </c>
      <c r="BT97" s="103" t="s">
        <v>84</v>
      </c>
      <c r="BV97" s="103" t="s">
        <v>78</v>
      </c>
      <c r="BW97" s="103" t="s">
        <v>91</v>
      </c>
      <c r="BX97" s="103" t="s">
        <v>5</v>
      </c>
      <c r="CL97" s="103" t="s">
        <v>1</v>
      </c>
      <c r="CM97" s="103" t="s">
        <v>86</v>
      </c>
    </row>
    <row r="98" spans="1:91" s="7" customFormat="1" ht="16.5" customHeight="1">
      <c r="A98" s="93" t="s">
        <v>80</v>
      </c>
      <c r="B98" s="94"/>
      <c r="C98" s="95"/>
      <c r="D98" s="269" t="s">
        <v>92</v>
      </c>
      <c r="E98" s="269"/>
      <c r="F98" s="269"/>
      <c r="G98" s="269"/>
      <c r="H98" s="269"/>
      <c r="I98" s="96"/>
      <c r="J98" s="269" t="s">
        <v>93</v>
      </c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70">
        <f>'SO 102 - Rozšíření silnice'!J30</f>
        <v>0</v>
      </c>
      <c r="AH98" s="271"/>
      <c r="AI98" s="271"/>
      <c r="AJ98" s="271"/>
      <c r="AK98" s="271"/>
      <c r="AL98" s="271"/>
      <c r="AM98" s="271"/>
      <c r="AN98" s="270">
        <f t="shared" si="0"/>
        <v>0</v>
      </c>
      <c r="AO98" s="271"/>
      <c r="AP98" s="271"/>
      <c r="AQ98" s="97" t="s">
        <v>83</v>
      </c>
      <c r="AR98" s="98"/>
      <c r="AS98" s="99">
        <v>0</v>
      </c>
      <c r="AT98" s="100">
        <f t="shared" si="1"/>
        <v>0</v>
      </c>
      <c r="AU98" s="101">
        <f>'SO 102 - Rozšíření silnice'!P127</f>
        <v>0</v>
      </c>
      <c r="AV98" s="100">
        <f>'SO 102 - Rozšíření silnice'!J33</f>
        <v>0</v>
      </c>
      <c r="AW98" s="100">
        <f>'SO 102 - Rozšíření silnice'!J34</f>
        <v>0</v>
      </c>
      <c r="AX98" s="100">
        <f>'SO 102 - Rozšíření silnice'!J35</f>
        <v>0</v>
      </c>
      <c r="AY98" s="100">
        <f>'SO 102 - Rozšíření silnice'!J36</f>
        <v>0</v>
      </c>
      <c r="AZ98" s="100">
        <f>'SO 102 - Rozšíření silnice'!F33</f>
        <v>0</v>
      </c>
      <c r="BA98" s="100">
        <f>'SO 102 - Rozšíření silnice'!F34</f>
        <v>0</v>
      </c>
      <c r="BB98" s="100">
        <f>'SO 102 - Rozšíření silnice'!F35</f>
        <v>0</v>
      </c>
      <c r="BC98" s="100">
        <f>'SO 102 - Rozšíření silnice'!F36</f>
        <v>0</v>
      </c>
      <c r="BD98" s="102">
        <f>'SO 102 - Rozšíření silnice'!F37</f>
        <v>0</v>
      </c>
      <c r="BT98" s="103" t="s">
        <v>84</v>
      </c>
      <c r="BV98" s="103" t="s">
        <v>78</v>
      </c>
      <c r="BW98" s="103" t="s">
        <v>94</v>
      </c>
      <c r="BX98" s="103" t="s">
        <v>5</v>
      </c>
      <c r="CL98" s="103" t="s">
        <v>1</v>
      </c>
      <c r="CM98" s="103" t="s">
        <v>86</v>
      </c>
    </row>
    <row r="99" spans="1:91" s="7" customFormat="1" ht="16.5" customHeight="1">
      <c r="A99" s="93" t="s">
        <v>80</v>
      </c>
      <c r="B99" s="94"/>
      <c r="C99" s="95"/>
      <c r="D99" s="269" t="s">
        <v>95</v>
      </c>
      <c r="E99" s="269"/>
      <c r="F99" s="269"/>
      <c r="G99" s="269"/>
      <c r="H99" s="269"/>
      <c r="I99" s="96"/>
      <c r="J99" s="269" t="s">
        <v>96</v>
      </c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70">
        <f>'SO 181 - Dopravně inženýr...'!J30</f>
        <v>0</v>
      </c>
      <c r="AH99" s="271"/>
      <c r="AI99" s="271"/>
      <c r="AJ99" s="271"/>
      <c r="AK99" s="271"/>
      <c r="AL99" s="271"/>
      <c r="AM99" s="271"/>
      <c r="AN99" s="270">
        <f t="shared" si="0"/>
        <v>0</v>
      </c>
      <c r="AO99" s="271"/>
      <c r="AP99" s="271"/>
      <c r="AQ99" s="97" t="s">
        <v>83</v>
      </c>
      <c r="AR99" s="98"/>
      <c r="AS99" s="99">
        <v>0</v>
      </c>
      <c r="AT99" s="100">
        <f t="shared" si="1"/>
        <v>0</v>
      </c>
      <c r="AU99" s="101">
        <f>'SO 181 - Dopravně inženýr...'!P119</f>
        <v>0</v>
      </c>
      <c r="AV99" s="100">
        <f>'SO 181 - Dopravně inženýr...'!J33</f>
        <v>0</v>
      </c>
      <c r="AW99" s="100">
        <f>'SO 181 - Dopravně inženýr...'!J34</f>
        <v>0</v>
      </c>
      <c r="AX99" s="100">
        <f>'SO 181 - Dopravně inženýr...'!J35</f>
        <v>0</v>
      </c>
      <c r="AY99" s="100">
        <f>'SO 181 - Dopravně inženýr...'!J36</f>
        <v>0</v>
      </c>
      <c r="AZ99" s="100">
        <f>'SO 181 - Dopravně inženýr...'!F33</f>
        <v>0</v>
      </c>
      <c r="BA99" s="100">
        <f>'SO 181 - Dopravně inženýr...'!F34</f>
        <v>0</v>
      </c>
      <c r="BB99" s="100">
        <f>'SO 181 - Dopravně inženýr...'!F35</f>
        <v>0</v>
      </c>
      <c r="BC99" s="100">
        <f>'SO 181 - Dopravně inženýr...'!F36</f>
        <v>0</v>
      </c>
      <c r="BD99" s="102">
        <f>'SO 181 - Dopravně inženýr...'!F37</f>
        <v>0</v>
      </c>
      <c r="BT99" s="103" t="s">
        <v>84</v>
      </c>
      <c r="BV99" s="103" t="s">
        <v>78</v>
      </c>
      <c r="BW99" s="103" t="s">
        <v>97</v>
      </c>
      <c r="BX99" s="103" t="s">
        <v>5</v>
      </c>
      <c r="CL99" s="103" t="s">
        <v>1</v>
      </c>
      <c r="CM99" s="103" t="s">
        <v>86</v>
      </c>
    </row>
    <row r="100" spans="1:91" s="7" customFormat="1" ht="16.5" customHeight="1">
      <c r="A100" s="93" t="s">
        <v>80</v>
      </c>
      <c r="B100" s="94"/>
      <c r="C100" s="95"/>
      <c r="D100" s="269" t="s">
        <v>98</v>
      </c>
      <c r="E100" s="269"/>
      <c r="F100" s="269"/>
      <c r="G100" s="269"/>
      <c r="H100" s="269"/>
      <c r="I100" s="96"/>
      <c r="J100" s="269" t="s">
        <v>99</v>
      </c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70">
        <f>'SO 301 - Nová kanalizace'!J30</f>
        <v>0</v>
      </c>
      <c r="AH100" s="271"/>
      <c r="AI100" s="271"/>
      <c r="AJ100" s="271"/>
      <c r="AK100" s="271"/>
      <c r="AL100" s="271"/>
      <c r="AM100" s="271"/>
      <c r="AN100" s="270">
        <f t="shared" si="0"/>
        <v>0</v>
      </c>
      <c r="AO100" s="271"/>
      <c r="AP100" s="271"/>
      <c r="AQ100" s="97" t="s">
        <v>83</v>
      </c>
      <c r="AR100" s="98"/>
      <c r="AS100" s="104">
        <v>0</v>
      </c>
      <c r="AT100" s="105">
        <f t="shared" si="1"/>
        <v>0</v>
      </c>
      <c r="AU100" s="106">
        <f>'SO 301 - Nová kanalizace'!P129</f>
        <v>0</v>
      </c>
      <c r="AV100" s="105">
        <f>'SO 301 - Nová kanalizace'!J33</f>
        <v>0</v>
      </c>
      <c r="AW100" s="105">
        <f>'SO 301 - Nová kanalizace'!J34</f>
        <v>0</v>
      </c>
      <c r="AX100" s="105">
        <f>'SO 301 - Nová kanalizace'!J35</f>
        <v>0</v>
      </c>
      <c r="AY100" s="105">
        <f>'SO 301 - Nová kanalizace'!J36</f>
        <v>0</v>
      </c>
      <c r="AZ100" s="105">
        <f>'SO 301 - Nová kanalizace'!F33</f>
        <v>0</v>
      </c>
      <c r="BA100" s="105">
        <f>'SO 301 - Nová kanalizace'!F34</f>
        <v>0</v>
      </c>
      <c r="BB100" s="105">
        <f>'SO 301 - Nová kanalizace'!F35</f>
        <v>0</v>
      </c>
      <c r="BC100" s="105">
        <f>'SO 301 - Nová kanalizace'!F36</f>
        <v>0</v>
      </c>
      <c r="BD100" s="107">
        <f>'SO 301 - Nová kanalizace'!F37</f>
        <v>0</v>
      </c>
      <c r="BT100" s="103" t="s">
        <v>84</v>
      </c>
      <c r="BV100" s="103" t="s">
        <v>78</v>
      </c>
      <c r="BW100" s="103" t="s">
        <v>100</v>
      </c>
      <c r="BX100" s="103" t="s">
        <v>5</v>
      </c>
      <c r="CL100" s="103" t="s">
        <v>1</v>
      </c>
      <c r="CM100" s="103" t="s">
        <v>86</v>
      </c>
    </row>
    <row r="101" spans="1:57" s="2" customFormat="1" ht="30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9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</sheetData>
  <sheetProtection algorithmName="SHA-512" hashValue="eBI4DarkDwu7FMSkFymT1at4sWAYEOJfvfG5WlDYfVQdUDEKuxa5JnUM28/20mrXC9/FPa9ZkcxNoRB8nMhrfQ==" saltValue="VnSW0p6AB8olpVbuX97aRBT2maMQ2PPlUS2uHhj9tFg2HsPxjLznRSlNiGi9jXiUuZI6cPVmBpwcOY0VrnSBPg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010 - Vedlejší a ostatní ...'!C2" display="/"/>
    <hyperlink ref="A96" location="'SO 101a - Nový chodník - ...'!C2" display="/"/>
    <hyperlink ref="A97" location="'SO 101b - Nový chodník - ...'!C2" display="/"/>
    <hyperlink ref="A98" location="'SO 102 - Rozšíření silnice'!C2" display="/"/>
    <hyperlink ref="A99" location="'SO 181 - Dopravně inženýr...'!C2" display="/"/>
    <hyperlink ref="A100" location="'SO 301 - Nová kanaliz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101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Prodloužení chodníku Svádov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103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26. 9. 2023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>Statutární město Ústí nad Labem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DIPONT s.r.o.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ROUND((SUM(BE122:BE165)),2)</f>
        <v>0</v>
      </c>
      <c r="G33" s="34"/>
      <c r="H33" s="34"/>
      <c r="I33" s="124">
        <v>0.21</v>
      </c>
      <c r="J33" s="123">
        <f>ROUND(((SUM(BE122:BE165))*I33),2)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ROUND((SUM(BF122:BF165)),2)</f>
        <v>0</v>
      </c>
      <c r="G34" s="34"/>
      <c r="H34" s="34"/>
      <c r="I34" s="124">
        <v>0.15</v>
      </c>
      <c r="J34" s="123">
        <f>ROUND(((SUM(BF122:BF165))*I34),2)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ROUND((SUM(BG122:BG165)),2)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ROUND((SUM(BH122:BH165)),2)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ROUND((SUM(BI122:BI165)),2)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Prodloužení chodníku Svádov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010 - Vedlejší a ostatní ...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26. 9. 2023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Statutární město Ústí nad Labem</v>
      </c>
      <c r="G91" s="36"/>
      <c r="H91" s="36"/>
      <c r="I91" s="29" t="s">
        <v>30</v>
      </c>
      <c r="J91" s="32" t="str">
        <f>E21</f>
        <v>DIPONT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105</v>
      </c>
      <c r="D94" s="144"/>
      <c r="E94" s="144"/>
      <c r="F94" s="144"/>
      <c r="G94" s="144"/>
      <c r="H94" s="144"/>
      <c r="I94" s="144"/>
      <c r="J94" s="145" t="s">
        <v>106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107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108</v>
      </c>
    </row>
    <row r="97" spans="2:12" s="9" customFormat="1" ht="24.95" customHeight="1">
      <c r="B97" s="147"/>
      <c r="C97" s="148"/>
      <c r="D97" s="149" t="s">
        <v>109</v>
      </c>
      <c r="E97" s="150"/>
      <c r="F97" s="150"/>
      <c r="G97" s="150"/>
      <c r="H97" s="150"/>
      <c r="I97" s="150"/>
      <c r="J97" s="151">
        <f>J123</f>
        <v>0</v>
      </c>
      <c r="K97" s="148"/>
      <c r="L97" s="152"/>
    </row>
    <row r="98" spans="2:12" s="9" customFormat="1" ht="24.95" customHeight="1">
      <c r="B98" s="147"/>
      <c r="C98" s="148"/>
      <c r="D98" s="149" t="s">
        <v>110</v>
      </c>
      <c r="E98" s="150"/>
      <c r="F98" s="150"/>
      <c r="G98" s="150"/>
      <c r="H98" s="150"/>
      <c r="I98" s="150"/>
      <c r="J98" s="151">
        <f>J126</f>
        <v>0</v>
      </c>
      <c r="K98" s="148"/>
      <c r="L98" s="152"/>
    </row>
    <row r="99" spans="2:12" s="10" customFormat="1" ht="19.9" customHeight="1">
      <c r="B99" s="153"/>
      <c r="C99" s="154"/>
      <c r="D99" s="155" t="s">
        <v>111</v>
      </c>
      <c r="E99" s="156"/>
      <c r="F99" s="156"/>
      <c r="G99" s="156"/>
      <c r="H99" s="156"/>
      <c r="I99" s="156"/>
      <c r="J99" s="157">
        <f>J127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112</v>
      </c>
      <c r="E100" s="156"/>
      <c r="F100" s="156"/>
      <c r="G100" s="156"/>
      <c r="H100" s="156"/>
      <c r="I100" s="156"/>
      <c r="J100" s="157">
        <f>J150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113</v>
      </c>
      <c r="E101" s="156"/>
      <c r="F101" s="156"/>
      <c r="G101" s="156"/>
      <c r="H101" s="156"/>
      <c r="I101" s="156"/>
      <c r="J101" s="157">
        <f>J157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114</v>
      </c>
      <c r="E102" s="156"/>
      <c r="F102" s="156"/>
      <c r="G102" s="156"/>
      <c r="H102" s="156"/>
      <c r="I102" s="156"/>
      <c r="J102" s="157">
        <f>J161</f>
        <v>0</v>
      </c>
      <c r="K102" s="154"/>
      <c r="L102" s="158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115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1" t="str">
        <f>E7</f>
        <v>Prodloužení chodníku Svádov</v>
      </c>
      <c r="F112" s="302"/>
      <c r="G112" s="302"/>
      <c r="H112" s="302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102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53" t="str">
        <f>E9</f>
        <v>010 - Vedlejší a ostatní ...</v>
      </c>
      <c r="F114" s="303"/>
      <c r="G114" s="303"/>
      <c r="H114" s="303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 xml:space="preserve"> </v>
      </c>
      <c r="G116" s="36"/>
      <c r="H116" s="36"/>
      <c r="I116" s="29" t="s">
        <v>22</v>
      </c>
      <c r="J116" s="66" t="str">
        <f>IF(J12="","",J12)</f>
        <v>26. 9. 2023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24</v>
      </c>
      <c r="D118" s="36"/>
      <c r="E118" s="36"/>
      <c r="F118" s="27" t="str">
        <f>E15</f>
        <v>Statutární město Ústí nad Labem</v>
      </c>
      <c r="G118" s="36"/>
      <c r="H118" s="36"/>
      <c r="I118" s="29" t="s">
        <v>30</v>
      </c>
      <c r="J118" s="32" t="str">
        <f>E21</f>
        <v>DIPONT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28</v>
      </c>
      <c r="D119" s="36"/>
      <c r="E119" s="36"/>
      <c r="F119" s="27" t="str">
        <f>IF(E18="","",E18)</f>
        <v>Vyplň údaj</v>
      </c>
      <c r="G119" s="36"/>
      <c r="H119" s="36"/>
      <c r="I119" s="29" t="s">
        <v>33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9"/>
      <c r="B121" s="160"/>
      <c r="C121" s="161" t="s">
        <v>116</v>
      </c>
      <c r="D121" s="162" t="s">
        <v>61</v>
      </c>
      <c r="E121" s="162" t="s">
        <v>57</v>
      </c>
      <c r="F121" s="162" t="s">
        <v>58</v>
      </c>
      <c r="G121" s="162" t="s">
        <v>117</v>
      </c>
      <c r="H121" s="162" t="s">
        <v>118</v>
      </c>
      <c r="I121" s="162" t="s">
        <v>119</v>
      </c>
      <c r="J121" s="162" t="s">
        <v>106</v>
      </c>
      <c r="K121" s="163" t="s">
        <v>120</v>
      </c>
      <c r="L121" s="164"/>
      <c r="M121" s="75" t="s">
        <v>1</v>
      </c>
      <c r="N121" s="76" t="s">
        <v>40</v>
      </c>
      <c r="O121" s="76" t="s">
        <v>121</v>
      </c>
      <c r="P121" s="76" t="s">
        <v>122</v>
      </c>
      <c r="Q121" s="76" t="s">
        <v>123</v>
      </c>
      <c r="R121" s="76" t="s">
        <v>124</v>
      </c>
      <c r="S121" s="76" t="s">
        <v>125</v>
      </c>
      <c r="T121" s="77" t="s">
        <v>126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3" s="2" customFormat="1" ht="22.9" customHeight="1">
      <c r="A122" s="34"/>
      <c r="B122" s="35"/>
      <c r="C122" s="82" t="s">
        <v>127</v>
      </c>
      <c r="D122" s="36"/>
      <c r="E122" s="36"/>
      <c r="F122" s="36"/>
      <c r="G122" s="36"/>
      <c r="H122" s="36"/>
      <c r="I122" s="36"/>
      <c r="J122" s="165">
        <f>BK122</f>
        <v>0</v>
      </c>
      <c r="K122" s="36"/>
      <c r="L122" s="39"/>
      <c r="M122" s="78"/>
      <c r="N122" s="166"/>
      <c r="O122" s="79"/>
      <c r="P122" s="167">
        <f>P123+P126</f>
        <v>0</v>
      </c>
      <c r="Q122" s="79"/>
      <c r="R122" s="167">
        <f>R123+R126</f>
        <v>0</v>
      </c>
      <c r="S122" s="79"/>
      <c r="T122" s="168">
        <f>T123+T126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75</v>
      </c>
      <c r="AU122" s="17" t="s">
        <v>108</v>
      </c>
      <c r="BK122" s="169">
        <f>BK123+BK126</f>
        <v>0</v>
      </c>
    </row>
    <row r="123" spans="2:63" s="12" customFormat="1" ht="25.9" customHeight="1">
      <c r="B123" s="170"/>
      <c r="C123" s="171"/>
      <c r="D123" s="172" t="s">
        <v>75</v>
      </c>
      <c r="E123" s="173" t="s">
        <v>128</v>
      </c>
      <c r="F123" s="173" t="s">
        <v>129</v>
      </c>
      <c r="G123" s="171"/>
      <c r="H123" s="171"/>
      <c r="I123" s="174"/>
      <c r="J123" s="175">
        <f>BK123</f>
        <v>0</v>
      </c>
      <c r="K123" s="171"/>
      <c r="L123" s="176"/>
      <c r="M123" s="177"/>
      <c r="N123" s="178"/>
      <c r="O123" s="178"/>
      <c r="P123" s="179">
        <f>SUM(P124:P125)</f>
        <v>0</v>
      </c>
      <c r="Q123" s="178"/>
      <c r="R123" s="179">
        <f>SUM(R124:R125)</f>
        <v>0</v>
      </c>
      <c r="S123" s="178"/>
      <c r="T123" s="180">
        <f>SUM(T124:T125)</f>
        <v>0</v>
      </c>
      <c r="AR123" s="181" t="s">
        <v>130</v>
      </c>
      <c r="AT123" s="182" t="s">
        <v>75</v>
      </c>
      <c r="AU123" s="182" t="s">
        <v>76</v>
      </c>
      <c r="AY123" s="181" t="s">
        <v>131</v>
      </c>
      <c r="BK123" s="183">
        <f>SUM(BK124:BK125)</f>
        <v>0</v>
      </c>
    </row>
    <row r="124" spans="1:65" s="2" customFormat="1" ht="24.2" customHeight="1">
      <c r="A124" s="34"/>
      <c r="B124" s="35"/>
      <c r="C124" s="184" t="s">
        <v>84</v>
      </c>
      <c r="D124" s="184" t="s">
        <v>132</v>
      </c>
      <c r="E124" s="185" t="s">
        <v>133</v>
      </c>
      <c r="F124" s="186" t="s">
        <v>134</v>
      </c>
      <c r="G124" s="187" t="s">
        <v>135</v>
      </c>
      <c r="H124" s="188">
        <v>30</v>
      </c>
      <c r="I124" s="189"/>
      <c r="J124" s="190">
        <f>ROUND(I124*H124,2)</f>
        <v>0</v>
      </c>
      <c r="K124" s="186" t="s">
        <v>1</v>
      </c>
      <c r="L124" s="39"/>
      <c r="M124" s="191" t="s">
        <v>1</v>
      </c>
      <c r="N124" s="192" t="s">
        <v>41</v>
      </c>
      <c r="O124" s="71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5" t="s">
        <v>136</v>
      </c>
      <c r="AT124" s="195" t="s">
        <v>132</v>
      </c>
      <c r="AU124" s="195" t="s">
        <v>84</v>
      </c>
      <c r="AY124" s="17" t="s">
        <v>131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17" t="s">
        <v>84</v>
      </c>
      <c r="BK124" s="196">
        <f>ROUND(I124*H124,2)</f>
        <v>0</v>
      </c>
      <c r="BL124" s="17" t="s">
        <v>136</v>
      </c>
      <c r="BM124" s="195" t="s">
        <v>86</v>
      </c>
    </row>
    <row r="125" spans="1:47" s="2" customFormat="1" ht="19.5">
      <c r="A125" s="34"/>
      <c r="B125" s="35"/>
      <c r="C125" s="36"/>
      <c r="D125" s="197" t="s">
        <v>137</v>
      </c>
      <c r="E125" s="36"/>
      <c r="F125" s="198" t="s">
        <v>138</v>
      </c>
      <c r="G125" s="36"/>
      <c r="H125" s="36"/>
      <c r="I125" s="199"/>
      <c r="J125" s="36"/>
      <c r="K125" s="36"/>
      <c r="L125" s="39"/>
      <c r="M125" s="200"/>
      <c r="N125" s="201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137</v>
      </c>
      <c r="AU125" s="17" t="s">
        <v>84</v>
      </c>
    </row>
    <row r="126" spans="2:63" s="12" customFormat="1" ht="25.9" customHeight="1">
      <c r="B126" s="170"/>
      <c r="C126" s="171"/>
      <c r="D126" s="172" t="s">
        <v>75</v>
      </c>
      <c r="E126" s="173" t="s">
        <v>139</v>
      </c>
      <c r="F126" s="173" t="s">
        <v>140</v>
      </c>
      <c r="G126" s="171"/>
      <c r="H126" s="171"/>
      <c r="I126" s="174"/>
      <c r="J126" s="175">
        <f>BK126</f>
        <v>0</v>
      </c>
      <c r="K126" s="171"/>
      <c r="L126" s="176"/>
      <c r="M126" s="177"/>
      <c r="N126" s="178"/>
      <c r="O126" s="178"/>
      <c r="P126" s="179">
        <f>P127+P150+P157+P161</f>
        <v>0</v>
      </c>
      <c r="Q126" s="178"/>
      <c r="R126" s="179">
        <f>R127+R150+R157+R161</f>
        <v>0</v>
      </c>
      <c r="S126" s="178"/>
      <c r="T126" s="180">
        <f>T127+T150+T157+T161</f>
        <v>0</v>
      </c>
      <c r="AR126" s="181" t="s">
        <v>141</v>
      </c>
      <c r="AT126" s="182" t="s">
        <v>75</v>
      </c>
      <c r="AU126" s="182" t="s">
        <v>76</v>
      </c>
      <c r="AY126" s="181" t="s">
        <v>131</v>
      </c>
      <c r="BK126" s="183">
        <f>BK127+BK150+BK157+BK161</f>
        <v>0</v>
      </c>
    </row>
    <row r="127" spans="2:63" s="12" customFormat="1" ht="22.9" customHeight="1">
      <c r="B127" s="170"/>
      <c r="C127" s="171"/>
      <c r="D127" s="172" t="s">
        <v>75</v>
      </c>
      <c r="E127" s="202" t="s">
        <v>142</v>
      </c>
      <c r="F127" s="202" t="s">
        <v>143</v>
      </c>
      <c r="G127" s="171"/>
      <c r="H127" s="171"/>
      <c r="I127" s="174"/>
      <c r="J127" s="203">
        <f>BK127</f>
        <v>0</v>
      </c>
      <c r="K127" s="171"/>
      <c r="L127" s="176"/>
      <c r="M127" s="177"/>
      <c r="N127" s="178"/>
      <c r="O127" s="178"/>
      <c r="P127" s="179">
        <f>SUM(P128:P149)</f>
        <v>0</v>
      </c>
      <c r="Q127" s="178"/>
      <c r="R127" s="179">
        <f>SUM(R128:R149)</f>
        <v>0</v>
      </c>
      <c r="S127" s="178"/>
      <c r="T127" s="180">
        <f>SUM(T128:T149)</f>
        <v>0</v>
      </c>
      <c r="AR127" s="181" t="s">
        <v>141</v>
      </c>
      <c r="AT127" s="182" t="s">
        <v>75</v>
      </c>
      <c r="AU127" s="182" t="s">
        <v>84</v>
      </c>
      <c r="AY127" s="181" t="s">
        <v>131</v>
      </c>
      <c r="BK127" s="183">
        <f>SUM(BK128:BK149)</f>
        <v>0</v>
      </c>
    </row>
    <row r="128" spans="1:65" s="2" customFormat="1" ht="16.5" customHeight="1">
      <c r="A128" s="34"/>
      <c r="B128" s="35"/>
      <c r="C128" s="184" t="s">
        <v>86</v>
      </c>
      <c r="D128" s="184" t="s">
        <v>132</v>
      </c>
      <c r="E128" s="185" t="s">
        <v>144</v>
      </c>
      <c r="F128" s="186" t="s">
        <v>145</v>
      </c>
      <c r="G128" s="187" t="s">
        <v>146</v>
      </c>
      <c r="H128" s="188">
        <v>1</v>
      </c>
      <c r="I128" s="189"/>
      <c r="J128" s="190">
        <f>ROUND(I128*H128,2)</f>
        <v>0</v>
      </c>
      <c r="K128" s="186" t="s">
        <v>147</v>
      </c>
      <c r="L128" s="39"/>
      <c r="M128" s="191" t="s">
        <v>1</v>
      </c>
      <c r="N128" s="192" t="s">
        <v>41</v>
      </c>
      <c r="O128" s="71"/>
      <c r="P128" s="193">
        <f>O128*H128</f>
        <v>0</v>
      </c>
      <c r="Q128" s="193">
        <v>0</v>
      </c>
      <c r="R128" s="193">
        <f>Q128*H128</f>
        <v>0</v>
      </c>
      <c r="S128" s="193">
        <v>0</v>
      </c>
      <c r="T128" s="194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5" t="s">
        <v>130</v>
      </c>
      <c r="AT128" s="195" t="s">
        <v>132</v>
      </c>
      <c r="AU128" s="195" t="s">
        <v>86</v>
      </c>
      <c r="AY128" s="17" t="s">
        <v>131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17" t="s">
        <v>84</v>
      </c>
      <c r="BK128" s="196">
        <f>ROUND(I128*H128,2)</f>
        <v>0</v>
      </c>
      <c r="BL128" s="17" t="s">
        <v>130</v>
      </c>
      <c r="BM128" s="195" t="s">
        <v>130</v>
      </c>
    </row>
    <row r="129" spans="1:47" s="2" customFormat="1" ht="11.25">
      <c r="A129" s="34"/>
      <c r="B129" s="35"/>
      <c r="C129" s="36"/>
      <c r="D129" s="197" t="s">
        <v>137</v>
      </c>
      <c r="E129" s="36"/>
      <c r="F129" s="198" t="s">
        <v>145</v>
      </c>
      <c r="G129" s="36"/>
      <c r="H129" s="36"/>
      <c r="I129" s="199"/>
      <c r="J129" s="36"/>
      <c r="K129" s="36"/>
      <c r="L129" s="39"/>
      <c r="M129" s="200"/>
      <c r="N129" s="201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137</v>
      </c>
      <c r="AU129" s="17" t="s">
        <v>86</v>
      </c>
    </row>
    <row r="130" spans="1:47" s="2" customFormat="1" ht="11.25">
      <c r="A130" s="34"/>
      <c r="B130" s="35"/>
      <c r="C130" s="36"/>
      <c r="D130" s="204" t="s">
        <v>148</v>
      </c>
      <c r="E130" s="36"/>
      <c r="F130" s="205" t="s">
        <v>149</v>
      </c>
      <c r="G130" s="36"/>
      <c r="H130" s="36"/>
      <c r="I130" s="199"/>
      <c r="J130" s="36"/>
      <c r="K130" s="36"/>
      <c r="L130" s="39"/>
      <c r="M130" s="200"/>
      <c r="N130" s="201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148</v>
      </c>
      <c r="AU130" s="17" t="s">
        <v>86</v>
      </c>
    </row>
    <row r="131" spans="1:65" s="2" customFormat="1" ht="16.5" customHeight="1">
      <c r="A131" s="34"/>
      <c r="B131" s="35"/>
      <c r="C131" s="184" t="s">
        <v>150</v>
      </c>
      <c r="D131" s="184" t="s">
        <v>132</v>
      </c>
      <c r="E131" s="185" t="s">
        <v>151</v>
      </c>
      <c r="F131" s="186" t="s">
        <v>152</v>
      </c>
      <c r="G131" s="187" t="s">
        <v>146</v>
      </c>
      <c r="H131" s="188">
        <v>1</v>
      </c>
      <c r="I131" s="189"/>
      <c r="J131" s="190">
        <f>ROUND(I131*H131,2)</f>
        <v>0</v>
      </c>
      <c r="K131" s="186" t="s">
        <v>1</v>
      </c>
      <c r="L131" s="39"/>
      <c r="M131" s="191" t="s">
        <v>1</v>
      </c>
      <c r="N131" s="192" t="s">
        <v>41</v>
      </c>
      <c r="O131" s="71"/>
      <c r="P131" s="193">
        <f>O131*H131</f>
        <v>0</v>
      </c>
      <c r="Q131" s="193">
        <v>0</v>
      </c>
      <c r="R131" s="193">
        <f>Q131*H131</f>
        <v>0</v>
      </c>
      <c r="S131" s="193">
        <v>0</v>
      </c>
      <c r="T131" s="19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5" t="s">
        <v>130</v>
      </c>
      <c r="AT131" s="195" t="s">
        <v>132</v>
      </c>
      <c r="AU131" s="195" t="s">
        <v>86</v>
      </c>
      <c r="AY131" s="17" t="s">
        <v>131</v>
      </c>
      <c r="BE131" s="196">
        <f>IF(N131="základní",J131,0)</f>
        <v>0</v>
      </c>
      <c r="BF131" s="196">
        <f>IF(N131="snížená",J131,0)</f>
        <v>0</v>
      </c>
      <c r="BG131" s="196">
        <f>IF(N131="zákl. přenesená",J131,0)</f>
        <v>0</v>
      </c>
      <c r="BH131" s="196">
        <f>IF(N131="sníž. přenesená",J131,0)</f>
        <v>0</v>
      </c>
      <c r="BI131" s="196">
        <f>IF(N131="nulová",J131,0)</f>
        <v>0</v>
      </c>
      <c r="BJ131" s="17" t="s">
        <v>84</v>
      </c>
      <c r="BK131" s="196">
        <f>ROUND(I131*H131,2)</f>
        <v>0</v>
      </c>
      <c r="BL131" s="17" t="s">
        <v>130</v>
      </c>
      <c r="BM131" s="195" t="s">
        <v>153</v>
      </c>
    </row>
    <row r="132" spans="1:47" s="2" customFormat="1" ht="11.25">
      <c r="A132" s="34"/>
      <c r="B132" s="35"/>
      <c r="C132" s="36"/>
      <c r="D132" s="197" t="s">
        <v>137</v>
      </c>
      <c r="E132" s="36"/>
      <c r="F132" s="198" t="s">
        <v>145</v>
      </c>
      <c r="G132" s="36"/>
      <c r="H132" s="36"/>
      <c r="I132" s="199"/>
      <c r="J132" s="36"/>
      <c r="K132" s="36"/>
      <c r="L132" s="39"/>
      <c r="M132" s="200"/>
      <c r="N132" s="201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137</v>
      </c>
      <c r="AU132" s="17" t="s">
        <v>86</v>
      </c>
    </row>
    <row r="133" spans="1:65" s="2" customFormat="1" ht="16.5" customHeight="1">
      <c r="A133" s="34"/>
      <c r="B133" s="35"/>
      <c r="C133" s="184" t="s">
        <v>130</v>
      </c>
      <c r="D133" s="184" t="s">
        <v>132</v>
      </c>
      <c r="E133" s="185" t="s">
        <v>154</v>
      </c>
      <c r="F133" s="186" t="s">
        <v>155</v>
      </c>
      <c r="G133" s="187" t="s">
        <v>146</v>
      </c>
      <c r="H133" s="188">
        <v>1</v>
      </c>
      <c r="I133" s="189"/>
      <c r="J133" s="190">
        <f>ROUND(I133*H133,2)</f>
        <v>0</v>
      </c>
      <c r="K133" s="186" t="s">
        <v>147</v>
      </c>
      <c r="L133" s="39"/>
      <c r="M133" s="191" t="s">
        <v>1</v>
      </c>
      <c r="N133" s="192" t="s">
        <v>41</v>
      </c>
      <c r="O133" s="71"/>
      <c r="P133" s="193">
        <f>O133*H133</f>
        <v>0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5" t="s">
        <v>130</v>
      </c>
      <c r="AT133" s="195" t="s">
        <v>132</v>
      </c>
      <c r="AU133" s="195" t="s">
        <v>86</v>
      </c>
      <c r="AY133" s="17" t="s">
        <v>131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17" t="s">
        <v>84</v>
      </c>
      <c r="BK133" s="196">
        <f>ROUND(I133*H133,2)</f>
        <v>0</v>
      </c>
      <c r="BL133" s="17" t="s">
        <v>130</v>
      </c>
      <c r="BM133" s="195" t="s">
        <v>156</v>
      </c>
    </row>
    <row r="134" spans="1:47" s="2" customFormat="1" ht="11.25">
      <c r="A134" s="34"/>
      <c r="B134" s="35"/>
      <c r="C134" s="36"/>
      <c r="D134" s="197" t="s">
        <v>137</v>
      </c>
      <c r="E134" s="36"/>
      <c r="F134" s="198" t="s">
        <v>155</v>
      </c>
      <c r="G134" s="36"/>
      <c r="H134" s="36"/>
      <c r="I134" s="199"/>
      <c r="J134" s="36"/>
      <c r="K134" s="36"/>
      <c r="L134" s="39"/>
      <c r="M134" s="200"/>
      <c r="N134" s="201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137</v>
      </c>
      <c r="AU134" s="17" t="s">
        <v>86</v>
      </c>
    </row>
    <row r="135" spans="1:47" s="2" customFormat="1" ht="11.25">
      <c r="A135" s="34"/>
      <c r="B135" s="35"/>
      <c r="C135" s="36"/>
      <c r="D135" s="204" t="s">
        <v>148</v>
      </c>
      <c r="E135" s="36"/>
      <c r="F135" s="205" t="s">
        <v>157</v>
      </c>
      <c r="G135" s="36"/>
      <c r="H135" s="36"/>
      <c r="I135" s="199"/>
      <c r="J135" s="36"/>
      <c r="K135" s="36"/>
      <c r="L135" s="39"/>
      <c r="M135" s="200"/>
      <c r="N135" s="201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148</v>
      </c>
      <c r="AU135" s="17" t="s">
        <v>86</v>
      </c>
    </row>
    <row r="136" spans="1:65" s="2" customFormat="1" ht="16.5" customHeight="1">
      <c r="A136" s="34"/>
      <c r="B136" s="35"/>
      <c r="C136" s="184" t="s">
        <v>141</v>
      </c>
      <c r="D136" s="184" t="s">
        <v>132</v>
      </c>
      <c r="E136" s="185" t="s">
        <v>158</v>
      </c>
      <c r="F136" s="186" t="s">
        <v>159</v>
      </c>
      <c r="G136" s="187" t="s">
        <v>146</v>
      </c>
      <c r="H136" s="188">
        <v>1</v>
      </c>
      <c r="I136" s="189"/>
      <c r="J136" s="190">
        <f>ROUND(I136*H136,2)</f>
        <v>0</v>
      </c>
      <c r="K136" s="186" t="s">
        <v>147</v>
      </c>
      <c r="L136" s="39"/>
      <c r="M136" s="191" t="s">
        <v>1</v>
      </c>
      <c r="N136" s="192" t="s">
        <v>41</v>
      </c>
      <c r="O136" s="71"/>
      <c r="P136" s="193">
        <f>O136*H136</f>
        <v>0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5" t="s">
        <v>130</v>
      </c>
      <c r="AT136" s="195" t="s">
        <v>132</v>
      </c>
      <c r="AU136" s="195" t="s">
        <v>86</v>
      </c>
      <c r="AY136" s="17" t="s">
        <v>131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17" t="s">
        <v>84</v>
      </c>
      <c r="BK136" s="196">
        <f>ROUND(I136*H136,2)</f>
        <v>0</v>
      </c>
      <c r="BL136" s="17" t="s">
        <v>130</v>
      </c>
      <c r="BM136" s="195" t="s">
        <v>160</v>
      </c>
    </row>
    <row r="137" spans="1:47" s="2" customFormat="1" ht="11.25">
      <c r="A137" s="34"/>
      <c r="B137" s="35"/>
      <c r="C137" s="36"/>
      <c r="D137" s="197" t="s">
        <v>137</v>
      </c>
      <c r="E137" s="36"/>
      <c r="F137" s="198" t="s">
        <v>159</v>
      </c>
      <c r="G137" s="36"/>
      <c r="H137" s="36"/>
      <c r="I137" s="199"/>
      <c r="J137" s="36"/>
      <c r="K137" s="36"/>
      <c r="L137" s="39"/>
      <c r="M137" s="200"/>
      <c r="N137" s="201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137</v>
      </c>
      <c r="AU137" s="17" t="s">
        <v>86</v>
      </c>
    </row>
    <row r="138" spans="1:47" s="2" customFormat="1" ht="11.25">
      <c r="A138" s="34"/>
      <c r="B138" s="35"/>
      <c r="C138" s="36"/>
      <c r="D138" s="204" t="s">
        <v>148</v>
      </c>
      <c r="E138" s="36"/>
      <c r="F138" s="205" t="s">
        <v>161</v>
      </c>
      <c r="G138" s="36"/>
      <c r="H138" s="36"/>
      <c r="I138" s="199"/>
      <c r="J138" s="36"/>
      <c r="K138" s="36"/>
      <c r="L138" s="39"/>
      <c r="M138" s="200"/>
      <c r="N138" s="201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148</v>
      </c>
      <c r="AU138" s="17" t="s">
        <v>86</v>
      </c>
    </row>
    <row r="139" spans="1:65" s="2" customFormat="1" ht="24.2" customHeight="1">
      <c r="A139" s="34"/>
      <c r="B139" s="35"/>
      <c r="C139" s="184" t="s">
        <v>153</v>
      </c>
      <c r="D139" s="184" t="s">
        <v>132</v>
      </c>
      <c r="E139" s="185" t="s">
        <v>162</v>
      </c>
      <c r="F139" s="186" t="s">
        <v>163</v>
      </c>
      <c r="G139" s="187" t="s">
        <v>146</v>
      </c>
      <c r="H139" s="188">
        <v>1</v>
      </c>
      <c r="I139" s="189"/>
      <c r="J139" s="190">
        <f>ROUND(I139*H139,2)</f>
        <v>0</v>
      </c>
      <c r="K139" s="186" t="s">
        <v>147</v>
      </c>
      <c r="L139" s="39"/>
      <c r="M139" s="191" t="s">
        <v>1</v>
      </c>
      <c r="N139" s="192" t="s">
        <v>41</v>
      </c>
      <c r="O139" s="71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5" t="s">
        <v>130</v>
      </c>
      <c r="AT139" s="195" t="s">
        <v>132</v>
      </c>
      <c r="AU139" s="195" t="s">
        <v>86</v>
      </c>
      <c r="AY139" s="17" t="s">
        <v>131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17" t="s">
        <v>84</v>
      </c>
      <c r="BK139" s="196">
        <f>ROUND(I139*H139,2)</f>
        <v>0</v>
      </c>
      <c r="BL139" s="17" t="s">
        <v>130</v>
      </c>
      <c r="BM139" s="195" t="s">
        <v>164</v>
      </c>
    </row>
    <row r="140" spans="1:47" s="2" customFormat="1" ht="11.25">
      <c r="A140" s="34"/>
      <c r="B140" s="35"/>
      <c r="C140" s="36"/>
      <c r="D140" s="197" t="s">
        <v>137</v>
      </c>
      <c r="E140" s="36"/>
      <c r="F140" s="198" t="s">
        <v>165</v>
      </c>
      <c r="G140" s="36"/>
      <c r="H140" s="36"/>
      <c r="I140" s="199"/>
      <c r="J140" s="36"/>
      <c r="K140" s="36"/>
      <c r="L140" s="39"/>
      <c r="M140" s="200"/>
      <c r="N140" s="201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137</v>
      </c>
      <c r="AU140" s="17" t="s">
        <v>86</v>
      </c>
    </row>
    <row r="141" spans="1:47" s="2" customFormat="1" ht="11.25">
      <c r="A141" s="34"/>
      <c r="B141" s="35"/>
      <c r="C141" s="36"/>
      <c r="D141" s="204" t="s">
        <v>148</v>
      </c>
      <c r="E141" s="36"/>
      <c r="F141" s="205" t="s">
        <v>166</v>
      </c>
      <c r="G141" s="36"/>
      <c r="H141" s="36"/>
      <c r="I141" s="199"/>
      <c r="J141" s="36"/>
      <c r="K141" s="36"/>
      <c r="L141" s="39"/>
      <c r="M141" s="200"/>
      <c r="N141" s="201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148</v>
      </c>
      <c r="AU141" s="17" t="s">
        <v>86</v>
      </c>
    </row>
    <row r="142" spans="1:65" s="2" customFormat="1" ht="24.2" customHeight="1">
      <c r="A142" s="34"/>
      <c r="B142" s="35"/>
      <c r="C142" s="184" t="s">
        <v>167</v>
      </c>
      <c r="D142" s="184" t="s">
        <v>132</v>
      </c>
      <c r="E142" s="185" t="s">
        <v>168</v>
      </c>
      <c r="F142" s="186" t="s">
        <v>163</v>
      </c>
      <c r="G142" s="187" t="s">
        <v>146</v>
      </c>
      <c r="H142" s="188">
        <v>1</v>
      </c>
      <c r="I142" s="189"/>
      <c r="J142" s="190">
        <f>ROUND(I142*H142,2)</f>
        <v>0</v>
      </c>
      <c r="K142" s="186" t="s">
        <v>1</v>
      </c>
      <c r="L142" s="39"/>
      <c r="M142" s="191" t="s">
        <v>1</v>
      </c>
      <c r="N142" s="192" t="s">
        <v>41</v>
      </c>
      <c r="O142" s="71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5" t="s">
        <v>130</v>
      </c>
      <c r="AT142" s="195" t="s">
        <v>132</v>
      </c>
      <c r="AU142" s="195" t="s">
        <v>86</v>
      </c>
      <c r="AY142" s="17" t="s">
        <v>131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7" t="s">
        <v>84</v>
      </c>
      <c r="BK142" s="196">
        <f>ROUND(I142*H142,2)</f>
        <v>0</v>
      </c>
      <c r="BL142" s="17" t="s">
        <v>130</v>
      </c>
      <c r="BM142" s="195" t="s">
        <v>169</v>
      </c>
    </row>
    <row r="143" spans="1:47" s="2" customFormat="1" ht="11.25">
      <c r="A143" s="34"/>
      <c r="B143" s="35"/>
      <c r="C143" s="36"/>
      <c r="D143" s="197" t="s">
        <v>137</v>
      </c>
      <c r="E143" s="36"/>
      <c r="F143" s="198" t="s">
        <v>170</v>
      </c>
      <c r="G143" s="36"/>
      <c r="H143" s="36"/>
      <c r="I143" s="199"/>
      <c r="J143" s="36"/>
      <c r="K143" s="36"/>
      <c r="L143" s="39"/>
      <c r="M143" s="200"/>
      <c r="N143" s="201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137</v>
      </c>
      <c r="AU143" s="17" t="s">
        <v>86</v>
      </c>
    </row>
    <row r="144" spans="1:65" s="2" customFormat="1" ht="16.5" customHeight="1">
      <c r="A144" s="34"/>
      <c r="B144" s="35"/>
      <c r="C144" s="184" t="s">
        <v>156</v>
      </c>
      <c r="D144" s="184" t="s">
        <v>132</v>
      </c>
      <c r="E144" s="185" t="s">
        <v>171</v>
      </c>
      <c r="F144" s="186" t="s">
        <v>172</v>
      </c>
      <c r="G144" s="187" t="s">
        <v>146</v>
      </c>
      <c r="H144" s="188">
        <v>1</v>
      </c>
      <c r="I144" s="189"/>
      <c r="J144" s="190">
        <f>ROUND(I144*H144,2)</f>
        <v>0</v>
      </c>
      <c r="K144" s="186" t="s">
        <v>147</v>
      </c>
      <c r="L144" s="39"/>
      <c r="M144" s="191" t="s">
        <v>1</v>
      </c>
      <c r="N144" s="192" t="s">
        <v>41</v>
      </c>
      <c r="O144" s="71"/>
      <c r="P144" s="193">
        <f>O144*H144</f>
        <v>0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5" t="s">
        <v>130</v>
      </c>
      <c r="AT144" s="195" t="s">
        <v>132</v>
      </c>
      <c r="AU144" s="195" t="s">
        <v>86</v>
      </c>
      <c r="AY144" s="17" t="s">
        <v>131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17" t="s">
        <v>84</v>
      </c>
      <c r="BK144" s="196">
        <f>ROUND(I144*H144,2)</f>
        <v>0</v>
      </c>
      <c r="BL144" s="17" t="s">
        <v>130</v>
      </c>
      <c r="BM144" s="195" t="s">
        <v>173</v>
      </c>
    </row>
    <row r="145" spans="1:47" s="2" customFormat="1" ht="11.25">
      <c r="A145" s="34"/>
      <c r="B145" s="35"/>
      <c r="C145" s="36"/>
      <c r="D145" s="197" t="s">
        <v>137</v>
      </c>
      <c r="E145" s="36"/>
      <c r="F145" s="198" t="s">
        <v>172</v>
      </c>
      <c r="G145" s="36"/>
      <c r="H145" s="36"/>
      <c r="I145" s="199"/>
      <c r="J145" s="36"/>
      <c r="K145" s="36"/>
      <c r="L145" s="39"/>
      <c r="M145" s="200"/>
      <c r="N145" s="201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137</v>
      </c>
      <c r="AU145" s="17" t="s">
        <v>86</v>
      </c>
    </row>
    <row r="146" spans="1:47" s="2" customFormat="1" ht="11.25">
      <c r="A146" s="34"/>
      <c r="B146" s="35"/>
      <c r="C146" s="36"/>
      <c r="D146" s="204" t="s">
        <v>148</v>
      </c>
      <c r="E146" s="36"/>
      <c r="F146" s="205" t="s">
        <v>174</v>
      </c>
      <c r="G146" s="36"/>
      <c r="H146" s="36"/>
      <c r="I146" s="199"/>
      <c r="J146" s="36"/>
      <c r="K146" s="36"/>
      <c r="L146" s="39"/>
      <c r="M146" s="200"/>
      <c r="N146" s="201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148</v>
      </c>
      <c r="AU146" s="17" t="s">
        <v>86</v>
      </c>
    </row>
    <row r="147" spans="1:65" s="2" customFormat="1" ht="16.5" customHeight="1">
      <c r="A147" s="34"/>
      <c r="B147" s="35"/>
      <c r="C147" s="184" t="s">
        <v>175</v>
      </c>
      <c r="D147" s="184" t="s">
        <v>132</v>
      </c>
      <c r="E147" s="185" t="s">
        <v>176</v>
      </c>
      <c r="F147" s="186" t="s">
        <v>177</v>
      </c>
      <c r="G147" s="187" t="s">
        <v>146</v>
      </c>
      <c r="H147" s="188">
        <v>1</v>
      </c>
      <c r="I147" s="189"/>
      <c r="J147" s="190">
        <f>ROUND(I147*H147,2)</f>
        <v>0</v>
      </c>
      <c r="K147" s="186" t="s">
        <v>147</v>
      </c>
      <c r="L147" s="39"/>
      <c r="M147" s="191" t="s">
        <v>1</v>
      </c>
      <c r="N147" s="192" t="s">
        <v>41</v>
      </c>
      <c r="O147" s="71"/>
      <c r="P147" s="193">
        <f>O147*H147</f>
        <v>0</v>
      </c>
      <c r="Q147" s="193">
        <v>0</v>
      </c>
      <c r="R147" s="193">
        <f>Q147*H147</f>
        <v>0</v>
      </c>
      <c r="S147" s="193">
        <v>0</v>
      </c>
      <c r="T147" s="19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5" t="s">
        <v>130</v>
      </c>
      <c r="AT147" s="195" t="s">
        <v>132</v>
      </c>
      <c r="AU147" s="195" t="s">
        <v>86</v>
      </c>
      <c r="AY147" s="17" t="s">
        <v>131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7" t="s">
        <v>84</v>
      </c>
      <c r="BK147" s="196">
        <f>ROUND(I147*H147,2)</f>
        <v>0</v>
      </c>
      <c r="BL147" s="17" t="s">
        <v>130</v>
      </c>
      <c r="BM147" s="195" t="s">
        <v>178</v>
      </c>
    </row>
    <row r="148" spans="1:47" s="2" customFormat="1" ht="11.25">
      <c r="A148" s="34"/>
      <c r="B148" s="35"/>
      <c r="C148" s="36"/>
      <c r="D148" s="197" t="s">
        <v>137</v>
      </c>
      <c r="E148" s="36"/>
      <c r="F148" s="198" t="s">
        <v>177</v>
      </c>
      <c r="G148" s="36"/>
      <c r="H148" s="36"/>
      <c r="I148" s="199"/>
      <c r="J148" s="36"/>
      <c r="K148" s="36"/>
      <c r="L148" s="39"/>
      <c r="M148" s="200"/>
      <c r="N148" s="201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137</v>
      </c>
      <c r="AU148" s="17" t="s">
        <v>86</v>
      </c>
    </row>
    <row r="149" spans="1:47" s="2" customFormat="1" ht="11.25">
      <c r="A149" s="34"/>
      <c r="B149" s="35"/>
      <c r="C149" s="36"/>
      <c r="D149" s="204" t="s">
        <v>148</v>
      </c>
      <c r="E149" s="36"/>
      <c r="F149" s="205" t="s">
        <v>179</v>
      </c>
      <c r="G149" s="36"/>
      <c r="H149" s="36"/>
      <c r="I149" s="199"/>
      <c r="J149" s="36"/>
      <c r="K149" s="36"/>
      <c r="L149" s="39"/>
      <c r="M149" s="200"/>
      <c r="N149" s="201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148</v>
      </c>
      <c r="AU149" s="17" t="s">
        <v>86</v>
      </c>
    </row>
    <row r="150" spans="2:63" s="12" customFormat="1" ht="22.9" customHeight="1">
      <c r="B150" s="170"/>
      <c r="C150" s="171"/>
      <c r="D150" s="172" t="s">
        <v>75</v>
      </c>
      <c r="E150" s="202" t="s">
        <v>180</v>
      </c>
      <c r="F150" s="202" t="s">
        <v>181</v>
      </c>
      <c r="G150" s="171"/>
      <c r="H150" s="171"/>
      <c r="I150" s="174"/>
      <c r="J150" s="203">
        <f>BK150</f>
        <v>0</v>
      </c>
      <c r="K150" s="171"/>
      <c r="L150" s="176"/>
      <c r="M150" s="177"/>
      <c r="N150" s="178"/>
      <c r="O150" s="178"/>
      <c r="P150" s="179">
        <f>SUM(P151:P156)</f>
        <v>0</v>
      </c>
      <c r="Q150" s="178"/>
      <c r="R150" s="179">
        <f>SUM(R151:R156)</f>
        <v>0</v>
      </c>
      <c r="S150" s="178"/>
      <c r="T150" s="180">
        <f>SUM(T151:T156)</f>
        <v>0</v>
      </c>
      <c r="AR150" s="181" t="s">
        <v>141</v>
      </c>
      <c r="AT150" s="182" t="s">
        <v>75</v>
      </c>
      <c r="AU150" s="182" t="s">
        <v>84</v>
      </c>
      <c r="AY150" s="181" t="s">
        <v>131</v>
      </c>
      <c r="BK150" s="183">
        <f>SUM(BK151:BK156)</f>
        <v>0</v>
      </c>
    </row>
    <row r="151" spans="1:65" s="2" customFormat="1" ht="16.5" customHeight="1">
      <c r="A151" s="34"/>
      <c r="B151" s="35"/>
      <c r="C151" s="184" t="s">
        <v>160</v>
      </c>
      <c r="D151" s="184" t="s">
        <v>132</v>
      </c>
      <c r="E151" s="185" t="s">
        <v>182</v>
      </c>
      <c r="F151" s="186" t="s">
        <v>181</v>
      </c>
      <c r="G151" s="187" t="s">
        <v>146</v>
      </c>
      <c r="H151" s="188">
        <v>1</v>
      </c>
      <c r="I151" s="189"/>
      <c r="J151" s="190">
        <f>ROUND(I151*H151,2)</f>
        <v>0</v>
      </c>
      <c r="K151" s="186" t="s">
        <v>147</v>
      </c>
      <c r="L151" s="39"/>
      <c r="M151" s="191" t="s">
        <v>1</v>
      </c>
      <c r="N151" s="192" t="s">
        <v>41</v>
      </c>
      <c r="O151" s="71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5" t="s">
        <v>130</v>
      </c>
      <c r="AT151" s="195" t="s">
        <v>132</v>
      </c>
      <c r="AU151" s="195" t="s">
        <v>86</v>
      </c>
      <c r="AY151" s="17" t="s">
        <v>131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17" t="s">
        <v>84</v>
      </c>
      <c r="BK151" s="196">
        <f>ROUND(I151*H151,2)</f>
        <v>0</v>
      </c>
      <c r="BL151" s="17" t="s">
        <v>130</v>
      </c>
      <c r="BM151" s="195" t="s">
        <v>183</v>
      </c>
    </row>
    <row r="152" spans="1:47" s="2" customFormat="1" ht="11.25">
      <c r="A152" s="34"/>
      <c r="B152" s="35"/>
      <c r="C152" s="36"/>
      <c r="D152" s="197" t="s">
        <v>137</v>
      </c>
      <c r="E152" s="36"/>
      <c r="F152" s="198" t="s">
        <v>181</v>
      </c>
      <c r="G152" s="36"/>
      <c r="H152" s="36"/>
      <c r="I152" s="199"/>
      <c r="J152" s="36"/>
      <c r="K152" s="36"/>
      <c r="L152" s="39"/>
      <c r="M152" s="200"/>
      <c r="N152" s="201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137</v>
      </c>
      <c r="AU152" s="17" t="s">
        <v>86</v>
      </c>
    </row>
    <row r="153" spans="1:47" s="2" customFormat="1" ht="11.25">
      <c r="A153" s="34"/>
      <c r="B153" s="35"/>
      <c r="C153" s="36"/>
      <c r="D153" s="204" t="s">
        <v>148</v>
      </c>
      <c r="E153" s="36"/>
      <c r="F153" s="205" t="s">
        <v>184</v>
      </c>
      <c r="G153" s="36"/>
      <c r="H153" s="36"/>
      <c r="I153" s="199"/>
      <c r="J153" s="36"/>
      <c r="K153" s="36"/>
      <c r="L153" s="39"/>
      <c r="M153" s="200"/>
      <c r="N153" s="201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148</v>
      </c>
      <c r="AU153" s="17" t="s">
        <v>86</v>
      </c>
    </row>
    <row r="154" spans="1:65" s="2" customFormat="1" ht="16.5" customHeight="1">
      <c r="A154" s="34"/>
      <c r="B154" s="35"/>
      <c r="C154" s="184" t="s">
        <v>185</v>
      </c>
      <c r="D154" s="184" t="s">
        <v>132</v>
      </c>
      <c r="E154" s="185" t="s">
        <v>186</v>
      </c>
      <c r="F154" s="186" t="s">
        <v>187</v>
      </c>
      <c r="G154" s="187" t="s">
        <v>146</v>
      </c>
      <c r="H154" s="188">
        <v>1</v>
      </c>
      <c r="I154" s="189"/>
      <c r="J154" s="190">
        <f>ROUND(I154*H154,2)</f>
        <v>0</v>
      </c>
      <c r="K154" s="186" t="s">
        <v>147</v>
      </c>
      <c r="L154" s="39"/>
      <c r="M154" s="191" t="s">
        <v>1</v>
      </c>
      <c r="N154" s="192" t="s">
        <v>41</v>
      </c>
      <c r="O154" s="71"/>
      <c r="P154" s="193">
        <f>O154*H154</f>
        <v>0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5" t="s">
        <v>130</v>
      </c>
      <c r="AT154" s="195" t="s">
        <v>132</v>
      </c>
      <c r="AU154" s="195" t="s">
        <v>86</v>
      </c>
      <c r="AY154" s="17" t="s">
        <v>131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17" t="s">
        <v>84</v>
      </c>
      <c r="BK154" s="196">
        <f>ROUND(I154*H154,2)</f>
        <v>0</v>
      </c>
      <c r="BL154" s="17" t="s">
        <v>130</v>
      </c>
      <c r="BM154" s="195" t="s">
        <v>188</v>
      </c>
    </row>
    <row r="155" spans="1:47" s="2" customFormat="1" ht="11.25">
      <c r="A155" s="34"/>
      <c r="B155" s="35"/>
      <c r="C155" s="36"/>
      <c r="D155" s="197" t="s">
        <v>137</v>
      </c>
      <c r="E155" s="36"/>
      <c r="F155" s="198" t="s">
        <v>187</v>
      </c>
      <c r="G155" s="36"/>
      <c r="H155" s="36"/>
      <c r="I155" s="199"/>
      <c r="J155" s="36"/>
      <c r="K155" s="36"/>
      <c r="L155" s="39"/>
      <c r="M155" s="200"/>
      <c r="N155" s="201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137</v>
      </c>
      <c r="AU155" s="17" t="s">
        <v>86</v>
      </c>
    </row>
    <row r="156" spans="1:47" s="2" customFormat="1" ht="11.25">
      <c r="A156" s="34"/>
      <c r="B156" s="35"/>
      <c r="C156" s="36"/>
      <c r="D156" s="204" t="s">
        <v>148</v>
      </c>
      <c r="E156" s="36"/>
      <c r="F156" s="205" t="s">
        <v>189</v>
      </c>
      <c r="G156" s="36"/>
      <c r="H156" s="36"/>
      <c r="I156" s="199"/>
      <c r="J156" s="36"/>
      <c r="K156" s="36"/>
      <c r="L156" s="39"/>
      <c r="M156" s="200"/>
      <c r="N156" s="201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148</v>
      </c>
      <c r="AU156" s="17" t="s">
        <v>86</v>
      </c>
    </row>
    <row r="157" spans="2:63" s="12" customFormat="1" ht="22.9" customHeight="1">
      <c r="B157" s="170"/>
      <c r="C157" s="171"/>
      <c r="D157" s="172" t="s">
        <v>75</v>
      </c>
      <c r="E157" s="202" t="s">
        <v>190</v>
      </c>
      <c r="F157" s="202" t="s">
        <v>191</v>
      </c>
      <c r="G157" s="171"/>
      <c r="H157" s="171"/>
      <c r="I157" s="174"/>
      <c r="J157" s="203">
        <f>BK157</f>
        <v>0</v>
      </c>
      <c r="K157" s="171"/>
      <c r="L157" s="176"/>
      <c r="M157" s="177"/>
      <c r="N157" s="178"/>
      <c r="O157" s="178"/>
      <c r="P157" s="179">
        <f>SUM(P158:P160)</f>
        <v>0</v>
      </c>
      <c r="Q157" s="178"/>
      <c r="R157" s="179">
        <f>SUM(R158:R160)</f>
        <v>0</v>
      </c>
      <c r="S157" s="178"/>
      <c r="T157" s="180">
        <f>SUM(T158:T160)</f>
        <v>0</v>
      </c>
      <c r="AR157" s="181" t="s">
        <v>141</v>
      </c>
      <c r="AT157" s="182" t="s">
        <v>75</v>
      </c>
      <c r="AU157" s="182" t="s">
        <v>84</v>
      </c>
      <c r="AY157" s="181" t="s">
        <v>131</v>
      </c>
      <c r="BK157" s="183">
        <f>SUM(BK158:BK160)</f>
        <v>0</v>
      </c>
    </row>
    <row r="158" spans="1:65" s="2" customFormat="1" ht="16.5" customHeight="1">
      <c r="A158" s="34"/>
      <c r="B158" s="35"/>
      <c r="C158" s="184" t="s">
        <v>164</v>
      </c>
      <c r="D158" s="184" t="s">
        <v>132</v>
      </c>
      <c r="E158" s="185" t="s">
        <v>192</v>
      </c>
      <c r="F158" s="186" t="s">
        <v>193</v>
      </c>
      <c r="G158" s="187" t="s">
        <v>146</v>
      </c>
      <c r="H158" s="188">
        <v>1</v>
      </c>
      <c r="I158" s="189"/>
      <c r="J158" s="190">
        <f>ROUND(I158*H158,2)</f>
        <v>0</v>
      </c>
      <c r="K158" s="186" t="s">
        <v>147</v>
      </c>
      <c r="L158" s="39"/>
      <c r="M158" s="191" t="s">
        <v>1</v>
      </c>
      <c r="N158" s="192" t="s">
        <v>41</v>
      </c>
      <c r="O158" s="71"/>
      <c r="P158" s="193">
        <f>O158*H158</f>
        <v>0</v>
      </c>
      <c r="Q158" s="193">
        <v>0</v>
      </c>
      <c r="R158" s="193">
        <f>Q158*H158</f>
        <v>0</v>
      </c>
      <c r="S158" s="193">
        <v>0</v>
      </c>
      <c r="T158" s="19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5" t="s">
        <v>130</v>
      </c>
      <c r="AT158" s="195" t="s">
        <v>132</v>
      </c>
      <c r="AU158" s="195" t="s">
        <v>86</v>
      </c>
      <c r="AY158" s="17" t="s">
        <v>131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17" t="s">
        <v>84</v>
      </c>
      <c r="BK158" s="196">
        <f>ROUND(I158*H158,2)</f>
        <v>0</v>
      </c>
      <c r="BL158" s="17" t="s">
        <v>130</v>
      </c>
      <c r="BM158" s="195" t="s">
        <v>194</v>
      </c>
    </row>
    <row r="159" spans="1:47" s="2" customFormat="1" ht="11.25">
      <c r="A159" s="34"/>
      <c r="B159" s="35"/>
      <c r="C159" s="36"/>
      <c r="D159" s="197" t="s">
        <v>137</v>
      </c>
      <c r="E159" s="36"/>
      <c r="F159" s="198" t="s">
        <v>193</v>
      </c>
      <c r="G159" s="36"/>
      <c r="H159" s="36"/>
      <c r="I159" s="199"/>
      <c r="J159" s="36"/>
      <c r="K159" s="36"/>
      <c r="L159" s="39"/>
      <c r="M159" s="200"/>
      <c r="N159" s="201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137</v>
      </c>
      <c r="AU159" s="17" t="s">
        <v>86</v>
      </c>
    </row>
    <row r="160" spans="1:47" s="2" customFormat="1" ht="11.25">
      <c r="A160" s="34"/>
      <c r="B160" s="35"/>
      <c r="C160" s="36"/>
      <c r="D160" s="204" t="s">
        <v>148</v>
      </c>
      <c r="E160" s="36"/>
      <c r="F160" s="205" t="s">
        <v>195</v>
      </c>
      <c r="G160" s="36"/>
      <c r="H160" s="36"/>
      <c r="I160" s="199"/>
      <c r="J160" s="36"/>
      <c r="K160" s="36"/>
      <c r="L160" s="39"/>
      <c r="M160" s="200"/>
      <c r="N160" s="201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148</v>
      </c>
      <c r="AU160" s="17" t="s">
        <v>86</v>
      </c>
    </row>
    <row r="161" spans="2:63" s="12" customFormat="1" ht="22.9" customHeight="1">
      <c r="B161" s="170"/>
      <c r="C161" s="171"/>
      <c r="D161" s="172" t="s">
        <v>75</v>
      </c>
      <c r="E161" s="202" t="s">
        <v>196</v>
      </c>
      <c r="F161" s="202" t="s">
        <v>197</v>
      </c>
      <c r="G161" s="171"/>
      <c r="H161" s="171"/>
      <c r="I161" s="174"/>
      <c r="J161" s="203">
        <f>BK161</f>
        <v>0</v>
      </c>
      <c r="K161" s="171"/>
      <c r="L161" s="176"/>
      <c r="M161" s="177"/>
      <c r="N161" s="178"/>
      <c r="O161" s="178"/>
      <c r="P161" s="179">
        <f>SUM(P162:P165)</f>
        <v>0</v>
      </c>
      <c r="Q161" s="178"/>
      <c r="R161" s="179">
        <f>SUM(R162:R165)</f>
        <v>0</v>
      </c>
      <c r="S161" s="178"/>
      <c r="T161" s="180">
        <f>SUM(T162:T165)</f>
        <v>0</v>
      </c>
      <c r="AR161" s="181" t="s">
        <v>141</v>
      </c>
      <c r="AT161" s="182" t="s">
        <v>75</v>
      </c>
      <c r="AU161" s="182" t="s">
        <v>84</v>
      </c>
      <c r="AY161" s="181" t="s">
        <v>131</v>
      </c>
      <c r="BK161" s="183">
        <f>SUM(BK162:BK165)</f>
        <v>0</v>
      </c>
    </row>
    <row r="162" spans="1:65" s="2" customFormat="1" ht="16.5" customHeight="1">
      <c r="A162" s="34"/>
      <c r="B162" s="35"/>
      <c r="C162" s="184" t="s">
        <v>198</v>
      </c>
      <c r="D162" s="184" t="s">
        <v>132</v>
      </c>
      <c r="E162" s="185" t="s">
        <v>199</v>
      </c>
      <c r="F162" s="186" t="s">
        <v>200</v>
      </c>
      <c r="G162" s="187" t="s">
        <v>146</v>
      </c>
      <c r="H162" s="188">
        <v>1</v>
      </c>
      <c r="I162" s="189"/>
      <c r="J162" s="190">
        <f>ROUND(I162*H162,2)</f>
        <v>0</v>
      </c>
      <c r="K162" s="186" t="s">
        <v>147</v>
      </c>
      <c r="L162" s="39"/>
      <c r="M162" s="191" t="s">
        <v>1</v>
      </c>
      <c r="N162" s="192" t="s">
        <v>41</v>
      </c>
      <c r="O162" s="71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5" t="s">
        <v>130</v>
      </c>
      <c r="AT162" s="195" t="s">
        <v>132</v>
      </c>
      <c r="AU162" s="195" t="s">
        <v>86</v>
      </c>
      <c r="AY162" s="17" t="s">
        <v>131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7" t="s">
        <v>84</v>
      </c>
      <c r="BK162" s="196">
        <f>ROUND(I162*H162,2)</f>
        <v>0</v>
      </c>
      <c r="BL162" s="17" t="s">
        <v>130</v>
      </c>
      <c r="BM162" s="195" t="s">
        <v>201</v>
      </c>
    </row>
    <row r="163" spans="1:47" s="2" customFormat="1" ht="11.25">
      <c r="A163" s="34"/>
      <c r="B163" s="35"/>
      <c r="C163" s="36"/>
      <c r="D163" s="197" t="s">
        <v>137</v>
      </c>
      <c r="E163" s="36"/>
      <c r="F163" s="198" t="s">
        <v>202</v>
      </c>
      <c r="G163" s="36"/>
      <c r="H163" s="36"/>
      <c r="I163" s="199"/>
      <c r="J163" s="36"/>
      <c r="K163" s="36"/>
      <c r="L163" s="39"/>
      <c r="M163" s="200"/>
      <c r="N163" s="201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137</v>
      </c>
      <c r="AU163" s="17" t="s">
        <v>86</v>
      </c>
    </row>
    <row r="164" spans="1:47" s="2" customFormat="1" ht="11.25">
      <c r="A164" s="34"/>
      <c r="B164" s="35"/>
      <c r="C164" s="36"/>
      <c r="D164" s="204" t="s">
        <v>148</v>
      </c>
      <c r="E164" s="36"/>
      <c r="F164" s="205" t="s">
        <v>203</v>
      </c>
      <c r="G164" s="36"/>
      <c r="H164" s="36"/>
      <c r="I164" s="199"/>
      <c r="J164" s="36"/>
      <c r="K164" s="36"/>
      <c r="L164" s="39"/>
      <c r="M164" s="200"/>
      <c r="N164" s="201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148</v>
      </c>
      <c r="AU164" s="17" t="s">
        <v>86</v>
      </c>
    </row>
    <row r="165" spans="1:47" s="2" customFormat="1" ht="19.5">
      <c r="A165" s="34"/>
      <c r="B165" s="35"/>
      <c r="C165" s="36"/>
      <c r="D165" s="197" t="s">
        <v>204</v>
      </c>
      <c r="E165" s="36"/>
      <c r="F165" s="206" t="s">
        <v>205</v>
      </c>
      <c r="G165" s="36"/>
      <c r="H165" s="36"/>
      <c r="I165" s="199"/>
      <c r="J165" s="36"/>
      <c r="K165" s="36"/>
      <c r="L165" s="39"/>
      <c r="M165" s="207"/>
      <c r="N165" s="208"/>
      <c r="O165" s="209"/>
      <c r="P165" s="209"/>
      <c r="Q165" s="209"/>
      <c r="R165" s="209"/>
      <c r="S165" s="209"/>
      <c r="T165" s="210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204</v>
      </c>
      <c r="AU165" s="17" t="s">
        <v>86</v>
      </c>
    </row>
    <row r="166" spans="1:31" s="2" customFormat="1" ht="6.95" customHeight="1">
      <c r="A166" s="34"/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39"/>
      <c r="M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</row>
  </sheetData>
  <sheetProtection algorithmName="SHA-512" hashValue="k1BQG0aOdmbtDGgRp1Og1cWbYLGNJo7cFEJEYkfF/unF36XojGHlG8yxU1uSYQhtDGffX7kB89DlhXzb8xeWYQ==" saltValue="FX8Ju6RLJYBg78FGIkDO54EFJCa542ZXpkJ+RRAb7e2/7jvGAR5Yy3zAks/mfJ86XknHa/+Cwfqv0ApOoa97Ng==" spinCount="100000" sheet="1" objects="1" scenarios="1" formatColumns="0" formatRows="0" autoFilter="0"/>
  <autoFilter ref="C121:K16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hyperlinks>
    <hyperlink ref="F130" r:id="rId1" display="https://podminky.urs.cz/item/CS_URS_2023_02/012103000"/>
    <hyperlink ref="F135" r:id="rId2" display="https://podminky.urs.cz/item/CS_URS_2023_02/012203000"/>
    <hyperlink ref="F138" r:id="rId3" display="https://podminky.urs.cz/item/CS_URS_2023_02/012303000"/>
    <hyperlink ref="F141" r:id="rId4" display="https://podminky.urs.cz/item/CS_URS_2023_02/013002000"/>
    <hyperlink ref="F146" r:id="rId5" display="https://podminky.urs.cz/item/CS_URS_2023_02/013274000"/>
    <hyperlink ref="F149" r:id="rId6" display="https://podminky.urs.cz/item/CS_URS_2023_02/013284000"/>
    <hyperlink ref="F153" r:id="rId7" display="https://podminky.urs.cz/item/CS_URS_2023_02/030001000"/>
    <hyperlink ref="F156" r:id="rId8" display="https://podminky.urs.cz/item/CS_URS_2023_02/034503000"/>
    <hyperlink ref="F160" r:id="rId9" display="https://podminky.urs.cz/item/CS_URS_2023_02/043002000"/>
    <hyperlink ref="F164" r:id="rId10" display="https://podminky.urs.cz/item/CS_URS_2023_02/053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89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101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Prodloužení chodníku Svádov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206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26. 9. 2023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>Statutární město Ústí nad Labem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DIPONT s.r.o.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ROUND(J131,2)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ROUND((SUM(BE131:BE468)),2)</f>
        <v>0</v>
      </c>
      <c r="G33" s="34"/>
      <c r="H33" s="34"/>
      <c r="I33" s="124">
        <v>0.21</v>
      </c>
      <c r="J33" s="123">
        <f>ROUND(((SUM(BE131:BE468))*I33),2)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ROUND((SUM(BF131:BF468)),2)</f>
        <v>0</v>
      </c>
      <c r="G34" s="34"/>
      <c r="H34" s="34"/>
      <c r="I34" s="124">
        <v>0.15</v>
      </c>
      <c r="J34" s="123">
        <f>ROUND(((SUM(BF131:BF468))*I34),2)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ROUND((SUM(BG131:BG468)),2)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ROUND((SUM(BH131:BH468)),2)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ROUND((SUM(BI131:BI468)),2)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Prodloužení chodníku Svádov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SO 101a - Nový chodník - ...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26. 9. 2023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Statutární město Ústí nad Labem</v>
      </c>
      <c r="G91" s="36"/>
      <c r="H91" s="36"/>
      <c r="I91" s="29" t="s">
        <v>30</v>
      </c>
      <c r="J91" s="32" t="str">
        <f>E21</f>
        <v>DIPONT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105</v>
      </c>
      <c r="D94" s="144"/>
      <c r="E94" s="144"/>
      <c r="F94" s="144"/>
      <c r="G94" s="144"/>
      <c r="H94" s="144"/>
      <c r="I94" s="144"/>
      <c r="J94" s="145" t="s">
        <v>106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107</v>
      </c>
      <c r="D96" s="36"/>
      <c r="E96" s="36"/>
      <c r="F96" s="36"/>
      <c r="G96" s="36"/>
      <c r="H96" s="36"/>
      <c r="I96" s="36"/>
      <c r="J96" s="84">
        <f>J131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108</v>
      </c>
    </row>
    <row r="97" spans="2:12" s="9" customFormat="1" ht="24.95" customHeight="1">
      <c r="B97" s="147"/>
      <c r="C97" s="148"/>
      <c r="D97" s="149" t="s">
        <v>207</v>
      </c>
      <c r="E97" s="150"/>
      <c r="F97" s="150"/>
      <c r="G97" s="150"/>
      <c r="H97" s="150"/>
      <c r="I97" s="150"/>
      <c r="J97" s="151">
        <f>J132</f>
        <v>0</v>
      </c>
      <c r="K97" s="148"/>
      <c r="L97" s="152"/>
    </row>
    <row r="98" spans="2:12" s="10" customFormat="1" ht="19.9" customHeight="1">
      <c r="B98" s="153"/>
      <c r="C98" s="154"/>
      <c r="D98" s="155" t="s">
        <v>208</v>
      </c>
      <c r="E98" s="156"/>
      <c r="F98" s="156"/>
      <c r="G98" s="156"/>
      <c r="H98" s="156"/>
      <c r="I98" s="156"/>
      <c r="J98" s="157">
        <f>J133</f>
        <v>0</v>
      </c>
      <c r="K98" s="154"/>
      <c r="L98" s="158"/>
    </row>
    <row r="99" spans="2:12" s="10" customFormat="1" ht="19.9" customHeight="1">
      <c r="B99" s="153"/>
      <c r="C99" s="154"/>
      <c r="D99" s="155" t="s">
        <v>209</v>
      </c>
      <c r="E99" s="156"/>
      <c r="F99" s="156"/>
      <c r="G99" s="156"/>
      <c r="H99" s="156"/>
      <c r="I99" s="156"/>
      <c r="J99" s="157">
        <f>J233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210</v>
      </c>
      <c r="E100" s="156"/>
      <c r="F100" s="156"/>
      <c r="G100" s="156"/>
      <c r="H100" s="156"/>
      <c r="I100" s="156"/>
      <c r="J100" s="157">
        <f>J253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211</v>
      </c>
      <c r="E101" s="156"/>
      <c r="F101" s="156"/>
      <c r="G101" s="156"/>
      <c r="H101" s="156"/>
      <c r="I101" s="156"/>
      <c r="J101" s="157">
        <f>J271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212</v>
      </c>
      <c r="E102" s="156"/>
      <c r="F102" s="156"/>
      <c r="G102" s="156"/>
      <c r="H102" s="156"/>
      <c r="I102" s="156"/>
      <c r="J102" s="157">
        <f>J315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213</v>
      </c>
      <c r="E103" s="156"/>
      <c r="F103" s="156"/>
      <c r="G103" s="156"/>
      <c r="H103" s="156"/>
      <c r="I103" s="156"/>
      <c r="J103" s="157">
        <f>J328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214</v>
      </c>
      <c r="E104" s="156"/>
      <c r="F104" s="156"/>
      <c r="G104" s="156"/>
      <c r="H104" s="156"/>
      <c r="I104" s="156"/>
      <c r="J104" s="157">
        <f>J392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215</v>
      </c>
      <c r="E105" s="156"/>
      <c r="F105" s="156"/>
      <c r="G105" s="156"/>
      <c r="H105" s="156"/>
      <c r="I105" s="156"/>
      <c r="J105" s="157">
        <f>J416</f>
        <v>0</v>
      </c>
      <c r="K105" s="154"/>
      <c r="L105" s="158"/>
    </row>
    <row r="106" spans="2:12" s="9" customFormat="1" ht="24.95" customHeight="1">
      <c r="B106" s="147"/>
      <c r="C106" s="148"/>
      <c r="D106" s="149" t="s">
        <v>216</v>
      </c>
      <c r="E106" s="150"/>
      <c r="F106" s="150"/>
      <c r="G106" s="150"/>
      <c r="H106" s="150"/>
      <c r="I106" s="150"/>
      <c r="J106" s="151">
        <f>J420</f>
        <v>0</v>
      </c>
      <c r="K106" s="148"/>
      <c r="L106" s="152"/>
    </row>
    <row r="107" spans="2:12" s="10" customFormat="1" ht="19.9" customHeight="1">
      <c r="B107" s="153"/>
      <c r="C107" s="154"/>
      <c r="D107" s="155" t="s">
        <v>217</v>
      </c>
      <c r="E107" s="156"/>
      <c r="F107" s="156"/>
      <c r="G107" s="156"/>
      <c r="H107" s="156"/>
      <c r="I107" s="156"/>
      <c r="J107" s="157">
        <f>J421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218</v>
      </c>
      <c r="E108" s="156"/>
      <c r="F108" s="156"/>
      <c r="G108" s="156"/>
      <c r="H108" s="156"/>
      <c r="I108" s="156"/>
      <c r="J108" s="157">
        <f>J425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219</v>
      </c>
      <c r="E109" s="156"/>
      <c r="F109" s="156"/>
      <c r="G109" s="156"/>
      <c r="H109" s="156"/>
      <c r="I109" s="156"/>
      <c r="J109" s="157">
        <f>J431</f>
        <v>0</v>
      </c>
      <c r="K109" s="154"/>
      <c r="L109" s="158"/>
    </row>
    <row r="110" spans="2:12" s="9" customFormat="1" ht="24.95" customHeight="1">
      <c r="B110" s="147"/>
      <c r="C110" s="148"/>
      <c r="D110" s="149" t="s">
        <v>110</v>
      </c>
      <c r="E110" s="150"/>
      <c r="F110" s="150"/>
      <c r="G110" s="150"/>
      <c r="H110" s="150"/>
      <c r="I110" s="150"/>
      <c r="J110" s="151">
        <f>J465</f>
        <v>0</v>
      </c>
      <c r="K110" s="148"/>
      <c r="L110" s="152"/>
    </row>
    <row r="111" spans="2:12" s="10" customFormat="1" ht="19.9" customHeight="1">
      <c r="B111" s="153"/>
      <c r="C111" s="154"/>
      <c r="D111" s="155" t="s">
        <v>220</v>
      </c>
      <c r="E111" s="156"/>
      <c r="F111" s="156"/>
      <c r="G111" s="156"/>
      <c r="H111" s="156"/>
      <c r="I111" s="156"/>
      <c r="J111" s="157">
        <f>J466</f>
        <v>0</v>
      </c>
      <c r="K111" s="154"/>
      <c r="L111" s="158"/>
    </row>
    <row r="112" spans="1:31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5" customHeight="1">
      <c r="A117" s="34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5" customHeight="1">
      <c r="A118" s="34"/>
      <c r="B118" s="35"/>
      <c r="C118" s="23" t="s">
        <v>115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301" t="str">
        <f>E7</f>
        <v>Prodloužení chodníku Svádov</v>
      </c>
      <c r="F121" s="302"/>
      <c r="G121" s="302"/>
      <c r="H121" s="302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102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53" t="str">
        <f>E9</f>
        <v>SO 101a - Nový chodník - ...</v>
      </c>
      <c r="F123" s="303"/>
      <c r="G123" s="303"/>
      <c r="H123" s="303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F12</f>
        <v xml:space="preserve"> </v>
      </c>
      <c r="G125" s="36"/>
      <c r="H125" s="36"/>
      <c r="I125" s="29" t="s">
        <v>22</v>
      </c>
      <c r="J125" s="66" t="str">
        <f>IF(J12="","",J12)</f>
        <v>26. 9. 2023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24</v>
      </c>
      <c r="D127" s="36"/>
      <c r="E127" s="36"/>
      <c r="F127" s="27" t="str">
        <f>E15</f>
        <v>Statutární město Ústí nad Labem</v>
      </c>
      <c r="G127" s="36"/>
      <c r="H127" s="36"/>
      <c r="I127" s="29" t="s">
        <v>30</v>
      </c>
      <c r="J127" s="32" t="str">
        <f>E21</f>
        <v>DIPONT s.r.o.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28</v>
      </c>
      <c r="D128" s="36"/>
      <c r="E128" s="36"/>
      <c r="F128" s="27" t="str">
        <f>IF(E18="","",E18)</f>
        <v>Vyplň údaj</v>
      </c>
      <c r="G128" s="36"/>
      <c r="H128" s="36"/>
      <c r="I128" s="29" t="s">
        <v>33</v>
      </c>
      <c r="J128" s="32" t="str">
        <f>E24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59"/>
      <c r="B130" s="160"/>
      <c r="C130" s="161" t="s">
        <v>116</v>
      </c>
      <c r="D130" s="162" t="s">
        <v>61</v>
      </c>
      <c r="E130" s="162" t="s">
        <v>57</v>
      </c>
      <c r="F130" s="162" t="s">
        <v>58</v>
      </c>
      <c r="G130" s="162" t="s">
        <v>117</v>
      </c>
      <c r="H130" s="162" t="s">
        <v>118</v>
      </c>
      <c r="I130" s="162" t="s">
        <v>119</v>
      </c>
      <c r="J130" s="162" t="s">
        <v>106</v>
      </c>
      <c r="K130" s="163" t="s">
        <v>120</v>
      </c>
      <c r="L130" s="164"/>
      <c r="M130" s="75" t="s">
        <v>1</v>
      </c>
      <c r="N130" s="76" t="s">
        <v>40</v>
      </c>
      <c r="O130" s="76" t="s">
        <v>121</v>
      </c>
      <c r="P130" s="76" t="s">
        <v>122</v>
      </c>
      <c r="Q130" s="76" t="s">
        <v>123</v>
      </c>
      <c r="R130" s="76" t="s">
        <v>124</v>
      </c>
      <c r="S130" s="76" t="s">
        <v>125</v>
      </c>
      <c r="T130" s="77" t="s">
        <v>126</v>
      </c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</row>
    <row r="131" spans="1:63" s="2" customFormat="1" ht="22.9" customHeight="1">
      <c r="A131" s="34"/>
      <c r="B131" s="35"/>
      <c r="C131" s="82" t="s">
        <v>127</v>
      </c>
      <c r="D131" s="36"/>
      <c r="E131" s="36"/>
      <c r="F131" s="36"/>
      <c r="G131" s="36"/>
      <c r="H131" s="36"/>
      <c r="I131" s="36"/>
      <c r="J131" s="165">
        <f>BK131</f>
        <v>0</v>
      </c>
      <c r="K131" s="36"/>
      <c r="L131" s="39"/>
      <c r="M131" s="78"/>
      <c r="N131" s="166"/>
      <c r="O131" s="79"/>
      <c r="P131" s="167">
        <f>P132+P420+P465</f>
        <v>0</v>
      </c>
      <c r="Q131" s="79"/>
      <c r="R131" s="167">
        <f>R132+R420+R465</f>
        <v>0</v>
      </c>
      <c r="S131" s="79"/>
      <c r="T131" s="168">
        <f>T132+T420+T465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75</v>
      </c>
      <c r="AU131" s="17" t="s">
        <v>108</v>
      </c>
      <c r="BK131" s="169">
        <f>BK132+BK420+BK465</f>
        <v>0</v>
      </c>
    </row>
    <row r="132" spans="2:63" s="12" customFormat="1" ht="25.9" customHeight="1">
      <c r="B132" s="170"/>
      <c r="C132" s="171"/>
      <c r="D132" s="172" t="s">
        <v>75</v>
      </c>
      <c r="E132" s="173" t="s">
        <v>221</v>
      </c>
      <c r="F132" s="173" t="s">
        <v>222</v>
      </c>
      <c r="G132" s="171"/>
      <c r="H132" s="171"/>
      <c r="I132" s="174"/>
      <c r="J132" s="175">
        <f>BK132</f>
        <v>0</v>
      </c>
      <c r="K132" s="171"/>
      <c r="L132" s="176"/>
      <c r="M132" s="177"/>
      <c r="N132" s="178"/>
      <c r="O132" s="178"/>
      <c r="P132" s="179">
        <f>P133+P233+P253+P271+P315+P328+P392+P416</f>
        <v>0</v>
      </c>
      <c r="Q132" s="178"/>
      <c r="R132" s="179">
        <f>R133+R233+R253+R271+R315+R328+R392+R416</f>
        <v>0</v>
      </c>
      <c r="S132" s="178"/>
      <c r="T132" s="180">
        <f>T133+T233+T253+T271+T315+T328+T392+T416</f>
        <v>0</v>
      </c>
      <c r="AR132" s="181" t="s">
        <v>84</v>
      </c>
      <c r="AT132" s="182" t="s">
        <v>75</v>
      </c>
      <c r="AU132" s="182" t="s">
        <v>76</v>
      </c>
      <c r="AY132" s="181" t="s">
        <v>131</v>
      </c>
      <c r="BK132" s="183">
        <f>BK133+BK233+BK253+BK271+BK315+BK328+BK392+BK416</f>
        <v>0</v>
      </c>
    </row>
    <row r="133" spans="2:63" s="12" customFormat="1" ht="22.9" customHeight="1">
      <c r="B133" s="170"/>
      <c r="C133" s="171"/>
      <c r="D133" s="172" t="s">
        <v>75</v>
      </c>
      <c r="E133" s="202" t="s">
        <v>84</v>
      </c>
      <c r="F133" s="202" t="s">
        <v>223</v>
      </c>
      <c r="G133" s="171"/>
      <c r="H133" s="171"/>
      <c r="I133" s="174"/>
      <c r="J133" s="203">
        <f>BK133</f>
        <v>0</v>
      </c>
      <c r="K133" s="171"/>
      <c r="L133" s="176"/>
      <c r="M133" s="177"/>
      <c r="N133" s="178"/>
      <c r="O133" s="178"/>
      <c r="P133" s="179">
        <f>SUM(P134:P232)</f>
        <v>0</v>
      </c>
      <c r="Q133" s="178"/>
      <c r="R133" s="179">
        <f>SUM(R134:R232)</f>
        <v>0</v>
      </c>
      <c r="S133" s="178"/>
      <c r="T133" s="180">
        <f>SUM(T134:T232)</f>
        <v>0</v>
      </c>
      <c r="AR133" s="181" t="s">
        <v>84</v>
      </c>
      <c r="AT133" s="182" t="s">
        <v>75</v>
      </c>
      <c r="AU133" s="182" t="s">
        <v>84</v>
      </c>
      <c r="AY133" s="181" t="s">
        <v>131</v>
      </c>
      <c r="BK133" s="183">
        <f>SUM(BK134:BK232)</f>
        <v>0</v>
      </c>
    </row>
    <row r="134" spans="1:65" s="2" customFormat="1" ht="21.75" customHeight="1">
      <c r="A134" s="34"/>
      <c r="B134" s="35"/>
      <c r="C134" s="184" t="s">
        <v>84</v>
      </c>
      <c r="D134" s="184" t="s">
        <v>132</v>
      </c>
      <c r="E134" s="185" t="s">
        <v>224</v>
      </c>
      <c r="F134" s="186" t="s">
        <v>225</v>
      </c>
      <c r="G134" s="187" t="s">
        <v>226</v>
      </c>
      <c r="H134" s="188">
        <v>1</v>
      </c>
      <c r="I134" s="189"/>
      <c r="J134" s="190">
        <f>ROUND(I134*H134,2)</f>
        <v>0</v>
      </c>
      <c r="K134" s="186" t="s">
        <v>147</v>
      </c>
      <c r="L134" s="39"/>
      <c r="M134" s="191" t="s">
        <v>1</v>
      </c>
      <c r="N134" s="192" t="s">
        <v>41</v>
      </c>
      <c r="O134" s="71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5" t="s">
        <v>130</v>
      </c>
      <c r="AT134" s="195" t="s">
        <v>132</v>
      </c>
      <c r="AU134" s="195" t="s">
        <v>86</v>
      </c>
      <c r="AY134" s="17" t="s">
        <v>131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17" t="s">
        <v>84</v>
      </c>
      <c r="BK134" s="196">
        <f>ROUND(I134*H134,2)</f>
        <v>0</v>
      </c>
      <c r="BL134" s="17" t="s">
        <v>130</v>
      </c>
      <c r="BM134" s="195" t="s">
        <v>86</v>
      </c>
    </row>
    <row r="135" spans="1:47" s="2" customFormat="1" ht="29.25">
      <c r="A135" s="34"/>
      <c r="B135" s="35"/>
      <c r="C135" s="36"/>
      <c r="D135" s="197" t="s">
        <v>137</v>
      </c>
      <c r="E135" s="36"/>
      <c r="F135" s="198" t="s">
        <v>227</v>
      </c>
      <c r="G135" s="36"/>
      <c r="H135" s="36"/>
      <c r="I135" s="199"/>
      <c r="J135" s="36"/>
      <c r="K135" s="36"/>
      <c r="L135" s="39"/>
      <c r="M135" s="200"/>
      <c r="N135" s="201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137</v>
      </c>
      <c r="AU135" s="17" t="s">
        <v>86</v>
      </c>
    </row>
    <row r="136" spans="1:47" s="2" customFormat="1" ht="11.25">
      <c r="A136" s="34"/>
      <c r="B136" s="35"/>
      <c r="C136" s="36"/>
      <c r="D136" s="204" t="s">
        <v>148</v>
      </c>
      <c r="E136" s="36"/>
      <c r="F136" s="205" t="s">
        <v>228</v>
      </c>
      <c r="G136" s="36"/>
      <c r="H136" s="36"/>
      <c r="I136" s="199"/>
      <c r="J136" s="36"/>
      <c r="K136" s="36"/>
      <c r="L136" s="39"/>
      <c r="M136" s="200"/>
      <c r="N136" s="201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148</v>
      </c>
      <c r="AU136" s="17" t="s">
        <v>86</v>
      </c>
    </row>
    <row r="137" spans="1:65" s="2" customFormat="1" ht="37.9" customHeight="1">
      <c r="A137" s="34"/>
      <c r="B137" s="35"/>
      <c r="C137" s="184" t="s">
        <v>86</v>
      </c>
      <c r="D137" s="184" t="s">
        <v>132</v>
      </c>
      <c r="E137" s="185" t="s">
        <v>229</v>
      </c>
      <c r="F137" s="186" t="s">
        <v>230</v>
      </c>
      <c r="G137" s="187" t="s">
        <v>231</v>
      </c>
      <c r="H137" s="188">
        <v>2</v>
      </c>
      <c r="I137" s="189"/>
      <c r="J137" s="190">
        <f>ROUND(I137*H137,2)</f>
        <v>0</v>
      </c>
      <c r="K137" s="186" t="s">
        <v>147</v>
      </c>
      <c r="L137" s="39"/>
      <c r="M137" s="191" t="s">
        <v>1</v>
      </c>
      <c r="N137" s="192" t="s">
        <v>41</v>
      </c>
      <c r="O137" s="71"/>
      <c r="P137" s="193">
        <f>O137*H137</f>
        <v>0</v>
      </c>
      <c r="Q137" s="193">
        <v>0</v>
      </c>
      <c r="R137" s="193">
        <f>Q137*H137</f>
        <v>0</v>
      </c>
      <c r="S137" s="193">
        <v>0</v>
      </c>
      <c r="T137" s="19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5" t="s">
        <v>130</v>
      </c>
      <c r="AT137" s="195" t="s">
        <v>132</v>
      </c>
      <c r="AU137" s="195" t="s">
        <v>86</v>
      </c>
      <c r="AY137" s="17" t="s">
        <v>131</v>
      </c>
      <c r="BE137" s="196">
        <f>IF(N137="základní",J137,0)</f>
        <v>0</v>
      </c>
      <c r="BF137" s="196">
        <f>IF(N137="snížená",J137,0)</f>
        <v>0</v>
      </c>
      <c r="BG137" s="196">
        <f>IF(N137="zákl. přenesená",J137,0)</f>
        <v>0</v>
      </c>
      <c r="BH137" s="196">
        <f>IF(N137="sníž. přenesená",J137,0)</f>
        <v>0</v>
      </c>
      <c r="BI137" s="196">
        <f>IF(N137="nulová",J137,0)</f>
        <v>0</v>
      </c>
      <c r="BJ137" s="17" t="s">
        <v>84</v>
      </c>
      <c r="BK137" s="196">
        <f>ROUND(I137*H137,2)</f>
        <v>0</v>
      </c>
      <c r="BL137" s="17" t="s">
        <v>130</v>
      </c>
      <c r="BM137" s="195" t="s">
        <v>130</v>
      </c>
    </row>
    <row r="138" spans="1:47" s="2" customFormat="1" ht="29.25">
      <c r="A138" s="34"/>
      <c r="B138" s="35"/>
      <c r="C138" s="36"/>
      <c r="D138" s="197" t="s">
        <v>137</v>
      </c>
      <c r="E138" s="36"/>
      <c r="F138" s="198" t="s">
        <v>232</v>
      </c>
      <c r="G138" s="36"/>
      <c r="H138" s="36"/>
      <c r="I138" s="199"/>
      <c r="J138" s="36"/>
      <c r="K138" s="36"/>
      <c r="L138" s="39"/>
      <c r="M138" s="200"/>
      <c r="N138" s="201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137</v>
      </c>
      <c r="AU138" s="17" t="s">
        <v>86</v>
      </c>
    </row>
    <row r="139" spans="1:47" s="2" customFormat="1" ht="11.25">
      <c r="A139" s="34"/>
      <c r="B139" s="35"/>
      <c r="C139" s="36"/>
      <c r="D139" s="204" t="s">
        <v>148</v>
      </c>
      <c r="E139" s="36"/>
      <c r="F139" s="205" t="s">
        <v>233</v>
      </c>
      <c r="G139" s="36"/>
      <c r="H139" s="36"/>
      <c r="I139" s="199"/>
      <c r="J139" s="36"/>
      <c r="K139" s="36"/>
      <c r="L139" s="39"/>
      <c r="M139" s="200"/>
      <c r="N139" s="201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148</v>
      </c>
      <c r="AU139" s="17" t="s">
        <v>86</v>
      </c>
    </row>
    <row r="140" spans="1:65" s="2" customFormat="1" ht="24.2" customHeight="1">
      <c r="A140" s="34"/>
      <c r="B140" s="35"/>
      <c r="C140" s="184" t="s">
        <v>150</v>
      </c>
      <c r="D140" s="184" t="s">
        <v>132</v>
      </c>
      <c r="E140" s="185" t="s">
        <v>234</v>
      </c>
      <c r="F140" s="186" t="s">
        <v>235</v>
      </c>
      <c r="G140" s="187" t="s">
        <v>231</v>
      </c>
      <c r="H140" s="188">
        <v>896.23</v>
      </c>
      <c r="I140" s="189"/>
      <c r="J140" s="190">
        <f>ROUND(I140*H140,2)</f>
        <v>0</v>
      </c>
      <c r="K140" s="186" t="s">
        <v>147</v>
      </c>
      <c r="L140" s="39"/>
      <c r="M140" s="191" t="s">
        <v>1</v>
      </c>
      <c r="N140" s="192" t="s">
        <v>41</v>
      </c>
      <c r="O140" s="71"/>
      <c r="P140" s="193">
        <f>O140*H140</f>
        <v>0</v>
      </c>
      <c r="Q140" s="193">
        <v>0</v>
      </c>
      <c r="R140" s="193">
        <f>Q140*H140</f>
        <v>0</v>
      </c>
      <c r="S140" s="193">
        <v>0</v>
      </c>
      <c r="T140" s="19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5" t="s">
        <v>130</v>
      </c>
      <c r="AT140" s="195" t="s">
        <v>132</v>
      </c>
      <c r="AU140" s="195" t="s">
        <v>86</v>
      </c>
      <c r="AY140" s="17" t="s">
        <v>131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17" t="s">
        <v>84</v>
      </c>
      <c r="BK140" s="196">
        <f>ROUND(I140*H140,2)</f>
        <v>0</v>
      </c>
      <c r="BL140" s="17" t="s">
        <v>130</v>
      </c>
      <c r="BM140" s="195" t="s">
        <v>153</v>
      </c>
    </row>
    <row r="141" spans="1:47" s="2" customFormat="1" ht="11.25">
      <c r="A141" s="34"/>
      <c r="B141" s="35"/>
      <c r="C141" s="36"/>
      <c r="D141" s="197" t="s">
        <v>137</v>
      </c>
      <c r="E141" s="36"/>
      <c r="F141" s="198" t="s">
        <v>236</v>
      </c>
      <c r="G141" s="36"/>
      <c r="H141" s="36"/>
      <c r="I141" s="199"/>
      <c r="J141" s="36"/>
      <c r="K141" s="36"/>
      <c r="L141" s="39"/>
      <c r="M141" s="200"/>
      <c r="N141" s="201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137</v>
      </c>
      <c r="AU141" s="17" t="s">
        <v>86</v>
      </c>
    </row>
    <row r="142" spans="1:47" s="2" customFormat="1" ht="11.25">
      <c r="A142" s="34"/>
      <c r="B142" s="35"/>
      <c r="C142" s="36"/>
      <c r="D142" s="204" t="s">
        <v>148</v>
      </c>
      <c r="E142" s="36"/>
      <c r="F142" s="205" t="s">
        <v>237</v>
      </c>
      <c r="G142" s="36"/>
      <c r="H142" s="36"/>
      <c r="I142" s="199"/>
      <c r="J142" s="36"/>
      <c r="K142" s="36"/>
      <c r="L142" s="39"/>
      <c r="M142" s="200"/>
      <c r="N142" s="201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148</v>
      </c>
      <c r="AU142" s="17" t="s">
        <v>86</v>
      </c>
    </row>
    <row r="143" spans="2:51" s="13" customFormat="1" ht="11.25">
      <c r="B143" s="211"/>
      <c r="C143" s="212"/>
      <c r="D143" s="197" t="s">
        <v>238</v>
      </c>
      <c r="E143" s="213" t="s">
        <v>1</v>
      </c>
      <c r="F143" s="214" t="s">
        <v>239</v>
      </c>
      <c r="G143" s="212"/>
      <c r="H143" s="215">
        <v>896.23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238</v>
      </c>
      <c r="AU143" s="221" t="s">
        <v>86</v>
      </c>
      <c r="AV143" s="13" t="s">
        <v>86</v>
      </c>
      <c r="AW143" s="13" t="s">
        <v>32</v>
      </c>
      <c r="AX143" s="13" t="s">
        <v>76</v>
      </c>
      <c r="AY143" s="221" t="s">
        <v>131</v>
      </c>
    </row>
    <row r="144" spans="2:51" s="14" customFormat="1" ht="11.25">
      <c r="B144" s="222"/>
      <c r="C144" s="223"/>
      <c r="D144" s="197" t="s">
        <v>238</v>
      </c>
      <c r="E144" s="224" t="s">
        <v>1</v>
      </c>
      <c r="F144" s="225" t="s">
        <v>240</v>
      </c>
      <c r="G144" s="223"/>
      <c r="H144" s="226">
        <v>896.23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238</v>
      </c>
      <c r="AU144" s="232" t="s">
        <v>86</v>
      </c>
      <c r="AV144" s="14" t="s">
        <v>130</v>
      </c>
      <c r="AW144" s="14" t="s">
        <v>32</v>
      </c>
      <c r="AX144" s="14" t="s">
        <v>84</v>
      </c>
      <c r="AY144" s="232" t="s">
        <v>131</v>
      </c>
    </row>
    <row r="145" spans="1:65" s="2" customFormat="1" ht="24.2" customHeight="1">
      <c r="A145" s="34"/>
      <c r="B145" s="35"/>
      <c r="C145" s="184" t="s">
        <v>130</v>
      </c>
      <c r="D145" s="184" t="s">
        <v>132</v>
      </c>
      <c r="E145" s="185" t="s">
        <v>241</v>
      </c>
      <c r="F145" s="186" t="s">
        <v>242</v>
      </c>
      <c r="G145" s="187" t="s">
        <v>226</v>
      </c>
      <c r="H145" s="188">
        <v>1</v>
      </c>
      <c r="I145" s="189"/>
      <c r="J145" s="190">
        <f>ROUND(I145*H145,2)</f>
        <v>0</v>
      </c>
      <c r="K145" s="186" t="s">
        <v>147</v>
      </c>
      <c r="L145" s="39"/>
      <c r="M145" s="191" t="s">
        <v>1</v>
      </c>
      <c r="N145" s="192" t="s">
        <v>41</v>
      </c>
      <c r="O145" s="71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5" t="s">
        <v>130</v>
      </c>
      <c r="AT145" s="195" t="s">
        <v>132</v>
      </c>
      <c r="AU145" s="195" t="s">
        <v>86</v>
      </c>
      <c r="AY145" s="17" t="s">
        <v>131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7" t="s">
        <v>84</v>
      </c>
      <c r="BK145" s="196">
        <f>ROUND(I145*H145,2)</f>
        <v>0</v>
      </c>
      <c r="BL145" s="17" t="s">
        <v>130</v>
      </c>
      <c r="BM145" s="195" t="s">
        <v>156</v>
      </c>
    </row>
    <row r="146" spans="1:47" s="2" customFormat="1" ht="19.5">
      <c r="A146" s="34"/>
      <c r="B146" s="35"/>
      <c r="C146" s="36"/>
      <c r="D146" s="197" t="s">
        <v>137</v>
      </c>
      <c r="E146" s="36"/>
      <c r="F146" s="198" t="s">
        <v>243</v>
      </c>
      <c r="G146" s="36"/>
      <c r="H146" s="36"/>
      <c r="I146" s="199"/>
      <c r="J146" s="36"/>
      <c r="K146" s="36"/>
      <c r="L146" s="39"/>
      <c r="M146" s="200"/>
      <c r="N146" s="201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137</v>
      </c>
      <c r="AU146" s="17" t="s">
        <v>86</v>
      </c>
    </row>
    <row r="147" spans="1:47" s="2" customFormat="1" ht="11.25">
      <c r="A147" s="34"/>
      <c r="B147" s="35"/>
      <c r="C147" s="36"/>
      <c r="D147" s="204" t="s">
        <v>148</v>
      </c>
      <c r="E147" s="36"/>
      <c r="F147" s="205" t="s">
        <v>244</v>
      </c>
      <c r="G147" s="36"/>
      <c r="H147" s="36"/>
      <c r="I147" s="199"/>
      <c r="J147" s="36"/>
      <c r="K147" s="36"/>
      <c r="L147" s="39"/>
      <c r="M147" s="200"/>
      <c r="N147" s="201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148</v>
      </c>
      <c r="AU147" s="17" t="s">
        <v>86</v>
      </c>
    </row>
    <row r="148" spans="1:65" s="2" customFormat="1" ht="21.75" customHeight="1">
      <c r="A148" s="34"/>
      <c r="B148" s="35"/>
      <c r="C148" s="184" t="s">
        <v>141</v>
      </c>
      <c r="D148" s="184" t="s">
        <v>132</v>
      </c>
      <c r="E148" s="185" t="s">
        <v>245</v>
      </c>
      <c r="F148" s="186" t="s">
        <v>246</v>
      </c>
      <c r="G148" s="187" t="s">
        <v>226</v>
      </c>
      <c r="H148" s="188">
        <v>1</v>
      </c>
      <c r="I148" s="189"/>
      <c r="J148" s="190">
        <f>ROUND(I148*H148,2)</f>
        <v>0</v>
      </c>
      <c r="K148" s="186" t="s">
        <v>147</v>
      </c>
      <c r="L148" s="39"/>
      <c r="M148" s="191" t="s">
        <v>1</v>
      </c>
      <c r="N148" s="192" t="s">
        <v>41</v>
      </c>
      <c r="O148" s="71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5" t="s">
        <v>130</v>
      </c>
      <c r="AT148" s="195" t="s">
        <v>132</v>
      </c>
      <c r="AU148" s="195" t="s">
        <v>86</v>
      </c>
      <c r="AY148" s="17" t="s">
        <v>131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7" t="s">
        <v>84</v>
      </c>
      <c r="BK148" s="196">
        <f>ROUND(I148*H148,2)</f>
        <v>0</v>
      </c>
      <c r="BL148" s="17" t="s">
        <v>130</v>
      </c>
      <c r="BM148" s="195" t="s">
        <v>160</v>
      </c>
    </row>
    <row r="149" spans="1:47" s="2" customFormat="1" ht="19.5">
      <c r="A149" s="34"/>
      <c r="B149" s="35"/>
      <c r="C149" s="36"/>
      <c r="D149" s="197" t="s">
        <v>137</v>
      </c>
      <c r="E149" s="36"/>
      <c r="F149" s="198" t="s">
        <v>247</v>
      </c>
      <c r="G149" s="36"/>
      <c r="H149" s="36"/>
      <c r="I149" s="199"/>
      <c r="J149" s="36"/>
      <c r="K149" s="36"/>
      <c r="L149" s="39"/>
      <c r="M149" s="200"/>
      <c r="N149" s="201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137</v>
      </c>
      <c r="AU149" s="17" t="s">
        <v>86</v>
      </c>
    </row>
    <row r="150" spans="1:47" s="2" customFormat="1" ht="11.25">
      <c r="A150" s="34"/>
      <c r="B150" s="35"/>
      <c r="C150" s="36"/>
      <c r="D150" s="204" t="s">
        <v>148</v>
      </c>
      <c r="E150" s="36"/>
      <c r="F150" s="205" t="s">
        <v>248</v>
      </c>
      <c r="G150" s="36"/>
      <c r="H150" s="36"/>
      <c r="I150" s="199"/>
      <c r="J150" s="36"/>
      <c r="K150" s="36"/>
      <c r="L150" s="39"/>
      <c r="M150" s="200"/>
      <c r="N150" s="201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148</v>
      </c>
      <c r="AU150" s="17" t="s">
        <v>86</v>
      </c>
    </row>
    <row r="151" spans="1:65" s="2" customFormat="1" ht="24.2" customHeight="1">
      <c r="A151" s="34"/>
      <c r="B151" s="35"/>
      <c r="C151" s="184" t="s">
        <v>153</v>
      </c>
      <c r="D151" s="184" t="s">
        <v>132</v>
      </c>
      <c r="E151" s="185" t="s">
        <v>249</v>
      </c>
      <c r="F151" s="186" t="s">
        <v>250</v>
      </c>
      <c r="G151" s="187" t="s">
        <v>231</v>
      </c>
      <c r="H151" s="188">
        <v>6.55</v>
      </c>
      <c r="I151" s="189"/>
      <c r="J151" s="190">
        <f>ROUND(I151*H151,2)</f>
        <v>0</v>
      </c>
      <c r="K151" s="186" t="s">
        <v>147</v>
      </c>
      <c r="L151" s="39"/>
      <c r="M151" s="191" t="s">
        <v>1</v>
      </c>
      <c r="N151" s="192" t="s">
        <v>41</v>
      </c>
      <c r="O151" s="71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5" t="s">
        <v>130</v>
      </c>
      <c r="AT151" s="195" t="s">
        <v>132</v>
      </c>
      <c r="AU151" s="195" t="s">
        <v>86</v>
      </c>
      <c r="AY151" s="17" t="s">
        <v>131</v>
      </c>
      <c r="BE151" s="196">
        <f>IF(N151="základní",J151,0)</f>
        <v>0</v>
      </c>
      <c r="BF151" s="196">
        <f>IF(N151="snížená",J151,0)</f>
        <v>0</v>
      </c>
      <c r="BG151" s="196">
        <f>IF(N151="zákl. přenesená",J151,0)</f>
        <v>0</v>
      </c>
      <c r="BH151" s="196">
        <f>IF(N151="sníž. přenesená",J151,0)</f>
        <v>0</v>
      </c>
      <c r="BI151" s="196">
        <f>IF(N151="nulová",J151,0)</f>
        <v>0</v>
      </c>
      <c r="BJ151" s="17" t="s">
        <v>84</v>
      </c>
      <c r="BK151" s="196">
        <f>ROUND(I151*H151,2)</f>
        <v>0</v>
      </c>
      <c r="BL151" s="17" t="s">
        <v>130</v>
      </c>
      <c r="BM151" s="195" t="s">
        <v>164</v>
      </c>
    </row>
    <row r="152" spans="1:47" s="2" customFormat="1" ht="39">
      <c r="A152" s="34"/>
      <c r="B152" s="35"/>
      <c r="C152" s="36"/>
      <c r="D152" s="197" t="s">
        <v>137</v>
      </c>
      <c r="E152" s="36"/>
      <c r="F152" s="198" t="s">
        <v>251</v>
      </c>
      <c r="G152" s="36"/>
      <c r="H152" s="36"/>
      <c r="I152" s="199"/>
      <c r="J152" s="36"/>
      <c r="K152" s="36"/>
      <c r="L152" s="39"/>
      <c r="M152" s="200"/>
      <c r="N152" s="201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137</v>
      </c>
      <c r="AU152" s="17" t="s">
        <v>86</v>
      </c>
    </row>
    <row r="153" spans="1:47" s="2" customFormat="1" ht="11.25">
      <c r="A153" s="34"/>
      <c r="B153" s="35"/>
      <c r="C153" s="36"/>
      <c r="D153" s="204" t="s">
        <v>148</v>
      </c>
      <c r="E153" s="36"/>
      <c r="F153" s="205" t="s">
        <v>252</v>
      </c>
      <c r="G153" s="36"/>
      <c r="H153" s="36"/>
      <c r="I153" s="199"/>
      <c r="J153" s="36"/>
      <c r="K153" s="36"/>
      <c r="L153" s="39"/>
      <c r="M153" s="200"/>
      <c r="N153" s="201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148</v>
      </c>
      <c r="AU153" s="17" t="s">
        <v>86</v>
      </c>
    </row>
    <row r="154" spans="1:65" s="2" customFormat="1" ht="33" customHeight="1">
      <c r="A154" s="34"/>
      <c r="B154" s="35"/>
      <c r="C154" s="184" t="s">
        <v>167</v>
      </c>
      <c r="D154" s="184" t="s">
        <v>132</v>
      </c>
      <c r="E154" s="185" t="s">
        <v>253</v>
      </c>
      <c r="F154" s="186" t="s">
        <v>254</v>
      </c>
      <c r="G154" s="187" t="s">
        <v>231</v>
      </c>
      <c r="H154" s="188">
        <v>462.38</v>
      </c>
      <c r="I154" s="189"/>
      <c r="J154" s="190">
        <f>ROUND(I154*H154,2)</f>
        <v>0</v>
      </c>
      <c r="K154" s="186" t="s">
        <v>147</v>
      </c>
      <c r="L154" s="39"/>
      <c r="M154" s="191" t="s">
        <v>1</v>
      </c>
      <c r="N154" s="192" t="s">
        <v>41</v>
      </c>
      <c r="O154" s="71"/>
      <c r="P154" s="193">
        <f>O154*H154</f>
        <v>0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5" t="s">
        <v>130</v>
      </c>
      <c r="AT154" s="195" t="s">
        <v>132</v>
      </c>
      <c r="AU154" s="195" t="s">
        <v>86</v>
      </c>
      <c r="AY154" s="17" t="s">
        <v>131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17" t="s">
        <v>84</v>
      </c>
      <c r="BK154" s="196">
        <f>ROUND(I154*H154,2)</f>
        <v>0</v>
      </c>
      <c r="BL154" s="17" t="s">
        <v>130</v>
      </c>
      <c r="BM154" s="195" t="s">
        <v>169</v>
      </c>
    </row>
    <row r="155" spans="1:47" s="2" customFormat="1" ht="39">
      <c r="A155" s="34"/>
      <c r="B155" s="35"/>
      <c r="C155" s="36"/>
      <c r="D155" s="197" t="s">
        <v>137</v>
      </c>
      <c r="E155" s="36"/>
      <c r="F155" s="198" t="s">
        <v>255</v>
      </c>
      <c r="G155" s="36"/>
      <c r="H155" s="36"/>
      <c r="I155" s="199"/>
      <c r="J155" s="36"/>
      <c r="K155" s="36"/>
      <c r="L155" s="39"/>
      <c r="M155" s="200"/>
      <c r="N155" s="201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137</v>
      </c>
      <c r="AU155" s="17" t="s">
        <v>86</v>
      </c>
    </row>
    <row r="156" spans="1:47" s="2" customFormat="1" ht="11.25">
      <c r="A156" s="34"/>
      <c r="B156" s="35"/>
      <c r="C156" s="36"/>
      <c r="D156" s="204" t="s">
        <v>148</v>
      </c>
      <c r="E156" s="36"/>
      <c r="F156" s="205" t="s">
        <v>256</v>
      </c>
      <c r="G156" s="36"/>
      <c r="H156" s="36"/>
      <c r="I156" s="199"/>
      <c r="J156" s="36"/>
      <c r="K156" s="36"/>
      <c r="L156" s="39"/>
      <c r="M156" s="200"/>
      <c r="N156" s="201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148</v>
      </c>
      <c r="AU156" s="17" t="s">
        <v>86</v>
      </c>
    </row>
    <row r="157" spans="2:51" s="15" customFormat="1" ht="11.25">
      <c r="B157" s="233"/>
      <c r="C157" s="234"/>
      <c r="D157" s="197" t="s">
        <v>238</v>
      </c>
      <c r="E157" s="235" t="s">
        <v>1</v>
      </c>
      <c r="F157" s="236" t="s">
        <v>257</v>
      </c>
      <c r="G157" s="234"/>
      <c r="H157" s="235" t="s">
        <v>1</v>
      </c>
      <c r="I157" s="237"/>
      <c r="J157" s="234"/>
      <c r="K157" s="234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238</v>
      </c>
      <c r="AU157" s="242" t="s">
        <v>86</v>
      </c>
      <c r="AV157" s="15" t="s">
        <v>84</v>
      </c>
      <c r="AW157" s="15" t="s">
        <v>32</v>
      </c>
      <c r="AX157" s="15" t="s">
        <v>76</v>
      </c>
      <c r="AY157" s="242" t="s">
        <v>131</v>
      </c>
    </row>
    <row r="158" spans="2:51" s="13" customFormat="1" ht="11.25">
      <c r="B158" s="211"/>
      <c r="C158" s="212"/>
      <c r="D158" s="197" t="s">
        <v>238</v>
      </c>
      <c r="E158" s="213" t="s">
        <v>1</v>
      </c>
      <c r="F158" s="214" t="s">
        <v>258</v>
      </c>
      <c r="G158" s="212"/>
      <c r="H158" s="215">
        <v>359.24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238</v>
      </c>
      <c r="AU158" s="221" t="s">
        <v>86</v>
      </c>
      <c r="AV158" s="13" t="s">
        <v>86</v>
      </c>
      <c r="AW158" s="13" t="s">
        <v>32</v>
      </c>
      <c r="AX158" s="13" t="s">
        <v>76</v>
      </c>
      <c r="AY158" s="221" t="s">
        <v>131</v>
      </c>
    </row>
    <row r="159" spans="2:51" s="15" customFormat="1" ht="11.25">
      <c r="B159" s="233"/>
      <c r="C159" s="234"/>
      <c r="D159" s="197" t="s">
        <v>238</v>
      </c>
      <c r="E159" s="235" t="s">
        <v>1</v>
      </c>
      <c r="F159" s="236" t="s">
        <v>259</v>
      </c>
      <c r="G159" s="234"/>
      <c r="H159" s="235" t="s">
        <v>1</v>
      </c>
      <c r="I159" s="237"/>
      <c r="J159" s="234"/>
      <c r="K159" s="234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238</v>
      </c>
      <c r="AU159" s="242" t="s">
        <v>86</v>
      </c>
      <c r="AV159" s="15" t="s">
        <v>84</v>
      </c>
      <c r="AW159" s="15" t="s">
        <v>32</v>
      </c>
      <c r="AX159" s="15" t="s">
        <v>76</v>
      </c>
      <c r="AY159" s="242" t="s">
        <v>131</v>
      </c>
    </row>
    <row r="160" spans="2:51" s="13" customFormat="1" ht="11.25">
      <c r="B160" s="211"/>
      <c r="C160" s="212"/>
      <c r="D160" s="197" t="s">
        <v>238</v>
      </c>
      <c r="E160" s="213" t="s">
        <v>1</v>
      </c>
      <c r="F160" s="214" t="s">
        <v>260</v>
      </c>
      <c r="G160" s="212"/>
      <c r="H160" s="215">
        <v>103.14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238</v>
      </c>
      <c r="AU160" s="221" t="s">
        <v>86</v>
      </c>
      <c r="AV160" s="13" t="s">
        <v>86</v>
      </c>
      <c r="AW160" s="13" t="s">
        <v>32</v>
      </c>
      <c r="AX160" s="13" t="s">
        <v>76</v>
      </c>
      <c r="AY160" s="221" t="s">
        <v>131</v>
      </c>
    </row>
    <row r="161" spans="2:51" s="14" customFormat="1" ht="11.25">
      <c r="B161" s="222"/>
      <c r="C161" s="223"/>
      <c r="D161" s="197" t="s">
        <v>238</v>
      </c>
      <c r="E161" s="224" t="s">
        <v>1</v>
      </c>
      <c r="F161" s="225" t="s">
        <v>240</v>
      </c>
      <c r="G161" s="223"/>
      <c r="H161" s="226">
        <v>462.38</v>
      </c>
      <c r="I161" s="227"/>
      <c r="J161" s="223"/>
      <c r="K161" s="223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238</v>
      </c>
      <c r="AU161" s="232" t="s">
        <v>86</v>
      </c>
      <c r="AV161" s="14" t="s">
        <v>130</v>
      </c>
      <c r="AW161" s="14" t="s">
        <v>32</v>
      </c>
      <c r="AX161" s="14" t="s">
        <v>84</v>
      </c>
      <c r="AY161" s="232" t="s">
        <v>131</v>
      </c>
    </row>
    <row r="162" spans="1:65" s="2" customFormat="1" ht="24.2" customHeight="1">
      <c r="A162" s="34"/>
      <c r="B162" s="35"/>
      <c r="C162" s="184" t="s">
        <v>156</v>
      </c>
      <c r="D162" s="184" t="s">
        <v>132</v>
      </c>
      <c r="E162" s="185" t="s">
        <v>261</v>
      </c>
      <c r="F162" s="186" t="s">
        <v>262</v>
      </c>
      <c r="G162" s="187" t="s">
        <v>231</v>
      </c>
      <c r="H162" s="188">
        <v>103.14</v>
      </c>
      <c r="I162" s="189"/>
      <c r="J162" s="190">
        <f>ROUND(I162*H162,2)</f>
        <v>0</v>
      </c>
      <c r="K162" s="186" t="s">
        <v>147</v>
      </c>
      <c r="L162" s="39"/>
      <c r="M162" s="191" t="s">
        <v>1</v>
      </c>
      <c r="N162" s="192" t="s">
        <v>41</v>
      </c>
      <c r="O162" s="71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5" t="s">
        <v>130</v>
      </c>
      <c r="AT162" s="195" t="s">
        <v>132</v>
      </c>
      <c r="AU162" s="195" t="s">
        <v>86</v>
      </c>
      <c r="AY162" s="17" t="s">
        <v>131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7" t="s">
        <v>84</v>
      </c>
      <c r="BK162" s="196">
        <f>ROUND(I162*H162,2)</f>
        <v>0</v>
      </c>
      <c r="BL162" s="17" t="s">
        <v>130</v>
      </c>
      <c r="BM162" s="195" t="s">
        <v>173</v>
      </c>
    </row>
    <row r="163" spans="1:47" s="2" customFormat="1" ht="29.25">
      <c r="A163" s="34"/>
      <c r="B163" s="35"/>
      <c r="C163" s="36"/>
      <c r="D163" s="197" t="s">
        <v>137</v>
      </c>
      <c r="E163" s="36"/>
      <c r="F163" s="198" t="s">
        <v>263</v>
      </c>
      <c r="G163" s="36"/>
      <c r="H163" s="36"/>
      <c r="I163" s="199"/>
      <c r="J163" s="36"/>
      <c r="K163" s="36"/>
      <c r="L163" s="39"/>
      <c r="M163" s="200"/>
      <c r="N163" s="201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137</v>
      </c>
      <c r="AU163" s="17" t="s">
        <v>86</v>
      </c>
    </row>
    <row r="164" spans="1:47" s="2" customFormat="1" ht="11.25">
      <c r="A164" s="34"/>
      <c r="B164" s="35"/>
      <c r="C164" s="36"/>
      <c r="D164" s="204" t="s">
        <v>148</v>
      </c>
      <c r="E164" s="36"/>
      <c r="F164" s="205" t="s">
        <v>264</v>
      </c>
      <c r="G164" s="36"/>
      <c r="H164" s="36"/>
      <c r="I164" s="199"/>
      <c r="J164" s="36"/>
      <c r="K164" s="36"/>
      <c r="L164" s="39"/>
      <c r="M164" s="200"/>
      <c r="N164" s="201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148</v>
      </c>
      <c r="AU164" s="17" t="s">
        <v>86</v>
      </c>
    </row>
    <row r="165" spans="1:65" s="2" customFormat="1" ht="24.2" customHeight="1">
      <c r="A165" s="34"/>
      <c r="B165" s="35"/>
      <c r="C165" s="184" t="s">
        <v>175</v>
      </c>
      <c r="D165" s="184" t="s">
        <v>132</v>
      </c>
      <c r="E165" s="185" t="s">
        <v>265</v>
      </c>
      <c r="F165" s="186" t="s">
        <v>266</v>
      </c>
      <c r="G165" s="187" t="s">
        <v>231</v>
      </c>
      <c r="H165" s="188">
        <v>103.14</v>
      </c>
      <c r="I165" s="189"/>
      <c r="J165" s="190">
        <f>ROUND(I165*H165,2)</f>
        <v>0</v>
      </c>
      <c r="K165" s="186" t="s">
        <v>147</v>
      </c>
      <c r="L165" s="39"/>
      <c r="M165" s="191" t="s">
        <v>1</v>
      </c>
      <c r="N165" s="192" t="s">
        <v>41</v>
      </c>
      <c r="O165" s="71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5" t="s">
        <v>130</v>
      </c>
      <c r="AT165" s="195" t="s">
        <v>132</v>
      </c>
      <c r="AU165" s="195" t="s">
        <v>86</v>
      </c>
      <c r="AY165" s="17" t="s">
        <v>131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7" t="s">
        <v>84</v>
      </c>
      <c r="BK165" s="196">
        <f>ROUND(I165*H165,2)</f>
        <v>0</v>
      </c>
      <c r="BL165" s="17" t="s">
        <v>130</v>
      </c>
      <c r="BM165" s="195" t="s">
        <v>178</v>
      </c>
    </row>
    <row r="166" spans="1:47" s="2" customFormat="1" ht="29.25">
      <c r="A166" s="34"/>
      <c r="B166" s="35"/>
      <c r="C166" s="36"/>
      <c r="D166" s="197" t="s">
        <v>137</v>
      </c>
      <c r="E166" s="36"/>
      <c r="F166" s="198" t="s">
        <v>267</v>
      </c>
      <c r="G166" s="36"/>
      <c r="H166" s="36"/>
      <c r="I166" s="199"/>
      <c r="J166" s="36"/>
      <c r="K166" s="36"/>
      <c r="L166" s="39"/>
      <c r="M166" s="200"/>
      <c r="N166" s="201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137</v>
      </c>
      <c r="AU166" s="17" t="s">
        <v>86</v>
      </c>
    </row>
    <row r="167" spans="1:47" s="2" customFormat="1" ht="11.25">
      <c r="A167" s="34"/>
      <c r="B167" s="35"/>
      <c r="C167" s="36"/>
      <c r="D167" s="204" t="s">
        <v>148</v>
      </c>
      <c r="E167" s="36"/>
      <c r="F167" s="205" t="s">
        <v>268</v>
      </c>
      <c r="G167" s="36"/>
      <c r="H167" s="36"/>
      <c r="I167" s="199"/>
      <c r="J167" s="36"/>
      <c r="K167" s="36"/>
      <c r="L167" s="39"/>
      <c r="M167" s="200"/>
      <c r="N167" s="201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148</v>
      </c>
      <c r="AU167" s="17" t="s">
        <v>86</v>
      </c>
    </row>
    <row r="168" spans="1:65" s="2" customFormat="1" ht="16.5" customHeight="1">
      <c r="A168" s="34"/>
      <c r="B168" s="35"/>
      <c r="C168" s="184" t="s">
        <v>160</v>
      </c>
      <c r="D168" s="184" t="s">
        <v>132</v>
      </c>
      <c r="E168" s="185" t="s">
        <v>269</v>
      </c>
      <c r="F168" s="186" t="s">
        <v>270</v>
      </c>
      <c r="G168" s="187" t="s">
        <v>271</v>
      </c>
      <c r="H168" s="188">
        <v>12.7</v>
      </c>
      <c r="I168" s="189"/>
      <c r="J168" s="190">
        <f>ROUND(I168*H168,2)</f>
        <v>0</v>
      </c>
      <c r="K168" s="186" t="s">
        <v>147</v>
      </c>
      <c r="L168" s="39"/>
      <c r="M168" s="191" t="s">
        <v>1</v>
      </c>
      <c r="N168" s="192" t="s">
        <v>41</v>
      </c>
      <c r="O168" s="71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5" t="s">
        <v>130</v>
      </c>
      <c r="AT168" s="195" t="s">
        <v>132</v>
      </c>
      <c r="AU168" s="195" t="s">
        <v>86</v>
      </c>
      <c r="AY168" s="17" t="s">
        <v>131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17" t="s">
        <v>84</v>
      </c>
      <c r="BK168" s="196">
        <f>ROUND(I168*H168,2)</f>
        <v>0</v>
      </c>
      <c r="BL168" s="17" t="s">
        <v>130</v>
      </c>
      <c r="BM168" s="195" t="s">
        <v>183</v>
      </c>
    </row>
    <row r="169" spans="1:47" s="2" customFormat="1" ht="29.25">
      <c r="A169" s="34"/>
      <c r="B169" s="35"/>
      <c r="C169" s="36"/>
      <c r="D169" s="197" t="s">
        <v>137</v>
      </c>
      <c r="E169" s="36"/>
      <c r="F169" s="198" t="s">
        <v>272</v>
      </c>
      <c r="G169" s="36"/>
      <c r="H169" s="36"/>
      <c r="I169" s="199"/>
      <c r="J169" s="36"/>
      <c r="K169" s="36"/>
      <c r="L169" s="39"/>
      <c r="M169" s="200"/>
      <c r="N169" s="201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137</v>
      </c>
      <c r="AU169" s="17" t="s">
        <v>86</v>
      </c>
    </row>
    <row r="170" spans="1:47" s="2" customFormat="1" ht="11.25">
      <c r="A170" s="34"/>
      <c r="B170" s="35"/>
      <c r="C170" s="36"/>
      <c r="D170" s="204" t="s">
        <v>148</v>
      </c>
      <c r="E170" s="36"/>
      <c r="F170" s="205" t="s">
        <v>273</v>
      </c>
      <c r="G170" s="36"/>
      <c r="H170" s="36"/>
      <c r="I170" s="199"/>
      <c r="J170" s="36"/>
      <c r="K170" s="36"/>
      <c r="L170" s="39"/>
      <c r="M170" s="200"/>
      <c r="N170" s="201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148</v>
      </c>
      <c r="AU170" s="17" t="s">
        <v>86</v>
      </c>
    </row>
    <row r="171" spans="1:65" s="2" customFormat="1" ht="33" customHeight="1">
      <c r="A171" s="34"/>
      <c r="B171" s="35"/>
      <c r="C171" s="184" t="s">
        <v>185</v>
      </c>
      <c r="D171" s="184" t="s">
        <v>132</v>
      </c>
      <c r="E171" s="185" t="s">
        <v>274</v>
      </c>
      <c r="F171" s="186" t="s">
        <v>275</v>
      </c>
      <c r="G171" s="187" t="s">
        <v>276</v>
      </c>
      <c r="H171" s="188">
        <v>184.276</v>
      </c>
      <c r="I171" s="189"/>
      <c r="J171" s="190">
        <f>ROUND(I171*H171,2)</f>
        <v>0</v>
      </c>
      <c r="K171" s="186" t="s">
        <v>147</v>
      </c>
      <c r="L171" s="39"/>
      <c r="M171" s="191" t="s">
        <v>1</v>
      </c>
      <c r="N171" s="192" t="s">
        <v>41</v>
      </c>
      <c r="O171" s="71"/>
      <c r="P171" s="193">
        <f>O171*H171</f>
        <v>0</v>
      </c>
      <c r="Q171" s="193">
        <v>0</v>
      </c>
      <c r="R171" s="193">
        <f>Q171*H171</f>
        <v>0</v>
      </c>
      <c r="S171" s="193">
        <v>0</v>
      </c>
      <c r="T171" s="19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5" t="s">
        <v>130</v>
      </c>
      <c r="AT171" s="195" t="s">
        <v>132</v>
      </c>
      <c r="AU171" s="195" t="s">
        <v>86</v>
      </c>
      <c r="AY171" s="17" t="s">
        <v>131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7" t="s">
        <v>84</v>
      </c>
      <c r="BK171" s="196">
        <f>ROUND(I171*H171,2)</f>
        <v>0</v>
      </c>
      <c r="BL171" s="17" t="s">
        <v>130</v>
      </c>
      <c r="BM171" s="195" t="s">
        <v>188</v>
      </c>
    </row>
    <row r="172" spans="1:47" s="2" customFormat="1" ht="19.5">
      <c r="A172" s="34"/>
      <c r="B172" s="35"/>
      <c r="C172" s="36"/>
      <c r="D172" s="197" t="s">
        <v>137</v>
      </c>
      <c r="E172" s="36"/>
      <c r="F172" s="198" t="s">
        <v>277</v>
      </c>
      <c r="G172" s="36"/>
      <c r="H172" s="36"/>
      <c r="I172" s="199"/>
      <c r="J172" s="36"/>
      <c r="K172" s="36"/>
      <c r="L172" s="39"/>
      <c r="M172" s="200"/>
      <c r="N172" s="201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137</v>
      </c>
      <c r="AU172" s="17" t="s">
        <v>86</v>
      </c>
    </row>
    <row r="173" spans="1:47" s="2" customFormat="1" ht="11.25">
      <c r="A173" s="34"/>
      <c r="B173" s="35"/>
      <c r="C173" s="36"/>
      <c r="D173" s="204" t="s">
        <v>148</v>
      </c>
      <c r="E173" s="36"/>
      <c r="F173" s="205" t="s">
        <v>278</v>
      </c>
      <c r="G173" s="36"/>
      <c r="H173" s="36"/>
      <c r="I173" s="199"/>
      <c r="J173" s="36"/>
      <c r="K173" s="36"/>
      <c r="L173" s="39"/>
      <c r="M173" s="200"/>
      <c r="N173" s="201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148</v>
      </c>
      <c r="AU173" s="17" t="s">
        <v>86</v>
      </c>
    </row>
    <row r="174" spans="2:51" s="15" customFormat="1" ht="11.25">
      <c r="B174" s="233"/>
      <c r="C174" s="234"/>
      <c r="D174" s="197" t="s">
        <v>238</v>
      </c>
      <c r="E174" s="235" t="s">
        <v>1</v>
      </c>
      <c r="F174" s="236" t="s">
        <v>279</v>
      </c>
      <c r="G174" s="234"/>
      <c r="H174" s="235" t="s">
        <v>1</v>
      </c>
      <c r="I174" s="237"/>
      <c r="J174" s="234"/>
      <c r="K174" s="234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238</v>
      </c>
      <c r="AU174" s="242" t="s">
        <v>86</v>
      </c>
      <c r="AV174" s="15" t="s">
        <v>84</v>
      </c>
      <c r="AW174" s="15" t="s">
        <v>32</v>
      </c>
      <c r="AX174" s="15" t="s">
        <v>76</v>
      </c>
      <c r="AY174" s="242" t="s">
        <v>131</v>
      </c>
    </row>
    <row r="175" spans="2:51" s="13" customFormat="1" ht="11.25">
      <c r="B175" s="211"/>
      <c r="C175" s="212"/>
      <c r="D175" s="197" t="s">
        <v>238</v>
      </c>
      <c r="E175" s="213" t="s">
        <v>1</v>
      </c>
      <c r="F175" s="214" t="s">
        <v>280</v>
      </c>
      <c r="G175" s="212"/>
      <c r="H175" s="215">
        <v>58.916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238</v>
      </c>
      <c r="AU175" s="221" t="s">
        <v>86</v>
      </c>
      <c r="AV175" s="13" t="s">
        <v>86</v>
      </c>
      <c r="AW175" s="13" t="s">
        <v>32</v>
      </c>
      <c r="AX175" s="13" t="s">
        <v>76</v>
      </c>
      <c r="AY175" s="221" t="s">
        <v>131</v>
      </c>
    </row>
    <row r="176" spans="2:51" s="15" customFormat="1" ht="11.25">
      <c r="B176" s="233"/>
      <c r="C176" s="234"/>
      <c r="D176" s="197" t="s">
        <v>238</v>
      </c>
      <c r="E176" s="235" t="s">
        <v>1</v>
      </c>
      <c r="F176" s="236" t="s">
        <v>281</v>
      </c>
      <c r="G176" s="234"/>
      <c r="H176" s="235" t="s">
        <v>1</v>
      </c>
      <c r="I176" s="237"/>
      <c r="J176" s="234"/>
      <c r="K176" s="234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238</v>
      </c>
      <c r="AU176" s="242" t="s">
        <v>86</v>
      </c>
      <c r="AV176" s="15" t="s">
        <v>84</v>
      </c>
      <c r="AW176" s="15" t="s">
        <v>32</v>
      </c>
      <c r="AX176" s="15" t="s">
        <v>76</v>
      </c>
      <c r="AY176" s="242" t="s">
        <v>131</v>
      </c>
    </row>
    <row r="177" spans="2:51" s="13" customFormat="1" ht="11.25">
      <c r="B177" s="211"/>
      <c r="C177" s="212"/>
      <c r="D177" s="197" t="s">
        <v>238</v>
      </c>
      <c r="E177" s="213" t="s">
        <v>1</v>
      </c>
      <c r="F177" s="214" t="s">
        <v>282</v>
      </c>
      <c r="G177" s="212"/>
      <c r="H177" s="215">
        <v>107.398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238</v>
      </c>
      <c r="AU177" s="221" t="s">
        <v>86</v>
      </c>
      <c r="AV177" s="13" t="s">
        <v>86</v>
      </c>
      <c r="AW177" s="13" t="s">
        <v>32</v>
      </c>
      <c r="AX177" s="13" t="s">
        <v>76</v>
      </c>
      <c r="AY177" s="221" t="s">
        <v>131</v>
      </c>
    </row>
    <row r="178" spans="2:51" s="15" customFormat="1" ht="11.25">
      <c r="B178" s="233"/>
      <c r="C178" s="234"/>
      <c r="D178" s="197" t="s">
        <v>238</v>
      </c>
      <c r="E178" s="235" t="s">
        <v>1</v>
      </c>
      <c r="F178" s="236" t="s">
        <v>283</v>
      </c>
      <c r="G178" s="234"/>
      <c r="H178" s="235" t="s">
        <v>1</v>
      </c>
      <c r="I178" s="237"/>
      <c r="J178" s="234"/>
      <c r="K178" s="234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238</v>
      </c>
      <c r="AU178" s="242" t="s">
        <v>86</v>
      </c>
      <c r="AV178" s="15" t="s">
        <v>84</v>
      </c>
      <c r="AW178" s="15" t="s">
        <v>32</v>
      </c>
      <c r="AX178" s="15" t="s">
        <v>76</v>
      </c>
      <c r="AY178" s="242" t="s">
        <v>131</v>
      </c>
    </row>
    <row r="179" spans="2:51" s="13" customFormat="1" ht="11.25">
      <c r="B179" s="211"/>
      <c r="C179" s="212"/>
      <c r="D179" s="197" t="s">
        <v>238</v>
      </c>
      <c r="E179" s="213" t="s">
        <v>1</v>
      </c>
      <c r="F179" s="214" t="s">
        <v>284</v>
      </c>
      <c r="G179" s="212"/>
      <c r="H179" s="215">
        <v>17.962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238</v>
      </c>
      <c r="AU179" s="221" t="s">
        <v>86</v>
      </c>
      <c r="AV179" s="13" t="s">
        <v>86</v>
      </c>
      <c r="AW179" s="13" t="s">
        <v>32</v>
      </c>
      <c r="AX179" s="13" t="s">
        <v>76</v>
      </c>
      <c r="AY179" s="221" t="s">
        <v>131</v>
      </c>
    </row>
    <row r="180" spans="2:51" s="14" customFormat="1" ht="11.25">
      <c r="B180" s="222"/>
      <c r="C180" s="223"/>
      <c r="D180" s="197" t="s">
        <v>238</v>
      </c>
      <c r="E180" s="224" t="s">
        <v>1</v>
      </c>
      <c r="F180" s="225" t="s">
        <v>240</v>
      </c>
      <c r="G180" s="223"/>
      <c r="H180" s="226">
        <v>184.27599999999998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238</v>
      </c>
      <c r="AU180" s="232" t="s">
        <v>86</v>
      </c>
      <c r="AV180" s="14" t="s">
        <v>130</v>
      </c>
      <c r="AW180" s="14" t="s">
        <v>32</v>
      </c>
      <c r="AX180" s="14" t="s">
        <v>84</v>
      </c>
      <c r="AY180" s="232" t="s">
        <v>131</v>
      </c>
    </row>
    <row r="181" spans="1:65" s="2" customFormat="1" ht="33" customHeight="1">
      <c r="A181" s="34"/>
      <c r="B181" s="35"/>
      <c r="C181" s="184" t="s">
        <v>164</v>
      </c>
      <c r="D181" s="184" t="s">
        <v>132</v>
      </c>
      <c r="E181" s="185" t="s">
        <v>285</v>
      </c>
      <c r="F181" s="186" t="s">
        <v>286</v>
      </c>
      <c r="G181" s="187" t="s">
        <v>276</v>
      </c>
      <c r="H181" s="188">
        <v>30.08</v>
      </c>
      <c r="I181" s="189"/>
      <c r="J181" s="190">
        <f>ROUND(I181*H181,2)</f>
        <v>0</v>
      </c>
      <c r="K181" s="186" t="s">
        <v>147</v>
      </c>
      <c r="L181" s="39"/>
      <c r="M181" s="191" t="s">
        <v>1</v>
      </c>
      <c r="N181" s="192" t="s">
        <v>41</v>
      </c>
      <c r="O181" s="71"/>
      <c r="P181" s="193">
        <f>O181*H181</f>
        <v>0</v>
      </c>
      <c r="Q181" s="193">
        <v>0</v>
      </c>
      <c r="R181" s="193">
        <f>Q181*H181</f>
        <v>0</v>
      </c>
      <c r="S181" s="193">
        <v>0</v>
      </c>
      <c r="T181" s="19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5" t="s">
        <v>130</v>
      </c>
      <c r="AT181" s="195" t="s">
        <v>132</v>
      </c>
      <c r="AU181" s="195" t="s">
        <v>86</v>
      </c>
      <c r="AY181" s="17" t="s">
        <v>131</v>
      </c>
      <c r="BE181" s="196">
        <f>IF(N181="základní",J181,0)</f>
        <v>0</v>
      </c>
      <c r="BF181" s="196">
        <f>IF(N181="snížená",J181,0)</f>
        <v>0</v>
      </c>
      <c r="BG181" s="196">
        <f>IF(N181="zákl. přenesená",J181,0)</f>
        <v>0</v>
      </c>
      <c r="BH181" s="196">
        <f>IF(N181="sníž. přenesená",J181,0)</f>
        <v>0</v>
      </c>
      <c r="BI181" s="196">
        <f>IF(N181="nulová",J181,0)</f>
        <v>0</v>
      </c>
      <c r="BJ181" s="17" t="s">
        <v>84</v>
      </c>
      <c r="BK181" s="196">
        <f>ROUND(I181*H181,2)</f>
        <v>0</v>
      </c>
      <c r="BL181" s="17" t="s">
        <v>130</v>
      </c>
      <c r="BM181" s="195" t="s">
        <v>194</v>
      </c>
    </row>
    <row r="182" spans="1:47" s="2" customFormat="1" ht="29.25">
      <c r="A182" s="34"/>
      <c r="B182" s="35"/>
      <c r="C182" s="36"/>
      <c r="D182" s="197" t="s">
        <v>137</v>
      </c>
      <c r="E182" s="36"/>
      <c r="F182" s="198" t="s">
        <v>287</v>
      </c>
      <c r="G182" s="36"/>
      <c r="H182" s="36"/>
      <c r="I182" s="199"/>
      <c r="J182" s="36"/>
      <c r="K182" s="36"/>
      <c r="L182" s="39"/>
      <c r="M182" s="200"/>
      <c r="N182" s="201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137</v>
      </c>
      <c r="AU182" s="17" t="s">
        <v>86</v>
      </c>
    </row>
    <row r="183" spans="1:47" s="2" customFormat="1" ht="11.25">
      <c r="A183" s="34"/>
      <c r="B183" s="35"/>
      <c r="C183" s="36"/>
      <c r="D183" s="204" t="s">
        <v>148</v>
      </c>
      <c r="E183" s="36"/>
      <c r="F183" s="205" t="s">
        <v>288</v>
      </c>
      <c r="G183" s="36"/>
      <c r="H183" s="36"/>
      <c r="I183" s="199"/>
      <c r="J183" s="36"/>
      <c r="K183" s="36"/>
      <c r="L183" s="39"/>
      <c r="M183" s="200"/>
      <c r="N183" s="201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148</v>
      </c>
      <c r="AU183" s="17" t="s">
        <v>86</v>
      </c>
    </row>
    <row r="184" spans="2:51" s="15" customFormat="1" ht="11.25">
      <c r="B184" s="233"/>
      <c r="C184" s="234"/>
      <c r="D184" s="197" t="s">
        <v>238</v>
      </c>
      <c r="E184" s="235" t="s">
        <v>1</v>
      </c>
      <c r="F184" s="236" t="s">
        <v>289</v>
      </c>
      <c r="G184" s="234"/>
      <c r="H184" s="235" t="s">
        <v>1</v>
      </c>
      <c r="I184" s="237"/>
      <c r="J184" s="234"/>
      <c r="K184" s="234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238</v>
      </c>
      <c r="AU184" s="242" t="s">
        <v>86</v>
      </c>
      <c r="AV184" s="15" t="s">
        <v>84</v>
      </c>
      <c r="AW184" s="15" t="s">
        <v>32</v>
      </c>
      <c r="AX184" s="15" t="s">
        <v>76</v>
      </c>
      <c r="AY184" s="242" t="s">
        <v>131</v>
      </c>
    </row>
    <row r="185" spans="2:51" s="13" customFormat="1" ht="11.25">
      <c r="B185" s="211"/>
      <c r="C185" s="212"/>
      <c r="D185" s="197" t="s">
        <v>238</v>
      </c>
      <c r="E185" s="213" t="s">
        <v>1</v>
      </c>
      <c r="F185" s="214" t="s">
        <v>290</v>
      </c>
      <c r="G185" s="212"/>
      <c r="H185" s="215">
        <v>30.08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238</v>
      </c>
      <c r="AU185" s="221" t="s">
        <v>86</v>
      </c>
      <c r="AV185" s="13" t="s">
        <v>86</v>
      </c>
      <c r="AW185" s="13" t="s">
        <v>32</v>
      </c>
      <c r="AX185" s="13" t="s">
        <v>76</v>
      </c>
      <c r="AY185" s="221" t="s">
        <v>131</v>
      </c>
    </row>
    <row r="186" spans="2:51" s="14" customFormat="1" ht="11.25">
      <c r="B186" s="222"/>
      <c r="C186" s="223"/>
      <c r="D186" s="197" t="s">
        <v>238</v>
      </c>
      <c r="E186" s="224" t="s">
        <v>1</v>
      </c>
      <c r="F186" s="225" t="s">
        <v>240</v>
      </c>
      <c r="G186" s="223"/>
      <c r="H186" s="226">
        <v>30.08</v>
      </c>
      <c r="I186" s="227"/>
      <c r="J186" s="223"/>
      <c r="K186" s="223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238</v>
      </c>
      <c r="AU186" s="232" t="s">
        <v>86</v>
      </c>
      <c r="AV186" s="14" t="s">
        <v>130</v>
      </c>
      <c r="AW186" s="14" t="s">
        <v>32</v>
      </c>
      <c r="AX186" s="14" t="s">
        <v>84</v>
      </c>
      <c r="AY186" s="232" t="s">
        <v>131</v>
      </c>
    </row>
    <row r="187" spans="1:65" s="2" customFormat="1" ht="37.9" customHeight="1">
      <c r="A187" s="34"/>
      <c r="B187" s="35"/>
      <c r="C187" s="184" t="s">
        <v>198</v>
      </c>
      <c r="D187" s="184" t="s">
        <v>132</v>
      </c>
      <c r="E187" s="185" t="s">
        <v>291</v>
      </c>
      <c r="F187" s="186" t="s">
        <v>292</v>
      </c>
      <c r="G187" s="187" t="s">
        <v>276</v>
      </c>
      <c r="H187" s="188">
        <v>137.784</v>
      </c>
      <c r="I187" s="189"/>
      <c r="J187" s="190">
        <f>ROUND(I187*H187,2)</f>
        <v>0</v>
      </c>
      <c r="K187" s="186" t="s">
        <v>293</v>
      </c>
      <c r="L187" s="39"/>
      <c r="M187" s="191" t="s">
        <v>1</v>
      </c>
      <c r="N187" s="192" t="s">
        <v>41</v>
      </c>
      <c r="O187" s="71"/>
      <c r="P187" s="193">
        <f>O187*H187</f>
        <v>0</v>
      </c>
      <c r="Q187" s="193">
        <v>0</v>
      </c>
      <c r="R187" s="193">
        <f>Q187*H187</f>
        <v>0</v>
      </c>
      <c r="S187" s="193">
        <v>0</v>
      </c>
      <c r="T187" s="194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5" t="s">
        <v>130</v>
      </c>
      <c r="AT187" s="195" t="s">
        <v>132</v>
      </c>
      <c r="AU187" s="195" t="s">
        <v>86</v>
      </c>
      <c r="AY187" s="17" t="s">
        <v>131</v>
      </c>
      <c r="BE187" s="196">
        <f>IF(N187="základní",J187,0)</f>
        <v>0</v>
      </c>
      <c r="BF187" s="196">
        <f>IF(N187="snížená",J187,0)</f>
        <v>0</v>
      </c>
      <c r="BG187" s="196">
        <f>IF(N187="zákl. přenesená",J187,0)</f>
        <v>0</v>
      </c>
      <c r="BH187" s="196">
        <f>IF(N187="sníž. přenesená",J187,0)</f>
        <v>0</v>
      </c>
      <c r="BI187" s="196">
        <f>IF(N187="nulová",J187,0)</f>
        <v>0</v>
      </c>
      <c r="BJ187" s="17" t="s">
        <v>84</v>
      </c>
      <c r="BK187" s="196">
        <f>ROUND(I187*H187,2)</f>
        <v>0</v>
      </c>
      <c r="BL187" s="17" t="s">
        <v>130</v>
      </c>
      <c r="BM187" s="195" t="s">
        <v>201</v>
      </c>
    </row>
    <row r="188" spans="1:47" s="2" customFormat="1" ht="39">
      <c r="A188" s="34"/>
      <c r="B188" s="35"/>
      <c r="C188" s="36"/>
      <c r="D188" s="197" t="s">
        <v>137</v>
      </c>
      <c r="E188" s="36"/>
      <c r="F188" s="198" t="s">
        <v>294</v>
      </c>
      <c r="G188" s="36"/>
      <c r="H188" s="36"/>
      <c r="I188" s="199"/>
      <c r="J188" s="36"/>
      <c r="K188" s="36"/>
      <c r="L188" s="39"/>
      <c r="M188" s="200"/>
      <c r="N188" s="201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137</v>
      </c>
      <c r="AU188" s="17" t="s">
        <v>86</v>
      </c>
    </row>
    <row r="189" spans="1:47" s="2" customFormat="1" ht="11.25">
      <c r="A189" s="34"/>
      <c r="B189" s="35"/>
      <c r="C189" s="36"/>
      <c r="D189" s="204" t="s">
        <v>148</v>
      </c>
      <c r="E189" s="36"/>
      <c r="F189" s="205" t="s">
        <v>295</v>
      </c>
      <c r="G189" s="36"/>
      <c r="H189" s="36"/>
      <c r="I189" s="199"/>
      <c r="J189" s="36"/>
      <c r="K189" s="36"/>
      <c r="L189" s="39"/>
      <c r="M189" s="200"/>
      <c r="N189" s="201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148</v>
      </c>
      <c r="AU189" s="17" t="s">
        <v>86</v>
      </c>
    </row>
    <row r="190" spans="2:51" s="13" customFormat="1" ht="11.25">
      <c r="B190" s="211"/>
      <c r="C190" s="212"/>
      <c r="D190" s="197" t="s">
        <v>238</v>
      </c>
      <c r="E190" s="213" t="s">
        <v>1</v>
      </c>
      <c r="F190" s="214" t="s">
        <v>296</v>
      </c>
      <c r="G190" s="212"/>
      <c r="H190" s="215">
        <v>137.784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238</v>
      </c>
      <c r="AU190" s="221" t="s">
        <v>86</v>
      </c>
      <c r="AV190" s="13" t="s">
        <v>86</v>
      </c>
      <c r="AW190" s="13" t="s">
        <v>32</v>
      </c>
      <c r="AX190" s="13" t="s">
        <v>76</v>
      </c>
      <c r="AY190" s="221" t="s">
        <v>131</v>
      </c>
    </row>
    <row r="191" spans="2:51" s="14" customFormat="1" ht="11.25">
      <c r="B191" s="222"/>
      <c r="C191" s="223"/>
      <c r="D191" s="197" t="s">
        <v>238</v>
      </c>
      <c r="E191" s="224" t="s">
        <v>1</v>
      </c>
      <c r="F191" s="225" t="s">
        <v>240</v>
      </c>
      <c r="G191" s="223"/>
      <c r="H191" s="226">
        <v>137.784</v>
      </c>
      <c r="I191" s="227"/>
      <c r="J191" s="223"/>
      <c r="K191" s="223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238</v>
      </c>
      <c r="AU191" s="232" t="s">
        <v>86</v>
      </c>
      <c r="AV191" s="14" t="s">
        <v>130</v>
      </c>
      <c r="AW191" s="14" t="s">
        <v>32</v>
      </c>
      <c r="AX191" s="14" t="s">
        <v>84</v>
      </c>
      <c r="AY191" s="232" t="s">
        <v>131</v>
      </c>
    </row>
    <row r="192" spans="1:65" s="2" customFormat="1" ht="24.2" customHeight="1">
      <c r="A192" s="34"/>
      <c r="B192" s="35"/>
      <c r="C192" s="184" t="s">
        <v>169</v>
      </c>
      <c r="D192" s="184" t="s">
        <v>132</v>
      </c>
      <c r="E192" s="185" t="s">
        <v>297</v>
      </c>
      <c r="F192" s="186" t="s">
        <v>298</v>
      </c>
      <c r="G192" s="187" t="s">
        <v>276</v>
      </c>
      <c r="H192" s="188">
        <v>214.356</v>
      </c>
      <c r="I192" s="189"/>
      <c r="J192" s="190">
        <f>ROUND(I192*H192,2)</f>
        <v>0</v>
      </c>
      <c r="K192" s="186" t="s">
        <v>293</v>
      </c>
      <c r="L192" s="39"/>
      <c r="M192" s="191" t="s">
        <v>1</v>
      </c>
      <c r="N192" s="192" t="s">
        <v>41</v>
      </c>
      <c r="O192" s="71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5" t="s">
        <v>130</v>
      </c>
      <c r="AT192" s="195" t="s">
        <v>132</v>
      </c>
      <c r="AU192" s="195" t="s">
        <v>86</v>
      </c>
      <c r="AY192" s="17" t="s">
        <v>131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7" t="s">
        <v>84</v>
      </c>
      <c r="BK192" s="196">
        <f>ROUND(I192*H192,2)</f>
        <v>0</v>
      </c>
      <c r="BL192" s="17" t="s">
        <v>130</v>
      </c>
      <c r="BM192" s="195" t="s">
        <v>299</v>
      </c>
    </row>
    <row r="193" spans="1:47" s="2" customFormat="1" ht="29.25">
      <c r="A193" s="34"/>
      <c r="B193" s="35"/>
      <c r="C193" s="36"/>
      <c r="D193" s="197" t="s">
        <v>137</v>
      </c>
      <c r="E193" s="36"/>
      <c r="F193" s="198" t="s">
        <v>300</v>
      </c>
      <c r="G193" s="36"/>
      <c r="H193" s="36"/>
      <c r="I193" s="199"/>
      <c r="J193" s="36"/>
      <c r="K193" s="36"/>
      <c r="L193" s="39"/>
      <c r="M193" s="200"/>
      <c r="N193" s="201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137</v>
      </c>
      <c r="AU193" s="17" t="s">
        <v>86</v>
      </c>
    </row>
    <row r="194" spans="1:47" s="2" customFormat="1" ht="11.25">
      <c r="A194" s="34"/>
      <c r="B194" s="35"/>
      <c r="C194" s="36"/>
      <c r="D194" s="204" t="s">
        <v>148</v>
      </c>
      <c r="E194" s="36"/>
      <c r="F194" s="205" t="s">
        <v>301</v>
      </c>
      <c r="G194" s="36"/>
      <c r="H194" s="36"/>
      <c r="I194" s="199"/>
      <c r="J194" s="36"/>
      <c r="K194" s="36"/>
      <c r="L194" s="39"/>
      <c r="M194" s="200"/>
      <c r="N194" s="201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148</v>
      </c>
      <c r="AU194" s="17" t="s">
        <v>86</v>
      </c>
    </row>
    <row r="195" spans="2:51" s="13" customFormat="1" ht="11.25">
      <c r="B195" s="211"/>
      <c r="C195" s="212"/>
      <c r="D195" s="197" t="s">
        <v>238</v>
      </c>
      <c r="E195" s="213" t="s">
        <v>1</v>
      </c>
      <c r="F195" s="214" t="s">
        <v>302</v>
      </c>
      <c r="G195" s="212"/>
      <c r="H195" s="215">
        <v>214.356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238</v>
      </c>
      <c r="AU195" s="221" t="s">
        <v>86</v>
      </c>
      <c r="AV195" s="13" t="s">
        <v>86</v>
      </c>
      <c r="AW195" s="13" t="s">
        <v>32</v>
      </c>
      <c r="AX195" s="13" t="s">
        <v>76</v>
      </c>
      <c r="AY195" s="221" t="s">
        <v>131</v>
      </c>
    </row>
    <row r="196" spans="2:51" s="14" customFormat="1" ht="11.25">
      <c r="B196" s="222"/>
      <c r="C196" s="223"/>
      <c r="D196" s="197" t="s">
        <v>238</v>
      </c>
      <c r="E196" s="224" t="s">
        <v>1</v>
      </c>
      <c r="F196" s="225" t="s">
        <v>240</v>
      </c>
      <c r="G196" s="223"/>
      <c r="H196" s="226">
        <v>214.356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238</v>
      </c>
      <c r="AU196" s="232" t="s">
        <v>86</v>
      </c>
      <c r="AV196" s="14" t="s">
        <v>130</v>
      </c>
      <c r="AW196" s="14" t="s">
        <v>32</v>
      </c>
      <c r="AX196" s="14" t="s">
        <v>84</v>
      </c>
      <c r="AY196" s="232" t="s">
        <v>131</v>
      </c>
    </row>
    <row r="197" spans="1:65" s="2" customFormat="1" ht="33" customHeight="1">
      <c r="A197" s="34"/>
      <c r="B197" s="35"/>
      <c r="C197" s="184" t="s">
        <v>8</v>
      </c>
      <c r="D197" s="184" t="s">
        <v>132</v>
      </c>
      <c r="E197" s="185" t="s">
        <v>303</v>
      </c>
      <c r="F197" s="186" t="s">
        <v>304</v>
      </c>
      <c r="G197" s="187" t="s">
        <v>305</v>
      </c>
      <c r="H197" s="188">
        <v>254.9</v>
      </c>
      <c r="I197" s="189"/>
      <c r="J197" s="190">
        <f>ROUND(I197*H197,2)</f>
        <v>0</v>
      </c>
      <c r="K197" s="186" t="s">
        <v>293</v>
      </c>
      <c r="L197" s="39"/>
      <c r="M197" s="191" t="s">
        <v>1</v>
      </c>
      <c r="N197" s="192" t="s">
        <v>41</v>
      </c>
      <c r="O197" s="71"/>
      <c r="P197" s="193">
        <f>O197*H197</f>
        <v>0</v>
      </c>
      <c r="Q197" s="193">
        <v>0</v>
      </c>
      <c r="R197" s="193">
        <f>Q197*H197</f>
        <v>0</v>
      </c>
      <c r="S197" s="193">
        <v>0</v>
      </c>
      <c r="T197" s="19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5" t="s">
        <v>130</v>
      </c>
      <c r="AT197" s="195" t="s">
        <v>132</v>
      </c>
      <c r="AU197" s="195" t="s">
        <v>86</v>
      </c>
      <c r="AY197" s="17" t="s">
        <v>131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7" t="s">
        <v>84</v>
      </c>
      <c r="BK197" s="196">
        <f>ROUND(I197*H197,2)</f>
        <v>0</v>
      </c>
      <c r="BL197" s="17" t="s">
        <v>130</v>
      </c>
      <c r="BM197" s="195" t="s">
        <v>306</v>
      </c>
    </row>
    <row r="198" spans="1:47" s="2" customFormat="1" ht="29.25">
      <c r="A198" s="34"/>
      <c r="B198" s="35"/>
      <c r="C198" s="36"/>
      <c r="D198" s="197" t="s">
        <v>137</v>
      </c>
      <c r="E198" s="36"/>
      <c r="F198" s="198" t="s">
        <v>307</v>
      </c>
      <c r="G198" s="36"/>
      <c r="H198" s="36"/>
      <c r="I198" s="199"/>
      <c r="J198" s="36"/>
      <c r="K198" s="36"/>
      <c r="L198" s="39"/>
      <c r="M198" s="200"/>
      <c r="N198" s="201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137</v>
      </c>
      <c r="AU198" s="17" t="s">
        <v>86</v>
      </c>
    </row>
    <row r="199" spans="1:47" s="2" customFormat="1" ht="11.25">
      <c r="A199" s="34"/>
      <c r="B199" s="35"/>
      <c r="C199" s="36"/>
      <c r="D199" s="204" t="s">
        <v>148</v>
      </c>
      <c r="E199" s="36"/>
      <c r="F199" s="205" t="s">
        <v>308</v>
      </c>
      <c r="G199" s="36"/>
      <c r="H199" s="36"/>
      <c r="I199" s="199"/>
      <c r="J199" s="36"/>
      <c r="K199" s="36"/>
      <c r="L199" s="39"/>
      <c r="M199" s="200"/>
      <c r="N199" s="201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148</v>
      </c>
      <c r="AU199" s="17" t="s">
        <v>86</v>
      </c>
    </row>
    <row r="200" spans="2:51" s="13" customFormat="1" ht="11.25">
      <c r="B200" s="211"/>
      <c r="C200" s="212"/>
      <c r="D200" s="197" t="s">
        <v>238</v>
      </c>
      <c r="E200" s="213" t="s">
        <v>1</v>
      </c>
      <c r="F200" s="214" t="s">
        <v>309</v>
      </c>
      <c r="G200" s="212"/>
      <c r="H200" s="215">
        <v>254.9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238</v>
      </c>
      <c r="AU200" s="221" t="s">
        <v>86</v>
      </c>
      <c r="AV200" s="13" t="s">
        <v>86</v>
      </c>
      <c r="AW200" s="13" t="s">
        <v>32</v>
      </c>
      <c r="AX200" s="13" t="s">
        <v>76</v>
      </c>
      <c r="AY200" s="221" t="s">
        <v>131</v>
      </c>
    </row>
    <row r="201" spans="2:51" s="14" customFormat="1" ht="11.25">
      <c r="B201" s="222"/>
      <c r="C201" s="223"/>
      <c r="D201" s="197" t="s">
        <v>238</v>
      </c>
      <c r="E201" s="224" t="s">
        <v>1</v>
      </c>
      <c r="F201" s="225" t="s">
        <v>240</v>
      </c>
      <c r="G201" s="223"/>
      <c r="H201" s="226">
        <v>254.9</v>
      </c>
      <c r="I201" s="227"/>
      <c r="J201" s="223"/>
      <c r="K201" s="223"/>
      <c r="L201" s="228"/>
      <c r="M201" s="229"/>
      <c r="N201" s="230"/>
      <c r="O201" s="230"/>
      <c r="P201" s="230"/>
      <c r="Q201" s="230"/>
      <c r="R201" s="230"/>
      <c r="S201" s="230"/>
      <c r="T201" s="231"/>
      <c r="AT201" s="232" t="s">
        <v>238</v>
      </c>
      <c r="AU201" s="232" t="s">
        <v>86</v>
      </c>
      <c r="AV201" s="14" t="s">
        <v>130</v>
      </c>
      <c r="AW201" s="14" t="s">
        <v>32</v>
      </c>
      <c r="AX201" s="14" t="s">
        <v>84</v>
      </c>
      <c r="AY201" s="232" t="s">
        <v>131</v>
      </c>
    </row>
    <row r="202" spans="1:65" s="2" customFormat="1" ht="16.5" customHeight="1">
      <c r="A202" s="34"/>
      <c r="B202" s="35"/>
      <c r="C202" s="184" t="s">
        <v>173</v>
      </c>
      <c r="D202" s="184" t="s">
        <v>132</v>
      </c>
      <c r="E202" s="185" t="s">
        <v>310</v>
      </c>
      <c r="F202" s="186" t="s">
        <v>311</v>
      </c>
      <c r="G202" s="187" t="s">
        <v>276</v>
      </c>
      <c r="H202" s="188">
        <v>214.356</v>
      </c>
      <c r="I202" s="189"/>
      <c r="J202" s="190">
        <f>ROUND(I202*H202,2)</f>
        <v>0</v>
      </c>
      <c r="K202" s="186" t="s">
        <v>293</v>
      </c>
      <c r="L202" s="39"/>
      <c r="M202" s="191" t="s">
        <v>1</v>
      </c>
      <c r="N202" s="192" t="s">
        <v>41</v>
      </c>
      <c r="O202" s="71"/>
      <c r="P202" s="193">
        <f>O202*H202</f>
        <v>0</v>
      </c>
      <c r="Q202" s="193">
        <v>0</v>
      </c>
      <c r="R202" s="193">
        <f>Q202*H202</f>
        <v>0</v>
      </c>
      <c r="S202" s="193">
        <v>0</v>
      </c>
      <c r="T202" s="194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5" t="s">
        <v>130</v>
      </c>
      <c r="AT202" s="195" t="s">
        <v>132</v>
      </c>
      <c r="AU202" s="195" t="s">
        <v>86</v>
      </c>
      <c r="AY202" s="17" t="s">
        <v>131</v>
      </c>
      <c r="BE202" s="196">
        <f>IF(N202="základní",J202,0)</f>
        <v>0</v>
      </c>
      <c r="BF202" s="196">
        <f>IF(N202="snížená",J202,0)</f>
        <v>0</v>
      </c>
      <c r="BG202" s="196">
        <f>IF(N202="zákl. přenesená",J202,0)</f>
        <v>0</v>
      </c>
      <c r="BH202" s="196">
        <f>IF(N202="sníž. přenesená",J202,0)</f>
        <v>0</v>
      </c>
      <c r="BI202" s="196">
        <f>IF(N202="nulová",J202,0)</f>
        <v>0</v>
      </c>
      <c r="BJ202" s="17" t="s">
        <v>84</v>
      </c>
      <c r="BK202" s="196">
        <f>ROUND(I202*H202,2)</f>
        <v>0</v>
      </c>
      <c r="BL202" s="17" t="s">
        <v>130</v>
      </c>
      <c r="BM202" s="195" t="s">
        <v>312</v>
      </c>
    </row>
    <row r="203" spans="1:47" s="2" customFormat="1" ht="19.5">
      <c r="A203" s="34"/>
      <c r="B203" s="35"/>
      <c r="C203" s="36"/>
      <c r="D203" s="197" t="s">
        <v>137</v>
      </c>
      <c r="E203" s="36"/>
      <c r="F203" s="198" t="s">
        <v>313</v>
      </c>
      <c r="G203" s="36"/>
      <c r="H203" s="36"/>
      <c r="I203" s="199"/>
      <c r="J203" s="36"/>
      <c r="K203" s="36"/>
      <c r="L203" s="39"/>
      <c r="M203" s="200"/>
      <c r="N203" s="201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137</v>
      </c>
      <c r="AU203" s="17" t="s">
        <v>86</v>
      </c>
    </row>
    <row r="204" spans="1:47" s="2" customFormat="1" ht="11.25">
      <c r="A204" s="34"/>
      <c r="B204" s="35"/>
      <c r="C204" s="36"/>
      <c r="D204" s="204" t="s">
        <v>148</v>
      </c>
      <c r="E204" s="36"/>
      <c r="F204" s="205" t="s">
        <v>314</v>
      </c>
      <c r="G204" s="36"/>
      <c r="H204" s="36"/>
      <c r="I204" s="199"/>
      <c r="J204" s="36"/>
      <c r="K204" s="36"/>
      <c r="L204" s="39"/>
      <c r="M204" s="200"/>
      <c r="N204" s="201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148</v>
      </c>
      <c r="AU204" s="17" t="s">
        <v>86</v>
      </c>
    </row>
    <row r="205" spans="1:65" s="2" customFormat="1" ht="24.2" customHeight="1">
      <c r="A205" s="34"/>
      <c r="B205" s="35"/>
      <c r="C205" s="184" t="s">
        <v>315</v>
      </c>
      <c r="D205" s="184" t="s">
        <v>132</v>
      </c>
      <c r="E205" s="185" t="s">
        <v>316</v>
      </c>
      <c r="F205" s="186" t="s">
        <v>317</v>
      </c>
      <c r="G205" s="187" t="s">
        <v>231</v>
      </c>
      <c r="H205" s="188">
        <v>382.86</v>
      </c>
      <c r="I205" s="189"/>
      <c r="J205" s="190">
        <f>ROUND(I205*H205,2)</f>
        <v>0</v>
      </c>
      <c r="K205" s="186" t="s">
        <v>147</v>
      </c>
      <c r="L205" s="39"/>
      <c r="M205" s="191" t="s">
        <v>1</v>
      </c>
      <c r="N205" s="192" t="s">
        <v>41</v>
      </c>
      <c r="O205" s="71"/>
      <c r="P205" s="193">
        <f>O205*H205</f>
        <v>0</v>
      </c>
      <c r="Q205" s="193">
        <v>0</v>
      </c>
      <c r="R205" s="193">
        <f>Q205*H205</f>
        <v>0</v>
      </c>
      <c r="S205" s="193">
        <v>0</v>
      </c>
      <c r="T205" s="19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5" t="s">
        <v>130</v>
      </c>
      <c r="AT205" s="195" t="s">
        <v>132</v>
      </c>
      <c r="AU205" s="195" t="s">
        <v>86</v>
      </c>
      <c r="AY205" s="17" t="s">
        <v>131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7" t="s">
        <v>84</v>
      </c>
      <c r="BK205" s="196">
        <f>ROUND(I205*H205,2)</f>
        <v>0</v>
      </c>
      <c r="BL205" s="17" t="s">
        <v>130</v>
      </c>
      <c r="BM205" s="195" t="s">
        <v>318</v>
      </c>
    </row>
    <row r="206" spans="1:47" s="2" customFormat="1" ht="19.5">
      <c r="A206" s="34"/>
      <c r="B206" s="35"/>
      <c r="C206" s="36"/>
      <c r="D206" s="197" t="s">
        <v>137</v>
      </c>
      <c r="E206" s="36"/>
      <c r="F206" s="198" t="s">
        <v>319</v>
      </c>
      <c r="G206" s="36"/>
      <c r="H206" s="36"/>
      <c r="I206" s="199"/>
      <c r="J206" s="36"/>
      <c r="K206" s="36"/>
      <c r="L206" s="39"/>
      <c r="M206" s="200"/>
      <c r="N206" s="201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137</v>
      </c>
      <c r="AU206" s="17" t="s">
        <v>86</v>
      </c>
    </row>
    <row r="207" spans="1:47" s="2" customFormat="1" ht="11.25">
      <c r="A207" s="34"/>
      <c r="B207" s="35"/>
      <c r="C207" s="36"/>
      <c r="D207" s="204" t="s">
        <v>148</v>
      </c>
      <c r="E207" s="36"/>
      <c r="F207" s="205" t="s">
        <v>320</v>
      </c>
      <c r="G207" s="36"/>
      <c r="H207" s="36"/>
      <c r="I207" s="199"/>
      <c r="J207" s="36"/>
      <c r="K207" s="36"/>
      <c r="L207" s="39"/>
      <c r="M207" s="200"/>
      <c r="N207" s="201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148</v>
      </c>
      <c r="AU207" s="17" t="s">
        <v>86</v>
      </c>
    </row>
    <row r="208" spans="2:51" s="15" customFormat="1" ht="11.25">
      <c r="B208" s="233"/>
      <c r="C208" s="234"/>
      <c r="D208" s="197" t="s">
        <v>238</v>
      </c>
      <c r="E208" s="235" t="s">
        <v>1</v>
      </c>
      <c r="F208" s="236" t="s">
        <v>321</v>
      </c>
      <c r="G208" s="234"/>
      <c r="H208" s="235" t="s">
        <v>1</v>
      </c>
      <c r="I208" s="237"/>
      <c r="J208" s="234"/>
      <c r="K208" s="234"/>
      <c r="L208" s="238"/>
      <c r="M208" s="239"/>
      <c r="N208" s="240"/>
      <c r="O208" s="240"/>
      <c r="P208" s="240"/>
      <c r="Q208" s="240"/>
      <c r="R208" s="240"/>
      <c r="S208" s="240"/>
      <c r="T208" s="241"/>
      <c r="AT208" s="242" t="s">
        <v>238</v>
      </c>
      <c r="AU208" s="242" t="s">
        <v>86</v>
      </c>
      <c r="AV208" s="15" t="s">
        <v>84</v>
      </c>
      <c r="AW208" s="15" t="s">
        <v>32</v>
      </c>
      <c r="AX208" s="15" t="s">
        <v>76</v>
      </c>
      <c r="AY208" s="242" t="s">
        <v>131</v>
      </c>
    </row>
    <row r="209" spans="2:51" s="13" customFormat="1" ht="11.25">
      <c r="B209" s="211"/>
      <c r="C209" s="212"/>
      <c r="D209" s="197" t="s">
        <v>238</v>
      </c>
      <c r="E209" s="213" t="s">
        <v>1</v>
      </c>
      <c r="F209" s="214" t="s">
        <v>322</v>
      </c>
      <c r="G209" s="212"/>
      <c r="H209" s="215">
        <v>115.07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238</v>
      </c>
      <c r="AU209" s="221" t="s">
        <v>86</v>
      </c>
      <c r="AV209" s="13" t="s">
        <v>86</v>
      </c>
      <c r="AW209" s="13" t="s">
        <v>32</v>
      </c>
      <c r="AX209" s="13" t="s">
        <v>76</v>
      </c>
      <c r="AY209" s="221" t="s">
        <v>131</v>
      </c>
    </row>
    <row r="210" spans="2:51" s="15" customFormat="1" ht="11.25">
      <c r="B210" s="233"/>
      <c r="C210" s="234"/>
      <c r="D210" s="197" t="s">
        <v>238</v>
      </c>
      <c r="E210" s="235" t="s">
        <v>1</v>
      </c>
      <c r="F210" s="236" t="s">
        <v>323</v>
      </c>
      <c r="G210" s="234"/>
      <c r="H210" s="235" t="s">
        <v>1</v>
      </c>
      <c r="I210" s="237"/>
      <c r="J210" s="234"/>
      <c r="K210" s="234"/>
      <c r="L210" s="238"/>
      <c r="M210" s="239"/>
      <c r="N210" s="240"/>
      <c r="O210" s="240"/>
      <c r="P210" s="240"/>
      <c r="Q210" s="240"/>
      <c r="R210" s="240"/>
      <c r="S210" s="240"/>
      <c r="T210" s="241"/>
      <c r="AT210" s="242" t="s">
        <v>238</v>
      </c>
      <c r="AU210" s="242" t="s">
        <v>86</v>
      </c>
      <c r="AV210" s="15" t="s">
        <v>84</v>
      </c>
      <c r="AW210" s="15" t="s">
        <v>32</v>
      </c>
      <c r="AX210" s="15" t="s">
        <v>76</v>
      </c>
      <c r="AY210" s="242" t="s">
        <v>131</v>
      </c>
    </row>
    <row r="211" spans="2:51" s="13" customFormat="1" ht="11.25">
      <c r="B211" s="211"/>
      <c r="C211" s="212"/>
      <c r="D211" s="197" t="s">
        <v>238</v>
      </c>
      <c r="E211" s="213" t="s">
        <v>1</v>
      </c>
      <c r="F211" s="214" t="s">
        <v>324</v>
      </c>
      <c r="G211" s="212"/>
      <c r="H211" s="215">
        <v>267.79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238</v>
      </c>
      <c r="AU211" s="221" t="s">
        <v>86</v>
      </c>
      <c r="AV211" s="13" t="s">
        <v>86</v>
      </c>
      <c r="AW211" s="13" t="s">
        <v>32</v>
      </c>
      <c r="AX211" s="13" t="s">
        <v>76</v>
      </c>
      <c r="AY211" s="221" t="s">
        <v>131</v>
      </c>
    </row>
    <row r="212" spans="2:51" s="14" customFormat="1" ht="11.25">
      <c r="B212" s="222"/>
      <c r="C212" s="223"/>
      <c r="D212" s="197" t="s">
        <v>238</v>
      </c>
      <c r="E212" s="224" t="s">
        <v>1</v>
      </c>
      <c r="F212" s="225" t="s">
        <v>240</v>
      </c>
      <c r="G212" s="223"/>
      <c r="H212" s="226">
        <v>382.86</v>
      </c>
      <c r="I212" s="227"/>
      <c r="J212" s="223"/>
      <c r="K212" s="223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238</v>
      </c>
      <c r="AU212" s="232" t="s">
        <v>86</v>
      </c>
      <c r="AV212" s="14" t="s">
        <v>130</v>
      </c>
      <c r="AW212" s="14" t="s">
        <v>32</v>
      </c>
      <c r="AX212" s="14" t="s">
        <v>84</v>
      </c>
      <c r="AY212" s="232" t="s">
        <v>131</v>
      </c>
    </row>
    <row r="213" spans="1:65" s="2" customFormat="1" ht="24.2" customHeight="1">
      <c r="A213" s="34"/>
      <c r="B213" s="35"/>
      <c r="C213" s="184" t="s">
        <v>178</v>
      </c>
      <c r="D213" s="184" t="s">
        <v>132</v>
      </c>
      <c r="E213" s="185" t="s">
        <v>325</v>
      </c>
      <c r="F213" s="186" t="s">
        <v>326</v>
      </c>
      <c r="G213" s="187" t="s">
        <v>231</v>
      </c>
      <c r="H213" s="188">
        <v>382.86</v>
      </c>
      <c r="I213" s="189"/>
      <c r="J213" s="190">
        <f>ROUND(I213*H213,2)</f>
        <v>0</v>
      </c>
      <c r="K213" s="186" t="s">
        <v>147</v>
      </c>
      <c r="L213" s="39"/>
      <c r="M213" s="191" t="s">
        <v>1</v>
      </c>
      <c r="N213" s="192" t="s">
        <v>41</v>
      </c>
      <c r="O213" s="71"/>
      <c r="P213" s="193">
        <f>O213*H213</f>
        <v>0</v>
      </c>
      <c r="Q213" s="193">
        <v>0</v>
      </c>
      <c r="R213" s="193">
        <f>Q213*H213</f>
        <v>0</v>
      </c>
      <c r="S213" s="193">
        <v>0</v>
      </c>
      <c r="T213" s="194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5" t="s">
        <v>130</v>
      </c>
      <c r="AT213" s="195" t="s">
        <v>132</v>
      </c>
      <c r="AU213" s="195" t="s">
        <v>86</v>
      </c>
      <c r="AY213" s="17" t="s">
        <v>131</v>
      </c>
      <c r="BE213" s="196">
        <f>IF(N213="základní",J213,0)</f>
        <v>0</v>
      </c>
      <c r="BF213" s="196">
        <f>IF(N213="snížená",J213,0)</f>
        <v>0</v>
      </c>
      <c r="BG213" s="196">
        <f>IF(N213="zákl. přenesená",J213,0)</f>
        <v>0</v>
      </c>
      <c r="BH213" s="196">
        <f>IF(N213="sníž. přenesená",J213,0)</f>
        <v>0</v>
      </c>
      <c r="BI213" s="196">
        <f>IF(N213="nulová",J213,0)</f>
        <v>0</v>
      </c>
      <c r="BJ213" s="17" t="s">
        <v>84</v>
      </c>
      <c r="BK213" s="196">
        <f>ROUND(I213*H213,2)</f>
        <v>0</v>
      </c>
      <c r="BL213" s="17" t="s">
        <v>130</v>
      </c>
      <c r="BM213" s="195" t="s">
        <v>327</v>
      </c>
    </row>
    <row r="214" spans="1:47" s="2" customFormat="1" ht="19.5">
      <c r="A214" s="34"/>
      <c r="B214" s="35"/>
      <c r="C214" s="36"/>
      <c r="D214" s="197" t="s">
        <v>137</v>
      </c>
      <c r="E214" s="36"/>
      <c r="F214" s="198" t="s">
        <v>328</v>
      </c>
      <c r="G214" s="36"/>
      <c r="H214" s="36"/>
      <c r="I214" s="199"/>
      <c r="J214" s="36"/>
      <c r="K214" s="36"/>
      <c r="L214" s="39"/>
      <c r="M214" s="200"/>
      <c r="N214" s="201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137</v>
      </c>
      <c r="AU214" s="17" t="s">
        <v>86</v>
      </c>
    </row>
    <row r="215" spans="1:47" s="2" customFormat="1" ht="11.25">
      <c r="A215" s="34"/>
      <c r="B215" s="35"/>
      <c r="C215" s="36"/>
      <c r="D215" s="204" t="s">
        <v>148</v>
      </c>
      <c r="E215" s="36"/>
      <c r="F215" s="205" t="s">
        <v>329</v>
      </c>
      <c r="G215" s="36"/>
      <c r="H215" s="36"/>
      <c r="I215" s="199"/>
      <c r="J215" s="36"/>
      <c r="K215" s="36"/>
      <c r="L215" s="39"/>
      <c r="M215" s="200"/>
      <c r="N215" s="201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148</v>
      </c>
      <c r="AU215" s="17" t="s">
        <v>86</v>
      </c>
    </row>
    <row r="216" spans="2:51" s="15" customFormat="1" ht="11.25">
      <c r="B216" s="233"/>
      <c r="C216" s="234"/>
      <c r="D216" s="197" t="s">
        <v>238</v>
      </c>
      <c r="E216" s="235" t="s">
        <v>1</v>
      </c>
      <c r="F216" s="236" t="s">
        <v>321</v>
      </c>
      <c r="G216" s="234"/>
      <c r="H216" s="235" t="s">
        <v>1</v>
      </c>
      <c r="I216" s="237"/>
      <c r="J216" s="234"/>
      <c r="K216" s="234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238</v>
      </c>
      <c r="AU216" s="242" t="s">
        <v>86</v>
      </c>
      <c r="AV216" s="15" t="s">
        <v>84</v>
      </c>
      <c r="AW216" s="15" t="s">
        <v>32</v>
      </c>
      <c r="AX216" s="15" t="s">
        <v>76</v>
      </c>
      <c r="AY216" s="242" t="s">
        <v>131</v>
      </c>
    </row>
    <row r="217" spans="2:51" s="13" customFormat="1" ht="11.25">
      <c r="B217" s="211"/>
      <c r="C217" s="212"/>
      <c r="D217" s="197" t="s">
        <v>238</v>
      </c>
      <c r="E217" s="213" t="s">
        <v>1</v>
      </c>
      <c r="F217" s="214" t="s">
        <v>322</v>
      </c>
      <c r="G217" s="212"/>
      <c r="H217" s="215">
        <v>115.07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238</v>
      </c>
      <c r="AU217" s="221" t="s">
        <v>86</v>
      </c>
      <c r="AV217" s="13" t="s">
        <v>86</v>
      </c>
      <c r="AW217" s="13" t="s">
        <v>32</v>
      </c>
      <c r="AX217" s="13" t="s">
        <v>76</v>
      </c>
      <c r="AY217" s="221" t="s">
        <v>131</v>
      </c>
    </row>
    <row r="218" spans="2:51" s="15" customFormat="1" ht="11.25">
      <c r="B218" s="233"/>
      <c r="C218" s="234"/>
      <c r="D218" s="197" t="s">
        <v>238</v>
      </c>
      <c r="E218" s="235" t="s">
        <v>1</v>
      </c>
      <c r="F218" s="236" t="s">
        <v>330</v>
      </c>
      <c r="G218" s="234"/>
      <c r="H218" s="235" t="s">
        <v>1</v>
      </c>
      <c r="I218" s="237"/>
      <c r="J218" s="234"/>
      <c r="K218" s="234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238</v>
      </c>
      <c r="AU218" s="242" t="s">
        <v>86</v>
      </c>
      <c r="AV218" s="15" t="s">
        <v>84</v>
      </c>
      <c r="AW218" s="15" t="s">
        <v>32</v>
      </c>
      <c r="AX218" s="15" t="s">
        <v>76</v>
      </c>
      <c r="AY218" s="242" t="s">
        <v>131</v>
      </c>
    </row>
    <row r="219" spans="2:51" s="13" customFormat="1" ht="11.25">
      <c r="B219" s="211"/>
      <c r="C219" s="212"/>
      <c r="D219" s="197" t="s">
        <v>238</v>
      </c>
      <c r="E219" s="213" t="s">
        <v>1</v>
      </c>
      <c r="F219" s="214" t="s">
        <v>324</v>
      </c>
      <c r="G219" s="212"/>
      <c r="H219" s="215">
        <v>267.79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238</v>
      </c>
      <c r="AU219" s="221" t="s">
        <v>86</v>
      </c>
      <c r="AV219" s="13" t="s">
        <v>86</v>
      </c>
      <c r="AW219" s="13" t="s">
        <v>32</v>
      </c>
      <c r="AX219" s="13" t="s">
        <v>76</v>
      </c>
      <c r="AY219" s="221" t="s">
        <v>131</v>
      </c>
    </row>
    <row r="220" spans="2:51" s="14" customFormat="1" ht="11.25">
      <c r="B220" s="222"/>
      <c r="C220" s="223"/>
      <c r="D220" s="197" t="s">
        <v>238</v>
      </c>
      <c r="E220" s="224" t="s">
        <v>1</v>
      </c>
      <c r="F220" s="225" t="s">
        <v>240</v>
      </c>
      <c r="G220" s="223"/>
      <c r="H220" s="226">
        <v>382.86</v>
      </c>
      <c r="I220" s="227"/>
      <c r="J220" s="223"/>
      <c r="K220" s="223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238</v>
      </c>
      <c r="AU220" s="232" t="s">
        <v>86</v>
      </c>
      <c r="AV220" s="14" t="s">
        <v>130</v>
      </c>
      <c r="AW220" s="14" t="s">
        <v>32</v>
      </c>
      <c r="AX220" s="14" t="s">
        <v>84</v>
      </c>
      <c r="AY220" s="232" t="s">
        <v>131</v>
      </c>
    </row>
    <row r="221" spans="1:65" s="2" customFormat="1" ht="16.5" customHeight="1">
      <c r="A221" s="34"/>
      <c r="B221" s="35"/>
      <c r="C221" s="243" t="s">
        <v>331</v>
      </c>
      <c r="D221" s="243" t="s">
        <v>332</v>
      </c>
      <c r="E221" s="244" t="s">
        <v>333</v>
      </c>
      <c r="F221" s="245" t="s">
        <v>334</v>
      </c>
      <c r="G221" s="246" t="s">
        <v>335</v>
      </c>
      <c r="H221" s="247">
        <v>7.657</v>
      </c>
      <c r="I221" s="248"/>
      <c r="J221" s="249">
        <f>ROUND(I221*H221,2)</f>
        <v>0</v>
      </c>
      <c r="K221" s="245" t="s">
        <v>147</v>
      </c>
      <c r="L221" s="250"/>
      <c r="M221" s="251" t="s">
        <v>1</v>
      </c>
      <c r="N221" s="252" t="s">
        <v>41</v>
      </c>
      <c r="O221" s="71"/>
      <c r="P221" s="193">
        <f>O221*H221</f>
        <v>0</v>
      </c>
      <c r="Q221" s="193">
        <v>0</v>
      </c>
      <c r="R221" s="193">
        <f>Q221*H221</f>
        <v>0</v>
      </c>
      <c r="S221" s="193">
        <v>0</v>
      </c>
      <c r="T221" s="194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5" t="s">
        <v>156</v>
      </c>
      <c r="AT221" s="195" t="s">
        <v>332</v>
      </c>
      <c r="AU221" s="195" t="s">
        <v>86</v>
      </c>
      <c r="AY221" s="17" t="s">
        <v>131</v>
      </c>
      <c r="BE221" s="196">
        <f>IF(N221="základní",J221,0)</f>
        <v>0</v>
      </c>
      <c r="BF221" s="196">
        <f>IF(N221="snížená",J221,0)</f>
        <v>0</v>
      </c>
      <c r="BG221" s="196">
        <f>IF(N221="zákl. přenesená",J221,0)</f>
        <v>0</v>
      </c>
      <c r="BH221" s="196">
        <f>IF(N221="sníž. přenesená",J221,0)</f>
        <v>0</v>
      </c>
      <c r="BI221" s="196">
        <f>IF(N221="nulová",J221,0)</f>
        <v>0</v>
      </c>
      <c r="BJ221" s="17" t="s">
        <v>84</v>
      </c>
      <c r="BK221" s="196">
        <f>ROUND(I221*H221,2)</f>
        <v>0</v>
      </c>
      <c r="BL221" s="17" t="s">
        <v>130</v>
      </c>
      <c r="BM221" s="195" t="s">
        <v>336</v>
      </c>
    </row>
    <row r="222" spans="1:47" s="2" customFormat="1" ht="11.25">
      <c r="A222" s="34"/>
      <c r="B222" s="35"/>
      <c r="C222" s="36"/>
      <c r="D222" s="197" t="s">
        <v>137</v>
      </c>
      <c r="E222" s="36"/>
      <c r="F222" s="198" t="s">
        <v>334</v>
      </c>
      <c r="G222" s="36"/>
      <c r="H222" s="36"/>
      <c r="I222" s="199"/>
      <c r="J222" s="36"/>
      <c r="K222" s="36"/>
      <c r="L222" s="39"/>
      <c r="M222" s="200"/>
      <c r="N222" s="201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137</v>
      </c>
      <c r="AU222" s="17" t="s">
        <v>86</v>
      </c>
    </row>
    <row r="223" spans="2:51" s="13" customFormat="1" ht="11.25">
      <c r="B223" s="211"/>
      <c r="C223" s="212"/>
      <c r="D223" s="197" t="s">
        <v>238</v>
      </c>
      <c r="E223" s="213" t="s">
        <v>1</v>
      </c>
      <c r="F223" s="214" t="s">
        <v>337</v>
      </c>
      <c r="G223" s="212"/>
      <c r="H223" s="215">
        <v>7.657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238</v>
      </c>
      <c r="AU223" s="221" t="s">
        <v>86</v>
      </c>
      <c r="AV223" s="13" t="s">
        <v>86</v>
      </c>
      <c r="AW223" s="13" t="s">
        <v>32</v>
      </c>
      <c r="AX223" s="13" t="s">
        <v>76</v>
      </c>
      <c r="AY223" s="221" t="s">
        <v>131</v>
      </c>
    </row>
    <row r="224" spans="2:51" s="14" customFormat="1" ht="11.25">
      <c r="B224" s="222"/>
      <c r="C224" s="223"/>
      <c r="D224" s="197" t="s">
        <v>238</v>
      </c>
      <c r="E224" s="224" t="s">
        <v>1</v>
      </c>
      <c r="F224" s="225" t="s">
        <v>240</v>
      </c>
      <c r="G224" s="223"/>
      <c r="H224" s="226">
        <v>7.657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238</v>
      </c>
      <c r="AU224" s="232" t="s">
        <v>86</v>
      </c>
      <c r="AV224" s="14" t="s">
        <v>130</v>
      </c>
      <c r="AW224" s="14" t="s">
        <v>32</v>
      </c>
      <c r="AX224" s="14" t="s">
        <v>84</v>
      </c>
      <c r="AY224" s="232" t="s">
        <v>131</v>
      </c>
    </row>
    <row r="225" spans="1:65" s="2" customFormat="1" ht="24.2" customHeight="1">
      <c r="A225" s="34"/>
      <c r="B225" s="35"/>
      <c r="C225" s="184" t="s">
        <v>183</v>
      </c>
      <c r="D225" s="184" t="s">
        <v>132</v>
      </c>
      <c r="E225" s="185" t="s">
        <v>338</v>
      </c>
      <c r="F225" s="186" t="s">
        <v>339</v>
      </c>
      <c r="G225" s="187" t="s">
        <v>231</v>
      </c>
      <c r="H225" s="188">
        <v>525.49</v>
      </c>
      <c r="I225" s="189"/>
      <c r="J225" s="190">
        <f>ROUND(I225*H225,2)</f>
        <v>0</v>
      </c>
      <c r="K225" s="186" t="s">
        <v>147</v>
      </c>
      <c r="L225" s="39"/>
      <c r="M225" s="191" t="s">
        <v>1</v>
      </c>
      <c r="N225" s="192" t="s">
        <v>41</v>
      </c>
      <c r="O225" s="71"/>
      <c r="P225" s="193">
        <f>O225*H225</f>
        <v>0</v>
      </c>
      <c r="Q225" s="193">
        <v>0</v>
      </c>
      <c r="R225" s="193">
        <f>Q225*H225</f>
        <v>0</v>
      </c>
      <c r="S225" s="193">
        <v>0</v>
      </c>
      <c r="T225" s="194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5" t="s">
        <v>130</v>
      </c>
      <c r="AT225" s="195" t="s">
        <v>132</v>
      </c>
      <c r="AU225" s="195" t="s">
        <v>86</v>
      </c>
      <c r="AY225" s="17" t="s">
        <v>131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17" t="s">
        <v>84</v>
      </c>
      <c r="BK225" s="196">
        <f>ROUND(I225*H225,2)</f>
        <v>0</v>
      </c>
      <c r="BL225" s="17" t="s">
        <v>130</v>
      </c>
      <c r="BM225" s="195" t="s">
        <v>340</v>
      </c>
    </row>
    <row r="226" spans="1:47" s="2" customFormat="1" ht="19.5">
      <c r="A226" s="34"/>
      <c r="B226" s="35"/>
      <c r="C226" s="36"/>
      <c r="D226" s="197" t="s">
        <v>137</v>
      </c>
      <c r="E226" s="36"/>
      <c r="F226" s="198" t="s">
        <v>341</v>
      </c>
      <c r="G226" s="36"/>
      <c r="H226" s="36"/>
      <c r="I226" s="199"/>
      <c r="J226" s="36"/>
      <c r="K226" s="36"/>
      <c r="L226" s="39"/>
      <c r="M226" s="200"/>
      <c r="N226" s="201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137</v>
      </c>
      <c r="AU226" s="17" t="s">
        <v>86</v>
      </c>
    </row>
    <row r="227" spans="1:47" s="2" customFormat="1" ht="11.25">
      <c r="A227" s="34"/>
      <c r="B227" s="35"/>
      <c r="C227" s="36"/>
      <c r="D227" s="204" t="s">
        <v>148</v>
      </c>
      <c r="E227" s="36"/>
      <c r="F227" s="205" t="s">
        <v>342</v>
      </c>
      <c r="G227" s="36"/>
      <c r="H227" s="36"/>
      <c r="I227" s="199"/>
      <c r="J227" s="36"/>
      <c r="K227" s="36"/>
      <c r="L227" s="39"/>
      <c r="M227" s="200"/>
      <c r="N227" s="201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148</v>
      </c>
      <c r="AU227" s="17" t="s">
        <v>86</v>
      </c>
    </row>
    <row r="228" spans="2:51" s="13" customFormat="1" ht="11.25">
      <c r="B228" s="211"/>
      <c r="C228" s="212"/>
      <c r="D228" s="197" t="s">
        <v>238</v>
      </c>
      <c r="E228" s="213" t="s">
        <v>1</v>
      </c>
      <c r="F228" s="214" t="s">
        <v>343</v>
      </c>
      <c r="G228" s="212"/>
      <c r="H228" s="215">
        <v>525.49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238</v>
      </c>
      <c r="AU228" s="221" t="s">
        <v>86</v>
      </c>
      <c r="AV228" s="13" t="s">
        <v>86</v>
      </c>
      <c r="AW228" s="13" t="s">
        <v>32</v>
      </c>
      <c r="AX228" s="13" t="s">
        <v>76</v>
      </c>
      <c r="AY228" s="221" t="s">
        <v>131</v>
      </c>
    </row>
    <row r="229" spans="2:51" s="14" customFormat="1" ht="11.25">
      <c r="B229" s="222"/>
      <c r="C229" s="223"/>
      <c r="D229" s="197" t="s">
        <v>238</v>
      </c>
      <c r="E229" s="224" t="s">
        <v>1</v>
      </c>
      <c r="F229" s="225" t="s">
        <v>240</v>
      </c>
      <c r="G229" s="223"/>
      <c r="H229" s="226">
        <v>525.49</v>
      </c>
      <c r="I229" s="227"/>
      <c r="J229" s="223"/>
      <c r="K229" s="223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238</v>
      </c>
      <c r="AU229" s="232" t="s">
        <v>86</v>
      </c>
      <c r="AV229" s="14" t="s">
        <v>130</v>
      </c>
      <c r="AW229" s="14" t="s">
        <v>32</v>
      </c>
      <c r="AX229" s="14" t="s">
        <v>84</v>
      </c>
      <c r="AY229" s="232" t="s">
        <v>131</v>
      </c>
    </row>
    <row r="230" spans="1:65" s="2" customFormat="1" ht="21.75" customHeight="1">
      <c r="A230" s="34"/>
      <c r="B230" s="35"/>
      <c r="C230" s="184" t="s">
        <v>7</v>
      </c>
      <c r="D230" s="184" t="s">
        <v>132</v>
      </c>
      <c r="E230" s="185" t="s">
        <v>344</v>
      </c>
      <c r="F230" s="186" t="s">
        <v>345</v>
      </c>
      <c r="G230" s="187" t="s">
        <v>231</v>
      </c>
      <c r="H230" s="188">
        <v>382.86</v>
      </c>
      <c r="I230" s="189"/>
      <c r="J230" s="190">
        <f>ROUND(I230*H230,2)</f>
        <v>0</v>
      </c>
      <c r="K230" s="186" t="s">
        <v>147</v>
      </c>
      <c r="L230" s="39"/>
      <c r="M230" s="191" t="s">
        <v>1</v>
      </c>
      <c r="N230" s="192" t="s">
        <v>41</v>
      </c>
      <c r="O230" s="71"/>
      <c r="P230" s="193">
        <f>O230*H230</f>
        <v>0</v>
      </c>
      <c r="Q230" s="193">
        <v>0</v>
      </c>
      <c r="R230" s="193">
        <f>Q230*H230</f>
        <v>0</v>
      </c>
      <c r="S230" s="193">
        <v>0</v>
      </c>
      <c r="T230" s="194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5" t="s">
        <v>130</v>
      </c>
      <c r="AT230" s="195" t="s">
        <v>132</v>
      </c>
      <c r="AU230" s="195" t="s">
        <v>86</v>
      </c>
      <c r="AY230" s="17" t="s">
        <v>131</v>
      </c>
      <c r="BE230" s="196">
        <f>IF(N230="základní",J230,0)</f>
        <v>0</v>
      </c>
      <c r="BF230" s="196">
        <f>IF(N230="snížená",J230,0)</f>
        <v>0</v>
      </c>
      <c r="BG230" s="196">
        <f>IF(N230="zákl. přenesená",J230,0)</f>
        <v>0</v>
      </c>
      <c r="BH230" s="196">
        <f>IF(N230="sníž. přenesená",J230,0)</f>
        <v>0</v>
      </c>
      <c r="BI230" s="196">
        <f>IF(N230="nulová",J230,0)</f>
        <v>0</v>
      </c>
      <c r="BJ230" s="17" t="s">
        <v>84</v>
      </c>
      <c r="BK230" s="196">
        <f>ROUND(I230*H230,2)</f>
        <v>0</v>
      </c>
      <c r="BL230" s="17" t="s">
        <v>130</v>
      </c>
      <c r="BM230" s="195" t="s">
        <v>346</v>
      </c>
    </row>
    <row r="231" spans="1:47" s="2" customFormat="1" ht="11.25">
      <c r="A231" s="34"/>
      <c r="B231" s="35"/>
      <c r="C231" s="36"/>
      <c r="D231" s="197" t="s">
        <v>137</v>
      </c>
      <c r="E231" s="36"/>
      <c r="F231" s="198" t="s">
        <v>347</v>
      </c>
      <c r="G231" s="36"/>
      <c r="H231" s="36"/>
      <c r="I231" s="199"/>
      <c r="J231" s="36"/>
      <c r="K231" s="36"/>
      <c r="L231" s="39"/>
      <c r="M231" s="200"/>
      <c r="N231" s="201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137</v>
      </c>
      <c r="AU231" s="17" t="s">
        <v>86</v>
      </c>
    </row>
    <row r="232" spans="1:47" s="2" customFormat="1" ht="11.25">
      <c r="A232" s="34"/>
      <c r="B232" s="35"/>
      <c r="C232" s="36"/>
      <c r="D232" s="204" t="s">
        <v>148</v>
      </c>
      <c r="E232" s="36"/>
      <c r="F232" s="205" t="s">
        <v>348</v>
      </c>
      <c r="G232" s="36"/>
      <c r="H232" s="36"/>
      <c r="I232" s="199"/>
      <c r="J232" s="36"/>
      <c r="K232" s="36"/>
      <c r="L232" s="39"/>
      <c r="M232" s="200"/>
      <c r="N232" s="201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148</v>
      </c>
      <c r="AU232" s="17" t="s">
        <v>86</v>
      </c>
    </row>
    <row r="233" spans="2:63" s="12" customFormat="1" ht="22.9" customHeight="1">
      <c r="B233" s="170"/>
      <c r="C233" s="171"/>
      <c r="D233" s="172" t="s">
        <v>75</v>
      </c>
      <c r="E233" s="202" t="s">
        <v>86</v>
      </c>
      <c r="F233" s="202" t="s">
        <v>349</v>
      </c>
      <c r="G233" s="171"/>
      <c r="H233" s="171"/>
      <c r="I233" s="174"/>
      <c r="J233" s="203">
        <f>BK233</f>
        <v>0</v>
      </c>
      <c r="K233" s="171"/>
      <c r="L233" s="176"/>
      <c r="M233" s="177"/>
      <c r="N233" s="178"/>
      <c r="O233" s="178"/>
      <c r="P233" s="179">
        <f>SUM(P234:P252)</f>
        <v>0</v>
      </c>
      <c r="Q233" s="178"/>
      <c r="R233" s="179">
        <f>SUM(R234:R252)</f>
        <v>0</v>
      </c>
      <c r="S233" s="178"/>
      <c r="T233" s="180">
        <f>SUM(T234:T252)</f>
        <v>0</v>
      </c>
      <c r="AR233" s="181" t="s">
        <v>84</v>
      </c>
      <c r="AT233" s="182" t="s">
        <v>75</v>
      </c>
      <c r="AU233" s="182" t="s">
        <v>84</v>
      </c>
      <c r="AY233" s="181" t="s">
        <v>131</v>
      </c>
      <c r="BK233" s="183">
        <f>SUM(BK234:BK252)</f>
        <v>0</v>
      </c>
    </row>
    <row r="234" spans="1:65" s="2" customFormat="1" ht="33" customHeight="1">
      <c r="A234" s="34"/>
      <c r="B234" s="35"/>
      <c r="C234" s="184" t="s">
        <v>188</v>
      </c>
      <c r="D234" s="184" t="s">
        <v>132</v>
      </c>
      <c r="E234" s="185" t="s">
        <v>350</v>
      </c>
      <c r="F234" s="186" t="s">
        <v>351</v>
      </c>
      <c r="G234" s="187" t="s">
        <v>276</v>
      </c>
      <c r="H234" s="188">
        <v>30.08</v>
      </c>
      <c r="I234" s="189"/>
      <c r="J234" s="190">
        <f>ROUND(I234*H234,2)</f>
        <v>0</v>
      </c>
      <c r="K234" s="186" t="s">
        <v>147</v>
      </c>
      <c r="L234" s="39"/>
      <c r="M234" s="191" t="s">
        <v>1</v>
      </c>
      <c r="N234" s="192" t="s">
        <v>41</v>
      </c>
      <c r="O234" s="71"/>
      <c r="P234" s="193">
        <f>O234*H234</f>
        <v>0</v>
      </c>
      <c r="Q234" s="193">
        <v>0</v>
      </c>
      <c r="R234" s="193">
        <f>Q234*H234</f>
        <v>0</v>
      </c>
      <c r="S234" s="193">
        <v>0</v>
      </c>
      <c r="T234" s="194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5" t="s">
        <v>130</v>
      </c>
      <c r="AT234" s="195" t="s">
        <v>132</v>
      </c>
      <c r="AU234" s="195" t="s">
        <v>86</v>
      </c>
      <c r="AY234" s="17" t="s">
        <v>131</v>
      </c>
      <c r="BE234" s="196">
        <f>IF(N234="základní",J234,0)</f>
        <v>0</v>
      </c>
      <c r="BF234" s="196">
        <f>IF(N234="snížená",J234,0)</f>
        <v>0</v>
      </c>
      <c r="BG234" s="196">
        <f>IF(N234="zákl. přenesená",J234,0)</f>
        <v>0</v>
      </c>
      <c r="BH234" s="196">
        <f>IF(N234="sníž. přenesená",J234,0)</f>
        <v>0</v>
      </c>
      <c r="BI234" s="196">
        <f>IF(N234="nulová",J234,0)</f>
        <v>0</v>
      </c>
      <c r="BJ234" s="17" t="s">
        <v>84</v>
      </c>
      <c r="BK234" s="196">
        <f>ROUND(I234*H234,2)</f>
        <v>0</v>
      </c>
      <c r="BL234" s="17" t="s">
        <v>130</v>
      </c>
      <c r="BM234" s="195" t="s">
        <v>352</v>
      </c>
    </row>
    <row r="235" spans="1:47" s="2" customFormat="1" ht="29.25">
      <c r="A235" s="34"/>
      <c r="B235" s="35"/>
      <c r="C235" s="36"/>
      <c r="D235" s="197" t="s">
        <v>137</v>
      </c>
      <c r="E235" s="36"/>
      <c r="F235" s="198" t="s">
        <v>353</v>
      </c>
      <c r="G235" s="36"/>
      <c r="H235" s="36"/>
      <c r="I235" s="199"/>
      <c r="J235" s="36"/>
      <c r="K235" s="36"/>
      <c r="L235" s="39"/>
      <c r="M235" s="200"/>
      <c r="N235" s="201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137</v>
      </c>
      <c r="AU235" s="17" t="s">
        <v>86</v>
      </c>
    </row>
    <row r="236" spans="1:47" s="2" customFormat="1" ht="11.25">
      <c r="A236" s="34"/>
      <c r="B236" s="35"/>
      <c r="C236" s="36"/>
      <c r="D236" s="204" t="s">
        <v>148</v>
      </c>
      <c r="E236" s="36"/>
      <c r="F236" s="205" t="s">
        <v>354</v>
      </c>
      <c r="G236" s="36"/>
      <c r="H236" s="36"/>
      <c r="I236" s="199"/>
      <c r="J236" s="36"/>
      <c r="K236" s="36"/>
      <c r="L236" s="39"/>
      <c r="M236" s="200"/>
      <c r="N236" s="201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148</v>
      </c>
      <c r="AU236" s="17" t="s">
        <v>86</v>
      </c>
    </row>
    <row r="237" spans="2:51" s="15" customFormat="1" ht="11.25">
      <c r="B237" s="233"/>
      <c r="C237" s="234"/>
      <c r="D237" s="197" t="s">
        <v>238</v>
      </c>
      <c r="E237" s="235" t="s">
        <v>1</v>
      </c>
      <c r="F237" s="236" t="s">
        <v>355</v>
      </c>
      <c r="G237" s="234"/>
      <c r="H237" s="235" t="s">
        <v>1</v>
      </c>
      <c r="I237" s="237"/>
      <c r="J237" s="234"/>
      <c r="K237" s="234"/>
      <c r="L237" s="238"/>
      <c r="M237" s="239"/>
      <c r="N237" s="240"/>
      <c r="O237" s="240"/>
      <c r="P237" s="240"/>
      <c r="Q237" s="240"/>
      <c r="R237" s="240"/>
      <c r="S237" s="240"/>
      <c r="T237" s="241"/>
      <c r="AT237" s="242" t="s">
        <v>238</v>
      </c>
      <c r="AU237" s="242" t="s">
        <v>86</v>
      </c>
      <c r="AV237" s="15" t="s">
        <v>84</v>
      </c>
      <c r="AW237" s="15" t="s">
        <v>32</v>
      </c>
      <c r="AX237" s="15" t="s">
        <v>76</v>
      </c>
      <c r="AY237" s="242" t="s">
        <v>131</v>
      </c>
    </row>
    <row r="238" spans="2:51" s="13" customFormat="1" ht="11.25">
      <c r="B238" s="211"/>
      <c r="C238" s="212"/>
      <c r="D238" s="197" t="s">
        <v>238</v>
      </c>
      <c r="E238" s="213" t="s">
        <v>1</v>
      </c>
      <c r="F238" s="214" t="s">
        <v>290</v>
      </c>
      <c r="G238" s="212"/>
      <c r="H238" s="215">
        <v>30.08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238</v>
      </c>
      <c r="AU238" s="221" t="s">
        <v>86</v>
      </c>
      <c r="AV238" s="13" t="s">
        <v>86</v>
      </c>
      <c r="AW238" s="13" t="s">
        <v>32</v>
      </c>
      <c r="AX238" s="13" t="s">
        <v>76</v>
      </c>
      <c r="AY238" s="221" t="s">
        <v>131</v>
      </c>
    </row>
    <row r="239" spans="2:51" s="14" customFormat="1" ht="11.25">
      <c r="B239" s="222"/>
      <c r="C239" s="223"/>
      <c r="D239" s="197" t="s">
        <v>238</v>
      </c>
      <c r="E239" s="224" t="s">
        <v>1</v>
      </c>
      <c r="F239" s="225" t="s">
        <v>240</v>
      </c>
      <c r="G239" s="223"/>
      <c r="H239" s="226">
        <v>30.08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238</v>
      </c>
      <c r="AU239" s="232" t="s">
        <v>86</v>
      </c>
      <c r="AV239" s="14" t="s">
        <v>130</v>
      </c>
      <c r="AW239" s="14" t="s">
        <v>32</v>
      </c>
      <c r="AX239" s="14" t="s">
        <v>84</v>
      </c>
      <c r="AY239" s="232" t="s">
        <v>131</v>
      </c>
    </row>
    <row r="240" spans="1:65" s="2" customFormat="1" ht="24.2" customHeight="1">
      <c r="A240" s="34"/>
      <c r="B240" s="35"/>
      <c r="C240" s="184" t="s">
        <v>356</v>
      </c>
      <c r="D240" s="184" t="s">
        <v>132</v>
      </c>
      <c r="E240" s="185" t="s">
        <v>357</v>
      </c>
      <c r="F240" s="186" t="s">
        <v>358</v>
      </c>
      <c r="G240" s="187" t="s">
        <v>271</v>
      </c>
      <c r="H240" s="188">
        <v>94</v>
      </c>
      <c r="I240" s="189"/>
      <c r="J240" s="190">
        <f>ROUND(I240*H240,2)</f>
        <v>0</v>
      </c>
      <c r="K240" s="186" t="s">
        <v>147</v>
      </c>
      <c r="L240" s="39"/>
      <c r="M240" s="191" t="s">
        <v>1</v>
      </c>
      <c r="N240" s="192" t="s">
        <v>41</v>
      </c>
      <c r="O240" s="71"/>
      <c r="P240" s="193">
        <f>O240*H240</f>
        <v>0</v>
      </c>
      <c r="Q240" s="193">
        <v>0</v>
      </c>
      <c r="R240" s="193">
        <f>Q240*H240</f>
        <v>0</v>
      </c>
      <c r="S240" s="193">
        <v>0</v>
      </c>
      <c r="T240" s="194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5" t="s">
        <v>130</v>
      </c>
      <c r="AT240" s="195" t="s">
        <v>132</v>
      </c>
      <c r="AU240" s="195" t="s">
        <v>86</v>
      </c>
      <c r="AY240" s="17" t="s">
        <v>131</v>
      </c>
      <c r="BE240" s="196">
        <f>IF(N240="základní",J240,0)</f>
        <v>0</v>
      </c>
      <c r="BF240" s="196">
        <f>IF(N240="snížená",J240,0)</f>
        <v>0</v>
      </c>
      <c r="BG240" s="196">
        <f>IF(N240="zákl. přenesená",J240,0)</f>
        <v>0</v>
      </c>
      <c r="BH240" s="196">
        <f>IF(N240="sníž. přenesená",J240,0)</f>
        <v>0</v>
      </c>
      <c r="BI240" s="196">
        <f>IF(N240="nulová",J240,0)</f>
        <v>0</v>
      </c>
      <c r="BJ240" s="17" t="s">
        <v>84</v>
      </c>
      <c r="BK240" s="196">
        <f>ROUND(I240*H240,2)</f>
        <v>0</v>
      </c>
      <c r="BL240" s="17" t="s">
        <v>130</v>
      </c>
      <c r="BM240" s="195" t="s">
        <v>359</v>
      </c>
    </row>
    <row r="241" spans="1:47" s="2" customFormat="1" ht="19.5">
      <c r="A241" s="34"/>
      <c r="B241" s="35"/>
      <c r="C241" s="36"/>
      <c r="D241" s="197" t="s">
        <v>137</v>
      </c>
      <c r="E241" s="36"/>
      <c r="F241" s="198" t="s">
        <v>360</v>
      </c>
      <c r="G241" s="36"/>
      <c r="H241" s="36"/>
      <c r="I241" s="199"/>
      <c r="J241" s="36"/>
      <c r="K241" s="36"/>
      <c r="L241" s="39"/>
      <c r="M241" s="200"/>
      <c r="N241" s="201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137</v>
      </c>
      <c r="AU241" s="17" t="s">
        <v>86</v>
      </c>
    </row>
    <row r="242" spans="1:47" s="2" customFormat="1" ht="11.25">
      <c r="A242" s="34"/>
      <c r="B242" s="35"/>
      <c r="C242" s="36"/>
      <c r="D242" s="204" t="s">
        <v>148</v>
      </c>
      <c r="E242" s="36"/>
      <c r="F242" s="205" t="s">
        <v>361</v>
      </c>
      <c r="G242" s="36"/>
      <c r="H242" s="36"/>
      <c r="I242" s="199"/>
      <c r="J242" s="36"/>
      <c r="K242" s="36"/>
      <c r="L242" s="39"/>
      <c r="M242" s="200"/>
      <c r="N242" s="201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148</v>
      </c>
      <c r="AU242" s="17" t="s">
        <v>86</v>
      </c>
    </row>
    <row r="243" spans="1:65" s="2" customFormat="1" ht="24.2" customHeight="1">
      <c r="A243" s="34"/>
      <c r="B243" s="35"/>
      <c r="C243" s="184" t="s">
        <v>194</v>
      </c>
      <c r="D243" s="184" t="s">
        <v>132</v>
      </c>
      <c r="E243" s="185" t="s">
        <v>362</v>
      </c>
      <c r="F243" s="186" t="s">
        <v>363</v>
      </c>
      <c r="G243" s="187" t="s">
        <v>231</v>
      </c>
      <c r="H243" s="188">
        <v>474.59</v>
      </c>
      <c r="I243" s="189"/>
      <c r="J243" s="190">
        <f>ROUND(I243*H243,2)</f>
        <v>0</v>
      </c>
      <c r="K243" s="186" t="s">
        <v>147</v>
      </c>
      <c r="L243" s="39"/>
      <c r="M243" s="191" t="s">
        <v>1</v>
      </c>
      <c r="N243" s="192" t="s">
        <v>41</v>
      </c>
      <c r="O243" s="71"/>
      <c r="P243" s="193">
        <f>O243*H243</f>
        <v>0</v>
      </c>
      <c r="Q243" s="193">
        <v>0</v>
      </c>
      <c r="R243" s="193">
        <f>Q243*H243</f>
        <v>0</v>
      </c>
      <c r="S243" s="193">
        <v>0</v>
      </c>
      <c r="T243" s="194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5" t="s">
        <v>130</v>
      </c>
      <c r="AT243" s="195" t="s">
        <v>132</v>
      </c>
      <c r="AU243" s="195" t="s">
        <v>86</v>
      </c>
      <c r="AY243" s="17" t="s">
        <v>131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7" t="s">
        <v>84</v>
      </c>
      <c r="BK243" s="196">
        <f>ROUND(I243*H243,2)</f>
        <v>0</v>
      </c>
      <c r="BL243" s="17" t="s">
        <v>130</v>
      </c>
      <c r="BM243" s="195" t="s">
        <v>364</v>
      </c>
    </row>
    <row r="244" spans="1:47" s="2" customFormat="1" ht="29.25">
      <c r="A244" s="34"/>
      <c r="B244" s="35"/>
      <c r="C244" s="36"/>
      <c r="D244" s="197" t="s">
        <v>137</v>
      </c>
      <c r="E244" s="36"/>
      <c r="F244" s="198" t="s">
        <v>365</v>
      </c>
      <c r="G244" s="36"/>
      <c r="H244" s="36"/>
      <c r="I244" s="199"/>
      <c r="J244" s="36"/>
      <c r="K244" s="36"/>
      <c r="L244" s="39"/>
      <c r="M244" s="200"/>
      <c r="N244" s="201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137</v>
      </c>
      <c r="AU244" s="17" t="s">
        <v>86</v>
      </c>
    </row>
    <row r="245" spans="1:47" s="2" customFormat="1" ht="11.25">
      <c r="A245" s="34"/>
      <c r="B245" s="35"/>
      <c r="C245" s="36"/>
      <c r="D245" s="204" t="s">
        <v>148</v>
      </c>
      <c r="E245" s="36"/>
      <c r="F245" s="205" t="s">
        <v>366</v>
      </c>
      <c r="G245" s="36"/>
      <c r="H245" s="36"/>
      <c r="I245" s="199"/>
      <c r="J245" s="36"/>
      <c r="K245" s="36"/>
      <c r="L245" s="39"/>
      <c r="M245" s="200"/>
      <c r="N245" s="201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148</v>
      </c>
      <c r="AU245" s="17" t="s">
        <v>86</v>
      </c>
    </row>
    <row r="246" spans="2:51" s="15" customFormat="1" ht="11.25">
      <c r="B246" s="233"/>
      <c r="C246" s="234"/>
      <c r="D246" s="197" t="s">
        <v>238</v>
      </c>
      <c r="E246" s="235" t="s">
        <v>1</v>
      </c>
      <c r="F246" s="236" t="s">
        <v>367</v>
      </c>
      <c r="G246" s="234"/>
      <c r="H246" s="235" t="s">
        <v>1</v>
      </c>
      <c r="I246" s="237"/>
      <c r="J246" s="234"/>
      <c r="K246" s="234"/>
      <c r="L246" s="238"/>
      <c r="M246" s="239"/>
      <c r="N246" s="240"/>
      <c r="O246" s="240"/>
      <c r="P246" s="240"/>
      <c r="Q246" s="240"/>
      <c r="R246" s="240"/>
      <c r="S246" s="240"/>
      <c r="T246" s="241"/>
      <c r="AT246" s="242" t="s">
        <v>238</v>
      </c>
      <c r="AU246" s="242" t="s">
        <v>86</v>
      </c>
      <c r="AV246" s="15" t="s">
        <v>84</v>
      </c>
      <c r="AW246" s="15" t="s">
        <v>32</v>
      </c>
      <c r="AX246" s="15" t="s">
        <v>76</v>
      </c>
      <c r="AY246" s="242" t="s">
        <v>131</v>
      </c>
    </row>
    <row r="247" spans="2:51" s="13" customFormat="1" ht="11.25">
      <c r="B247" s="211"/>
      <c r="C247" s="212"/>
      <c r="D247" s="197" t="s">
        <v>238</v>
      </c>
      <c r="E247" s="213" t="s">
        <v>1</v>
      </c>
      <c r="F247" s="214" t="s">
        <v>368</v>
      </c>
      <c r="G247" s="212"/>
      <c r="H247" s="215">
        <v>474.59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238</v>
      </c>
      <c r="AU247" s="221" t="s">
        <v>86</v>
      </c>
      <c r="AV247" s="13" t="s">
        <v>86</v>
      </c>
      <c r="AW247" s="13" t="s">
        <v>32</v>
      </c>
      <c r="AX247" s="13" t="s">
        <v>76</v>
      </c>
      <c r="AY247" s="221" t="s">
        <v>131</v>
      </c>
    </row>
    <row r="248" spans="2:51" s="14" customFormat="1" ht="11.25">
      <c r="B248" s="222"/>
      <c r="C248" s="223"/>
      <c r="D248" s="197" t="s">
        <v>238</v>
      </c>
      <c r="E248" s="224" t="s">
        <v>1</v>
      </c>
      <c r="F248" s="225" t="s">
        <v>240</v>
      </c>
      <c r="G248" s="223"/>
      <c r="H248" s="226">
        <v>474.59</v>
      </c>
      <c r="I248" s="227"/>
      <c r="J248" s="223"/>
      <c r="K248" s="223"/>
      <c r="L248" s="228"/>
      <c r="M248" s="229"/>
      <c r="N248" s="230"/>
      <c r="O248" s="230"/>
      <c r="P248" s="230"/>
      <c r="Q248" s="230"/>
      <c r="R248" s="230"/>
      <c r="S248" s="230"/>
      <c r="T248" s="231"/>
      <c r="AT248" s="232" t="s">
        <v>238</v>
      </c>
      <c r="AU248" s="232" t="s">
        <v>86</v>
      </c>
      <c r="AV248" s="14" t="s">
        <v>130</v>
      </c>
      <c r="AW248" s="14" t="s">
        <v>32</v>
      </c>
      <c r="AX248" s="14" t="s">
        <v>84</v>
      </c>
      <c r="AY248" s="232" t="s">
        <v>131</v>
      </c>
    </row>
    <row r="249" spans="1:65" s="2" customFormat="1" ht="24.2" customHeight="1">
      <c r="A249" s="34"/>
      <c r="B249" s="35"/>
      <c r="C249" s="243" t="s">
        <v>369</v>
      </c>
      <c r="D249" s="243" t="s">
        <v>332</v>
      </c>
      <c r="E249" s="244" t="s">
        <v>370</v>
      </c>
      <c r="F249" s="245" t="s">
        <v>371</v>
      </c>
      <c r="G249" s="246" t="s">
        <v>231</v>
      </c>
      <c r="H249" s="247">
        <v>562.152</v>
      </c>
      <c r="I249" s="248"/>
      <c r="J249" s="249">
        <f>ROUND(I249*H249,2)</f>
        <v>0</v>
      </c>
      <c r="K249" s="245" t="s">
        <v>147</v>
      </c>
      <c r="L249" s="250"/>
      <c r="M249" s="251" t="s">
        <v>1</v>
      </c>
      <c r="N249" s="252" t="s">
        <v>41</v>
      </c>
      <c r="O249" s="71"/>
      <c r="P249" s="193">
        <f>O249*H249</f>
        <v>0</v>
      </c>
      <c r="Q249" s="193">
        <v>0</v>
      </c>
      <c r="R249" s="193">
        <f>Q249*H249</f>
        <v>0</v>
      </c>
      <c r="S249" s="193">
        <v>0</v>
      </c>
      <c r="T249" s="194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5" t="s">
        <v>156</v>
      </c>
      <c r="AT249" s="195" t="s">
        <v>332</v>
      </c>
      <c r="AU249" s="195" t="s">
        <v>86</v>
      </c>
      <c r="AY249" s="17" t="s">
        <v>131</v>
      </c>
      <c r="BE249" s="196">
        <f>IF(N249="základní",J249,0)</f>
        <v>0</v>
      </c>
      <c r="BF249" s="196">
        <f>IF(N249="snížená",J249,0)</f>
        <v>0</v>
      </c>
      <c r="BG249" s="196">
        <f>IF(N249="zákl. přenesená",J249,0)</f>
        <v>0</v>
      </c>
      <c r="BH249" s="196">
        <f>IF(N249="sníž. přenesená",J249,0)</f>
        <v>0</v>
      </c>
      <c r="BI249" s="196">
        <f>IF(N249="nulová",J249,0)</f>
        <v>0</v>
      </c>
      <c r="BJ249" s="17" t="s">
        <v>84</v>
      </c>
      <c r="BK249" s="196">
        <f>ROUND(I249*H249,2)</f>
        <v>0</v>
      </c>
      <c r="BL249" s="17" t="s">
        <v>130</v>
      </c>
      <c r="BM249" s="195" t="s">
        <v>372</v>
      </c>
    </row>
    <row r="250" spans="1:47" s="2" customFormat="1" ht="19.5">
      <c r="A250" s="34"/>
      <c r="B250" s="35"/>
      <c r="C250" s="36"/>
      <c r="D250" s="197" t="s">
        <v>137</v>
      </c>
      <c r="E250" s="36"/>
      <c r="F250" s="198" t="s">
        <v>371</v>
      </c>
      <c r="G250" s="36"/>
      <c r="H250" s="36"/>
      <c r="I250" s="199"/>
      <c r="J250" s="36"/>
      <c r="K250" s="36"/>
      <c r="L250" s="39"/>
      <c r="M250" s="200"/>
      <c r="N250" s="201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137</v>
      </c>
      <c r="AU250" s="17" t="s">
        <v>86</v>
      </c>
    </row>
    <row r="251" spans="2:51" s="13" customFormat="1" ht="11.25">
      <c r="B251" s="211"/>
      <c r="C251" s="212"/>
      <c r="D251" s="197" t="s">
        <v>238</v>
      </c>
      <c r="E251" s="213" t="s">
        <v>1</v>
      </c>
      <c r="F251" s="214" t="s">
        <v>373</v>
      </c>
      <c r="G251" s="212"/>
      <c r="H251" s="215">
        <v>562.152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238</v>
      </c>
      <c r="AU251" s="221" t="s">
        <v>86</v>
      </c>
      <c r="AV251" s="13" t="s">
        <v>86</v>
      </c>
      <c r="AW251" s="13" t="s">
        <v>32</v>
      </c>
      <c r="AX251" s="13" t="s">
        <v>76</v>
      </c>
      <c r="AY251" s="221" t="s">
        <v>131</v>
      </c>
    </row>
    <row r="252" spans="2:51" s="14" customFormat="1" ht="11.25">
      <c r="B252" s="222"/>
      <c r="C252" s="223"/>
      <c r="D252" s="197" t="s">
        <v>238</v>
      </c>
      <c r="E252" s="224" t="s">
        <v>1</v>
      </c>
      <c r="F252" s="225" t="s">
        <v>240</v>
      </c>
      <c r="G252" s="223"/>
      <c r="H252" s="226">
        <v>562.152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238</v>
      </c>
      <c r="AU252" s="232" t="s">
        <v>86</v>
      </c>
      <c r="AV252" s="14" t="s">
        <v>130</v>
      </c>
      <c r="AW252" s="14" t="s">
        <v>32</v>
      </c>
      <c r="AX252" s="14" t="s">
        <v>84</v>
      </c>
      <c r="AY252" s="232" t="s">
        <v>131</v>
      </c>
    </row>
    <row r="253" spans="2:63" s="12" customFormat="1" ht="22.9" customHeight="1">
      <c r="B253" s="170"/>
      <c r="C253" s="171"/>
      <c r="D253" s="172" t="s">
        <v>75</v>
      </c>
      <c r="E253" s="202" t="s">
        <v>130</v>
      </c>
      <c r="F253" s="202" t="s">
        <v>374</v>
      </c>
      <c r="G253" s="171"/>
      <c r="H253" s="171"/>
      <c r="I253" s="174"/>
      <c r="J253" s="203">
        <f>BK253</f>
        <v>0</v>
      </c>
      <c r="K253" s="171"/>
      <c r="L253" s="176"/>
      <c r="M253" s="177"/>
      <c r="N253" s="178"/>
      <c r="O253" s="178"/>
      <c r="P253" s="179">
        <f>SUM(P254:P270)</f>
        <v>0</v>
      </c>
      <c r="Q253" s="178"/>
      <c r="R253" s="179">
        <f>SUM(R254:R270)</f>
        <v>0</v>
      </c>
      <c r="S253" s="178"/>
      <c r="T253" s="180">
        <f>SUM(T254:T270)</f>
        <v>0</v>
      </c>
      <c r="AR253" s="181" t="s">
        <v>84</v>
      </c>
      <c r="AT253" s="182" t="s">
        <v>75</v>
      </c>
      <c r="AU253" s="182" t="s">
        <v>84</v>
      </c>
      <c r="AY253" s="181" t="s">
        <v>131</v>
      </c>
      <c r="BK253" s="183">
        <f>SUM(BK254:BK270)</f>
        <v>0</v>
      </c>
    </row>
    <row r="254" spans="1:65" s="2" customFormat="1" ht="33" customHeight="1">
      <c r="A254" s="34"/>
      <c r="B254" s="35"/>
      <c r="C254" s="184" t="s">
        <v>201</v>
      </c>
      <c r="D254" s="184" t="s">
        <v>132</v>
      </c>
      <c r="E254" s="185" t="s">
        <v>375</v>
      </c>
      <c r="F254" s="186" t="s">
        <v>376</v>
      </c>
      <c r="G254" s="187" t="s">
        <v>231</v>
      </c>
      <c r="H254" s="188">
        <v>13.88</v>
      </c>
      <c r="I254" s="189"/>
      <c r="J254" s="190">
        <f>ROUND(I254*H254,2)</f>
        <v>0</v>
      </c>
      <c r="K254" s="186" t="s">
        <v>147</v>
      </c>
      <c r="L254" s="39"/>
      <c r="M254" s="191" t="s">
        <v>1</v>
      </c>
      <c r="N254" s="192" t="s">
        <v>41</v>
      </c>
      <c r="O254" s="71"/>
      <c r="P254" s="193">
        <f>O254*H254</f>
        <v>0</v>
      </c>
      <c r="Q254" s="193">
        <v>0</v>
      </c>
      <c r="R254" s="193">
        <f>Q254*H254</f>
        <v>0</v>
      </c>
      <c r="S254" s="193">
        <v>0</v>
      </c>
      <c r="T254" s="194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5" t="s">
        <v>130</v>
      </c>
      <c r="AT254" s="195" t="s">
        <v>132</v>
      </c>
      <c r="AU254" s="195" t="s">
        <v>86</v>
      </c>
      <c r="AY254" s="17" t="s">
        <v>131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17" t="s">
        <v>84</v>
      </c>
      <c r="BK254" s="196">
        <f>ROUND(I254*H254,2)</f>
        <v>0</v>
      </c>
      <c r="BL254" s="17" t="s">
        <v>130</v>
      </c>
      <c r="BM254" s="195" t="s">
        <v>377</v>
      </c>
    </row>
    <row r="255" spans="1:47" s="2" customFormat="1" ht="19.5">
      <c r="A255" s="34"/>
      <c r="B255" s="35"/>
      <c r="C255" s="36"/>
      <c r="D255" s="197" t="s">
        <v>137</v>
      </c>
      <c r="E255" s="36"/>
      <c r="F255" s="198" t="s">
        <v>378</v>
      </c>
      <c r="G255" s="36"/>
      <c r="H255" s="36"/>
      <c r="I255" s="199"/>
      <c r="J255" s="36"/>
      <c r="K255" s="36"/>
      <c r="L255" s="39"/>
      <c r="M255" s="200"/>
      <c r="N255" s="201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137</v>
      </c>
      <c r="AU255" s="17" t="s">
        <v>86</v>
      </c>
    </row>
    <row r="256" spans="1:47" s="2" customFormat="1" ht="11.25">
      <c r="A256" s="34"/>
      <c r="B256" s="35"/>
      <c r="C256" s="36"/>
      <c r="D256" s="204" t="s">
        <v>148</v>
      </c>
      <c r="E256" s="36"/>
      <c r="F256" s="205" t="s">
        <v>379</v>
      </c>
      <c r="G256" s="36"/>
      <c r="H256" s="36"/>
      <c r="I256" s="199"/>
      <c r="J256" s="36"/>
      <c r="K256" s="36"/>
      <c r="L256" s="39"/>
      <c r="M256" s="200"/>
      <c r="N256" s="201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148</v>
      </c>
      <c r="AU256" s="17" t="s">
        <v>86</v>
      </c>
    </row>
    <row r="257" spans="1:65" s="2" customFormat="1" ht="24.2" customHeight="1">
      <c r="A257" s="34"/>
      <c r="B257" s="35"/>
      <c r="C257" s="184" t="s">
        <v>380</v>
      </c>
      <c r="D257" s="184" t="s">
        <v>132</v>
      </c>
      <c r="E257" s="185" t="s">
        <v>381</v>
      </c>
      <c r="F257" s="186" t="s">
        <v>382</v>
      </c>
      <c r="G257" s="187" t="s">
        <v>231</v>
      </c>
      <c r="H257" s="188">
        <v>69.4</v>
      </c>
      <c r="I257" s="189"/>
      <c r="J257" s="190">
        <f>ROUND(I257*H257,2)</f>
        <v>0</v>
      </c>
      <c r="K257" s="186" t="s">
        <v>147</v>
      </c>
      <c r="L257" s="39"/>
      <c r="M257" s="191" t="s">
        <v>1</v>
      </c>
      <c r="N257" s="192" t="s">
        <v>41</v>
      </c>
      <c r="O257" s="71"/>
      <c r="P257" s="193">
        <f>O257*H257</f>
        <v>0</v>
      </c>
      <c r="Q257" s="193">
        <v>0</v>
      </c>
      <c r="R257" s="193">
        <f>Q257*H257</f>
        <v>0</v>
      </c>
      <c r="S257" s="193">
        <v>0</v>
      </c>
      <c r="T257" s="194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5" t="s">
        <v>130</v>
      </c>
      <c r="AT257" s="195" t="s">
        <v>132</v>
      </c>
      <c r="AU257" s="195" t="s">
        <v>86</v>
      </c>
      <c r="AY257" s="17" t="s">
        <v>131</v>
      </c>
      <c r="BE257" s="196">
        <f>IF(N257="základní",J257,0)</f>
        <v>0</v>
      </c>
      <c r="BF257" s="196">
        <f>IF(N257="snížená",J257,0)</f>
        <v>0</v>
      </c>
      <c r="BG257" s="196">
        <f>IF(N257="zákl. přenesená",J257,0)</f>
        <v>0</v>
      </c>
      <c r="BH257" s="196">
        <f>IF(N257="sníž. přenesená",J257,0)</f>
        <v>0</v>
      </c>
      <c r="BI257" s="196">
        <f>IF(N257="nulová",J257,0)</f>
        <v>0</v>
      </c>
      <c r="BJ257" s="17" t="s">
        <v>84</v>
      </c>
      <c r="BK257" s="196">
        <f>ROUND(I257*H257,2)</f>
        <v>0</v>
      </c>
      <c r="BL257" s="17" t="s">
        <v>130</v>
      </c>
      <c r="BM257" s="195" t="s">
        <v>383</v>
      </c>
    </row>
    <row r="258" spans="1:47" s="2" customFormat="1" ht="29.25">
      <c r="A258" s="34"/>
      <c r="B258" s="35"/>
      <c r="C258" s="36"/>
      <c r="D258" s="197" t="s">
        <v>137</v>
      </c>
      <c r="E258" s="36"/>
      <c r="F258" s="198" t="s">
        <v>384</v>
      </c>
      <c r="G258" s="36"/>
      <c r="H258" s="36"/>
      <c r="I258" s="199"/>
      <c r="J258" s="36"/>
      <c r="K258" s="36"/>
      <c r="L258" s="39"/>
      <c r="M258" s="200"/>
      <c r="N258" s="201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137</v>
      </c>
      <c r="AU258" s="17" t="s">
        <v>86</v>
      </c>
    </row>
    <row r="259" spans="1:47" s="2" customFormat="1" ht="11.25">
      <c r="A259" s="34"/>
      <c r="B259" s="35"/>
      <c r="C259" s="36"/>
      <c r="D259" s="204" t="s">
        <v>148</v>
      </c>
      <c r="E259" s="36"/>
      <c r="F259" s="205" t="s">
        <v>385</v>
      </c>
      <c r="G259" s="36"/>
      <c r="H259" s="36"/>
      <c r="I259" s="199"/>
      <c r="J259" s="36"/>
      <c r="K259" s="36"/>
      <c r="L259" s="39"/>
      <c r="M259" s="200"/>
      <c r="N259" s="201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148</v>
      </c>
      <c r="AU259" s="17" t="s">
        <v>86</v>
      </c>
    </row>
    <row r="260" spans="2:51" s="13" customFormat="1" ht="11.25">
      <c r="B260" s="211"/>
      <c r="C260" s="212"/>
      <c r="D260" s="197" t="s">
        <v>238</v>
      </c>
      <c r="E260" s="213" t="s">
        <v>1</v>
      </c>
      <c r="F260" s="214" t="s">
        <v>386</v>
      </c>
      <c r="G260" s="212"/>
      <c r="H260" s="215">
        <v>69.4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238</v>
      </c>
      <c r="AU260" s="221" t="s">
        <v>86</v>
      </c>
      <c r="AV260" s="13" t="s">
        <v>86</v>
      </c>
      <c r="AW260" s="13" t="s">
        <v>32</v>
      </c>
      <c r="AX260" s="13" t="s">
        <v>76</v>
      </c>
      <c r="AY260" s="221" t="s">
        <v>131</v>
      </c>
    </row>
    <row r="261" spans="2:51" s="14" customFormat="1" ht="11.25">
      <c r="B261" s="222"/>
      <c r="C261" s="223"/>
      <c r="D261" s="197" t="s">
        <v>238</v>
      </c>
      <c r="E261" s="224" t="s">
        <v>1</v>
      </c>
      <c r="F261" s="225" t="s">
        <v>240</v>
      </c>
      <c r="G261" s="223"/>
      <c r="H261" s="226">
        <v>69.4</v>
      </c>
      <c r="I261" s="227"/>
      <c r="J261" s="223"/>
      <c r="K261" s="223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238</v>
      </c>
      <c r="AU261" s="232" t="s">
        <v>86</v>
      </c>
      <c r="AV261" s="14" t="s">
        <v>130</v>
      </c>
      <c r="AW261" s="14" t="s">
        <v>32</v>
      </c>
      <c r="AX261" s="14" t="s">
        <v>84</v>
      </c>
      <c r="AY261" s="232" t="s">
        <v>131</v>
      </c>
    </row>
    <row r="262" spans="1:65" s="2" customFormat="1" ht="24.2" customHeight="1">
      <c r="A262" s="34"/>
      <c r="B262" s="35"/>
      <c r="C262" s="184" t="s">
        <v>299</v>
      </c>
      <c r="D262" s="184" t="s">
        <v>132</v>
      </c>
      <c r="E262" s="185" t="s">
        <v>387</v>
      </c>
      <c r="F262" s="186" t="s">
        <v>388</v>
      </c>
      <c r="G262" s="187" t="s">
        <v>276</v>
      </c>
      <c r="H262" s="188">
        <v>2.776</v>
      </c>
      <c r="I262" s="189"/>
      <c r="J262" s="190">
        <f>ROUND(I262*H262,2)</f>
        <v>0</v>
      </c>
      <c r="K262" s="186" t="s">
        <v>147</v>
      </c>
      <c r="L262" s="39"/>
      <c r="M262" s="191" t="s">
        <v>1</v>
      </c>
      <c r="N262" s="192" t="s">
        <v>41</v>
      </c>
      <c r="O262" s="71"/>
      <c r="P262" s="193">
        <f>O262*H262</f>
        <v>0</v>
      </c>
      <c r="Q262" s="193">
        <v>0</v>
      </c>
      <c r="R262" s="193">
        <f>Q262*H262</f>
        <v>0</v>
      </c>
      <c r="S262" s="193">
        <v>0</v>
      </c>
      <c r="T262" s="194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5" t="s">
        <v>130</v>
      </c>
      <c r="AT262" s="195" t="s">
        <v>132</v>
      </c>
      <c r="AU262" s="195" t="s">
        <v>86</v>
      </c>
      <c r="AY262" s="17" t="s">
        <v>131</v>
      </c>
      <c r="BE262" s="196">
        <f>IF(N262="základní",J262,0)</f>
        <v>0</v>
      </c>
      <c r="BF262" s="196">
        <f>IF(N262="snížená",J262,0)</f>
        <v>0</v>
      </c>
      <c r="BG262" s="196">
        <f>IF(N262="zákl. přenesená",J262,0)</f>
        <v>0</v>
      </c>
      <c r="BH262" s="196">
        <f>IF(N262="sníž. přenesená",J262,0)</f>
        <v>0</v>
      </c>
      <c r="BI262" s="196">
        <f>IF(N262="nulová",J262,0)</f>
        <v>0</v>
      </c>
      <c r="BJ262" s="17" t="s">
        <v>84</v>
      </c>
      <c r="BK262" s="196">
        <f>ROUND(I262*H262,2)</f>
        <v>0</v>
      </c>
      <c r="BL262" s="17" t="s">
        <v>130</v>
      </c>
      <c r="BM262" s="195" t="s">
        <v>389</v>
      </c>
    </row>
    <row r="263" spans="1:47" s="2" customFormat="1" ht="19.5">
      <c r="A263" s="34"/>
      <c r="B263" s="35"/>
      <c r="C263" s="36"/>
      <c r="D263" s="197" t="s">
        <v>137</v>
      </c>
      <c r="E263" s="36"/>
      <c r="F263" s="198" t="s">
        <v>390</v>
      </c>
      <c r="G263" s="36"/>
      <c r="H263" s="36"/>
      <c r="I263" s="199"/>
      <c r="J263" s="36"/>
      <c r="K263" s="36"/>
      <c r="L263" s="39"/>
      <c r="M263" s="200"/>
      <c r="N263" s="201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137</v>
      </c>
      <c r="AU263" s="17" t="s">
        <v>86</v>
      </c>
    </row>
    <row r="264" spans="1:47" s="2" customFormat="1" ht="11.25">
      <c r="A264" s="34"/>
      <c r="B264" s="35"/>
      <c r="C264" s="36"/>
      <c r="D264" s="204" t="s">
        <v>148</v>
      </c>
      <c r="E264" s="36"/>
      <c r="F264" s="205" t="s">
        <v>391</v>
      </c>
      <c r="G264" s="36"/>
      <c r="H264" s="36"/>
      <c r="I264" s="199"/>
      <c r="J264" s="36"/>
      <c r="K264" s="36"/>
      <c r="L264" s="39"/>
      <c r="M264" s="200"/>
      <c r="N264" s="201"/>
      <c r="O264" s="71"/>
      <c r="P264" s="71"/>
      <c r="Q264" s="71"/>
      <c r="R264" s="71"/>
      <c r="S264" s="71"/>
      <c r="T264" s="72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148</v>
      </c>
      <c r="AU264" s="17" t="s">
        <v>86</v>
      </c>
    </row>
    <row r="265" spans="2:51" s="15" customFormat="1" ht="11.25">
      <c r="B265" s="233"/>
      <c r="C265" s="234"/>
      <c r="D265" s="197" t="s">
        <v>238</v>
      </c>
      <c r="E265" s="235" t="s">
        <v>1</v>
      </c>
      <c r="F265" s="236" t="s">
        <v>392</v>
      </c>
      <c r="G265" s="234"/>
      <c r="H265" s="235" t="s">
        <v>1</v>
      </c>
      <c r="I265" s="237"/>
      <c r="J265" s="234"/>
      <c r="K265" s="234"/>
      <c r="L265" s="238"/>
      <c r="M265" s="239"/>
      <c r="N265" s="240"/>
      <c r="O265" s="240"/>
      <c r="P265" s="240"/>
      <c r="Q265" s="240"/>
      <c r="R265" s="240"/>
      <c r="S265" s="240"/>
      <c r="T265" s="241"/>
      <c r="AT265" s="242" t="s">
        <v>238</v>
      </c>
      <c r="AU265" s="242" t="s">
        <v>86</v>
      </c>
      <c r="AV265" s="15" t="s">
        <v>84</v>
      </c>
      <c r="AW265" s="15" t="s">
        <v>32</v>
      </c>
      <c r="AX265" s="15" t="s">
        <v>76</v>
      </c>
      <c r="AY265" s="242" t="s">
        <v>131</v>
      </c>
    </row>
    <row r="266" spans="2:51" s="13" customFormat="1" ht="11.25">
      <c r="B266" s="211"/>
      <c r="C266" s="212"/>
      <c r="D266" s="197" t="s">
        <v>238</v>
      </c>
      <c r="E266" s="213" t="s">
        <v>1</v>
      </c>
      <c r="F266" s="214" t="s">
        <v>393</v>
      </c>
      <c r="G266" s="212"/>
      <c r="H266" s="215">
        <v>2.776</v>
      </c>
      <c r="I266" s="216"/>
      <c r="J266" s="212"/>
      <c r="K266" s="212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238</v>
      </c>
      <c r="AU266" s="221" t="s">
        <v>86</v>
      </c>
      <c r="AV266" s="13" t="s">
        <v>86</v>
      </c>
      <c r="AW266" s="13" t="s">
        <v>32</v>
      </c>
      <c r="AX266" s="13" t="s">
        <v>76</v>
      </c>
      <c r="AY266" s="221" t="s">
        <v>131</v>
      </c>
    </row>
    <row r="267" spans="2:51" s="14" customFormat="1" ht="11.25">
      <c r="B267" s="222"/>
      <c r="C267" s="223"/>
      <c r="D267" s="197" t="s">
        <v>238</v>
      </c>
      <c r="E267" s="224" t="s">
        <v>1</v>
      </c>
      <c r="F267" s="225" t="s">
        <v>240</v>
      </c>
      <c r="G267" s="223"/>
      <c r="H267" s="226">
        <v>2.776</v>
      </c>
      <c r="I267" s="227"/>
      <c r="J267" s="223"/>
      <c r="K267" s="223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238</v>
      </c>
      <c r="AU267" s="232" t="s">
        <v>86</v>
      </c>
      <c r="AV267" s="14" t="s">
        <v>130</v>
      </c>
      <c r="AW267" s="14" t="s">
        <v>32</v>
      </c>
      <c r="AX267" s="14" t="s">
        <v>84</v>
      </c>
      <c r="AY267" s="232" t="s">
        <v>131</v>
      </c>
    </row>
    <row r="268" spans="1:65" s="2" customFormat="1" ht="16.5" customHeight="1">
      <c r="A268" s="34"/>
      <c r="B268" s="35"/>
      <c r="C268" s="184" t="s">
        <v>394</v>
      </c>
      <c r="D268" s="184" t="s">
        <v>132</v>
      </c>
      <c r="E268" s="185" t="s">
        <v>395</v>
      </c>
      <c r="F268" s="186" t="s">
        <v>396</v>
      </c>
      <c r="G268" s="187" t="s">
        <v>231</v>
      </c>
      <c r="H268" s="188">
        <v>13.88</v>
      </c>
      <c r="I268" s="189"/>
      <c r="J268" s="190">
        <f>ROUND(I268*H268,2)</f>
        <v>0</v>
      </c>
      <c r="K268" s="186" t="s">
        <v>147</v>
      </c>
      <c r="L268" s="39"/>
      <c r="M268" s="191" t="s">
        <v>1</v>
      </c>
      <c r="N268" s="192" t="s">
        <v>41</v>
      </c>
      <c r="O268" s="71"/>
      <c r="P268" s="193">
        <f>O268*H268</f>
        <v>0</v>
      </c>
      <c r="Q268" s="193">
        <v>0</v>
      </c>
      <c r="R268" s="193">
        <f>Q268*H268</f>
        <v>0</v>
      </c>
      <c r="S268" s="193">
        <v>0</v>
      </c>
      <c r="T268" s="194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5" t="s">
        <v>130</v>
      </c>
      <c r="AT268" s="195" t="s">
        <v>132</v>
      </c>
      <c r="AU268" s="195" t="s">
        <v>86</v>
      </c>
      <c r="AY268" s="17" t="s">
        <v>131</v>
      </c>
      <c r="BE268" s="196">
        <f>IF(N268="základní",J268,0)</f>
        <v>0</v>
      </c>
      <c r="BF268" s="196">
        <f>IF(N268="snížená",J268,0)</f>
        <v>0</v>
      </c>
      <c r="BG268" s="196">
        <f>IF(N268="zákl. přenesená",J268,0)</f>
        <v>0</v>
      </c>
      <c r="BH268" s="196">
        <f>IF(N268="sníž. přenesená",J268,0)</f>
        <v>0</v>
      </c>
      <c r="BI268" s="196">
        <f>IF(N268="nulová",J268,0)</f>
        <v>0</v>
      </c>
      <c r="BJ268" s="17" t="s">
        <v>84</v>
      </c>
      <c r="BK268" s="196">
        <f>ROUND(I268*H268,2)</f>
        <v>0</v>
      </c>
      <c r="BL268" s="17" t="s">
        <v>130</v>
      </c>
      <c r="BM268" s="195" t="s">
        <v>397</v>
      </c>
    </row>
    <row r="269" spans="1:47" s="2" customFormat="1" ht="19.5">
      <c r="A269" s="34"/>
      <c r="B269" s="35"/>
      <c r="C269" s="36"/>
      <c r="D269" s="197" t="s">
        <v>137</v>
      </c>
      <c r="E269" s="36"/>
      <c r="F269" s="198" t="s">
        <v>398</v>
      </c>
      <c r="G269" s="36"/>
      <c r="H269" s="36"/>
      <c r="I269" s="199"/>
      <c r="J269" s="36"/>
      <c r="K269" s="36"/>
      <c r="L269" s="39"/>
      <c r="M269" s="200"/>
      <c r="N269" s="201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137</v>
      </c>
      <c r="AU269" s="17" t="s">
        <v>86</v>
      </c>
    </row>
    <row r="270" spans="1:47" s="2" customFormat="1" ht="11.25">
      <c r="A270" s="34"/>
      <c r="B270" s="35"/>
      <c r="C270" s="36"/>
      <c r="D270" s="204" t="s">
        <v>148</v>
      </c>
      <c r="E270" s="36"/>
      <c r="F270" s="205" t="s">
        <v>399</v>
      </c>
      <c r="G270" s="36"/>
      <c r="H270" s="36"/>
      <c r="I270" s="199"/>
      <c r="J270" s="36"/>
      <c r="K270" s="36"/>
      <c r="L270" s="39"/>
      <c r="M270" s="200"/>
      <c r="N270" s="201"/>
      <c r="O270" s="71"/>
      <c r="P270" s="71"/>
      <c r="Q270" s="71"/>
      <c r="R270" s="71"/>
      <c r="S270" s="71"/>
      <c r="T270" s="72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148</v>
      </c>
      <c r="AU270" s="17" t="s">
        <v>86</v>
      </c>
    </row>
    <row r="271" spans="2:63" s="12" customFormat="1" ht="22.9" customHeight="1">
      <c r="B271" s="170"/>
      <c r="C271" s="171"/>
      <c r="D271" s="172" t="s">
        <v>75</v>
      </c>
      <c r="E271" s="202" t="s">
        <v>141</v>
      </c>
      <c r="F271" s="202" t="s">
        <v>400</v>
      </c>
      <c r="G271" s="171"/>
      <c r="H271" s="171"/>
      <c r="I271" s="174"/>
      <c r="J271" s="203">
        <f>BK271</f>
        <v>0</v>
      </c>
      <c r="K271" s="171"/>
      <c r="L271" s="176"/>
      <c r="M271" s="177"/>
      <c r="N271" s="178"/>
      <c r="O271" s="178"/>
      <c r="P271" s="179">
        <f>SUM(P272:P314)</f>
        <v>0</v>
      </c>
      <c r="Q271" s="178"/>
      <c r="R271" s="179">
        <f>SUM(R272:R314)</f>
        <v>0</v>
      </c>
      <c r="S271" s="178"/>
      <c r="T271" s="180">
        <f>SUM(T272:T314)</f>
        <v>0</v>
      </c>
      <c r="AR271" s="181" t="s">
        <v>84</v>
      </c>
      <c r="AT271" s="182" t="s">
        <v>75</v>
      </c>
      <c r="AU271" s="182" t="s">
        <v>84</v>
      </c>
      <c r="AY271" s="181" t="s">
        <v>131</v>
      </c>
      <c r="BK271" s="183">
        <f>SUM(BK272:BK314)</f>
        <v>0</v>
      </c>
    </row>
    <row r="272" spans="1:65" s="2" customFormat="1" ht="21.75" customHeight="1">
      <c r="A272" s="34"/>
      <c r="B272" s="35"/>
      <c r="C272" s="184" t="s">
        <v>306</v>
      </c>
      <c r="D272" s="184" t="s">
        <v>132</v>
      </c>
      <c r="E272" s="185" t="s">
        <v>401</v>
      </c>
      <c r="F272" s="186" t="s">
        <v>402</v>
      </c>
      <c r="G272" s="187" t="s">
        <v>231</v>
      </c>
      <c r="H272" s="188">
        <v>389.94</v>
      </c>
      <c r="I272" s="189"/>
      <c r="J272" s="190">
        <f>ROUND(I272*H272,2)</f>
        <v>0</v>
      </c>
      <c r="K272" s="186" t="s">
        <v>147</v>
      </c>
      <c r="L272" s="39"/>
      <c r="M272" s="191" t="s">
        <v>1</v>
      </c>
      <c r="N272" s="192" t="s">
        <v>41</v>
      </c>
      <c r="O272" s="71"/>
      <c r="P272" s="193">
        <f>O272*H272</f>
        <v>0</v>
      </c>
      <c r="Q272" s="193">
        <v>0</v>
      </c>
      <c r="R272" s="193">
        <f>Q272*H272</f>
        <v>0</v>
      </c>
      <c r="S272" s="193">
        <v>0</v>
      </c>
      <c r="T272" s="194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5" t="s">
        <v>130</v>
      </c>
      <c r="AT272" s="195" t="s">
        <v>132</v>
      </c>
      <c r="AU272" s="195" t="s">
        <v>86</v>
      </c>
      <c r="AY272" s="17" t="s">
        <v>131</v>
      </c>
      <c r="BE272" s="196">
        <f>IF(N272="základní",J272,0)</f>
        <v>0</v>
      </c>
      <c r="BF272" s="196">
        <f>IF(N272="snížená",J272,0)</f>
        <v>0</v>
      </c>
      <c r="BG272" s="196">
        <f>IF(N272="zákl. přenesená",J272,0)</f>
        <v>0</v>
      </c>
      <c r="BH272" s="196">
        <f>IF(N272="sníž. přenesená",J272,0)</f>
        <v>0</v>
      </c>
      <c r="BI272" s="196">
        <f>IF(N272="nulová",J272,0)</f>
        <v>0</v>
      </c>
      <c r="BJ272" s="17" t="s">
        <v>84</v>
      </c>
      <c r="BK272" s="196">
        <f>ROUND(I272*H272,2)</f>
        <v>0</v>
      </c>
      <c r="BL272" s="17" t="s">
        <v>130</v>
      </c>
      <c r="BM272" s="195" t="s">
        <v>403</v>
      </c>
    </row>
    <row r="273" spans="1:47" s="2" customFormat="1" ht="19.5">
      <c r="A273" s="34"/>
      <c r="B273" s="35"/>
      <c r="C273" s="36"/>
      <c r="D273" s="197" t="s">
        <v>137</v>
      </c>
      <c r="E273" s="36"/>
      <c r="F273" s="198" t="s">
        <v>404</v>
      </c>
      <c r="G273" s="36"/>
      <c r="H273" s="36"/>
      <c r="I273" s="199"/>
      <c r="J273" s="36"/>
      <c r="K273" s="36"/>
      <c r="L273" s="39"/>
      <c r="M273" s="200"/>
      <c r="N273" s="201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137</v>
      </c>
      <c r="AU273" s="17" t="s">
        <v>86</v>
      </c>
    </row>
    <row r="274" spans="1:47" s="2" customFormat="1" ht="11.25">
      <c r="A274" s="34"/>
      <c r="B274" s="35"/>
      <c r="C274" s="36"/>
      <c r="D274" s="204" t="s">
        <v>148</v>
      </c>
      <c r="E274" s="36"/>
      <c r="F274" s="205" t="s">
        <v>405</v>
      </c>
      <c r="G274" s="36"/>
      <c r="H274" s="36"/>
      <c r="I274" s="199"/>
      <c r="J274" s="36"/>
      <c r="K274" s="36"/>
      <c r="L274" s="39"/>
      <c r="M274" s="200"/>
      <c r="N274" s="201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148</v>
      </c>
      <c r="AU274" s="17" t="s">
        <v>86</v>
      </c>
    </row>
    <row r="275" spans="1:65" s="2" customFormat="1" ht="21.75" customHeight="1">
      <c r="A275" s="34"/>
      <c r="B275" s="35"/>
      <c r="C275" s="184" t="s">
        <v>406</v>
      </c>
      <c r="D275" s="184" t="s">
        <v>132</v>
      </c>
      <c r="E275" s="185" t="s">
        <v>407</v>
      </c>
      <c r="F275" s="186" t="s">
        <v>408</v>
      </c>
      <c r="G275" s="187" t="s">
        <v>231</v>
      </c>
      <c r="H275" s="188">
        <v>93.06</v>
      </c>
      <c r="I275" s="189"/>
      <c r="J275" s="190">
        <f>ROUND(I275*H275,2)</f>
        <v>0</v>
      </c>
      <c r="K275" s="186" t="s">
        <v>147</v>
      </c>
      <c r="L275" s="39"/>
      <c r="M275" s="191" t="s">
        <v>1</v>
      </c>
      <c r="N275" s="192" t="s">
        <v>41</v>
      </c>
      <c r="O275" s="71"/>
      <c r="P275" s="193">
        <f>O275*H275</f>
        <v>0</v>
      </c>
      <c r="Q275" s="193">
        <v>0</v>
      </c>
      <c r="R275" s="193">
        <f>Q275*H275</f>
        <v>0</v>
      </c>
      <c r="S275" s="193">
        <v>0</v>
      </c>
      <c r="T275" s="194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5" t="s">
        <v>130</v>
      </c>
      <c r="AT275" s="195" t="s">
        <v>132</v>
      </c>
      <c r="AU275" s="195" t="s">
        <v>86</v>
      </c>
      <c r="AY275" s="17" t="s">
        <v>131</v>
      </c>
      <c r="BE275" s="196">
        <f>IF(N275="základní",J275,0)</f>
        <v>0</v>
      </c>
      <c r="BF275" s="196">
        <f>IF(N275="snížená",J275,0)</f>
        <v>0</v>
      </c>
      <c r="BG275" s="196">
        <f>IF(N275="zákl. přenesená",J275,0)</f>
        <v>0</v>
      </c>
      <c r="BH275" s="196">
        <f>IF(N275="sníž. přenesená",J275,0)</f>
        <v>0</v>
      </c>
      <c r="BI275" s="196">
        <f>IF(N275="nulová",J275,0)</f>
        <v>0</v>
      </c>
      <c r="BJ275" s="17" t="s">
        <v>84</v>
      </c>
      <c r="BK275" s="196">
        <f>ROUND(I275*H275,2)</f>
        <v>0</v>
      </c>
      <c r="BL275" s="17" t="s">
        <v>130</v>
      </c>
      <c r="BM275" s="195" t="s">
        <v>409</v>
      </c>
    </row>
    <row r="276" spans="1:47" s="2" customFormat="1" ht="19.5">
      <c r="A276" s="34"/>
      <c r="B276" s="35"/>
      <c r="C276" s="36"/>
      <c r="D276" s="197" t="s">
        <v>137</v>
      </c>
      <c r="E276" s="36"/>
      <c r="F276" s="198" t="s">
        <v>410</v>
      </c>
      <c r="G276" s="36"/>
      <c r="H276" s="36"/>
      <c r="I276" s="199"/>
      <c r="J276" s="36"/>
      <c r="K276" s="36"/>
      <c r="L276" s="39"/>
      <c r="M276" s="200"/>
      <c r="N276" s="201"/>
      <c r="O276" s="71"/>
      <c r="P276" s="71"/>
      <c r="Q276" s="71"/>
      <c r="R276" s="71"/>
      <c r="S276" s="71"/>
      <c r="T276" s="72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137</v>
      </c>
      <c r="AU276" s="17" t="s">
        <v>86</v>
      </c>
    </row>
    <row r="277" spans="1:47" s="2" customFormat="1" ht="11.25">
      <c r="A277" s="34"/>
      <c r="B277" s="35"/>
      <c r="C277" s="36"/>
      <c r="D277" s="204" t="s">
        <v>148</v>
      </c>
      <c r="E277" s="36"/>
      <c r="F277" s="205" t="s">
        <v>411</v>
      </c>
      <c r="G277" s="36"/>
      <c r="H277" s="36"/>
      <c r="I277" s="199"/>
      <c r="J277" s="36"/>
      <c r="K277" s="36"/>
      <c r="L277" s="39"/>
      <c r="M277" s="200"/>
      <c r="N277" s="201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148</v>
      </c>
      <c r="AU277" s="17" t="s">
        <v>86</v>
      </c>
    </row>
    <row r="278" spans="2:51" s="15" customFormat="1" ht="11.25">
      <c r="B278" s="233"/>
      <c r="C278" s="234"/>
      <c r="D278" s="197" t="s">
        <v>238</v>
      </c>
      <c r="E278" s="235" t="s">
        <v>1</v>
      </c>
      <c r="F278" s="236" t="s">
        <v>412</v>
      </c>
      <c r="G278" s="234"/>
      <c r="H278" s="235" t="s">
        <v>1</v>
      </c>
      <c r="I278" s="237"/>
      <c r="J278" s="234"/>
      <c r="K278" s="234"/>
      <c r="L278" s="238"/>
      <c r="M278" s="239"/>
      <c r="N278" s="240"/>
      <c r="O278" s="240"/>
      <c r="P278" s="240"/>
      <c r="Q278" s="240"/>
      <c r="R278" s="240"/>
      <c r="S278" s="240"/>
      <c r="T278" s="241"/>
      <c r="AT278" s="242" t="s">
        <v>238</v>
      </c>
      <c r="AU278" s="242" t="s">
        <v>86</v>
      </c>
      <c r="AV278" s="15" t="s">
        <v>84</v>
      </c>
      <c r="AW278" s="15" t="s">
        <v>32</v>
      </c>
      <c r="AX278" s="15" t="s">
        <v>76</v>
      </c>
      <c r="AY278" s="242" t="s">
        <v>131</v>
      </c>
    </row>
    <row r="279" spans="2:51" s="13" customFormat="1" ht="11.25">
      <c r="B279" s="211"/>
      <c r="C279" s="212"/>
      <c r="D279" s="197" t="s">
        <v>238</v>
      </c>
      <c r="E279" s="213" t="s">
        <v>1</v>
      </c>
      <c r="F279" s="214" t="s">
        <v>413</v>
      </c>
      <c r="G279" s="212"/>
      <c r="H279" s="215">
        <v>93.06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238</v>
      </c>
      <c r="AU279" s="221" t="s">
        <v>86</v>
      </c>
      <c r="AV279" s="13" t="s">
        <v>86</v>
      </c>
      <c r="AW279" s="13" t="s">
        <v>32</v>
      </c>
      <c r="AX279" s="13" t="s">
        <v>76</v>
      </c>
      <c r="AY279" s="221" t="s">
        <v>131</v>
      </c>
    </row>
    <row r="280" spans="2:51" s="14" customFormat="1" ht="11.25">
      <c r="B280" s="222"/>
      <c r="C280" s="223"/>
      <c r="D280" s="197" t="s">
        <v>238</v>
      </c>
      <c r="E280" s="224" t="s">
        <v>1</v>
      </c>
      <c r="F280" s="225" t="s">
        <v>240</v>
      </c>
      <c r="G280" s="223"/>
      <c r="H280" s="226">
        <v>93.06</v>
      </c>
      <c r="I280" s="227"/>
      <c r="J280" s="223"/>
      <c r="K280" s="223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238</v>
      </c>
      <c r="AU280" s="232" t="s">
        <v>86</v>
      </c>
      <c r="AV280" s="14" t="s">
        <v>130</v>
      </c>
      <c r="AW280" s="14" t="s">
        <v>32</v>
      </c>
      <c r="AX280" s="14" t="s">
        <v>84</v>
      </c>
      <c r="AY280" s="232" t="s">
        <v>131</v>
      </c>
    </row>
    <row r="281" spans="1:65" s="2" customFormat="1" ht="24.2" customHeight="1">
      <c r="A281" s="34"/>
      <c r="B281" s="35"/>
      <c r="C281" s="184" t="s">
        <v>312</v>
      </c>
      <c r="D281" s="184" t="s">
        <v>132</v>
      </c>
      <c r="E281" s="185" t="s">
        <v>414</v>
      </c>
      <c r="F281" s="186" t="s">
        <v>415</v>
      </c>
      <c r="G281" s="187" t="s">
        <v>231</v>
      </c>
      <c r="H281" s="188">
        <v>36.24</v>
      </c>
      <c r="I281" s="189"/>
      <c r="J281" s="190">
        <f>ROUND(I281*H281,2)</f>
        <v>0</v>
      </c>
      <c r="K281" s="186" t="s">
        <v>147</v>
      </c>
      <c r="L281" s="39"/>
      <c r="M281" s="191" t="s">
        <v>1</v>
      </c>
      <c r="N281" s="192" t="s">
        <v>41</v>
      </c>
      <c r="O281" s="71"/>
      <c r="P281" s="193">
        <f>O281*H281</f>
        <v>0</v>
      </c>
      <c r="Q281" s="193">
        <v>0</v>
      </c>
      <c r="R281" s="193">
        <f>Q281*H281</f>
        <v>0</v>
      </c>
      <c r="S281" s="193">
        <v>0</v>
      </c>
      <c r="T281" s="194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5" t="s">
        <v>130</v>
      </c>
      <c r="AT281" s="195" t="s">
        <v>132</v>
      </c>
      <c r="AU281" s="195" t="s">
        <v>86</v>
      </c>
      <c r="AY281" s="17" t="s">
        <v>131</v>
      </c>
      <c r="BE281" s="196">
        <f>IF(N281="základní",J281,0)</f>
        <v>0</v>
      </c>
      <c r="BF281" s="196">
        <f>IF(N281="snížená",J281,0)</f>
        <v>0</v>
      </c>
      <c r="BG281" s="196">
        <f>IF(N281="zákl. přenesená",J281,0)</f>
        <v>0</v>
      </c>
      <c r="BH281" s="196">
        <f>IF(N281="sníž. přenesená",J281,0)</f>
        <v>0</v>
      </c>
      <c r="BI281" s="196">
        <f>IF(N281="nulová",J281,0)</f>
        <v>0</v>
      </c>
      <c r="BJ281" s="17" t="s">
        <v>84</v>
      </c>
      <c r="BK281" s="196">
        <f>ROUND(I281*H281,2)</f>
        <v>0</v>
      </c>
      <c r="BL281" s="17" t="s">
        <v>130</v>
      </c>
      <c r="BM281" s="195" t="s">
        <v>416</v>
      </c>
    </row>
    <row r="282" spans="1:47" s="2" customFormat="1" ht="19.5">
      <c r="A282" s="34"/>
      <c r="B282" s="35"/>
      <c r="C282" s="36"/>
      <c r="D282" s="197" t="s">
        <v>137</v>
      </c>
      <c r="E282" s="36"/>
      <c r="F282" s="198" t="s">
        <v>417</v>
      </c>
      <c r="G282" s="36"/>
      <c r="H282" s="36"/>
      <c r="I282" s="199"/>
      <c r="J282" s="36"/>
      <c r="K282" s="36"/>
      <c r="L282" s="39"/>
      <c r="M282" s="200"/>
      <c r="N282" s="201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137</v>
      </c>
      <c r="AU282" s="17" t="s">
        <v>86</v>
      </c>
    </row>
    <row r="283" spans="1:47" s="2" customFormat="1" ht="11.25">
      <c r="A283" s="34"/>
      <c r="B283" s="35"/>
      <c r="C283" s="36"/>
      <c r="D283" s="204" t="s">
        <v>148</v>
      </c>
      <c r="E283" s="36"/>
      <c r="F283" s="205" t="s">
        <v>418</v>
      </c>
      <c r="G283" s="36"/>
      <c r="H283" s="36"/>
      <c r="I283" s="199"/>
      <c r="J283" s="36"/>
      <c r="K283" s="36"/>
      <c r="L283" s="39"/>
      <c r="M283" s="200"/>
      <c r="N283" s="201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148</v>
      </c>
      <c r="AU283" s="17" t="s">
        <v>86</v>
      </c>
    </row>
    <row r="284" spans="2:51" s="15" customFormat="1" ht="11.25">
      <c r="B284" s="233"/>
      <c r="C284" s="234"/>
      <c r="D284" s="197" t="s">
        <v>238</v>
      </c>
      <c r="E284" s="235" t="s">
        <v>1</v>
      </c>
      <c r="F284" s="236" t="s">
        <v>419</v>
      </c>
      <c r="G284" s="234"/>
      <c r="H284" s="235" t="s">
        <v>1</v>
      </c>
      <c r="I284" s="237"/>
      <c r="J284" s="234"/>
      <c r="K284" s="234"/>
      <c r="L284" s="238"/>
      <c r="M284" s="239"/>
      <c r="N284" s="240"/>
      <c r="O284" s="240"/>
      <c r="P284" s="240"/>
      <c r="Q284" s="240"/>
      <c r="R284" s="240"/>
      <c r="S284" s="240"/>
      <c r="T284" s="241"/>
      <c r="AT284" s="242" t="s">
        <v>238</v>
      </c>
      <c r="AU284" s="242" t="s">
        <v>86</v>
      </c>
      <c r="AV284" s="15" t="s">
        <v>84</v>
      </c>
      <c r="AW284" s="15" t="s">
        <v>32</v>
      </c>
      <c r="AX284" s="15" t="s">
        <v>76</v>
      </c>
      <c r="AY284" s="242" t="s">
        <v>131</v>
      </c>
    </row>
    <row r="285" spans="2:51" s="13" customFormat="1" ht="11.25">
      <c r="B285" s="211"/>
      <c r="C285" s="212"/>
      <c r="D285" s="197" t="s">
        <v>238</v>
      </c>
      <c r="E285" s="213" t="s">
        <v>1</v>
      </c>
      <c r="F285" s="214" t="s">
        <v>420</v>
      </c>
      <c r="G285" s="212"/>
      <c r="H285" s="215">
        <v>36.24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238</v>
      </c>
      <c r="AU285" s="221" t="s">
        <v>86</v>
      </c>
      <c r="AV285" s="13" t="s">
        <v>86</v>
      </c>
      <c r="AW285" s="13" t="s">
        <v>32</v>
      </c>
      <c r="AX285" s="13" t="s">
        <v>76</v>
      </c>
      <c r="AY285" s="221" t="s">
        <v>131</v>
      </c>
    </row>
    <row r="286" spans="2:51" s="14" customFormat="1" ht="11.25">
      <c r="B286" s="222"/>
      <c r="C286" s="223"/>
      <c r="D286" s="197" t="s">
        <v>238</v>
      </c>
      <c r="E286" s="224" t="s">
        <v>1</v>
      </c>
      <c r="F286" s="225" t="s">
        <v>240</v>
      </c>
      <c r="G286" s="223"/>
      <c r="H286" s="226">
        <v>36.24</v>
      </c>
      <c r="I286" s="227"/>
      <c r="J286" s="223"/>
      <c r="K286" s="223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238</v>
      </c>
      <c r="AU286" s="232" t="s">
        <v>86</v>
      </c>
      <c r="AV286" s="14" t="s">
        <v>130</v>
      </c>
      <c r="AW286" s="14" t="s">
        <v>32</v>
      </c>
      <c r="AX286" s="14" t="s">
        <v>84</v>
      </c>
      <c r="AY286" s="232" t="s">
        <v>131</v>
      </c>
    </row>
    <row r="287" spans="1:65" s="2" customFormat="1" ht="24.2" customHeight="1">
      <c r="A287" s="34"/>
      <c r="B287" s="35"/>
      <c r="C287" s="184" t="s">
        <v>421</v>
      </c>
      <c r="D287" s="184" t="s">
        <v>132</v>
      </c>
      <c r="E287" s="185" t="s">
        <v>422</v>
      </c>
      <c r="F287" s="186" t="s">
        <v>423</v>
      </c>
      <c r="G287" s="187" t="s">
        <v>231</v>
      </c>
      <c r="H287" s="188">
        <v>30.92</v>
      </c>
      <c r="I287" s="189"/>
      <c r="J287" s="190">
        <f>ROUND(I287*H287,2)</f>
        <v>0</v>
      </c>
      <c r="K287" s="186" t="s">
        <v>147</v>
      </c>
      <c r="L287" s="39"/>
      <c r="M287" s="191" t="s">
        <v>1</v>
      </c>
      <c r="N287" s="192" t="s">
        <v>41</v>
      </c>
      <c r="O287" s="71"/>
      <c r="P287" s="193">
        <f>O287*H287</f>
        <v>0</v>
      </c>
      <c r="Q287" s="193">
        <v>0</v>
      </c>
      <c r="R287" s="193">
        <f>Q287*H287</f>
        <v>0</v>
      </c>
      <c r="S287" s="193">
        <v>0</v>
      </c>
      <c r="T287" s="194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5" t="s">
        <v>130</v>
      </c>
      <c r="AT287" s="195" t="s">
        <v>132</v>
      </c>
      <c r="AU287" s="195" t="s">
        <v>86</v>
      </c>
      <c r="AY287" s="17" t="s">
        <v>131</v>
      </c>
      <c r="BE287" s="196">
        <f>IF(N287="základní",J287,0)</f>
        <v>0</v>
      </c>
      <c r="BF287" s="196">
        <f>IF(N287="snížená",J287,0)</f>
        <v>0</v>
      </c>
      <c r="BG287" s="196">
        <f>IF(N287="zákl. přenesená",J287,0)</f>
        <v>0</v>
      </c>
      <c r="BH287" s="196">
        <f>IF(N287="sníž. přenesená",J287,0)</f>
        <v>0</v>
      </c>
      <c r="BI287" s="196">
        <f>IF(N287="nulová",J287,0)</f>
        <v>0</v>
      </c>
      <c r="BJ287" s="17" t="s">
        <v>84</v>
      </c>
      <c r="BK287" s="196">
        <f>ROUND(I287*H287,2)</f>
        <v>0</v>
      </c>
      <c r="BL287" s="17" t="s">
        <v>130</v>
      </c>
      <c r="BM287" s="195" t="s">
        <v>424</v>
      </c>
    </row>
    <row r="288" spans="1:47" s="2" customFormat="1" ht="48.75">
      <c r="A288" s="34"/>
      <c r="B288" s="35"/>
      <c r="C288" s="36"/>
      <c r="D288" s="197" t="s">
        <v>137</v>
      </c>
      <c r="E288" s="36"/>
      <c r="F288" s="198" t="s">
        <v>425</v>
      </c>
      <c r="G288" s="36"/>
      <c r="H288" s="36"/>
      <c r="I288" s="199"/>
      <c r="J288" s="36"/>
      <c r="K288" s="36"/>
      <c r="L288" s="39"/>
      <c r="M288" s="200"/>
      <c r="N288" s="201"/>
      <c r="O288" s="71"/>
      <c r="P288" s="71"/>
      <c r="Q288" s="71"/>
      <c r="R288" s="71"/>
      <c r="S288" s="71"/>
      <c r="T288" s="72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7" t="s">
        <v>137</v>
      </c>
      <c r="AU288" s="17" t="s">
        <v>86</v>
      </c>
    </row>
    <row r="289" spans="1:47" s="2" customFormat="1" ht="11.25">
      <c r="A289" s="34"/>
      <c r="B289" s="35"/>
      <c r="C289" s="36"/>
      <c r="D289" s="204" t="s">
        <v>148</v>
      </c>
      <c r="E289" s="36"/>
      <c r="F289" s="205" t="s">
        <v>426</v>
      </c>
      <c r="G289" s="36"/>
      <c r="H289" s="36"/>
      <c r="I289" s="199"/>
      <c r="J289" s="36"/>
      <c r="K289" s="36"/>
      <c r="L289" s="39"/>
      <c r="M289" s="200"/>
      <c r="N289" s="201"/>
      <c r="O289" s="71"/>
      <c r="P289" s="71"/>
      <c r="Q289" s="71"/>
      <c r="R289" s="71"/>
      <c r="S289" s="71"/>
      <c r="T289" s="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148</v>
      </c>
      <c r="AU289" s="17" t="s">
        <v>86</v>
      </c>
    </row>
    <row r="290" spans="2:51" s="15" customFormat="1" ht="11.25">
      <c r="B290" s="233"/>
      <c r="C290" s="234"/>
      <c r="D290" s="197" t="s">
        <v>238</v>
      </c>
      <c r="E290" s="235" t="s">
        <v>1</v>
      </c>
      <c r="F290" s="236" t="s">
        <v>427</v>
      </c>
      <c r="G290" s="234"/>
      <c r="H290" s="235" t="s">
        <v>1</v>
      </c>
      <c r="I290" s="237"/>
      <c r="J290" s="234"/>
      <c r="K290" s="234"/>
      <c r="L290" s="238"/>
      <c r="M290" s="239"/>
      <c r="N290" s="240"/>
      <c r="O290" s="240"/>
      <c r="P290" s="240"/>
      <c r="Q290" s="240"/>
      <c r="R290" s="240"/>
      <c r="S290" s="240"/>
      <c r="T290" s="241"/>
      <c r="AT290" s="242" t="s">
        <v>238</v>
      </c>
      <c r="AU290" s="242" t="s">
        <v>86</v>
      </c>
      <c r="AV290" s="15" t="s">
        <v>84</v>
      </c>
      <c r="AW290" s="15" t="s">
        <v>32</v>
      </c>
      <c r="AX290" s="15" t="s">
        <v>76</v>
      </c>
      <c r="AY290" s="242" t="s">
        <v>131</v>
      </c>
    </row>
    <row r="291" spans="2:51" s="13" customFormat="1" ht="11.25">
      <c r="B291" s="211"/>
      <c r="C291" s="212"/>
      <c r="D291" s="197" t="s">
        <v>238</v>
      </c>
      <c r="E291" s="213" t="s">
        <v>1</v>
      </c>
      <c r="F291" s="214" t="s">
        <v>428</v>
      </c>
      <c r="G291" s="212"/>
      <c r="H291" s="215">
        <v>24.37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238</v>
      </c>
      <c r="AU291" s="221" t="s">
        <v>86</v>
      </c>
      <c r="AV291" s="13" t="s">
        <v>86</v>
      </c>
      <c r="AW291" s="13" t="s">
        <v>32</v>
      </c>
      <c r="AX291" s="13" t="s">
        <v>76</v>
      </c>
      <c r="AY291" s="221" t="s">
        <v>131</v>
      </c>
    </row>
    <row r="292" spans="2:51" s="15" customFormat="1" ht="11.25">
      <c r="B292" s="233"/>
      <c r="C292" s="234"/>
      <c r="D292" s="197" t="s">
        <v>238</v>
      </c>
      <c r="E292" s="235" t="s">
        <v>1</v>
      </c>
      <c r="F292" s="236" t="s">
        <v>429</v>
      </c>
      <c r="G292" s="234"/>
      <c r="H292" s="235" t="s">
        <v>1</v>
      </c>
      <c r="I292" s="237"/>
      <c r="J292" s="234"/>
      <c r="K292" s="234"/>
      <c r="L292" s="238"/>
      <c r="M292" s="239"/>
      <c r="N292" s="240"/>
      <c r="O292" s="240"/>
      <c r="P292" s="240"/>
      <c r="Q292" s="240"/>
      <c r="R292" s="240"/>
      <c r="S292" s="240"/>
      <c r="T292" s="241"/>
      <c r="AT292" s="242" t="s">
        <v>238</v>
      </c>
      <c r="AU292" s="242" t="s">
        <v>86</v>
      </c>
      <c r="AV292" s="15" t="s">
        <v>84</v>
      </c>
      <c r="AW292" s="15" t="s">
        <v>32</v>
      </c>
      <c r="AX292" s="15" t="s">
        <v>76</v>
      </c>
      <c r="AY292" s="242" t="s">
        <v>131</v>
      </c>
    </row>
    <row r="293" spans="2:51" s="13" customFormat="1" ht="11.25">
      <c r="B293" s="211"/>
      <c r="C293" s="212"/>
      <c r="D293" s="197" t="s">
        <v>238</v>
      </c>
      <c r="E293" s="213" t="s">
        <v>1</v>
      </c>
      <c r="F293" s="214" t="s">
        <v>430</v>
      </c>
      <c r="G293" s="212"/>
      <c r="H293" s="215">
        <v>6.55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238</v>
      </c>
      <c r="AU293" s="221" t="s">
        <v>86</v>
      </c>
      <c r="AV293" s="13" t="s">
        <v>86</v>
      </c>
      <c r="AW293" s="13" t="s">
        <v>32</v>
      </c>
      <c r="AX293" s="13" t="s">
        <v>76</v>
      </c>
      <c r="AY293" s="221" t="s">
        <v>131</v>
      </c>
    </row>
    <row r="294" spans="2:51" s="14" customFormat="1" ht="11.25">
      <c r="B294" s="222"/>
      <c r="C294" s="223"/>
      <c r="D294" s="197" t="s">
        <v>238</v>
      </c>
      <c r="E294" s="224" t="s">
        <v>1</v>
      </c>
      <c r="F294" s="225" t="s">
        <v>240</v>
      </c>
      <c r="G294" s="223"/>
      <c r="H294" s="226">
        <v>30.92</v>
      </c>
      <c r="I294" s="227"/>
      <c r="J294" s="223"/>
      <c r="K294" s="223"/>
      <c r="L294" s="228"/>
      <c r="M294" s="229"/>
      <c r="N294" s="230"/>
      <c r="O294" s="230"/>
      <c r="P294" s="230"/>
      <c r="Q294" s="230"/>
      <c r="R294" s="230"/>
      <c r="S294" s="230"/>
      <c r="T294" s="231"/>
      <c r="AT294" s="232" t="s">
        <v>238</v>
      </c>
      <c r="AU294" s="232" t="s">
        <v>86</v>
      </c>
      <c r="AV294" s="14" t="s">
        <v>130</v>
      </c>
      <c r="AW294" s="14" t="s">
        <v>32</v>
      </c>
      <c r="AX294" s="14" t="s">
        <v>84</v>
      </c>
      <c r="AY294" s="232" t="s">
        <v>131</v>
      </c>
    </row>
    <row r="295" spans="1:65" s="2" customFormat="1" ht="24.2" customHeight="1">
      <c r="A295" s="34"/>
      <c r="B295" s="35"/>
      <c r="C295" s="243" t="s">
        <v>318</v>
      </c>
      <c r="D295" s="243" t="s">
        <v>332</v>
      </c>
      <c r="E295" s="244" t="s">
        <v>431</v>
      </c>
      <c r="F295" s="245" t="s">
        <v>432</v>
      </c>
      <c r="G295" s="246" t="s">
        <v>231</v>
      </c>
      <c r="H295" s="247">
        <v>19.261</v>
      </c>
      <c r="I295" s="248"/>
      <c r="J295" s="249">
        <f>ROUND(I295*H295,2)</f>
        <v>0</v>
      </c>
      <c r="K295" s="245" t="s">
        <v>147</v>
      </c>
      <c r="L295" s="250"/>
      <c r="M295" s="251" t="s">
        <v>1</v>
      </c>
      <c r="N295" s="252" t="s">
        <v>41</v>
      </c>
      <c r="O295" s="71"/>
      <c r="P295" s="193">
        <f>O295*H295</f>
        <v>0</v>
      </c>
      <c r="Q295" s="193">
        <v>0</v>
      </c>
      <c r="R295" s="193">
        <f>Q295*H295</f>
        <v>0</v>
      </c>
      <c r="S295" s="193">
        <v>0</v>
      </c>
      <c r="T295" s="194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5" t="s">
        <v>156</v>
      </c>
      <c r="AT295" s="195" t="s">
        <v>332</v>
      </c>
      <c r="AU295" s="195" t="s">
        <v>86</v>
      </c>
      <c r="AY295" s="17" t="s">
        <v>131</v>
      </c>
      <c r="BE295" s="196">
        <f>IF(N295="základní",J295,0)</f>
        <v>0</v>
      </c>
      <c r="BF295" s="196">
        <f>IF(N295="snížená",J295,0)</f>
        <v>0</v>
      </c>
      <c r="BG295" s="196">
        <f>IF(N295="zákl. přenesená",J295,0)</f>
        <v>0</v>
      </c>
      <c r="BH295" s="196">
        <f>IF(N295="sníž. přenesená",J295,0)</f>
        <v>0</v>
      </c>
      <c r="BI295" s="196">
        <f>IF(N295="nulová",J295,0)</f>
        <v>0</v>
      </c>
      <c r="BJ295" s="17" t="s">
        <v>84</v>
      </c>
      <c r="BK295" s="196">
        <f>ROUND(I295*H295,2)</f>
        <v>0</v>
      </c>
      <c r="BL295" s="17" t="s">
        <v>130</v>
      </c>
      <c r="BM295" s="195" t="s">
        <v>433</v>
      </c>
    </row>
    <row r="296" spans="1:47" s="2" customFormat="1" ht="19.5">
      <c r="A296" s="34"/>
      <c r="B296" s="35"/>
      <c r="C296" s="36"/>
      <c r="D296" s="197" t="s">
        <v>137</v>
      </c>
      <c r="E296" s="36"/>
      <c r="F296" s="198" t="s">
        <v>432</v>
      </c>
      <c r="G296" s="36"/>
      <c r="H296" s="36"/>
      <c r="I296" s="199"/>
      <c r="J296" s="36"/>
      <c r="K296" s="36"/>
      <c r="L296" s="39"/>
      <c r="M296" s="200"/>
      <c r="N296" s="201"/>
      <c r="O296" s="71"/>
      <c r="P296" s="71"/>
      <c r="Q296" s="71"/>
      <c r="R296" s="71"/>
      <c r="S296" s="71"/>
      <c r="T296" s="72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137</v>
      </c>
      <c r="AU296" s="17" t="s">
        <v>86</v>
      </c>
    </row>
    <row r="297" spans="1:65" s="2" customFormat="1" ht="24.2" customHeight="1">
      <c r="A297" s="34"/>
      <c r="B297" s="35"/>
      <c r="C297" s="243" t="s">
        <v>434</v>
      </c>
      <c r="D297" s="243" t="s">
        <v>332</v>
      </c>
      <c r="E297" s="244" t="s">
        <v>435</v>
      </c>
      <c r="F297" s="245" t="s">
        <v>436</v>
      </c>
      <c r="G297" s="246" t="s">
        <v>226</v>
      </c>
      <c r="H297" s="247">
        <v>28.636</v>
      </c>
      <c r="I297" s="248"/>
      <c r="J297" s="249">
        <f>ROUND(I297*H297,2)</f>
        <v>0</v>
      </c>
      <c r="K297" s="245" t="s">
        <v>147</v>
      </c>
      <c r="L297" s="250"/>
      <c r="M297" s="251" t="s">
        <v>1</v>
      </c>
      <c r="N297" s="252" t="s">
        <v>41</v>
      </c>
      <c r="O297" s="71"/>
      <c r="P297" s="193">
        <f>O297*H297</f>
        <v>0</v>
      </c>
      <c r="Q297" s="193">
        <v>0</v>
      </c>
      <c r="R297" s="193">
        <f>Q297*H297</f>
        <v>0</v>
      </c>
      <c r="S297" s="193">
        <v>0</v>
      </c>
      <c r="T297" s="194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5" t="s">
        <v>156</v>
      </c>
      <c r="AT297" s="195" t="s">
        <v>332</v>
      </c>
      <c r="AU297" s="195" t="s">
        <v>86</v>
      </c>
      <c r="AY297" s="17" t="s">
        <v>131</v>
      </c>
      <c r="BE297" s="196">
        <f>IF(N297="základní",J297,0)</f>
        <v>0</v>
      </c>
      <c r="BF297" s="196">
        <f>IF(N297="snížená",J297,0)</f>
        <v>0</v>
      </c>
      <c r="BG297" s="196">
        <f>IF(N297="zákl. přenesená",J297,0)</f>
        <v>0</v>
      </c>
      <c r="BH297" s="196">
        <f>IF(N297="sníž. přenesená",J297,0)</f>
        <v>0</v>
      </c>
      <c r="BI297" s="196">
        <f>IF(N297="nulová",J297,0)</f>
        <v>0</v>
      </c>
      <c r="BJ297" s="17" t="s">
        <v>84</v>
      </c>
      <c r="BK297" s="196">
        <f>ROUND(I297*H297,2)</f>
        <v>0</v>
      </c>
      <c r="BL297" s="17" t="s">
        <v>130</v>
      </c>
      <c r="BM297" s="195" t="s">
        <v>437</v>
      </c>
    </row>
    <row r="298" spans="1:47" s="2" customFormat="1" ht="19.5">
      <c r="A298" s="34"/>
      <c r="B298" s="35"/>
      <c r="C298" s="36"/>
      <c r="D298" s="197" t="s">
        <v>137</v>
      </c>
      <c r="E298" s="36"/>
      <c r="F298" s="198" t="s">
        <v>436</v>
      </c>
      <c r="G298" s="36"/>
      <c r="H298" s="36"/>
      <c r="I298" s="199"/>
      <c r="J298" s="36"/>
      <c r="K298" s="36"/>
      <c r="L298" s="39"/>
      <c r="M298" s="200"/>
      <c r="N298" s="201"/>
      <c r="O298" s="71"/>
      <c r="P298" s="71"/>
      <c r="Q298" s="71"/>
      <c r="R298" s="71"/>
      <c r="S298" s="71"/>
      <c r="T298" s="72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137</v>
      </c>
      <c r="AU298" s="17" t="s">
        <v>86</v>
      </c>
    </row>
    <row r="299" spans="2:51" s="13" customFormat="1" ht="11.25">
      <c r="B299" s="211"/>
      <c r="C299" s="212"/>
      <c r="D299" s="197" t="s">
        <v>238</v>
      </c>
      <c r="E299" s="213" t="s">
        <v>1</v>
      </c>
      <c r="F299" s="214" t="s">
        <v>438</v>
      </c>
      <c r="G299" s="212"/>
      <c r="H299" s="215">
        <v>28.636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238</v>
      </c>
      <c r="AU299" s="221" t="s">
        <v>86</v>
      </c>
      <c r="AV299" s="13" t="s">
        <v>86</v>
      </c>
      <c r="AW299" s="13" t="s">
        <v>32</v>
      </c>
      <c r="AX299" s="13" t="s">
        <v>76</v>
      </c>
      <c r="AY299" s="221" t="s">
        <v>131</v>
      </c>
    </row>
    <row r="300" spans="2:51" s="14" customFormat="1" ht="11.25">
      <c r="B300" s="222"/>
      <c r="C300" s="223"/>
      <c r="D300" s="197" t="s">
        <v>238</v>
      </c>
      <c r="E300" s="224" t="s">
        <v>1</v>
      </c>
      <c r="F300" s="225" t="s">
        <v>240</v>
      </c>
      <c r="G300" s="223"/>
      <c r="H300" s="226">
        <v>28.636</v>
      </c>
      <c r="I300" s="227"/>
      <c r="J300" s="223"/>
      <c r="K300" s="223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238</v>
      </c>
      <c r="AU300" s="232" t="s">
        <v>86</v>
      </c>
      <c r="AV300" s="14" t="s">
        <v>130</v>
      </c>
      <c r="AW300" s="14" t="s">
        <v>32</v>
      </c>
      <c r="AX300" s="14" t="s">
        <v>84</v>
      </c>
      <c r="AY300" s="232" t="s">
        <v>131</v>
      </c>
    </row>
    <row r="301" spans="1:65" s="2" customFormat="1" ht="33" customHeight="1">
      <c r="A301" s="34"/>
      <c r="B301" s="35"/>
      <c r="C301" s="184" t="s">
        <v>327</v>
      </c>
      <c r="D301" s="184" t="s">
        <v>132</v>
      </c>
      <c r="E301" s="185" t="s">
        <v>439</v>
      </c>
      <c r="F301" s="186" t="s">
        <v>440</v>
      </c>
      <c r="G301" s="187" t="s">
        <v>231</v>
      </c>
      <c r="H301" s="188">
        <v>389.94</v>
      </c>
      <c r="I301" s="189"/>
      <c r="J301" s="190">
        <f>ROUND(I301*H301,2)</f>
        <v>0</v>
      </c>
      <c r="K301" s="186" t="s">
        <v>147</v>
      </c>
      <c r="L301" s="39"/>
      <c r="M301" s="191" t="s">
        <v>1</v>
      </c>
      <c r="N301" s="192" t="s">
        <v>41</v>
      </c>
      <c r="O301" s="71"/>
      <c r="P301" s="193">
        <f>O301*H301</f>
        <v>0</v>
      </c>
      <c r="Q301" s="193">
        <v>0</v>
      </c>
      <c r="R301" s="193">
        <f>Q301*H301</f>
        <v>0</v>
      </c>
      <c r="S301" s="193">
        <v>0</v>
      </c>
      <c r="T301" s="194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5" t="s">
        <v>130</v>
      </c>
      <c r="AT301" s="195" t="s">
        <v>132</v>
      </c>
      <c r="AU301" s="195" t="s">
        <v>86</v>
      </c>
      <c r="AY301" s="17" t="s">
        <v>131</v>
      </c>
      <c r="BE301" s="196">
        <f>IF(N301="základní",J301,0)</f>
        <v>0</v>
      </c>
      <c r="BF301" s="196">
        <f>IF(N301="snížená",J301,0)</f>
        <v>0</v>
      </c>
      <c r="BG301" s="196">
        <f>IF(N301="zákl. přenesená",J301,0)</f>
        <v>0</v>
      </c>
      <c r="BH301" s="196">
        <f>IF(N301="sníž. přenesená",J301,0)</f>
        <v>0</v>
      </c>
      <c r="BI301" s="196">
        <f>IF(N301="nulová",J301,0)</f>
        <v>0</v>
      </c>
      <c r="BJ301" s="17" t="s">
        <v>84</v>
      </c>
      <c r="BK301" s="196">
        <f>ROUND(I301*H301,2)</f>
        <v>0</v>
      </c>
      <c r="BL301" s="17" t="s">
        <v>130</v>
      </c>
      <c r="BM301" s="195" t="s">
        <v>441</v>
      </c>
    </row>
    <row r="302" spans="1:47" s="2" customFormat="1" ht="48.75">
      <c r="A302" s="34"/>
      <c r="B302" s="35"/>
      <c r="C302" s="36"/>
      <c r="D302" s="197" t="s">
        <v>137</v>
      </c>
      <c r="E302" s="36"/>
      <c r="F302" s="198" t="s">
        <v>442</v>
      </c>
      <c r="G302" s="36"/>
      <c r="H302" s="36"/>
      <c r="I302" s="199"/>
      <c r="J302" s="36"/>
      <c r="K302" s="36"/>
      <c r="L302" s="39"/>
      <c r="M302" s="200"/>
      <c r="N302" s="201"/>
      <c r="O302" s="71"/>
      <c r="P302" s="71"/>
      <c r="Q302" s="71"/>
      <c r="R302" s="71"/>
      <c r="S302" s="71"/>
      <c r="T302" s="72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7" t="s">
        <v>137</v>
      </c>
      <c r="AU302" s="17" t="s">
        <v>86</v>
      </c>
    </row>
    <row r="303" spans="1:47" s="2" customFormat="1" ht="11.25">
      <c r="A303" s="34"/>
      <c r="B303" s="35"/>
      <c r="C303" s="36"/>
      <c r="D303" s="204" t="s">
        <v>148</v>
      </c>
      <c r="E303" s="36"/>
      <c r="F303" s="205" t="s">
        <v>443</v>
      </c>
      <c r="G303" s="36"/>
      <c r="H303" s="36"/>
      <c r="I303" s="199"/>
      <c r="J303" s="36"/>
      <c r="K303" s="36"/>
      <c r="L303" s="39"/>
      <c r="M303" s="200"/>
      <c r="N303" s="201"/>
      <c r="O303" s="71"/>
      <c r="P303" s="71"/>
      <c r="Q303" s="71"/>
      <c r="R303" s="71"/>
      <c r="S303" s="71"/>
      <c r="T303" s="72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148</v>
      </c>
      <c r="AU303" s="17" t="s">
        <v>86</v>
      </c>
    </row>
    <row r="304" spans="1:65" s="2" customFormat="1" ht="21.75" customHeight="1">
      <c r="A304" s="34"/>
      <c r="B304" s="35"/>
      <c r="C304" s="243" t="s">
        <v>444</v>
      </c>
      <c r="D304" s="243" t="s">
        <v>332</v>
      </c>
      <c r="E304" s="244" t="s">
        <v>445</v>
      </c>
      <c r="F304" s="245" t="s">
        <v>446</v>
      </c>
      <c r="G304" s="246" t="s">
        <v>231</v>
      </c>
      <c r="H304" s="247">
        <v>397.739</v>
      </c>
      <c r="I304" s="248"/>
      <c r="J304" s="249">
        <f>ROUND(I304*H304,2)</f>
        <v>0</v>
      </c>
      <c r="K304" s="245" t="s">
        <v>147</v>
      </c>
      <c r="L304" s="250"/>
      <c r="M304" s="251" t="s">
        <v>1</v>
      </c>
      <c r="N304" s="252" t="s">
        <v>41</v>
      </c>
      <c r="O304" s="71"/>
      <c r="P304" s="193">
        <f>O304*H304</f>
        <v>0</v>
      </c>
      <c r="Q304" s="193">
        <v>0</v>
      </c>
      <c r="R304" s="193">
        <f>Q304*H304</f>
        <v>0</v>
      </c>
      <c r="S304" s="193">
        <v>0</v>
      </c>
      <c r="T304" s="194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5" t="s">
        <v>156</v>
      </c>
      <c r="AT304" s="195" t="s">
        <v>332</v>
      </c>
      <c r="AU304" s="195" t="s">
        <v>86</v>
      </c>
      <c r="AY304" s="17" t="s">
        <v>131</v>
      </c>
      <c r="BE304" s="196">
        <f>IF(N304="základní",J304,0)</f>
        <v>0</v>
      </c>
      <c r="BF304" s="196">
        <f>IF(N304="snížená",J304,0)</f>
        <v>0</v>
      </c>
      <c r="BG304" s="196">
        <f>IF(N304="zákl. přenesená",J304,0)</f>
        <v>0</v>
      </c>
      <c r="BH304" s="196">
        <f>IF(N304="sníž. přenesená",J304,0)</f>
        <v>0</v>
      </c>
      <c r="BI304" s="196">
        <f>IF(N304="nulová",J304,0)</f>
        <v>0</v>
      </c>
      <c r="BJ304" s="17" t="s">
        <v>84</v>
      </c>
      <c r="BK304" s="196">
        <f>ROUND(I304*H304,2)</f>
        <v>0</v>
      </c>
      <c r="BL304" s="17" t="s">
        <v>130</v>
      </c>
      <c r="BM304" s="195" t="s">
        <v>447</v>
      </c>
    </row>
    <row r="305" spans="1:47" s="2" customFormat="1" ht="11.25">
      <c r="A305" s="34"/>
      <c r="B305" s="35"/>
      <c r="C305" s="36"/>
      <c r="D305" s="197" t="s">
        <v>137</v>
      </c>
      <c r="E305" s="36"/>
      <c r="F305" s="198" t="s">
        <v>446</v>
      </c>
      <c r="G305" s="36"/>
      <c r="H305" s="36"/>
      <c r="I305" s="199"/>
      <c r="J305" s="36"/>
      <c r="K305" s="36"/>
      <c r="L305" s="39"/>
      <c r="M305" s="200"/>
      <c r="N305" s="201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137</v>
      </c>
      <c r="AU305" s="17" t="s">
        <v>86</v>
      </c>
    </row>
    <row r="306" spans="2:51" s="13" customFormat="1" ht="11.25">
      <c r="B306" s="211"/>
      <c r="C306" s="212"/>
      <c r="D306" s="197" t="s">
        <v>238</v>
      </c>
      <c r="E306" s="213" t="s">
        <v>1</v>
      </c>
      <c r="F306" s="214" t="s">
        <v>448</v>
      </c>
      <c r="G306" s="212"/>
      <c r="H306" s="215">
        <v>397.739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238</v>
      </c>
      <c r="AU306" s="221" t="s">
        <v>86</v>
      </c>
      <c r="AV306" s="13" t="s">
        <v>86</v>
      </c>
      <c r="AW306" s="13" t="s">
        <v>32</v>
      </c>
      <c r="AX306" s="13" t="s">
        <v>76</v>
      </c>
      <c r="AY306" s="221" t="s">
        <v>131</v>
      </c>
    </row>
    <row r="307" spans="2:51" s="14" customFormat="1" ht="11.25">
      <c r="B307" s="222"/>
      <c r="C307" s="223"/>
      <c r="D307" s="197" t="s">
        <v>238</v>
      </c>
      <c r="E307" s="224" t="s">
        <v>1</v>
      </c>
      <c r="F307" s="225" t="s">
        <v>240</v>
      </c>
      <c r="G307" s="223"/>
      <c r="H307" s="226">
        <v>397.739</v>
      </c>
      <c r="I307" s="227"/>
      <c r="J307" s="223"/>
      <c r="K307" s="223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238</v>
      </c>
      <c r="AU307" s="232" t="s">
        <v>86</v>
      </c>
      <c r="AV307" s="14" t="s">
        <v>130</v>
      </c>
      <c r="AW307" s="14" t="s">
        <v>32</v>
      </c>
      <c r="AX307" s="14" t="s">
        <v>84</v>
      </c>
      <c r="AY307" s="232" t="s">
        <v>131</v>
      </c>
    </row>
    <row r="308" spans="1:65" s="2" customFormat="1" ht="24.2" customHeight="1">
      <c r="A308" s="34"/>
      <c r="B308" s="35"/>
      <c r="C308" s="184" t="s">
        <v>336</v>
      </c>
      <c r="D308" s="184" t="s">
        <v>132</v>
      </c>
      <c r="E308" s="185" t="s">
        <v>449</v>
      </c>
      <c r="F308" s="186" t="s">
        <v>450</v>
      </c>
      <c r="G308" s="187" t="s">
        <v>231</v>
      </c>
      <c r="H308" s="188">
        <v>93.06</v>
      </c>
      <c r="I308" s="189"/>
      <c r="J308" s="190">
        <f>ROUND(I308*H308,2)</f>
        <v>0</v>
      </c>
      <c r="K308" s="186" t="s">
        <v>147</v>
      </c>
      <c r="L308" s="39"/>
      <c r="M308" s="191" t="s">
        <v>1</v>
      </c>
      <c r="N308" s="192" t="s">
        <v>41</v>
      </c>
      <c r="O308" s="71"/>
      <c r="P308" s="193">
        <f>O308*H308</f>
        <v>0</v>
      </c>
      <c r="Q308" s="193">
        <v>0</v>
      </c>
      <c r="R308" s="193">
        <f>Q308*H308</f>
        <v>0</v>
      </c>
      <c r="S308" s="193">
        <v>0</v>
      </c>
      <c r="T308" s="194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5" t="s">
        <v>130</v>
      </c>
      <c r="AT308" s="195" t="s">
        <v>132</v>
      </c>
      <c r="AU308" s="195" t="s">
        <v>86</v>
      </c>
      <c r="AY308" s="17" t="s">
        <v>131</v>
      </c>
      <c r="BE308" s="196">
        <f>IF(N308="základní",J308,0)</f>
        <v>0</v>
      </c>
      <c r="BF308" s="196">
        <f>IF(N308="snížená",J308,0)</f>
        <v>0</v>
      </c>
      <c r="BG308" s="196">
        <f>IF(N308="zákl. přenesená",J308,0)</f>
        <v>0</v>
      </c>
      <c r="BH308" s="196">
        <f>IF(N308="sníž. přenesená",J308,0)</f>
        <v>0</v>
      </c>
      <c r="BI308" s="196">
        <f>IF(N308="nulová",J308,0)</f>
        <v>0</v>
      </c>
      <c r="BJ308" s="17" t="s">
        <v>84</v>
      </c>
      <c r="BK308" s="196">
        <f>ROUND(I308*H308,2)</f>
        <v>0</v>
      </c>
      <c r="BL308" s="17" t="s">
        <v>130</v>
      </c>
      <c r="BM308" s="195" t="s">
        <v>451</v>
      </c>
    </row>
    <row r="309" spans="1:47" s="2" customFormat="1" ht="48.75">
      <c r="A309" s="34"/>
      <c r="B309" s="35"/>
      <c r="C309" s="36"/>
      <c r="D309" s="197" t="s">
        <v>137</v>
      </c>
      <c r="E309" s="36"/>
      <c r="F309" s="198" t="s">
        <v>452</v>
      </c>
      <c r="G309" s="36"/>
      <c r="H309" s="36"/>
      <c r="I309" s="199"/>
      <c r="J309" s="36"/>
      <c r="K309" s="36"/>
      <c r="L309" s="39"/>
      <c r="M309" s="200"/>
      <c r="N309" s="201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137</v>
      </c>
      <c r="AU309" s="17" t="s">
        <v>86</v>
      </c>
    </row>
    <row r="310" spans="1:47" s="2" customFormat="1" ht="11.25">
      <c r="A310" s="34"/>
      <c r="B310" s="35"/>
      <c r="C310" s="36"/>
      <c r="D310" s="204" t="s">
        <v>148</v>
      </c>
      <c r="E310" s="36"/>
      <c r="F310" s="205" t="s">
        <v>453</v>
      </c>
      <c r="G310" s="36"/>
      <c r="H310" s="36"/>
      <c r="I310" s="199"/>
      <c r="J310" s="36"/>
      <c r="K310" s="36"/>
      <c r="L310" s="39"/>
      <c r="M310" s="200"/>
      <c r="N310" s="201"/>
      <c r="O310" s="71"/>
      <c r="P310" s="71"/>
      <c r="Q310" s="71"/>
      <c r="R310" s="71"/>
      <c r="S310" s="71"/>
      <c r="T310" s="72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148</v>
      </c>
      <c r="AU310" s="17" t="s">
        <v>86</v>
      </c>
    </row>
    <row r="311" spans="1:65" s="2" customFormat="1" ht="21.75" customHeight="1">
      <c r="A311" s="34"/>
      <c r="B311" s="35"/>
      <c r="C311" s="243" t="s">
        <v>454</v>
      </c>
      <c r="D311" s="243" t="s">
        <v>332</v>
      </c>
      <c r="E311" s="244" t="s">
        <v>455</v>
      </c>
      <c r="F311" s="245" t="s">
        <v>456</v>
      </c>
      <c r="G311" s="246" t="s">
        <v>231</v>
      </c>
      <c r="H311" s="247">
        <v>95.852</v>
      </c>
      <c r="I311" s="248"/>
      <c r="J311" s="249">
        <f>ROUND(I311*H311,2)</f>
        <v>0</v>
      </c>
      <c r="K311" s="245" t="s">
        <v>147</v>
      </c>
      <c r="L311" s="250"/>
      <c r="M311" s="251" t="s">
        <v>1</v>
      </c>
      <c r="N311" s="252" t="s">
        <v>41</v>
      </c>
      <c r="O311" s="71"/>
      <c r="P311" s="193">
        <f>O311*H311</f>
        <v>0</v>
      </c>
      <c r="Q311" s="193">
        <v>0</v>
      </c>
      <c r="R311" s="193">
        <f>Q311*H311</f>
        <v>0</v>
      </c>
      <c r="S311" s="193">
        <v>0</v>
      </c>
      <c r="T311" s="194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5" t="s">
        <v>156</v>
      </c>
      <c r="AT311" s="195" t="s">
        <v>332</v>
      </c>
      <c r="AU311" s="195" t="s">
        <v>86</v>
      </c>
      <c r="AY311" s="17" t="s">
        <v>131</v>
      </c>
      <c r="BE311" s="196">
        <f>IF(N311="základní",J311,0)</f>
        <v>0</v>
      </c>
      <c r="BF311" s="196">
        <f>IF(N311="snížená",J311,0)</f>
        <v>0</v>
      </c>
      <c r="BG311" s="196">
        <f>IF(N311="zákl. přenesená",J311,0)</f>
        <v>0</v>
      </c>
      <c r="BH311" s="196">
        <f>IF(N311="sníž. přenesená",J311,0)</f>
        <v>0</v>
      </c>
      <c r="BI311" s="196">
        <f>IF(N311="nulová",J311,0)</f>
        <v>0</v>
      </c>
      <c r="BJ311" s="17" t="s">
        <v>84</v>
      </c>
      <c r="BK311" s="196">
        <f>ROUND(I311*H311,2)</f>
        <v>0</v>
      </c>
      <c r="BL311" s="17" t="s">
        <v>130</v>
      </c>
      <c r="BM311" s="195" t="s">
        <v>457</v>
      </c>
    </row>
    <row r="312" spans="1:47" s="2" customFormat="1" ht="11.25">
      <c r="A312" s="34"/>
      <c r="B312" s="35"/>
      <c r="C312" s="36"/>
      <c r="D312" s="197" t="s">
        <v>137</v>
      </c>
      <c r="E312" s="36"/>
      <c r="F312" s="198" t="s">
        <v>456</v>
      </c>
      <c r="G312" s="36"/>
      <c r="H312" s="36"/>
      <c r="I312" s="199"/>
      <c r="J312" s="36"/>
      <c r="K312" s="36"/>
      <c r="L312" s="39"/>
      <c r="M312" s="200"/>
      <c r="N312" s="201"/>
      <c r="O312" s="71"/>
      <c r="P312" s="71"/>
      <c r="Q312" s="71"/>
      <c r="R312" s="71"/>
      <c r="S312" s="71"/>
      <c r="T312" s="72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137</v>
      </c>
      <c r="AU312" s="17" t="s">
        <v>86</v>
      </c>
    </row>
    <row r="313" spans="2:51" s="13" customFormat="1" ht="11.25">
      <c r="B313" s="211"/>
      <c r="C313" s="212"/>
      <c r="D313" s="197" t="s">
        <v>238</v>
      </c>
      <c r="E313" s="213" t="s">
        <v>1</v>
      </c>
      <c r="F313" s="214" t="s">
        <v>458</v>
      </c>
      <c r="G313" s="212"/>
      <c r="H313" s="215">
        <v>95.852</v>
      </c>
      <c r="I313" s="216"/>
      <c r="J313" s="212"/>
      <c r="K313" s="212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238</v>
      </c>
      <c r="AU313" s="221" t="s">
        <v>86</v>
      </c>
      <c r="AV313" s="13" t="s">
        <v>86</v>
      </c>
      <c r="AW313" s="13" t="s">
        <v>32</v>
      </c>
      <c r="AX313" s="13" t="s">
        <v>76</v>
      </c>
      <c r="AY313" s="221" t="s">
        <v>131</v>
      </c>
    </row>
    <row r="314" spans="2:51" s="14" customFormat="1" ht="11.25">
      <c r="B314" s="222"/>
      <c r="C314" s="223"/>
      <c r="D314" s="197" t="s">
        <v>238</v>
      </c>
      <c r="E314" s="224" t="s">
        <v>1</v>
      </c>
      <c r="F314" s="225" t="s">
        <v>240</v>
      </c>
      <c r="G314" s="223"/>
      <c r="H314" s="226">
        <v>95.852</v>
      </c>
      <c r="I314" s="227"/>
      <c r="J314" s="223"/>
      <c r="K314" s="223"/>
      <c r="L314" s="228"/>
      <c r="M314" s="229"/>
      <c r="N314" s="230"/>
      <c r="O314" s="230"/>
      <c r="P314" s="230"/>
      <c r="Q314" s="230"/>
      <c r="R314" s="230"/>
      <c r="S314" s="230"/>
      <c r="T314" s="231"/>
      <c r="AT314" s="232" t="s">
        <v>238</v>
      </c>
      <c r="AU314" s="232" t="s">
        <v>86</v>
      </c>
      <c r="AV314" s="14" t="s">
        <v>130</v>
      </c>
      <c r="AW314" s="14" t="s">
        <v>32</v>
      </c>
      <c r="AX314" s="14" t="s">
        <v>84</v>
      </c>
      <c r="AY314" s="232" t="s">
        <v>131</v>
      </c>
    </row>
    <row r="315" spans="2:63" s="12" customFormat="1" ht="22.9" customHeight="1">
      <c r="B315" s="170"/>
      <c r="C315" s="171"/>
      <c r="D315" s="172" t="s">
        <v>75</v>
      </c>
      <c r="E315" s="202" t="s">
        <v>156</v>
      </c>
      <c r="F315" s="202" t="s">
        <v>459</v>
      </c>
      <c r="G315" s="171"/>
      <c r="H315" s="171"/>
      <c r="I315" s="174"/>
      <c r="J315" s="203">
        <f>BK315</f>
        <v>0</v>
      </c>
      <c r="K315" s="171"/>
      <c r="L315" s="176"/>
      <c r="M315" s="177"/>
      <c r="N315" s="178"/>
      <c r="O315" s="178"/>
      <c r="P315" s="179">
        <f>SUM(P316:P327)</f>
        <v>0</v>
      </c>
      <c r="Q315" s="178"/>
      <c r="R315" s="179">
        <f>SUM(R316:R327)</f>
        <v>0</v>
      </c>
      <c r="S315" s="178"/>
      <c r="T315" s="180">
        <f>SUM(T316:T327)</f>
        <v>0</v>
      </c>
      <c r="AR315" s="181" t="s">
        <v>84</v>
      </c>
      <c r="AT315" s="182" t="s">
        <v>75</v>
      </c>
      <c r="AU315" s="182" t="s">
        <v>84</v>
      </c>
      <c r="AY315" s="181" t="s">
        <v>131</v>
      </c>
      <c r="BK315" s="183">
        <f>SUM(BK316:BK327)</f>
        <v>0</v>
      </c>
    </row>
    <row r="316" spans="1:65" s="2" customFormat="1" ht="24.2" customHeight="1">
      <c r="A316" s="34"/>
      <c r="B316" s="35"/>
      <c r="C316" s="184" t="s">
        <v>340</v>
      </c>
      <c r="D316" s="184" t="s">
        <v>132</v>
      </c>
      <c r="E316" s="185" t="s">
        <v>460</v>
      </c>
      <c r="F316" s="186" t="s">
        <v>461</v>
      </c>
      <c r="G316" s="187" t="s">
        <v>276</v>
      </c>
      <c r="H316" s="188">
        <v>1.2</v>
      </c>
      <c r="I316" s="189"/>
      <c r="J316" s="190">
        <f>ROUND(I316*H316,2)</f>
        <v>0</v>
      </c>
      <c r="K316" s="186" t="s">
        <v>147</v>
      </c>
      <c r="L316" s="39"/>
      <c r="M316" s="191" t="s">
        <v>1</v>
      </c>
      <c r="N316" s="192" t="s">
        <v>41</v>
      </c>
      <c r="O316" s="71"/>
      <c r="P316" s="193">
        <f>O316*H316</f>
        <v>0</v>
      </c>
      <c r="Q316" s="193">
        <v>0</v>
      </c>
      <c r="R316" s="193">
        <f>Q316*H316</f>
        <v>0</v>
      </c>
      <c r="S316" s="193">
        <v>0</v>
      </c>
      <c r="T316" s="194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5" t="s">
        <v>130</v>
      </c>
      <c r="AT316" s="195" t="s">
        <v>132</v>
      </c>
      <c r="AU316" s="195" t="s">
        <v>86</v>
      </c>
      <c r="AY316" s="17" t="s">
        <v>131</v>
      </c>
      <c r="BE316" s="196">
        <f>IF(N316="základní",J316,0)</f>
        <v>0</v>
      </c>
      <c r="BF316" s="196">
        <f>IF(N316="snížená",J316,0)</f>
        <v>0</v>
      </c>
      <c r="BG316" s="196">
        <f>IF(N316="zákl. přenesená",J316,0)</f>
        <v>0</v>
      </c>
      <c r="BH316" s="196">
        <f>IF(N316="sníž. přenesená",J316,0)</f>
        <v>0</v>
      </c>
      <c r="BI316" s="196">
        <f>IF(N316="nulová",J316,0)</f>
        <v>0</v>
      </c>
      <c r="BJ316" s="17" t="s">
        <v>84</v>
      </c>
      <c r="BK316" s="196">
        <f>ROUND(I316*H316,2)</f>
        <v>0</v>
      </c>
      <c r="BL316" s="17" t="s">
        <v>130</v>
      </c>
      <c r="BM316" s="195" t="s">
        <v>462</v>
      </c>
    </row>
    <row r="317" spans="1:47" s="2" customFormat="1" ht="19.5">
      <c r="A317" s="34"/>
      <c r="B317" s="35"/>
      <c r="C317" s="36"/>
      <c r="D317" s="197" t="s">
        <v>137</v>
      </c>
      <c r="E317" s="36"/>
      <c r="F317" s="198" t="s">
        <v>463</v>
      </c>
      <c r="G317" s="36"/>
      <c r="H317" s="36"/>
      <c r="I317" s="199"/>
      <c r="J317" s="36"/>
      <c r="K317" s="36"/>
      <c r="L317" s="39"/>
      <c r="M317" s="200"/>
      <c r="N317" s="201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137</v>
      </c>
      <c r="AU317" s="17" t="s">
        <v>86</v>
      </c>
    </row>
    <row r="318" spans="1:47" s="2" customFormat="1" ht="11.25">
      <c r="A318" s="34"/>
      <c r="B318" s="35"/>
      <c r="C318" s="36"/>
      <c r="D318" s="204" t="s">
        <v>148</v>
      </c>
      <c r="E318" s="36"/>
      <c r="F318" s="205" t="s">
        <v>464</v>
      </c>
      <c r="G318" s="36"/>
      <c r="H318" s="36"/>
      <c r="I318" s="199"/>
      <c r="J318" s="36"/>
      <c r="K318" s="36"/>
      <c r="L318" s="39"/>
      <c r="M318" s="200"/>
      <c r="N318" s="201"/>
      <c r="O318" s="71"/>
      <c r="P318" s="71"/>
      <c r="Q318" s="71"/>
      <c r="R318" s="71"/>
      <c r="S318" s="71"/>
      <c r="T318" s="72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148</v>
      </c>
      <c r="AU318" s="17" t="s">
        <v>86</v>
      </c>
    </row>
    <row r="319" spans="2:51" s="15" customFormat="1" ht="11.25">
      <c r="B319" s="233"/>
      <c r="C319" s="234"/>
      <c r="D319" s="197" t="s">
        <v>238</v>
      </c>
      <c r="E319" s="235" t="s">
        <v>1</v>
      </c>
      <c r="F319" s="236" t="s">
        <v>465</v>
      </c>
      <c r="G319" s="234"/>
      <c r="H319" s="235" t="s">
        <v>1</v>
      </c>
      <c r="I319" s="237"/>
      <c r="J319" s="234"/>
      <c r="K319" s="234"/>
      <c r="L319" s="238"/>
      <c r="M319" s="239"/>
      <c r="N319" s="240"/>
      <c r="O319" s="240"/>
      <c r="P319" s="240"/>
      <c r="Q319" s="240"/>
      <c r="R319" s="240"/>
      <c r="S319" s="240"/>
      <c r="T319" s="241"/>
      <c r="AT319" s="242" t="s">
        <v>238</v>
      </c>
      <c r="AU319" s="242" t="s">
        <v>86</v>
      </c>
      <c r="AV319" s="15" t="s">
        <v>84</v>
      </c>
      <c r="AW319" s="15" t="s">
        <v>32</v>
      </c>
      <c r="AX319" s="15" t="s">
        <v>76</v>
      </c>
      <c r="AY319" s="242" t="s">
        <v>131</v>
      </c>
    </row>
    <row r="320" spans="2:51" s="13" customFormat="1" ht="11.25">
      <c r="B320" s="211"/>
      <c r="C320" s="212"/>
      <c r="D320" s="197" t="s">
        <v>238</v>
      </c>
      <c r="E320" s="213" t="s">
        <v>1</v>
      </c>
      <c r="F320" s="214" t="s">
        <v>466</v>
      </c>
      <c r="G320" s="212"/>
      <c r="H320" s="215">
        <v>1.2</v>
      </c>
      <c r="I320" s="216"/>
      <c r="J320" s="212"/>
      <c r="K320" s="212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238</v>
      </c>
      <c r="AU320" s="221" t="s">
        <v>86</v>
      </c>
      <c r="AV320" s="13" t="s">
        <v>86</v>
      </c>
      <c r="AW320" s="13" t="s">
        <v>32</v>
      </c>
      <c r="AX320" s="13" t="s">
        <v>76</v>
      </c>
      <c r="AY320" s="221" t="s">
        <v>131</v>
      </c>
    </row>
    <row r="321" spans="2:51" s="14" customFormat="1" ht="11.25">
      <c r="B321" s="222"/>
      <c r="C321" s="223"/>
      <c r="D321" s="197" t="s">
        <v>238</v>
      </c>
      <c r="E321" s="224" t="s">
        <v>1</v>
      </c>
      <c r="F321" s="225" t="s">
        <v>240</v>
      </c>
      <c r="G321" s="223"/>
      <c r="H321" s="226">
        <v>1.2</v>
      </c>
      <c r="I321" s="227"/>
      <c r="J321" s="223"/>
      <c r="K321" s="223"/>
      <c r="L321" s="228"/>
      <c r="M321" s="229"/>
      <c r="N321" s="230"/>
      <c r="O321" s="230"/>
      <c r="P321" s="230"/>
      <c r="Q321" s="230"/>
      <c r="R321" s="230"/>
      <c r="S321" s="230"/>
      <c r="T321" s="231"/>
      <c r="AT321" s="232" t="s">
        <v>238</v>
      </c>
      <c r="AU321" s="232" t="s">
        <v>86</v>
      </c>
      <c r="AV321" s="14" t="s">
        <v>130</v>
      </c>
      <c r="AW321" s="14" t="s">
        <v>32</v>
      </c>
      <c r="AX321" s="14" t="s">
        <v>84</v>
      </c>
      <c r="AY321" s="232" t="s">
        <v>131</v>
      </c>
    </row>
    <row r="322" spans="1:65" s="2" customFormat="1" ht="24.2" customHeight="1">
      <c r="A322" s="34"/>
      <c r="B322" s="35"/>
      <c r="C322" s="184" t="s">
        <v>467</v>
      </c>
      <c r="D322" s="184" t="s">
        <v>132</v>
      </c>
      <c r="E322" s="185" t="s">
        <v>468</v>
      </c>
      <c r="F322" s="186" t="s">
        <v>469</v>
      </c>
      <c r="G322" s="187" t="s">
        <v>226</v>
      </c>
      <c r="H322" s="188">
        <v>3</v>
      </c>
      <c r="I322" s="189"/>
      <c r="J322" s="190">
        <f>ROUND(I322*H322,2)</f>
        <v>0</v>
      </c>
      <c r="K322" s="186" t="s">
        <v>147</v>
      </c>
      <c r="L322" s="39"/>
      <c r="M322" s="191" t="s">
        <v>1</v>
      </c>
      <c r="N322" s="192" t="s">
        <v>41</v>
      </c>
      <c r="O322" s="71"/>
      <c r="P322" s="193">
        <f>O322*H322</f>
        <v>0</v>
      </c>
      <c r="Q322" s="193">
        <v>0</v>
      </c>
      <c r="R322" s="193">
        <f>Q322*H322</f>
        <v>0</v>
      </c>
      <c r="S322" s="193">
        <v>0</v>
      </c>
      <c r="T322" s="194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5" t="s">
        <v>130</v>
      </c>
      <c r="AT322" s="195" t="s">
        <v>132</v>
      </c>
      <c r="AU322" s="195" t="s">
        <v>86</v>
      </c>
      <c r="AY322" s="17" t="s">
        <v>131</v>
      </c>
      <c r="BE322" s="196">
        <f>IF(N322="základní",J322,0)</f>
        <v>0</v>
      </c>
      <c r="BF322" s="196">
        <f>IF(N322="snížená",J322,0)</f>
        <v>0</v>
      </c>
      <c r="BG322" s="196">
        <f>IF(N322="zákl. přenesená",J322,0)</f>
        <v>0</v>
      </c>
      <c r="BH322" s="196">
        <f>IF(N322="sníž. přenesená",J322,0)</f>
        <v>0</v>
      </c>
      <c r="BI322" s="196">
        <f>IF(N322="nulová",J322,0)</f>
        <v>0</v>
      </c>
      <c r="BJ322" s="17" t="s">
        <v>84</v>
      </c>
      <c r="BK322" s="196">
        <f>ROUND(I322*H322,2)</f>
        <v>0</v>
      </c>
      <c r="BL322" s="17" t="s">
        <v>130</v>
      </c>
      <c r="BM322" s="195" t="s">
        <v>470</v>
      </c>
    </row>
    <row r="323" spans="1:47" s="2" customFormat="1" ht="19.5">
      <c r="A323" s="34"/>
      <c r="B323" s="35"/>
      <c r="C323" s="36"/>
      <c r="D323" s="197" t="s">
        <v>137</v>
      </c>
      <c r="E323" s="36"/>
      <c r="F323" s="198" t="s">
        <v>471</v>
      </c>
      <c r="G323" s="36"/>
      <c r="H323" s="36"/>
      <c r="I323" s="199"/>
      <c r="J323" s="36"/>
      <c r="K323" s="36"/>
      <c r="L323" s="39"/>
      <c r="M323" s="200"/>
      <c r="N323" s="201"/>
      <c r="O323" s="71"/>
      <c r="P323" s="71"/>
      <c r="Q323" s="71"/>
      <c r="R323" s="71"/>
      <c r="S323" s="71"/>
      <c r="T323" s="72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137</v>
      </c>
      <c r="AU323" s="17" t="s">
        <v>86</v>
      </c>
    </row>
    <row r="324" spans="1:47" s="2" customFormat="1" ht="11.25">
      <c r="A324" s="34"/>
      <c r="B324" s="35"/>
      <c r="C324" s="36"/>
      <c r="D324" s="204" t="s">
        <v>148</v>
      </c>
      <c r="E324" s="36"/>
      <c r="F324" s="205" t="s">
        <v>472</v>
      </c>
      <c r="G324" s="36"/>
      <c r="H324" s="36"/>
      <c r="I324" s="199"/>
      <c r="J324" s="36"/>
      <c r="K324" s="36"/>
      <c r="L324" s="39"/>
      <c r="M324" s="200"/>
      <c r="N324" s="201"/>
      <c r="O324" s="71"/>
      <c r="P324" s="71"/>
      <c r="Q324" s="71"/>
      <c r="R324" s="71"/>
      <c r="S324" s="71"/>
      <c r="T324" s="72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148</v>
      </c>
      <c r="AU324" s="17" t="s">
        <v>86</v>
      </c>
    </row>
    <row r="325" spans="1:65" s="2" customFormat="1" ht="33" customHeight="1">
      <c r="A325" s="34"/>
      <c r="B325" s="35"/>
      <c r="C325" s="184" t="s">
        <v>346</v>
      </c>
      <c r="D325" s="184" t="s">
        <v>132</v>
      </c>
      <c r="E325" s="185" t="s">
        <v>473</v>
      </c>
      <c r="F325" s="186" t="s">
        <v>474</v>
      </c>
      <c r="G325" s="187" t="s">
        <v>226</v>
      </c>
      <c r="H325" s="188">
        <v>5</v>
      </c>
      <c r="I325" s="189"/>
      <c r="J325" s="190">
        <f>ROUND(I325*H325,2)</f>
        <v>0</v>
      </c>
      <c r="K325" s="186" t="s">
        <v>293</v>
      </c>
      <c r="L325" s="39"/>
      <c r="M325" s="191" t="s">
        <v>1</v>
      </c>
      <c r="N325" s="192" t="s">
        <v>41</v>
      </c>
      <c r="O325" s="71"/>
      <c r="P325" s="193">
        <f>O325*H325</f>
        <v>0</v>
      </c>
      <c r="Q325" s="193">
        <v>0</v>
      </c>
      <c r="R325" s="193">
        <f>Q325*H325</f>
        <v>0</v>
      </c>
      <c r="S325" s="193">
        <v>0</v>
      </c>
      <c r="T325" s="194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5" t="s">
        <v>130</v>
      </c>
      <c r="AT325" s="195" t="s">
        <v>132</v>
      </c>
      <c r="AU325" s="195" t="s">
        <v>86</v>
      </c>
      <c r="AY325" s="17" t="s">
        <v>131</v>
      </c>
      <c r="BE325" s="196">
        <f>IF(N325="základní",J325,0)</f>
        <v>0</v>
      </c>
      <c r="BF325" s="196">
        <f>IF(N325="snížená",J325,0)</f>
        <v>0</v>
      </c>
      <c r="BG325" s="196">
        <f>IF(N325="zákl. přenesená",J325,0)</f>
        <v>0</v>
      </c>
      <c r="BH325" s="196">
        <f>IF(N325="sníž. přenesená",J325,0)</f>
        <v>0</v>
      </c>
      <c r="BI325" s="196">
        <f>IF(N325="nulová",J325,0)</f>
        <v>0</v>
      </c>
      <c r="BJ325" s="17" t="s">
        <v>84</v>
      </c>
      <c r="BK325" s="196">
        <f>ROUND(I325*H325,2)</f>
        <v>0</v>
      </c>
      <c r="BL325" s="17" t="s">
        <v>130</v>
      </c>
      <c r="BM325" s="195" t="s">
        <v>475</v>
      </c>
    </row>
    <row r="326" spans="1:47" s="2" customFormat="1" ht="19.5">
      <c r="A326" s="34"/>
      <c r="B326" s="35"/>
      <c r="C326" s="36"/>
      <c r="D326" s="197" t="s">
        <v>137</v>
      </c>
      <c r="E326" s="36"/>
      <c r="F326" s="198" t="s">
        <v>476</v>
      </c>
      <c r="G326" s="36"/>
      <c r="H326" s="36"/>
      <c r="I326" s="199"/>
      <c r="J326" s="36"/>
      <c r="K326" s="36"/>
      <c r="L326" s="39"/>
      <c r="M326" s="200"/>
      <c r="N326" s="201"/>
      <c r="O326" s="71"/>
      <c r="P326" s="71"/>
      <c r="Q326" s="71"/>
      <c r="R326" s="71"/>
      <c r="S326" s="71"/>
      <c r="T326" s="72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137</v>
      </c>
      <c r="AU326" s="17" t="s">
        <v>86</v>
      </c>
    </row>
    <row r="327" spans="1:47" s="2" customFormat="1" ht="11.25">
      <c r="A327" s="34"/>
      <c r="B327" s="35"/>
      <c r="C327" s="36"/>
      <c r="D327" s="204" t="s">
        <v>148</v>
      </c>
      <c r="E327" s="36"/>
      <c r="F327" s="205" t="s">
        <v>477</v>
      </c>
      <c r="G327" s="36"/>
      <c r="H327" s="36"/>
      <c r="I327" s="199"/>
      <c r="J327" s="36"/>
      <c r="K327" s="36"/>
      <c r="L327" s="39"/>
      <c r="M327" s="200"/>
      <c r="N327" s="201"/>
      <c r="O327" s="71"/>
      <c r="P327" s="71"/>
      <c r="Q327" s="71"/>
      <c r="R327" s="71"/>
      <c r="S327" s="71"/>
      <c r="T327" s="72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148</v>
      </c>
      <c r="AU327" s="17" t="s">
        <v>86</v>
      </c>
    </row>
    <row r="328" spans="2:63" s="12" customFormat="1" ht="22.9" customHeight="1">
      <c r="B328" s="170"/>
      <c r="C328" s="171"/>
      <c r="D328" s="172" t="s">
        <v>75</v>
      </c>
      <c r="E328" s="202" t="s">
        <v>175</v>
      </c>
      <c r="F328" s="202" t="s">
        <v>478</v>
      </c>
      <c r="G328" s="171"/>
      <c r="H328" s="171"/>
      <c r="I328" s="174"/>
      <c r="J328" s="203">
        <f>BK328</f>
        <v>0</v>
      </c>
      <c r="K328" s="171"/>
      <c r="L328" s="176"/>
      <c r="M328" s="177"/>
      <c r="N328" s="178"/>
      <c r="O328" s="178"/>
      <c r="P328" s="179">
        <f>SUM(P329:P391)</f>
        <v>0</v>
      </c>
      <c r="Q328" s="178"/>
      <c r="R328" s="179">
        <f>SUM(R329:R391)</f>
        <v>0</v>
      </c>
      <c r="S328" s="178"/>
      <c r="T328" s="180">
        <f>SUM(T329:T391)</f>
        <v>0</v>
      </c>
      <c r="AR328" s="181" t="s">
        <v>84</v>
      </c>
      <c r="AT328" s="182" t="s">
        <v>75</v>
      </c>
      <c r="AU328" s="182" t="s">
        <v>84</v>
      </c>
      <c r="AY328" s="181" t="s">
        <v>131</v>
      </c>
      <c r="BK328" s="183">
        <f>SUM(BK329:BK391)</f>
        <v>0</v>
      </c>
    </row>
    <row r="329" spans="1:65" s="2" customFormat="1" ht="24.2" customHeight="1">
      <c r="A329" s="34"/>
      <c r="B329" s="35"/>
      <c r="C329" s="184" t="s">
        <v>479</v>
      </c>
      <c r="D329" s="184" t="s">
        <v>132</v>
      </c>
      <c r="E329" s="185" t="s">
        <v>480</v>
      </c>
      <c r="F329" s="186" t="s">
        <v>481</v>
      </c>
      <c r="G329" s="187" t="s">
        <v>271</v>
      </c>
      <c r="H329" s="188">
        <v>230.5</v>
      </c>
      <c r="I329" s="189"/>
      <c r="J329" s="190">
        <f>ROUND(I329*H329,2)</f>
        <v>0</v>
      </c>
      <c r="K329" s="186" t="s">
        <v>147</v>
      </c>
      <c r="L329" s="39"/>
      <c r="M329" s="191" t="s">
        <v>1</v>
      </c>
      <c r="N329" s="192" t="s">
        <v>41</v>
      </c>
      <c r="O329" s="71"/>
      <c r="P329" s="193">
        <f>O329*H329</f>
        <v>0</v>
      </c>
      <c r="Q329" s="193">
        <v>0</v>
      </c>
      <c r="R329" s="193">
        <f>Q329*H329</f>
        <v>0</v>
      </c>
      <c r="S329" s="193">
        <v>0</v>
      </c>
      <c r="T329" s="194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5" t="s">
        <v>130</v>
      </c>
      <c r="AT329" s="195" t="s">
        <v>132</v>
      </c>
      <c r="AU329" s="195" t="s">
        <v>86</v>
      </c>
      <c r="AY329" s="17" t="s">
        <v>131</v>
      </c>
      <c r="BE329" s="196">
        <f>IF(N329="základní",J329,0)</f>
        <v>0</v>
      </c>
      <c r="BF329" s="196">
        <f>IF(N329="snížená",J329,0)</f>
        <v>0</v>
      </c>
      <c r="BG329" s="196">
        <f>IF(N329="zákl. přenesená",J329,0)</f>
        <v>0</v>
      </c>
      <c r="BH329" s="196">
        <f>IF(N329="sníž. přenesená",J329,0)</f>
        <v>0</v>
      </c>
      <c r="BI329" s="196">
        <f>IF(N329="nulová",J329,0)</f>
        <v>0</v>
      </c>
      <c r="BJ329" s="17" t="s">
        <v>84</v>
      </c>
      <c r="BK329" s="196">
        <f>ROUND(I329*H329,2)</f>
        <v>0</v>
      </c>
      <c r="BL329" s="17" t="s">
        <v>130</v>
      </c>
      <c r="BM329" s="195" t="s">
        <v>482</v>
      </c>
    </row>
    <row r="330" spans="1:47" s="2" customFormat="1" ht="39">
      <c r="A330" s="34"/>
      <c r="B330" s="35"/>
      <c r="C330" s="36"/>
      <c r="D330" s="197" t="s">
        <v>137</v>
      </c>
      <c r="E330" s="36"/>
      <c r="F330" s="198" t="s">
        <v>483</v>
      </c>
      <c r="G330" s="36"/>
      <c r="H330" s="36"/>
      <c r="I330" s="199"/>
      <c r="J330" s="36"/>
      <c r="K330" s="36"/>
      <c r="L330" s="39"/>
      <c r="M330" s="200"/>
      <c r="N330" s="201"/>
      <c r="O330" s="71"/>
      <c r="P330" s="71"/>
      <c r="Q330" s="71"/>
      <c r="R330" s="71"/>
      <c r="S330" s="71"/>
      <c r="T330" s="72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137</v>
      </c>
      <c r="AU330" s="17" t="s">
        <v>86</v>
      </c>
    </row>
    <row r="331" spans="1:47" s="2" customFormat="1" ht="11.25">
      <c r="A331" s="34"/>
      <c r="B331" s="35"/>
      <c r="C331" s="36"/>
      <c r="D331" s="204" t="s">
        <v>148</v>
      </c>
      <c r="E331" s="36"/>
      <c r="F331" s="205" t="s">
        <v>484</v>
      </c>
      <c r="G331" s="36"/>
      <c r="H331" s="36"/>
      <c r="I331" s="199"/>
      <c r="J331" s="36"/>
      <c r="K331" s="36"/>
      <c r="L331" s="39"/>
      <c r="M331" s="200"/>
      <c r="N331" s="201"/>
      <c r="O331" s="71"/>
      <c r="P331" s="71"/>
      <c r="Q331" s="71"/>
      <c r="R331" s="71"/>
      <c r="S331" s="71"/>
      <c r="T331" s="72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148</v>
      </c>
      <c r="AU331" s="17" t="s">
        <v>86</v>
      </c>
    </row>
    <row r="332" spans="2:51" s="15" customFormat="1" ht="11.25">
      <c r="B332" s="233"/>
      <c r="C332" s="234"/>
      <c r="D332" s="197" t="s">
        <v>238</v>
      </c>
      <c r="E332" s="235" t="s">
        <v>1</v>
      </c>
      <c r="F332" s="236" t="s">
        <v>485</v>
      </c>
      <c r="G332" s="234"/>
      <c r="H332" s="235" t="s">
        <v>1</v>
      </c>
      <c r="I332" s="237"/>
      <c r="J332" s="234"/>
      <c r="K332" s="234"/>
      <c r="L332" s="238"/>
      <c r="M332" s="239"/>
      <c r="N332" s="240"/>
      <c r="O332" s="240"/>
      <c r="P332" s="240"/>
      <c r="Q332" s="240"/>
      <c r="R332" s="240"/>
      <c r="S332" s="240"/>
      <c r="T332" s="241"/>
      <c r="AT332" s="242" t="s">
        <v>238</v>
      </c>
      <c r="AU332" s="242" t="s">
        <v>86</v>
      </c>
      <c r="AV332" s="15" t="s">
        <v>84</v>
      </c>
      <c r="AW332" s="15" t="s">
        <v>32</v>
      </c>
      <c r="AX332" s="15" t="s">
        <v>76</v>
      </c>
      <c r="AY332" s="242" t="s">
        <v>131</v>
      </c>
    </row>
    <row r="333" spans="2:51" s="13" customFormat="1" ht="11.25">
      <c r="B333" s="211"/>
      <c r="C333" s="212"/>
      <c r="D333" s="197" t="s">
        <v>238</v>
      </c>
      <c r="E333" s="213" t="s">
        <v>1</v>
      </c>
      <c r="F333" s="214" t="s">
        <v>486</v>
      </c>
      <c r="G333" s="212"/>
      <c r="H333" s="215">
        <v>230.5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238</v>
      </c>
      <c r="AU333" s="221" t="s">
        <v>86</v>
      </c>
      <c r="AV333" s="13" t="s">
        <v>86</v>
      </c>
      <c r="AW333" s="13" t="s">
        <v>32</v>
      </c>
      <c r="AX333" s="13" t="s">
        <v>76</v>
      </c>
      <c r="AY333" s="221" t="s">
        <v>131</v>
      </c>
    </row>
    <row r="334" spans="2:51" s="14" customFormat="1" ht="11.25">
      <c r="B334" s="222"/>
      <c r="C334" s="223"/>
      <c r="D334" s="197" t="s">
        <v>238</v>
      </c>
      <c r="E334" s="224" t="s">
        <v>1</v>
      </c>
      <c r="F334" s="225" t="s">
        <v>240</v>
      </c>
      <c r="G334" s="223"/>
      <c r="H334" s="226">
        <v>230.5</v>
      </c>
      <c r="I334" s="227"/>
      <c r="J334" s="223"/>
      <c r="K334" s="223"/>
      <c r="L334" s="228"/>
      <c r="M334" s="229"/>
      <c r="N334" s="230"/>
      <c r="O334" s="230"/>
      <c r="P334" s="230"/>
      <c r="Q334" s="230"/>
      <c r="R334" s="230"/>
      <c r="S334" s="230"/>
      <c r="T334" s="231"/>
      <c r="AT334" s="232" t="s">
        <v>238</v>
      </c>
      <c r="AU334" s="232" t="s">
        <v>86</v>
      </c>
      <c r="AV334" s="14" t="s">
        <v>130</v>
      </c>
      <c r="AW334" s="14" t="s">
        <v>32</v>
      </c>
      <c r="AX334" s="14" t="s">
        <v>84</v>
      </c>
      <c r="AY334" s="232" t="s">
        <v>131</v>
      </c>
    </row>
    <row r="335" spans="1:65" s="2" customFormat="1" ht="16.5" customHeight="1">
      <c r="A335" s="34"/>
      <c r="B335" s="35"/>
      <c r="C335" s="243" t="s">
        <v>352</v>
      </c>
      <c r="D335" s="243" t="s">
        <v>332</v>
      </c>
      <c r="E335" s="244" t="s">
        <v>487</v>
      </c>
      <c r="F335" s="245" t="s">
        <v>488</v>
      </c>
      <c r="G335" s="246" t="s">
        <v>231</v>
      </c>
      <c r="H335" s="247">
        <v>39.185</v>
      </c>
      <c r="I335" s="248"/>
      <c r="J335" s="249">
        <f>ROUND(I335*H335,2)</f>
        <v>0</v>
      </c>
      <c r="K335" s="245" t="s">
        <v>1</v>
      </c>
      <c r="L335" s="250"/>
      <c r="M335" s="251" t="s">
        <v>1</v>
      </c>
      <c r="N335" s="252" t="s">
        <v>41</v>
      </c>
      <c r="O335" s="71"/>
      <c r="P335" s="193">
        <f>O335*H335</f>
        <v>0</v>
      </c>
      <c r="Q335" s="193">
        <v>0</v>
      </c>
      <c r="R335" s="193">
        <f>Q335*H335</f>
        <v>0</v>
      </c>
      <c r="S335" s="193">
        <v>0</v>
      </c>
      <c r="T335" s="194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5" t="s">
        <v>156</v>
      </c>
      <c r="AT335" s="195" t="s">
        <v>332</v>
      </c>
      <c r="AU335" s="195" t="s">
        <v>86</v>
      </c>
      <c r="AY335" s="17" t="s">
        <v>131</v>
      </c>
      <c r="BE335" s="196">
        <f>IF(N335="základní",J335,0)</f>
        <v>0</v>
      </c>
      <c r="BF335" s="196">
        <f>IF(N335="snížená",J335,0)</f>
        <v>0</v>
      </c>
      <c r="BG335" s="196">
        <f>IF(N335="zákl. přenesená",J335,0)</f>
        <v>0</v>
      </c>
      <c r="BH335" s="196">
        <f>IF(N335="sníž. přenesená",J335,0)</f>
        <v>0</v>
      </c>
      <c r="BI335" s="196">
        <f>IF(N335="nulová",J335,0)</f>
        <v>0</v>
      </c>
      <c r="BJ335" s="17" t="s">
        <v>84</v>
      </c>
      <c r="BK335" s="196">
        <f>ROUND(I335*H335,2)</f>
        <v>0</v>
      </c>
      <c r="BL335" s="17" t="s">
        <v>130</v>
      </c>
      <c r="BM335" s="195" t="s">
        <v>489</v>
      </c>
    </row>
    <row r="336" spans="1:47" s="2" customFormat="1" ht="11.25">
      <c r="A336" s="34"/>
      <c r="B336" s="35"/>
      <c r="C336" s="36"/>
      <c r="D336" s="197" t="s">
        <v>137</v>
      </c>
      <c r="E336" s="36"/>
      <c r="F336" s="198" t="s">
        <v>488</v>
      </c>
      <c r="G336" s="36"/>
      <c r="H336" s="36"/>
      <c r="I336" s="199"/>
      <c r="J336" s="36"/>
      <c r="K336" s="36"/>
      <c r="L336" s="39"/>
      <c r="M336" s="200"/>
      <c r="N336" s="201"/>
      <c r="O336" s="71"/>
      <c r="P336" s="71"/>
      <c r="Q336" s="71"/>
      <c r="R336" s="71"/>
      <c r="S336" s="71"/>
      <c r="T336" s="72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137</v>
      </c>
      <c r="AU336" s="17" t="s">
        <v>86</v>
      </c>
    </row>
    <row r="337" spans="2:51" s="13" customFormat="1" ht="11.25">
      <c r="B337" s="211"/>
      <c r="C337" s="212"/>
      <c r="D337" s="197" t="s">
        <v>238</v>
      </c>
      <c r="E337" s="213" t="s">
        <v>1</v>
      </c>
      <c r="F337" s="214" t="s">
        <v>490</v>
      </c>
      <c r="G337" s="212"/>
      <c r="H337" s="215">
        <v>39.185</v>
      </c>
      <c r="I337" s="216"/>
      <c r="J337" s="212"/>
      <c r="K337" s="212"/>
      <c r="L337" s="217"/>
      <c r="M337" s="218"/>
      <c r="N337" s="219"/>
      <c r="O337" s="219"/>
      <c r="P337" s="219"/>
      <c r="Q337" s="219"/>
      <c r="R337" s="219"/>
      <c r="S337" s="219"/>
      <c r="T337" s="220"/>
      <c r="AT337" s="221" t="s">
        <v>238</v>
      </c>
      <c r="AU337" s="221" t="s">
        <v>86</v>
      </c>
      <c r="AV337" s="13" t="s">
        <v>86</v>
      </c>
      <c r="AW337" s="13" t="s">
        <v>32</v>
      </c>
      <c r="AX337" s="13" t="s">
        <v>76</v>
      </c>
      <c r="AY337" s="221" t="s">
        <v>131</v>
      </c>
    </row>
    <row r="338" spans="2:51" s="14" customFormat="1" ht="11.25">
      <c r="B338" s="222"/>
      <c r="C338" s="223"/>
      <c r="D338" s="197" t="s">
        <v>238</v>
      </c>
      <c r="E338" s="224" t="s">
        <v>1</v>
      </c>
      <c r="F338" s="225" t="s">
        <v>240</v>
      </c>
      <c r="G338" s="223"/>
      <c r="H338" s="226">
        <v>39.185</v>
      </c>
      <c r="I338" s="227"/>
      <c r="J338" s="223"/>
      <c r="K338" s="223"/>
      <c r="L338" s="228"/>
      <c r="M338" s="229"/>
      <c r="N338" s="230"/>
      <c r="O338" s="230"/>
      <c r="P338" s="230"/>
      <c r="Q338" s="230"/>
      <c r="R338" s="230"/>
      <c r="S338" s="230"/>
      <c r="T338" s="231"/>
      <c r="AT338" s="232" t="s">
        <v>238</v>
      </c>
      <c r="AU338" s="232" t="s">
        <v>86</v>
      </c>
      <c r="AV338" s="14" t="s">
        <v>130</v>
      </c>
      <c r="AW338" s="14" t="s">
        <v>32</v>
      </c>
      <c r="AX338" s="14" t="s">
        <v>84</v>
      </c>
      <c r="AY338" s="232" t="s">
        <v>131</v>
      </c>
    </row>
    <row r="339" spans="1:65" s="2" customFormat="1" ht="33" customHeight="1">
      <c r="A339" s="34"/>
      <c r="B339" s="35"/>
      <c r="C339" s="184" t="s">
        <v>491</v>
      </c>
      <c r="D339" s="184" t="s">
        <v>132</v>
      </c>
      <c r="E339" s="185" t="s">
        <v>492</v>
      </c>
      <c r="F339" s="186" t="s">
        <v>493</v>
      </c>
      <c r="G339" s="187" t="s">
        <v>271</v>
      </c>
      <c r="H339" s="188">
        <v>276.13</v>
      </c>
      <c r="I339" s="189"/>
      <c r="J339" s="190">
        <f>ROUND(I339*H339,2)</f>
        <v>0</v>
      </c>
      <c r="K339" s="186" t="s">
        <v>147</v>
      </c>
      <c r="L339" s="39"/>
      <c r="M339" s="191" t="s">
        <v>1</v>
      </c>
      <c r="N339" s="192" t="s">
        <v>41</v>
      </c>
      <c r="O339" s="71"/>
      <c r="P339" s="193">
        <f>O339*H339</f>
        <v>0</v>
      </c>
      <c r="Q339" s="193">
        <v>0</v>
      </c>
      <c r="R339" s="193">
        <f>Q339*H339</f>
        <v>0</v>
      </c>
      <c r="S339" s="193">
        <v>0</v>
      </c>
      <c r="T339" s="194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5" t="s">
        <v>130</v>
      </c>
      <c r="AT339" s="195" t="s">
        <v>132</v>
      </c>
      <c r="AU339" s="195" t="s">
        <v>86</v>
      </c>
      <c r="AY339" s="17" t="s">
        <v>131</v>
      </c>
      <c r="BE339" s="196">
        <f>IF(N339="základní",J339,0)</f>
        <v>0</v>
      </c>
      <c r="BF339" s="196">
        <f>IF(N339="snížená",J339,0)</f>
        <v>0</v>
      </c>
      <c r="BG339" s="196">
        <f>IF(N339="zákl. přenesená",J339,0)</f>
        <v>0</v>
      </c>
      <c r="BH339" s="196">
        <f>IF(N339="sníž. přenesená",J339,0)</f>
        <v>0</v>
      </c>
      <c r="BI339" s="196">
        <f>IF(N339="nulová",J339,0)</f>
        <v>0</v>
      </c>
      <c r="BJ339" s="17" t="s">
        <v>84</v>
      </c>
      <c r="BK339" s="196">
        <f>ROUND(I339*H339,2)</f>
        <v>0</v>
      </c>
      <c r="BL339" s="17" t="s">
        <v>130</v>
      </c>
      <c r="BM339" s="195" t="s">
        <v>494</v>
      </c>
    </row>
    <row r="340" spans="1:47" s="2" customFormat="1" ht="29.25">
      <c r="A340" s="34"/>
      <c r="B340" s="35"/>
      <c r="C340" s="36"/>
      <c r="D340" s="197" t="s">
        <v>137</v>
      </c>
      <c r="E340" s="36"/>
      <c r="F340" s="198" t="s">
        <v>495</v>
      </c>
      <c r="G340" s="36"/>
      <c r="H340" s="36"/>
      <c r="I340" s="199"/>
      <c r="J340" s="36"/>
      <c r="K340" s="36"/>
      <c r="L340" s="39"/>
      <c r="M340" s="200"/>
      <c r="N340" s="201"/>
      <c r="O340" s="71"/>
      <c r="P340" s="71"/>
      <c r="Q340" s="71"/>
      <c r="R340" s="71"/>
      <c r="S340" s="71"/>
      <c r="T340" s="72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137</v>
      </c>
      <c r="AU340" s="17" t="s">
        <v>86</v>
      </c>
    </row>
    <row r="341" spans="1:47" s="2" customFormat="1" ht="11.25">
      <c r="A341" s="34"/>
      <c r="B341" s="35"/>
      <c r="C341" s="36"/>
      <c r="D341" s="204" t="s">
        <v>148</v>
      </c>
      <c r="E341" s="36"/>
      <c r="F341" s="205" t="s">
        <v>496</v>
      </c>
      <c r="G341" s="36"/>
      <c r="H341" s="36"/>
      <c r="I341" s="199"/>
      <c r="J341" s="36"/>
      <c r="K341" s="36"/>
      <c r="L341" s="39"/>
      <c r="M341" s="200"/>
      <c r="N341" s="201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148</v>
      </c>
      <c r="AU341" s="17" t="s">
        <v>86</v>
      </c>
    </row>
    <row r="342" spans="2:51" s="15" customFormat="1" ht="11.25">
      <c r="B342" s="233"/>
      <c r="C342" s="234"/>
      <c r="D342" s="197" t="s">
        <v>238</v>
      </c>
      <c r="E342" s="235" t="s">
        <v>1</v>
      </c>
      <c r="F342" s="236" t="s">
        <v>497</v>
      </c>
      <c r="G342" s="234"/>
      <c r="H342" s="235" t="s">
        <v>1</v>
      </c>
      <c r="I342" s="237"/>
      <c r="J342" s="234"/>
      <c r="K342" s="234"/>
      <c r="L342" s="238"/>
      <c r="M342" s="239"/>
      <c r="N342" s="240"/>
      <c r="O342" s="240"/>
      <c r="P342" s="240"/>
      <c r="Q342" s="240"/>
      <c r="R342" s="240"/>
      <c r="S342" s="240"/>
      <c r="T342" s="241"/>
      <c r="AT342" s="242" t="s">
        <v>238</v>
      </c>
      <c r="AU342" s="242" t="s">
        <v>86</v>
      </c>
      <c r="AV342" s="15" t="s">
        <v>84</v>
      </c>
      <c r="AW342" s="15" t="s">
        <v>32</v>
      </c>
      <c r="AX342" s="15" t="s">
        <v>76</v>
      </c>
      <c r="AY342" s="242" t="s">
        <v>131</v>
      </c>
    </row>
    <row r="343" spans="2:51" s="13" customFormat="1" ht="11.25">
      <c r="B343" s="211"/>
      <c r="C343" s="212"/>
      <c r="D343" s="197" t="s">
        <v>238</v>
      </c>
      <c r="E343" s="213" t="s">
        <v>1</v>
      </c>
      <c r="F343" s="214" t="s">
        <v>498</v>
      </c>
      <c r="G343" s="212"/>
      <c r="H343" s="215">
        <v>156.48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238</v>
      </c>
      <c r="AU343" s="221" t="s">
        <v>86</v>
      </c>
      <c r="AV343" s="13" t="s">
        <v>86</v>
      </c>
      <c r="AW343" s="13" t="s">
        <v>32</v>
      </c>
      <c r="AX343" s="13" t="s">
        <v>76</v>
      </c>
      <c r="AY343" s="221" t="s">
        <v>131</v>
      </c>
    </row>
    <row r="344" spans="2:51" s="15" customFormat="1" ht="11.25">
      <c r="B344" s="233"/>
      <c r="C344" s="234"/>
      <c r="D344" s="197" t="s">
        <v>238</v>
      </c>
      <c r="E344" s="235" t="s">
        <v>1</v>
      </c>
      <c r="F344" s="236" t="s">
        <v>499</v>
      </c>
      <c r="G344" s="234"/>
      <c r="H344" s="235" t="s">
        <v>1</v>
      </c>
      <c r="I344" s="237"/>
      <c r="J344" s="234"/>
      <c r="K344" s="234"/>
      <c r="L344" s="238"/>
      <c r="M344" s="239"/>
      <c r="N344" s="240"/>
      <c r="O344" s="240"/>
      <c r="P344" s="240"/>
      <c r="Q344" s="240"/>
      <c r="R344" s="240"/>
      <c r="S344" s="240"/>
      <c r="T344" s="241"/>
      <c r="AT344" s="242" t="s">
        <v>238</v>
      </c>
      <c r="AU344" s="242" t="s">
        <v>86</v>
      </c>
      <c r="AV344" s="15" t="s">
        <v>84</v>
      </c>
      <c r="AW344" s="15" t="s">
        <v>32</v>
      </c>
      <c r="AX344" s="15" t="s">
        <v>76</v>
      </c>
      <c r="AY344" s="242" t="s">
        <v>131</v>
      </c>
    </row>
    <row r="345" spans="2:51" s="13" customFormat="1" ht="22.5">
      <c r="B345" s="211"/>
      <c r="C345" s="212"/>
      <c r="D345" s="197" t="s">
        <v>238</v>
      </c>
      <c r="E345" s="213" t="s">
        <v>1</v>
      </c>
      <c r="F345" s="214" t="s">
        <v>500</v>
      </c>
      <c r="G345" s="212"/>
      <c r="H345" s="215">
        <v>119.65</v>
      </c>
      <c r="I345" s="216"/>
      <c r="J345" s="212"/>
      <c r="K345" s="212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238</v>
      </c>
      <c r="AU345" s="221" t="s">
        <v>86</v>
      </c>
      <c r="AV345" s="13" t="s">
        <v>86</v>
      </c>
      <c r="AW345" s="13" t="s">
        <v>32</v>
      </c>
      <c r="AX345" s="13" t="s">
        <v>76</v>
      </c>
      <c r="AY345" s="221" t="s">
        <v>131</v>
      </c>
    </row>
    <row r="346" spans="2:51" s="14" customFormat="1" ht="11.25">
      <c r="B346" s="222"/>
      <c r="C346" s="223"/>
      <c r="D346" s="197" t="s">
        <v>238</v>
      </c>
      <c r="E346" s="224" t="s">
        <v>1</v>
      </c>
      <c r="F346" s="225" t="s">
        <v>240</v>
      </c>
      <c r="G346" s="223"/>
      <c r="H346" s="226">
        <v>276.13</v>
      </c>
      <c r="I346" s="227"/>
      <c r="J346" s="223"/>
      <c r="K346" s="223"/>
      <c r="L346" s="228"/>
      <c r="M346" s="229"/>
      <c r="N346" s="230"/>
      <c r="O346" s="230"/>
      <c r="P346" s="230"/>
      <c r="Q346" s="230"/>
      <c r="R346" s="230"/>
      <c r="S346" s="230"/>
      <c r="T346" s="231"/>
      <c r="AT346" s="232" t="s">
        <v>238</v>
      </c>
      <c r="AU346" s="232" t="s">
        <v>86</v>
      </c>
      <c r="AV346" s="14" t="s">
        <v>130</v>
      </c>
      <c r="AW346" s="14" t="s">
        <v>32</v>
      </c>
      <c r="AX346" s="14" t="s">
        <v>84</v>
      </c>
      <c r="AY346" s="232" t="s">
        <v>131</v>
      </c>
    </row>
    <row r="347" spans="1:65" s="2" customFormat="1" ht="16.5" customHeight="1">
      <c r="A347" s="34"/>
      <c r="B347" s="35"/>
      <c r="C347" s="243" t="s">
        <v>359</v>
      </c>
      <c r="D347" s="243" t="s">
        <v>332</v>
      </c>
      <c r="E347" s="244" t="s">
        <v>501</v>
      </c>
      <c r="F347" s="245" t="s">
        <v>502</v>
      </c>
      <c r="G347" s="246" t="s">
        <v>271</v>
      </c>
      <c r="H347" s="247">
        <v>122.043</v>
      </c>
      <c r="I347" s="248"/>
      <c r="J347" s="249">
        <f>ROUND(I347*H347,2)</f>
        <v>0</v>
      </c>
      <c r="K347" s="245" t="s">
        <v>147</v>
      </c>
      <c r="L347" s="250"/>
      <c r="M347" s="251" t="s">
        <v>1</v>
      </c>
      <c r="N347" s="252" t="s">
        <v>41</v>
      </c>
      <c r="O347" s="71"/>
      <c r="P347" s="193">
        <f>O347*H347</f>
        <v>0</v>
      </c>
      <c r="Q347" s="193">
        <v>0</v>
      </c>
      <c r="R347" s="193">
        <f>Q347*H347</f>
        <v>0</v>
      </c>
      <c r="S347" s="193">
        <v>0</v>
      </c>
      <c r="T347" s="194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5" t="s">
        <v>156</v>
      </c>
      <c r="AT347" s="195" t="s">
        <v>332</v>
      </c>
      <c r="AU347" s="195" t="s">
        <v>86</v>
      </c>
      <c r="AY347" s="17" t="s">
        <v>131</v>
      </c>
      <c r="BE347" s="196">
        <f>IF(N347="základní",J347,0)</f>
        <v>0</v>
      </c>
      <c r="BF347" s="196">
        <f>IF(N347="snížená",J347,0)</f>
        <v>0</v>
      </c>
      <c r="BG347" s="196">
        <f>IF(N347="zákl. přenesená",J347,0)</f>
        <v>0</v>
      </c>
      <c r="BH347" s="196">
        <f>IF(N347="sníž. přenesená",J347,0)</f>
        <v>0</v>
      </c>
      <c r="BI347" s="196">
        <f>IF(N347="nulová",J347,0)</f>
        <v>0</v>
      </c>
      <c r="BJ347" s="17" t="s">
        <v>84</v>
      </c>
      <c r="BK347" s="196">
        <f>ROUND(I347*H347,2)</f>
        <v>0</v>
      </c>
      <c r="BL347" s="17" t="s">
        <v>130</v>
      </c>
      <c r="BM347" s="195" t="s">
        <v>503</v>
      </c>
    </row>
    <row r="348" spans="1:47" s="2" customFormat="1" ht="11.25">
      <c r="A348" s="34"/>
      <c r="B348" s="35"/>
      <c r="C348" s="36"/>
      <c r="D348" s="197" t="s">
        <v>137</v>
      </c>
      <c r="E348" s="36"/>
      <c r="F348" s="198" t="s">
        <v>502</v>
      </c>
      <c r="G348" s="36"/>
      <c r="H348" s="36"/>
      <c r="I348" s="199"/>
      <c r="J348" s="36"/>
      <c r="K348" s="36"/>
      <c r="L348" s="39"/>
      <c r="M348" s="200"/>
      <c r="N348" s="201"/>
      <c r="O348" s="71"/>
      <c r="P348" s="71"/>
      <c r="Q348" s="71"/>
      <c r="R348" s="71"/>
      <c r="S348" s="71"/>
      <c r="T348" s="72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7" t="s">
        <v>137</v>
      </c>
      <c r="AU348" s="17" t="s">
        <v>86</v>
      </c>
    </row>
    <row r="349" spans="2:51" s="13" customFormat="1" ht="11.25">
      <c r="B349" s="211"/>
      <c r="C349" s="212"/>
      <c r="D349" s="197" t="s">
        <v>238</v>
      </c>
      <c r="E349" s="213" t="s">
        <v>1</v>
      </c>
      <c r="F349" s="214" t="s">
        <v>504</v>
      </c>
      <c r="G349" s="212"/>
      <c r="H349" s="215">
        <v>119.65</v>
      </c>
      <c r="I349" s="216"/>
      <c r="J349" s="212"/>
      <c r="K349" s="212"/>
      <c r="L349" s="217"/>
      <c r="M349" s="218"/>
      <c r="N349" s="219"/>
      <c r="O349" s="219"/>
      <c r="P349" s="219"/>
      <c r="Q349" s="219"/>
      <c r="R349" s="219"/>
      <c r="S349" s="219"/>
      <c r="T349" s="220"/>
      <c r="AT349" s="221" t="s">
        <v>238</v>
      </c>
      <c r="AU349" s="221" t="s">
        <v>86</v>
      </c>
      <c r="AV349" s="13" t="s">
        <v>86</v>
      </c>
      <c r="AW349" s="13" t="s">
        <v>32</v>
      </c>
      <c r="AX349" s="13" t="s">
        <v>76</v>
      </c>
      <c r="AY349" s="221" t="s">
        <v>131</v>
      </c>
    </row>
    <row r="350" spans="2:51" s="14" customFormat="1" ht="11.25">
      <c r="B350" s="222"/>
      <c r="C350" s="223"/>
      <c r="D350" s="197" t="s">
        <v>238</v>
      </c>
      <c r="E350" s="224" t="s">
        <v>1</v>
      </c>
      <c r="F350" s="225" t="s">
        <v>240</v>
      </c>
      <c r="G350" s="223"/>
      <c r="H350" s="226">
        <v>119.65</v>
      </c>
      <c r="I350" s="227"/>
      <c r="J350" s="223"/>
      <c r="K350" s="223"/>
      <c r="L350" s="228"/>
      <c r="M350" s="229"/>
      <c r="N350" s="230"/>
      <c r="O350" s="230"/>
      <c r="P350" s="230"/>
      <c r="Q350" s="230"/>
      <c r="R350" s="230"/>
      <c r="S350" s="230"/>
      <c r="T350" s="231"/>
      <c r="AT350" s="232" t="s">
        <v>238</v>
      </c>
      <c r="AU350" s="232" t="s">
        <v>86</v>
      </c>
      <c r="AV350" s="14" t="s">
        <v>130</v>
      </c>
      <c r="AW350" s="14" t="s">
        <v>32</v>
      </c>
      <c r="AX350" s="14" t="s">
        <v>76</v>
      </c>
      <c r="AY350" s="232" t="s">
        <v>131</v>
      </c>
    </row>
    <row r="351" spans="2:51" s="13" customFormat="1" ht="11.25">
      <c r="B351" s="211"/>
      <c r="C351" s="212"/>
      <c r="D351" s="197" t="s">
        <v>238</v>
      </c>
      <c r="E351" s="213" t="s">
        <v>1</v>
      </c>
      <c r="F351" s="214" t="s">
        <v>505</v>
      </c>
      <c r="G351" s="212"/>
      <c r="H351" s="215">
        <v>122.043</v>
      </c>
      <c r="I351" s="216"/>
      <c r="J351" s="212"/>
      <c r="K351" s="212"/>
      <c r="L351" s="217"/>
      <c r="M351" s="218"/>
      <c r="N351" s="219"/>
      <c r="O351" s="219"/>
      <c r="P351" s="219"/>
      <c r="Q351" s="219"/>
      <c r="R351" s="219"/>
      <c r="S351" s="219"/>
      <c r="T351" s="220"/>
      <c r="AT351" s="221" t="s">
        <v>238</v>
      </c>
      <c r="AU351" s="221" t="s">
        <v>86</v>
      </c>
      <c r="AV351" s="13" t="s">
        <v>86</v>
      </c>
      <c r="AW351" s="13" t="s">
        <v>32</v>
      </c>
      <c r="AX351" s="13" t="s">
        <v>76</v>
      </c>
      <c r="AY351" s="221" t="s">
        <v>131</v>
      </c>
    </row>
    <row r="352" spans="2:51" s="14" customFormat="1" ht="11.25">
      <c r="B352" s="222"/>
      <c r="C352" s="223"/>
      <c r="D352" s="197" t="s">
        <v>238</v>
      </c>
      <c r="E352" s="224" t="s">
        <v>1</v>
      </c>
      <c r="F352" s="225" t="s">
        <v>240</v>
      </c>
      <c r="G352" s="223"/>
      <c r="H352" s="226">
        <v>122.043</v>
      </c>
      <c r="I352" s="227"/>
      <c r="J352" s="223"/>
      <c r="K352" s="223"/>
      <c r="L352" s="228"/>
      <c r="M352" s="229"/>
      <c r="N352" s="230"/>
      <c r="O352" s="230"/>
      <c r="P352" s="230"/>
      <c r="Q352" s="230"/>
      <c r="R352" s="230"/>
      <c r="S352" s="230"/>
      <c r="T352" s="231"/>
      <c r="AT352" s="232" t="s">
        <v>238</v>
      </c>
      <c r="AU352" s="232" t="s">
        <v>86</v>
      </c>
      <c r="AV352" s="14" t="s">
        <v>130</v>
      </c>
      <c r="AW352" s="14" t="s">
        <v>32</v>
      </c>
      <c r="AX352" s="14" t="s">
        <v>84</v>
      </c>
      <c r="AY352" s="232" t="s">
        <v>131</v>
      </c>
    </row>
    <row r="353" spans="1:65" s="2" customFormat="1" ht="16.5" customHeight="1">
      <c r="A353" s="34"/>
      <c r="B353" s="35"/>
      <c r="C353" s="243" t="s">
        <v>506</v>
      </c>
      <c r="D353" s="243" t="s">
        <v>332</v>
      </c>
      <c r="E353" s="244" t="s">
        <v>507</v>
      </c>
      <c r="F353" s="245" t="s">
        <v>508</v>
      </c>
      <c r="G353" s="246" t="s">
        <v>271</v>
      </c>
      <c r="H353" s="247">
        <v>159.61</v>
      </c>
      <c r="I353" s="248"/>
      <c r="J353" s="249">
        <f>ROUND(I353*H353,2)</f>
        <v>0</v>
      </c>
      <c r="K353" s="245" t="s">
        <v>147</v>
      </c>
      <c r="L353" s="250"/>
      <c r="M353" s="251" t="s">
        <v>1</v>
      </c>
      <c r="N353" s="252" t="s">
        <v>41</v>
      </c>
      <c r="O353" s="71"/>
      <c r="P353" s="193">
        <f>O353*H353</f>
        <v>0</v>
      </c>
      <c r="Q353" s="193">
        <v>0</v>
      </c>
      <c r="R353" s="193">
        <f>Q353*H353</f>
        <v>0</v>
      </c>
      <c r="S353" s="193">
        <v>0</v>
      </c>
      <c r="T353" s="194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5" t="s">
        <v>156</v>
      </c>
      <c r="AT353" s="195" t="s">
        <v>332</v>
      </c>
      <c r="AU353" s="195" t="s">
        <v>86</v>
      </c>
      <c r="AY353" s="17" t="s">
        <v>131</v>
      </c>
      <c r="BE353" s="196">
        <f>IF(N353="základní",J353,0)</f>
        <v>0</v>
      </c>
      <c r="BF353" s="196">
        <f>IF(N353="snížená",J353,0)</f>
        <v>0</v>
      </c>
      <c r="BG353" s="196">
        <f>IF(N353="zákl. přenesená",J353,0)</f>
        <v>0</v>
      </c>
      <c r="BH353" s="196">
        <f>IF(N353="sníž. přenesená",J353,0)</f>
        <v>0</v>
      </c>
      <c r="BI353" s="196">
        <f>IF(N353="nulová",J353,0)</f>
        <v>0</v>
      </c>
      <c r="BJ353" s="17" t="s">
        <v>84</v>
      </c>
      <c r="BK353" s="196">
        <f>ROUND(I353*H353,2)</f>
        <v>0</v>
      </c>
      <c r="BL353" s="17" t="s">
        <v>130</v>
      </c>
      <c r="BM353" s="195" t="s">
        <v>509</v>
      </c>
    </row>
    <row r="354" spans="1:47" s="2" customFormat="1" ht="11.25">
      <c r="A354" s="34"/>
      <c r="B354" s="35"/>
      <c r="C354" s="36"/>
      <c r="D354" s="197" t="s">
        <v>137</v>
      </c>
      <c r="E354" s="36"/>
      <c r="F354" s="198" t="s">
        <v>508</v>
      </c>
      <c r="G354" s="36"/>
      <c r="H354" s="36"/>
      <c r="I354" s="199"/>
      <c r="J354" s="36"/>
      <c r="K354" s="36"/>
      <c r="L354" s="39"/>
      <c r="M354" s="200"/>
      <c r="N354" s="201"/>
      <c r="O354" s="71"/>
      <c r="P354" s="71"/>
      <c r="Q354" s="71"/>
      <c r="R354" s="71"/>
      <c r="S354" s="71"/>
      <c r="T354" s="72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7" t="s">
        <v>137</v>
      </c>
      <c r="AU354" s="17" t="s">
        <v>86</v>
      </c>
    </row>
    <row r="355" spans="2:51" s="13" customFormat="1" ht="11.25">
      <c r="B355" s="211"/>
      <c r="C355" s="212"/>
      <c r="D355" s="197" t="s">
        <v>238</v>
      </c>
      <c r="E355" s="213" t="s">
        <v>1</v>
      </c>
      <c r="F355" s="214" t="s">
        <v>510</v>
      </c>
      <c r="G355" s="212"/>
      <c r="H355" s="215">
        <v>156.48</v>
      </c>
      <c r="I355" s="216"/>
      <c r="J355" s="212"/>
      <c r="K355" s="212"/>
      <c r="L355" s="217"/>
      <c r="M355" s="218"/>
      <c r="N355" s="219"/>
      <c r="O355" s="219"/>
      <c r="P355" s="219"/>
      <c r="Q355" s="219"/>
      <c r="R355" s="219"/>
      <c r="S355" s="219"/>
      <c r="T355" s="220"/>
      <c r="AT355" s="221" t="s">
        <v>238</v>
      </c>
      <c r="AU355" s="221" t="s">
        <v>86</v>
      </c>
      <c r="AV355" s="13" t="s">
        <v>86</v>
      </c>
      <c r="AW355" s="13" t="s">
        <v>32</v>
      </c>
      <c r="AX355" s="13" t="s">
        <v>76</v>
      </c>
      <c r="AY355" s="221" t="s">
        <v>131</v>
      </c>
    </row>
    <row r="356" spans="2:51" s="14" customFormat="1" ht="11.25">
      <c r="B356" s="222"/>
      <c r="C356" s="223"/>
      <c r="D356" s="197" t="s">
        <v>238</v>
      </c>
      <c r="E356" s="224" t="s">
        <v>1</v>
      </c>
      <c r="F356" s="225" t="s">
        <v>240</v>
      </c>
      <c r="G356" s="223"/>
      <c r="H356" s="226">
        <v>156.48</v>
      </c>
      <c r="I356" s="227"/>
      <c r="J356" s="223"/>
      <c r="K356" s="223"/>
      <c r="L356" s="228"/>
      <c r="M356" s="229"/>
      <c r="N356" s="230"/>
      <c r="O356" s="230"/>
      <c r="P356" s="230"/>
      <c r="Q356" s="230"/>
      <c r="R356" s="230"/>
      <c r="S356" s="230"/>
      <c r="T356" s="231"/>
      <c r="AT356" s="232" t="s">
        <v>238</v>
      </c>
      <c r="AU356" s="232" t="s">
        <v>86</v>
      </c>
      <c r="AV356" s="14" t="s">
        <v>130</v>
      </c>
      <c r="AW356" s="14" t="s">
        <v>32</v>
      </c>
      <c r="AX356" s="14" t="s">
        <v>76</v>
      </c>
      <c r="AY356" s="232" t="s">
        <v>131</v>
      </c>
    </row>
    <row r="357" spans="2:51" s="13" customFormat="1" ht="11.25">
      <c r="B357" s="211"/>
      <c r="C357" s="212"/>
      <c r="D357" s="197" t="s">
        <v>238</v>
      </c>
      <c r="E357" s="213" t="s">
        <v>1</v>
      </c>
      <c r="F357" s="214" t="s">
        <v>511</v>
      </c>
      <c r="G357" s="212"/>
      <c r="H357" s="215">
        <v>159.61</v>
      </c>
      <c r="I357" s="216"/>
      <c r="J357" s="212"/>
      <c r="K357" s="212"/>
      <c r="L357" s="217"/>
      <c r="M357" s="218"/>
      <c r="N357" s="219"/>
      <c r="O357" s="219"/>
      <c r="P357" s="219"/>
      <c r="Q357" s="219"/>
      <c r="R357" s="219"/>
      <c r="S357" s="219"/>
      <c r="T357" s="220"/>
      <c r="AT357" s="221" t="s">
        <v>238</v>
      </c>
      <c r="AU357" s="221" t="s">
        <v>86</v>
      </c>
      <c r="AV357" s="13" t="s">
        <v>86</v>
      </c>
      <c r="AW357" s="13" t="s">
        <v>32</v>
      </c>
      <c r="AX357" s="13" t="s">
        <v>76</v>
      </c>
      <c r="AY357" s="221" t="s">
        <v>131</v>
      </c>
    </row>
    <row r="358" spans="2:51" s="14" customFormat="1" ht="11.25">
      <c r="B358" s="222"/>
      <c r="C358" s="223"/>
      <c r="D358" s="197" t="s">
        <v>238</v>
      </c>
      <c r="E358" s="224" t="s">
        <v>1</v>
      </c>
      <c r="F358" s="225" t="s">
        <v>240</v>
      </c>
      <c r="G358" s="223"/>
      <c r="H358" s="226">
        <v>159.61</v>
      </c>
      <c r="I358" s="227"/>
      <c r="J358" s="223"/>
      <c r="K358" s="223"/>
      <c r="L358" s="228"/>
      <c r="M358" s="229"/>
      <c r="N358" s="230"/>
      <c r="O358" s="230"/>
      <c r="P358" s="230"/>
      <c r="Q358" s="230"/>
      <c r="R358" s="230"/>
      <c r="S358" s="230"/>
      <c r="T358" s="231"/>
      <c r="AT358" s="232" t="s">
        <v>238</v>
      </c>
      <c r="AU358" s="232" t="s">
        <v>86</v>
      </c>
      <c r="AV358" s="14" t="s">
        <v>130</v>
      </c>
      <c r="AW358" s="14" t="s">
        <v>32</v>
      </c>
      <c r="AX358" s="14" t="s">
        <v>84</v>
      </c>
      <c r="AY358" s="232" t="s">
        <v>131</v>
      </c>
    </row>
    <row r="359" spans="1:65" s="2" customFormat="1" ht="33" customHeight="1">
      <c r="A359" s="34"/>
      <c r="B359" s="35"/>
      <c r="C359" s="184" t="s">
        <v>364</v>
      </c>
      <c r="D359" s="184" t="s">
        <v>132</v>
      </c>
      <c r="E359" s="185" t="s">
        <v>512</v>
      </c>
      <c r="F359" s="186" t="s">
        <v>513</v>
      </c>
      <c r="G359" s="187" t="s">
        <v>271</v>
      </c>
      <c r="H359" s="188">
        <v>372.86</v>
      </c>
      <c r="I359" s="189"/>
      <c r="J359" s="190">
        <f>ROUND(I359*H359,2)</f>
        <v>0</v>
      </c>
      <c r="K359" s="186" t="s">
        <v>147</v>
      </c>
      <c r="L359" s="39"/>
      <c r="M359" s="191" t="s">
        <v>1</v>
      </c>
      <c r="N359" s="192" t="s">
        <v>41</v>
      </c>
      <c r="O359" s="71"/>
      <c r="P359" s="193">
        <f>O359*H359</f>
        <v>0</v>
      </c>
      <c r="Q359" s="193">
        <v>0</v>
      </c>
      <c r="R359" s="193">
        <f>Q359*H359</f>
        <v>0</v>
      </c>
      <c r="S359" s="193">
        <v>0</v>
      </c>
      <c r="T359" s="194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95" t="s">
        <v>130</v>
      </c>
      <c r="AT359" s="195" t="s">
        <v>132</v>
      </c>
      <c r="AU359" s="195" t="s">
        <v>86</v>
      </c>
      <c r="AY359" s="17" t="s">
        <v>131</v>
      </c>
      <c r="BE359" s="196">
        <f>IF(N359="základní",J359,0)</f>
        <v>0</v>
      </c>
      <c r="BF359" s="196">
        <f>IF(N359="snížená",J359,0)</f>
        <v>0</v>
      </c>
      <c r="BG359" s="196">
        <f>IF(N359="zákl. přenesená",J359,0)</f>
        <v>0</v>
      </c>
      <c r="BH359" s="196">
        <f>IF(N359="sníž. přenesená",J359,0)</f>
        <v>0</v>
      </c>
      <c r="BI359" s="196">
        <f>IF(N359="nulová",J359,0)</f>
        <v>0</v>
      </c>
      <c r="BJ359" s="17" t="s">
        <v>84</v>
      </c>
      <c r="BK359" s="196">
        <f>ROUND(I359*H359,2)</f>
        <v>0</v>
      </c>
      <c r="BL359" s="17" t="s">
        <v>130</v>
      </c>
      <c r="BM359" s="195" t="s">
        <v>514</v>
      </c>
    </row>
    <row r="360" spans="1:47" s="2" customFormat="1" ht="29.25">
      <c r="A360" s="34"/>
      <c r="B360" s="35"/>
      <c r="C360" s="36"/>
      <c r="D360" s="197" t="s">
        <v>137</v>
      </c>
      <c r="E360" s="36"/>
      <c r="F360" s="198" t="s">
        <v>515</v>
      </c>
      <c r="G360" s="36"/>
      <c r="H360" s="36"/>
      <c r="I360" s="199"/>
      <c r="J360" s="36"/>
      <c r="K360" s="36"/>
      <c r="L360" s="39"/>
      <c r="M360" s="200"/>
      <c r="N360" s="201"/>
      <c r="O360" s="71"/>
      <c r="P360" s="71"/>
      <c r="Q360" s="71"/>
      <c r="R360" s="71"/>
      <c r="S360" s="71"/>
      <c r="T360" s="72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7" t="s">
        <v>137</v>
      </c>
      <c r="AU360" s="17" t="s">
        <v>86</v>
      </c>
    </row>
    <row r="361" spans="1:47" s="2" customFormat="1" ht="11.25">
      <c r="A361" s="34"/>
      <c r="B361" s="35"/>
      <c r="C361" s="36"/>
      <c r="D361" s="204" t="s">
        <v>148</v>
      </c>
      <c r="E361" s="36"/>
      <c r="F361" s="205" t="s">
        <v>516</v>
      </c>
      <c r="G361" s="36"/>
      <c r="H361" s="36"/>
      <c r="I361" s="199"/>
      <c r="J361" s="36"/>
      <c r="K361" s="36"/>
      <c r="L361" s="39"/>
      <c r="M361" s="200"/>
      <c r="N361" s="201"/>
      <c r="O361" s="71"/>
      <c r="P361" s="71"/>
      <c r="Q361" s="71"/>
      <c r="R361" s="71"/>
      <c r="S361" s="71"/>
      <c r="T361" s="72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148</v>
      </c>
      <c r="AU361" s="17" t="s">
        <v>86</v>
      </c>
    </row>
    <row r="362" spans="2:51" s="15" customFormat="1" ht="11.25">
      <c r="B362" s="233"/>
      <c r="C362" s="234"/>
      <c r="D362" s="197" t="s">
        <v>238</v>
      </c>
      <c r="E362" s="235" t="s">
        <v>1</v>
      </c>
      <c r="F362" s="236" t="s">
        <v>517</v>
      </c>
      <c r="G362" s="234"/>
      <c r="H362" s="235" t="s">
        <v>1</v>
      </c>
      <c r="I362" s="237"/>
      <c r="J362" s="234"/>
      <c r="K362" s="234"/>
      <c r="L362" s="238"/>
      <c r="M362" s="239"/>
      <c r="N362" s="240"/>
      <c r="O362" s="240"/>
      <c r="P362" s="240"/>
      <c r="Q362" s="240"/>
      <c r="R362" s="240"/>
      <c r="S362" s="240"/>
      <c r="T362" s="241"/>
      <c r="AT362" s="242" t="s">
        <v>238</v>
      </c>
      <c r="AU362" s="242" t="s">
        <v>86</v>
      </c>
      <c r="AV362" s="15" t="s">
        <v>84</v>
      </c>
      <c r="AW362" s="15" t="s">
        <v>32</v>
      </c>
      <c r="AX362" s="15" t="s">
        <v>76</v>
      </c>
      <c r="AY362" s="242" t="s">
        <v>131</v>
      </c>
    </row>
    <row r="363" spans="2:51" s="13" customFormat="1" ht="11.25">
      <c r="B363" s="211"/>
      <c r="C363" s="212"/>
      <c r="D363" s="197" t="s">
        <v>238</v>
      </c>
      <c r="E363" s="213" t="s">
        <v>1</v>
      </c>
      <c r="F363" s="214" t="s">
        <v>518</v>
      </c>
      <c r="G363" s="212"/>
      <c r="H363" s="215">
        <v>120.39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238</v>
      </c>
      <c r="AU363" s="221" t="s">
        <v>86</v>
      </c>
      <c r="AV363" s="13" t="s">
        <v>86</v>
      </c>
      <c r="AW363" s="13" t="s">
        <v>32</v>
      </c>
      <c r="AX363" s="13" t="s">
        <v>76</v>
      </c>
      <c r="AY363" s="221" t="s">
        <v>131</v>
      </c>
    </row>
    <row r="364" spans="2:51" s="15" customFormat="1" ht="11.25">
      <c r="B364" s="233"/>
      <c r="C364" s="234"/>
      <c r="D364" s="197" t="s">
        <v>238</v>
      </c>
      <c r="E364" s="235" t="s">
        <v>1</v>
      </c>
      <c r="F364" s="236" t="s">
        <v>519</v>
      </c>
      <c r="G364" s="234"/>
      <c r="H364" s="235" t="s">
        <v>1</v>
      </c>
      <c r="I364" s="237"/>
      <c r="J364" s="234"/>
      <c r="K364" s="234"/>
      <c r="L364" s="238"/>
      <c r="M364" s="239"/>
      <c r="N364" s="240"/>
      <c r="O364" s="240"/>
      <c r="P364" s="240"/>
      <c r="Q364" s="240"/>
      <c r="R364" s="240"/>
      <c r="S364" s="240"/>
      <c r="T364" s="241"/>
      <c r="AT364" s="242" t="s">
        <v>238</v>
      </c>
      <c r="AU364" s="242" t="s">
        <v>86</v>
      </c>
      <c r="AV364" s="15" t="s">
        <v>84</v>
      </c>
      <c r="AW364" s="15" t="s">
        <v>32</v>
      </c>
      <c r="AX364" s="15" t="s">
        <v>76</v>
      </c>
      <c r="AY364" s="242" t="s">
        <v>131</v>
      </c>
    </row>
    <row r="365" spans="2:51" s="13" customFormat="1" ht="22.5">
      <c r="B365" s="211"/>
      <c r="C365" s="212"/>
      <c r="D365" s="197" t="s">
        <v>238</v>
      </c>
      <c r="E365" s="213" t="s">
        <v>1</v>
      </c>
      <c r="F365" s="214" t="s">
        <v>520</v>
      </c>
      <c r="G365" s="212"/>
      <c r="H365" s="215">
        <v>140.08</v>
      </c>
      <c r="I365" s="216"/>
      <c r="J365" s="212"/>
      <c r="K365" s="212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238</v>
      </c>
      <c r="AU365" s="221" t="s">
        <v>86</v>
      </c>
      <c r="AV365" s="13" t="s">
        <v>86</v>
      </c>
      <c r="AW365" s="13" t="s">
        <v>32</v>
      </c>
      <c r="AX365" s="13" t="s">
        <v>76</v>
      </c>
      <c r="AY365" s="221" t="s">
        <v>131</v>
      </c>
    </row>
    <row r="366" spans="2:51" s="15" customFormat="1" ht="11.25">
      <c r="B366" s="233"/>
      <c r="C366" s="234"/>
      <c r="D366" s="197" t="s">
        <v>238</v>
      </c>
      <c r="E366" s="235" t="s">
        <v>1</v>
      </c>
      <c r="F366" s="236" t="s">
        <v>521</v>
      </c>
      <c r="G366" s="234"/>
      <c r="H366" s="235" t="s">
        <v>1</v>
      </c>
      <c r="I366" s="237"/>
      <c r="J366" s="234"/>
      <c r="K366" s="234"/>
      <c r="L366" s="238"/>
      <c r="M366" s="239"/>
      <c r="N366" s="240"/>
      <c r="O366" s="240"/>
      <c r="P366" s="240"/>
      <c r="Q366" s="240"/>
      <c r="R366" s="240"/>
      <c r="S366" s="240"/>
      <c r="T366" s="241"/>
      <c r="AT366" s="242" t="s">
        <v>238</v>
      </c>
      <c r="AU366" s="242" t="s">
        <v>86</v>
      </c>
      <c r="AV366" s="15" t="s">
        <v>84</v>
      </c>
      <c r="AW366" s="15" t="s">
        <v>32</v>
      </c>
      <c r="AX366" s="15" t="s">
        <v>76</v>
      </c>
      <c r="AY366" s="242" t="s">
        <v>131</v>
      </c>
    </row>
    <row r="367" spans="2:51" s="13" customFormat="1" ht="11.25">
      <c r="B367" s="211"/>
      <c r="C367" s="212"/>
      <c r="D367" s="197" t="s">
        <v>238</v>
      </c>
      <c r="E367" s="213" t="s">
        <v>1</v>
      </c>
      <c r="F367" s="214" t="s">
        <v>522</v>
      </c>
      <c r="G367" s="212"/>
      <c r="H367" s="215">
        <v>112.39</v>
      </c>
      <c r="I367" s="216"/>
      <c r="J367" s="212"/>
      <c r="K367" s="212"/>
      <c r="L367" s="217"/>
      <c r="M367" s="218"/>
      <c r="N367" s="219"/>
      <c r="O367" s="219"/>
      <c r="P367" s="219"/>
      <c r="Q367" s="219"/>
      <c r="R367" s="219"/>
      <c r="S367" s="219"/>
      <c r="T367" s="220"/>
      <c r="AT367" s="221" t="s">
        <v>238</v>
      </c>
      <c r="AU367" s="221" t="s">
        <v>86</v>
      </c>
      <c r="AV367" s="13" t="s">
        <v>86</v>
      </c>
      <c r="AW367" s="13" t="s">
        <v>32</v>
      </c>
      <c r="AX367" s="13" t="s">
        <v>76</v>
      </c>
      <c r="AY367" s="221" t="s">
        <v>131</v>
      </c>
    </row>
    <row r="368" spans="2:51" s="14" customFormat="1" ht="11.25">
      <c r="B368" s="222"/>
      <c r="C368" s="223"/>
      <c r="D368" s="197" t="s">
        <v>238</v>
      </c>
      <c r="E368" s="224" t="s">
        <v>1</v>
      </c>
      <c r="F368" s="225" t="s">
        <v>240</v>
      </c>
      <c r="G368" s="223"/>
      <c r="H368" s="226">
        <v>372.86</v>
      </c>
      <c r="I368" s="227"/>
      <c r="J368" s="223"/>
      <c r="K368" s="223"/>
      <c r="L368" s="228"/>
      <c r="M368" s="229"/>
      <c r="N368" s="230"/>
      <c r="O368" s="230"/>
      <c r="P368" s="230"/>
      <c r="Q368" s="230"/>
      <c r="R368" s="230"/>
      <c r="S368" s="230"/>
      <c r="T368" s="231"/>
      <c r="AT368" s="232" t="s">
        <v>238</v>
      </c>
      <c r="AU368" s="232" t="s">
        <v>86</v>
      </c>
      <c r="AV368" s="14" t="s">
        <v>130</v>
      </c>
      <c r="AW368" s="14" t="s">
        <v>32</v>
      </c>
      <c r="AX368" s="14" t="s">
        <v>84</v>
      </c>
      <c r="AY368" s="232" t="s">
        <v>131</v>
      </c>
    </row>
    <row r="369" spans="1:65" s="2" customFormat="1" ht="16.5" customHeight="1">
      <c r="A369" s="34"/>
      <c r="B369" s="35"/>
      <c r="C369" s="243" t="s">
        <v>523</v>
      </c>
      <c r="D369" s="243" t="s">
        <v>332</v>
      </c>
      <c r="E369" s="244" t="s">
        <v>524</v>
      </c>
      <c r="F369" s="245" t="s">
        <v>525</v>
      </c>
      <c r="G369" s="246" t="s">
        <v>271</v>
      </c>
      <c r="H369" s="247">
        <v>273.494</v>
      </c>
      <c r="I369" s="248"/>
      <c r="J369" s="249">
        <f>ROUND(I369*H369,2)</f>
        <v>0</v>
      </c>
      <c r="K369" s="245" t="s">
        <v>1</v>
      </c>
      <c r="L369" s="250"/>
      <c r="M369" s="251" t="s">
        <v>1</v>
      </c>
      <c r="N369" s="252" t="s">
        <v>41</v>
      </c>
      <c r="O369" s="71"/>
      <c r="P369" s="193">
        <f>O369*H369</f>
        <v>0</v>
      </c>
      <c r="Q369" s="193">
        <v>0</v>
      </c>
      <c r="R369" s="193">
        <f>Q369*H369</f>
        <v>0</v>
      </c>
      <c r="S369" s="193">
        <v>0</v>
      </c>
      <c r="T369" s="194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5" t="s">
        <v>156</v>
      </c>
      <c r="AT369" s="195" t="s">
        <v>332</v>
      </c>
      <c r="AU369" s="195" t="s">
        <v>86</v>
      </c>
      <c r="AY369" s="17" t="s">
        <v>131</v>
      </c>
      <c r="BE369" s="196">
        <f>IF(N369="základní",J369,0)</f>
        <v>0</v>
      </c>
      <c r="BF369" s="196">
        <f>IF(N369="snížená",J369,0)</f>
        <v>0</v>
      </c>
      <c r="BG369" s="196">
        <f>IF(N369="zákl. přenesená",J369,0)</f>
        <v>0</v>
      </c>
      <c r="BH369" s="196">
        <f>IF(N369="sníž. přenesená",J369,0)</f>
        <v>0</v>
      </c>
      <c r="BI369" s="196">
        <f>IF(N369="nulová",J369,0)</f>
        <v>0</v>
      </c>
      <c r="BJ369" s="17" t="s">
        <v>84</v>
      </c>
      <c r="BK369" s="196">
        <f>ROUND(I369*H369,2)</f>
        <v>0</v>
      </c>
      <c r="BL369" s="17" t="s">
        <v>130</v>
      </c>
      <c r="BM369" s="195" t="s">
        <v>526</v>
      </c>
    </row>
    <row r="370" spans="1:47" s="2" customFormat="1" ht="11.25">
      <c r="A370" s="34"/>
      <c r="B370" s="35"/>
      <c r="C370" s="36"/>
      <c r="D370" s="197" t="s">
        <v>137</v>
      </c>
      <c r="E370" s="36"/>
      <c r="F370" s="198" t="s">
        <v>525</v>
      </c>
      <c r="G370" s="36"/>
      <c r="H370" s="36"/>
      <c r="I370" s="199"/>
      <c r="J370" s="36"/>
      <c r="K370" s="36"/>
      <c r="L370" s="39"/>
      <c r="M370" s="200"/>
      <c r="N370" s="201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137</v>
      </c>
      <c r="AU370" s="17" t="s">
        <v>86</v>
      </c>
    </row>
    <row r="371" spans="2:51" s="13" customFormat="1" ht="11.25">
      <c r="B371" s="211"/>
      <c r="C371" s="212"/>
      <c r="D371" s="197" t="s">
        <v>238</v>
      </c>
      <c r="E371" s="213" t="s">
        <v>1</v>
      </c>
      <c r="F371" s="214" t="s">
        <v>527</v>
      </c>
      <c r="G371" s="212"/>
      <c r="H371" s="215">
        <v>260.47</v>
      </c>
      <c r="I371" s="216"/>
      <c r="J371" s="212"/>
      <c r="K371" s="212"/>
      <c r="L371" s="217"/>
      <c r="M371" s="218"/>
      <c r="N371" s="219"/>
      <c r="O371" s="219"/>
      <c r="P371" s="219"/>
      <c r="Q371" s="219"/>
      <c r="R371" s="219"/>
      <c r="S371" s="219"/>
      <c r="T371" s="220"/>
      <c r="AT371" s="221" t="s">
        <v>238</v>
      </c>
      <c r="AU371" s="221" t="s">
        <v>86</v>
      </c>
      <c r="AV371" s="13" t="s">
        <v>86</v>
      </c>
      <c r="AW371" s="13" t="s">
        <v>32</v>
      </c>
      <c r="AX371" s="13" t="s">
        <v>76</v>
      </c>
      <c r="AY371" s="221" t="s">
        <v>131</v>
      </c>
    </row>
    <row r="372" spans="2:51" s="14" customFormat="1" ht="11.25">
      <c r="B372" s="222"/>
      <c r="C372" s="223"/>
      <c r="D372" s="197" t="s">
        <v>238</v>
      </c>
      <c r="E372" s="224" t="s">
        <v>1</v>
      </c>
      <c r="F372" s="225" t="s">
        <v>240</v>
      </c>
      <c r="G372" s="223"/>
      <c r="H372" s="226">
        <v>260.47</v>
      </c>
      <c r="I372" s="227"/>
      <c r="J372" s="223"/>
      <c r="K372" s="223"/>
      <c r="L372" s="228"/>
      <c r="M372" s="229"/>
      <c r="N372" s="230"/>
      <c r="O372" s="230"/>
      <c r="P372" s="230"/>
      <c r="Q372" s="230"/>
      <c r="R372" s="230"/>
      <c r="S372" s="230"/>
      <c r="T372" s="231"/>
      <c r="AT372" s="232" t="s">
        <v>238</v>
      </c>
      <c r="AU372" s="232" t="s">
        <v>86</v>
      </c>
      <c r="AV372" s="14" t="s">
        <v>130</v>
      </c>
      <c r="AW372" s="14" t="s">
        <v>32</v>
      </c>
      <c r="AX372" s="14" t="s">
        <v>76</v>
      </c>
      <c r="AY372" s="232" t="s">
        <v>131</v>
      </c>
    </row>
    <row r="373" spans="2:51" s="13" customFormat="1" ht="11.25">
      <c r="B373" s="211"/>
      <c r="C373" s="212"/>
      <c r="D373" s="197" t="s">
        <v>238</v>
      </c>
      <c r="E373" s="213" t="s">
        <v>1</v>
      </c>
      <c r="F373" s="214" t="s">
        <v>528</v>
      </c>
      <c r="G373" s="212"/>
      <c r="H373" s="215">
        <v>273.494</v>
      </c>
      <c r="I373" s="216"/>
      <c r="J373" s="212"/>
      <c r="K373" s="212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238</v>
      </c>
      <c r="AU373" s="221" t="s">
        <v>86</v>
      </c>
      <c r="AV373" s="13" t="s">
        <v>86</v>
      </c>
      <c r="AW373" s="13" t="s">
        <v>32</v>
      </c>
      <c r="AX373" s="13" t="s">
        <v>76</v>
      </c>
      <c r="AY373" s="221" t="s">
        <v>131</v>
      </c>
    </row>
    <row r="374" spans="2:51" s="14" customFormat="1" ht="11.25">
      <c r="B374" s="222"/>
      <c r="C374" s="223"/>
      <c r="D374" s="197" t="s">
        <v>238</v>
      </c>
      <c r="E374" s="224" t="s">
        <v>1</v>
      </c>
      <c r="F374" s="225" t="s">
        <v>240</v>
      </c>
      <c r="G374" s="223"/>
      <c r="H374" s="226">
        <v>273.494</v>
      </c>
      <c r="I374" s="227"/>
      <c r="J374" s="223"/>
      <c r="K374" s="223"/>
      <c r="L374" s="228"/>
      <c r="M374" s="229"/>
      <c r="N374" s="230"/>
      <c r="O374" s="230"/>
      <c r="P374" s="230"/>
      <c r="Q374" s="230"/>
      <c r="R374" s="230"/>
      <c r="S374" s="230"/>
      <c r="T374" s="231"/>
      <c r="AT374" s="232" t="s">
        <v>238</v>
      </c>
      <c r="AU374" s="232" t="s">
        <v>86</v>
      </c>
      <c r="AV374" s="14" t="s">
        <v>130</v>
      </c>
      <c r="AW374" s="14" t="s">
        <v>32</v>
      </c>
      <c r="AX374" s="14" t="s">
        <v>84</v>
      </c>
      <c r="AY374" s="232" t="s">
        <v>131</v>
      </c>
    </row>
    <row r="375" spans="1:65" s="2" customFormat="1" ht="16.5" customHeight="1">
      <c r="A375" s="34"/>
      <c r="B375" s="35"/>
      <c r="C375" s="243" t="s">
        <v>372</v>
      </c>
      <c r="D375" s="243" t="s">
        <v>332</v>
      </c>
      <c r="E375" s="244" t="s">
        <v>529</v>
      </c>
      <c r="F375" s="245" t="s">
        <v>530</v>
      </c>
      <c r="G375" s="246" t="s">
        <v>271</v>
      </c>
      <c r="H375" s="247">
        <v>118.01</v>
      </c>
      <c r="I375" s="248"/>
      <c r="J375" s="249">
        <f>ROUND(I375*H375,2)</f>
        <v>0</v>
      </c>
      <c r="K375" s="245" t="s">
        <v>1</v>
      </c>
      <c r="L375" s="250"/>
      <c r="M375" s="251" t="s">
        <v>1</v>
      </c>
      <c r="N375" s="252" t="s">
        <v>41</v>
      </c>
      <c r="O375" s="71"/>
      <c r="P375" s="193">
        <f>O375*H375</f>
        <v>0</v>
      </c>
      <c r="Q375" s="193">
        <v>0</v>
      </c>
      <c r="R375" s="193">
        <f>Q375*H375</f>
        <v>0</v>
      </c>
      <c r="S375" s="193">
        <v>0</v>
      </c>
      <c r="T375" s="194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5" t="s">
        <v>156</v>
      </c>
      <c r="AT375" s="195" t="s">
        <v>332</v>
      </c>
      <c r="AU375" s="195" t="s">
        <v>86</v>
      </c>
      <c r="AY375" s="17" t="s">
        <v>131</v>
      </c>
      <c r="BE375" s="196">
        <f>IF(N375="základní",J375,0)</f>
        <v>0</v>
      </c>
      <c r="BF375" s="196">
        <f>IF(N375="snížená",J375,0)</f>
        <v>0</v>
      </c>
      <c r="BG375" s="196">
        <f>IF(N375="zákl. přenesená",J375,0)</f>
        <v>0</v>
      </c>
      <c r="BH375" s="196">
        <f>IF(N375="sníž. přenesená",J375,0)</f>
        <v>0</v>
      </c>
      <c r="BI375" s="196">
        <f>IF(N375="nulová",J375,0)</f>
        <v>0</v>
      </c>
      <c r="BJ375" s="17" t="s">
        <v>84</v>
      </c>
      <c r="BK375" s="196">
        <f>ROUND(I375*H375,2)</f>
        <v>0</v>
      </c>
      <c r="BL375" s="17" t="s">
        <v>130</v>
      </c>
      <c r="BM375" s="195" t="s">
        <v>531</v>
      </c>
    </row>
    <row r="376" spans="1:47" s="2" customFormat="1" ht="11.25">
      <c r="A376" s="34"/>
      <c r="B376" s="35"/>
      <c r="C376" s="36"/>
      <c r="D376" s="197" t="s">
        <v>137</v>
      </c>
      <c r="E376" s="36"/>
      <c r="F376" s="198" t="s">
        <v>530</v>
      </c>
      <c r="G376" s="36"/>
      <c r="H376" s="36"/>
      <c r="I376" s="199"/>
      <c r="J376" s="36"/>
      <c r="K376" s="36"/>
      <c r="L376" s="39"/>
      <c r="M376" s="200"/>
      <c r="N376" s="201"/>
      <c r="O376" s="71"/>
      <c r="P376" s="71"/>
      <c r="Q376" s="71"/>
      <c r="R376" s="71"/>
      <c r="S376" s="71"/>
      <c r="T376" s="72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137</v>
      </c>
      <c r="AU376" s="17" t="s">
        <v>86</v>
      </c>
    </row>
    <row r="377" spans="2:51" s="13" customFormat="1" ht="11.25">
      <c r="B377" s="211"/>
      <c r="C377" s="212"/>
      <c r="D377" s="197" t="s">
        <v>238</v>
      </c>
      <c r="E377" s="213" t="s">
        <v>1</v>
      </c>
      <c r="F377" s="214" t="s">
        <v>532</v>
      </c>
      <c r="G377" s="212"/>
      <c r="H377" s="215">
        <v>118.01</v>
      </c>
      <c r="I377" s="216"/>
      <c r="J377" s="212"/>
      <c r="K377" s="212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238</v>
      </c>
      <c r="AU377" s="221" t="s">
        <v>86</v>
      </c>
      <c r="AV377" s="13" t="s">
        <v>86</v>
      </c>
      <c r="AW377" s="13" t="s">
        <v>32</v>
      </c>
      <c r="AX377" s="13" t="s">
        <v>76</v>
      </c>
      <c r="AY377" s="221" t="s">
        <v>131</v>
      </c>
    </row>
    <row r="378" spans="2:51" s="14" customFormat="1" ht="11.25">
      <c r="B378" s="222"/>
      <c r="C378" s="223"/>
      <c r="D378" s="197" t="s">
        <v>238</v>
      </c>
      <c r="E378" s="224" t="s">
        <v>1</v>
      </c>
      <c r="F378" s="225" t="s">
        <v>240</v>
      </c>
      <c r="G378" s="223"/>
      <c r="H378" s="226">
        <v>118.01</v>
      </c>
      <c r="I378" s="227"/>
      <c r="J378" s="223"/>
      <c r="K378" s="223"/>
      <c r="L378" s="228"/>
      <c r="M378" s="229"/>
      <c r="N378" s="230"/>
      <c r="O378" s="230"/>
      <c r="P378" s="230"/>
      <c r="Q378" s="230"/>
      <c r="R378" s="230"/>
      <c r="S378" s="230"/>
      <c r="T378" s="231"/>
      <c r="AT378" s="232" t="s">
        <v>238</v>
      </c>
      <c r="AU378" s="232" t="s">
        <v>86</v>
      </c>
      <c r="AV378" s="14" t="s">
        <v>130</v>
      </c>
      <c r="AW378" s="14" t="s">
        <v>32</v>
      </c>
      <c r="AX378" s="14" t="s">
        <v>84</v>
      </c>
      <c r="AY378" s="232" t="s">
        <v>131</v>
      </c>
    </row>
    <row r="379" spans="1:65" s="2" customFormat="1" ht="24.2" customHeight="1">
      <c r="A379" s="34"/>
      <c r="B379" s="35"/>
      <c r="C379" s="184" t="s">
        <v>533</v>
      </c>
      <c r="D379" s="184" t="s">
        <v>132</v>
      </c>
      <c r="E379" s="185" t="s">
        <v>534</v>
      </c>
      <c r="F379" s="186" t="s">
        <v>535</v>
      </c>
      <c r="G379" s="187" t="s">
        <v>276</v>
      </c>
      <c r="H379" s="188">
        <v>58.409</v>
      </c>
      <c r="I379" s="189"/>
      <c r="J379" s="190">
        <f>ROUND(I379*H379,2)</f>
        <v>0</v>
      </c>
      <c r="K379" s="186" t="s">
        <v>147</v>
      </c>
      <c r="L379" s="39"/>
      <c r="M379" s="191" t="s">
        <v>1</v>
      </c>
      <c r="N379" s="192" t="s">
        <v>41</v>
      </c>
      <c r="O379" s="71"/>
      <c r="P379" s="193">
        <f>O379*H379</f>
        <v>0</v>
      </c>
      <c r="Q379" s="193">
        <v>0</v>
      </c>
      <c r="R379" s="193">
        <f>Q379*H379</f>
        <v>0</v>
      </c>
      <c r="S379" s="193">
        <v>0</v>
      </c>
      <c r="T379" s="194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5" t="s">
        <v>130</v>
      </c>
      <c r="AT379" s="195" t="s">
        <v>132</v>
      </c>
      <c r="AU379" s="195" t="s">
        <v>86</v>
      </c>
      <c r="AY379" s="17" t="s">
        <v>131</v>
      </c>
      <c r="BE379" s="196">
        <f>IF(N379="základní",J379,0)</f>
        <v>0</v>
      </c>
      <c r="BF379" s="196">
        <f>IF(N379="snížená",J379,0)</f>
        <v>0</v>
      </c>
      <c r="BG379" s="196">
        <f>IF(N379="zákl. přenesená",J379,0)</f>
        <v>0</v>
      </c>
      <c r="BH379" s="196">
        <f>IF(N379="sníž. přenesená",J379,0)</f>
        <v>0</v>
      </c>
      <c r="BI379" s="196">
        <f>IF(N379="nulová",J379,0)</f>
        <v>0</v>
      </c>
      <c r="BJ379" s="17" t="s">
        <v>84</v>
      </c>
      <c r="BK379" s="196">
        <f>ROUND(I379*H379,2)</f>
        <v>0</v>
      </c>
      <c r="BL379" s="17" t="s">
        <v>130</v>
      </c>
      <c r="BM379" s="195" t="s">
        <v>536</v>
      </c>
    </row>
    <row r="380" spans="1:47" s="2" customFormat="1" ht="19.5">
      <c r="A380" s="34"/>
      <c r="B380" s="35"/>
      <c r="C380" s="36"/>
      <c r="D380" s="197" t="s">
        <v>137</v>
      </c>
      <c r="E380" s="36"/>
      <c r="F380" s="198" t="s">
        <v>537</v>
      </c>
      <c r="G380" s="36"/>
      <c r="H380" s="36"/>
      <c r="I380" s="199"/>
      <c r="J380" s="36"/>
      <c r="K380" s="36"/>
      <c r="L380" s="39"/>
      <c r="M380" s="200"/>
      <c r="N380" s="201"/>
      <c r="O380" s="71"/>
      <c r="P380" s="71"/>
      <c r="Q380" s="71"/>
      <c r="R380" s="71"/>
      <c r="S380" s="71"/>
      <c r="T380" s="72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7" t="s">
        <v>137</v>
      </c>
      <c r="AU380" s="17" t="s">
        <v>86</v>
      </c>
    </row>
    <row r="381" spans="1:47" s="2" customFormat="1" ht="11.25">
      <c r="A381" s="34"/>
      <c r="B381" s="35"/>
      <c r="C381" s="36"/>
      <c r="D381" s="204" t="s">
        <v>148</v>
      </c>
      <c r="E381" s="36"/>
      <c r="F381" s="205" t="s">
        <v>538</v>
      </c>
      <c r="G381" s="36"/>
      <c r="H381" s="36"/>
      <c r="I381" s="199"/>
      <c r="J381" s="36"/>
      <c r="K381" s="36"/>
      <c r="L381" s="39"/>
      <c r="M381" s="200"/>
      <c r="N381" s="201"/>
      <c r="O381" s="71"/>
      <c r="P381" s="71"/>
      <c r="Q381" s="71"/>
      <c r="R381" s="71"/>
      <c r="S381" s="71"/>
      <c r="T381" s="72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7" t="s">
        <v>148</v>
      </c>
      <c r="AU381" s="17" t="s">
        <v>86</v>
      </c>
    </row>
    <row r="382" spans="2:51" s="13" customFormat="1" ht="11.25">
      <c r="B382" s="211"/>
      <c r="C382" s="212"/>
      <c r="D382" s="197" t="s">
        <v>238</v>
      </c>
      <c r="E382" s="213" t="s">
        <v>1</v>
      </c>
      <c r="F382" s="214" t="s">
        <v>539</v>
      </c>
      <c r="G382" s="212"/>
      <c r="H382" s="215">
        <v>58.409</v>
      </c>
      <c r="I382" s="216"/>
      <c r="J382" s="212"/>
      <c r="K382" s="212"/>
      <c r="L382" s="217"/>
      <c r="M382" s="218"/>
      <c r="N382" s="219"/>
      <c r="O382" s="219"/>
      <c r="P382" s="219"/>
      <c r="Q382" s="219"/>
      <c r="R382" s="219"/>
      <c r="S382" s="219"/>
      <c r="T382" s="220"/>
      <c r="AT382" s="221" t="s">
        <v>238</v>
      </c>
      <c r="AU382" s="221" t="s">
        <v>86</v>
      </c>
      <c r="AV382" s="13" t="s">
        <v>86</v>
      </c>
      <c r="AW382" s="13" t="s">
        <v>32</v>
      </c>
      <c r="AX382" s="13" t="s">
        <v>76</v>
      </c>
      <c r="AY382" s="221" t="s">
        <v>131</v>
      </c>
    </row>
    <row r="383" spans="2:51" s="14" customFormat="1" ht="11.25">
      <c r="B383" s="222"/>
      <c r="C383" s="223"/>
      <c r="D383" s="197" t="s">
        <v>238</v>
      </c>
      <c r="E383" s="224" t="s">
        <v>1</v>
      </c>
      <c r="F383" s="225" t="s">
        <v>240</v>
      </c>
      <c r="G383" s="223"/>
      <c r="H383" s="226">
        <v>58.409</v>
      </c>
      <c r="I383" s="227"/>
      <c r="J383" s="223"/>
      <c r="K383" s="223"/>
      <c r="L383" s="228"/>
      <c r="M383" s="229"/>
      <c r="N383" s="230"/>
      <c r="O383" s="230"/>
      <c r="P383" s="230"/>
      <c r="Q383" s="230"/>
      <c r="R383" s="230"/>
      <c r="S383" s="230"/>
      <c r="T383" s="231"/>
      <c r="AT383" s="232" t="s">
        <v>238</v>
      </c>
      <c r="AU383" s="232" t="s">
        <v>86</v>
      </c>
      <c r="AV383" s="14" t="s">
        <v>130</v>
      </c>
      <c r="AW383" s="14" t="s">
        <v>32</v>
      </c>
      <c r="AX383" s="14" t="s">
        <v>84</v>
      </c>
      <c r="AY383" s="232" t="s">
        <v>131</v>
      </c>
    </row>
    <row r="384" spans="1:65" s="2" customFormat="1" ht="24.2" customHeight="1">
      <c r="A384" s="34"/>
      <c r="B384" s="35"/>
      <c r="C384" s="184" t="s">
        <v>377</v>
      </c>
      <c r="D384" s="184" t="s">
        <v>132</v>
      </c>
      <c r="E384" s="185" t="s">
        <v>540</v>
      </c>
      <c r="F384" s="186" t="s">
        <v>541</v>
      </c>
      <c r="G384" s="187" t="s">
        <v>271</v>
      </c>
      <c r="H384" s="188">
        <v>137.2</v>
      </c>
      <c r="I384" s="189"/>
      <c r="J384" s="190">
        <f>ROUND(I384*H384,2)</f>
        <v>0</v>
      </c>
      <c r="K384" s="186" t="s">
        <v>147</v>
      </c>
      <c r="L384" s="39"/>
      <c r="M384" s="191" t="s">
        <v>1</v>
      </c>
      <c r="N384" s="192" t="s">
        <v>41</v>
      </c>
      <c r="O384" s="71"/>
      <c r="P384" s="193">
        <f>O384*H384</f>
        <v>0</v>
      </c>
      <c r="Q384" s="193">
        <v>0</v>
      </c>
      <c r="R384" s="193">
        <f>Q384*H384</f>
        <v>0</v>
      </c>
      <c r="S384" s="193">
        <v>0</v>
      </c>
      <c r="T384" s="194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95" t="s">
        <v>130</v>
      </c>
      <c r="AT384" s="195" t="s">
        <v>132</v>
      </c>
      <c r="AU384" s="195" t="s">
        <v>86</v>
      </c>
      <c r="AY384" s="17" t="s">
        <v>131</v>
      </c>
      <c r="BE384" s="196">
        <f>IF(N384="základní",J384,0)</f>
        <v>0</v>
      </c>
      <c r="BF384" s="196">
        <f>IF(N384="snížená",J384,0)</f>
        <v>0</v>
      </c>
      <c r="BG384" s="196">
        <f>IF(N384="zákl. přenesená",J384,0)</f>
        <v>0</v>
      </c>
      <c r="BH384" s="196">
        <f>IF(N384="sníž. přenesená",J384,0)</f>
        <v>0</v>
      </c>
      <c r="BI384" s="196">
        <f>IF(N384="nulová",J384,0)</f>
        <v>0</v>
      </c>
      <c r="BJ384" s="17" t="s">
        <v>84</v>
      </c>
      <c r="BK384" s="196">
        <f>ROUND(I384*H384,2)</f>
        <v>0</v>
      </c>
      <c r="BL384" s="17" t="s">
        <v>130</v>
      </c>
      <c r="BM384" s="195" t="s">
        <v>542</v>
      </c>
    </row>
    <row r="385" spans="1:47" s="2" customFormat="1" ht="19.5">
      <c r="A385" s="34"/>
      <c r="B385" s="35"/>
      <c r="C385" s="36"/>
      <c r="D385" s="197" t="s">
        <v>137</v>
      </c>
      <c r="E385" s="36"/>
      <c r="F385" s="198" t="s">
        <v>543</v>
      </c>
      <c r="G385" s="36"/>
      <c r="H385" s="36"/>
      <c r="I385" s="199"/>
      <c r="J385" s="36"/>
      <c r="K385" s="36"/>
      <c r="L385" s="39"/>
      <c r="M385" s="200"/>
      <c r="N385" s="201"/>
      <c r="O385" s="71"/>
      <c r="P385" s="71"/>
      <c r="Q385" s="71"/>
      <c r="R385" s="71"/>
      <c r="S385" s="71"/>
      <c r="T385" s="72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7" t="s">
        <v>137</v>
      </c>
      <c r="AU385" s="17" t="s">
        <v>86</v>
      </c>
    </row>
    <row r="386" spans="1:47" s="2" customFormat="1" ht="11.25">
      <c r="A386" s="34"/>
      <c r="B386" s="35"/>
      <c r="C386" s="36"/>
      <c r="D386" s="204" t="s">
        <v>148</v>
      </c>
      <c r="E386" s="36"/>
      <c r="F386" s="205" t="s">
        <v>544</v>
      </c>
      <c r="G386" s="36"/>
      <c r="H386" s="36"/>
      <c r="I386" s="199"/>
      <c r="J386" s="36"/>
      <c r="K386" s="36"/>
      <c r="L386" s="39"/>
      <c r="M386" s="200"/>
      <c r="N386" s="201"/>
      <c r="O386" s="71"/>
      <c r="P386" s="71"/>
      <c r="Q386" s="71"/>
      <c r="R386" s="71"/>
      <c r="S386" s="71"/>
      <c r="T386" s="72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7" t="s">
        <v>148</v>
      </c>
      <c r="AU386" s="17" t="s">
        <v>86</v>
      </c>
    </row>
    <row r="387" spans="2:51" s="13" customFormat="1" ht="11.25">
      <c r="B387" s="211"/>
      <c r="C387" s="212"/>
      <c r="D387" s="197" t="s">
        <v>238</v>
      </c>
      <c r="E387" s="213" t="s">
        <v>1</v>
      </c>
      <c r="F387" s="214" t="s">
        <v>545</v>
      </c>
      <c r="G387" s="212"/>
      <c r="H387" s="215">
        <v>137.2</v>
      </c>
      <c r="I387" s="216"/>
      <c r="J387" s="212"/>
      <c r="K387" s="212"/>
      <c r="L387" s="217"/>
      <c r="M387" s="218"/>
      <c r="N387" s="219"/>
      <c r="O387" s="219"/>
      <c r="P387" s="219"/>
      <c r="Q387" s="219"/>
      <c r="R387" s="219"/>
      <c r="S387" s="219"/>
      <c r="T387" s="220"/>
      <c r="AT387" s="221" t="s">
        <v>238</v>
      </c>
      <c r="AU387" s="221" t="s">
        <v>86</v>
      </c>
      <c r="AV387" s="13" t="s">
        <v>86</v>
      </c>
      <c r="AW387" s="13" t="s">
        <v>32</v>
      </c>
      <c r="AX387" s="13" t="s">
        <v>76</v>
      </c>
      <c r="AY387" s="221" t="s">
        <v>131</v>
      </c>
    </row>
    <row r="388" spans="2:51" s="14" customFormat="1" ht="11.25">
      <c r="B388" s="222"/>
      <c r="C388" s="223"/>
      <c r="D388" s="197" t="s">
        <v>238</v>
      </c>
      <c r="E388" s="224" t="s">
        <v>1</v>
      </c>
      <c r="F388" s="225" t="s">
        <v>240</v>
      </c>
      <c r="G388" s="223"/>
      <c r="H388" s="226">
        <v>137.2</v>
      </c>
      <c r="I388" s="227"/>
      <c r="J388" s="223"/>
      <c r="K388" s="223"/>
      <c r="L388" s="228"/>
      <c r="M388" s="229"/>
      <c r="N388" s="230"/>
      <c r="O388" s="230"/>
      <c r="P388" s="230"/>
      <c r="Q388" s="230"/>
      <c r="R388" s="230"/>
      <c r="S388" s="230"/>
      <c r="T388" s="231"/>
      <c r="AT388" s="232" t="s">
        <v>238</v>
      </c>
      <c r="AU388" s="232" t="s">
        <v>86</v>
      </c>
      <c r="AV388" s="14" t="s">
        <v>130</v>
      </c>
      <c r="AW388" s="14" t="s">
        <v>32</v>
      </c>
      <c r="AX388" s="14" t="s">
        <v>84</v>
      </c>
      <c r="AY388" s="232" t="s">
        <v>131</v>
      </c>
    </row>
    <row r="389" spans="1:65" s="2" customFormat="1" ht="24.2" customHeight="1">
      <c r="A389" s="34"/>
      <c r="B389" s="35"/>
      <c r="C389" s="184" t="s">
        <v>546</v>
      </c>
      <c r="D389" s="184" t="s">
        <v>132</v>
      </c>
      <c r="E389" s="185" t="s">
        <v>547</v>
      </c>
      <c r="F389" s="186" t="s">
        <v>548</v>
      </c>
      <c r="G389" s="187" t="s">
        <v>231</v>
      </c>
      <c r="H389" s="188">
        <v>6.55</v>
      </c>
      <c r="I389" s="189"/>
      <c r="J389" s="190">
        <f>ROUND(I389*H389,2)</f>
        <v>0</v>
      </c>
      <c r="K389" s="186" t="s">
        <v>147</v>
      </c>
      <c r="L389" s="39"/>
      <c r="M389" s="191" t="s">
        <v>1</v>
      </c>
      <c r="N389" s="192" t="s">
        <v>41</v>
      </c>
      <c r="O389" s="71"/>
      <c r="P389" s="193">
        <f>O389*H389</f>
        <v>0</v>
      </c>
      <c r="Q389" s="193">
        <v>0</v>
      </c>
      <c r="R389" s="193">
        <f>Q389*H389</f>
        <v>0</v>
      </c>
      <c r="S389" s="193">
        <v>0</v>
      </c>
      <c r="T389" s="194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95" t="s">
        <v>130</v>
      </c>
      <c r="AT389" s="195" t="s">
        <v>132</v>
      </c>
      <c r="AU389" s="195" t="s">
        <v>86</v>
      </c>
      <c r="AY389" s="17" t="s">
        <v>131</v>
      </c>
      <c r="BE389" s="196">
        <f>IF(N389="základní",J389,0)</f>
        <v>0</v>
      </c>
      <c r="BF389" s="196">
        <f>IF(N389="snížená",J389,0)</f>
        <v>0</v>
      </c>
      <c r="BG389" s="196">
        <f>IF(N389="zákl. přenesená",J389,0)</f>
        <v>0</v>
      </c>
      <c r="BH389" s="196">
        <f>IF(N389="sníž. přenesená",J389,0)</f>
        <v>0</v>
      </c>
      <c r="BI389" s="196">
        <f>IF(N389="nulová",J389,0)</f>
        <v>0</v>
      </c>
      <c r="BJ389" s="17" t="s">
        <v>84</v>
      </c>
      <c r="BK389" s="196">
        <f>ROUND(I389*H389,2)</f>
        <v>0</v>
      </c>
      <c r="BL389" s="17" t="s">
        <v>130</v>
      </c>
      <c r="BM389" s="195" t="s">
        <v>549</v>
      </c>
    </row>
    <row r="390" spans="1:47" s="2" customFormat="1" ht="39">
      <c r="A390" s="34"/>
      <c r="B390" s="35"/>
      <c r="C390" s="36"/>
      <c r="D390" s="197" t="s">
        <v>137</v>
      </c>
      <c r="E390" s="36"/>
      <c r="F390" s="198" t="s">
        <v>550</v>
      </c>
      <c r="G390" s="36"/>
      <c r="H390" s="36"/>
      <c r="I390" s="199"/>
      <c r="J390" s="36"/>
      <c r="K390" s="36"/>
      <c r="L390" s="39"/>
      <c r="M390" s="200"/>
      <c r="N390" s="201"/>
      <c r="O390" s="71"/>
      <c r="P390" s="71"/>
      <c r="Q390" s="71"/>
      <c r="R390" s="71"/>
      <c r="S390" s="71"/>
      <c r="T390" s="72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7" t="s">
        <v>137</v>
      </c>
      <c r="AU390" s="17" t="s">
        <v>86</v>
      </c>
    </row>
    <row r="391" spans="1:47" s="2" customFormat="1" ht="11.25">
      <c r="A391" s="34"/>
      <c r="B391" s="35"/>
      <c r="C391" s="36"/>
      <c r="D391" s="204" t="s">
        <v>148</v>
      </c>
      <c r="E391" s="36"/>
      <c r="F391" s="205" t="s">
        <v>551</v>
      </c>
      <c r="G391" s="36"/>
      <c r="H391" s="36"/>
      <c r="I391" s="199"/>
      <c r="J391" s="36"/>
      <c r="K391" s="36"/>
      <c r="L391" s="39"/>
      <c r="M391" s="200"/>
      <c r="N391" s="201"/>
      <c r="O391" s="71"/>
      <c r="P391" s="71"/>
      <c r="Q391" s="71"/>
      <c r="R391" s="71"/>
      <c r="S391" s="71"/>
      <c r="T391" s="72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148</v>
      </c>
      <c r="AU391" s="17" t="s">
        <v>86</v>
      </c>
    </row>
    <row r="392" spans="2:63" s="12" customFormat="1" ht="22.9" customHeight="1">
      <c r="B392" s="170"/>
      <c r="C392" s="171"/>
      <c r="D392" s="172" t="s">
        <v>75</v>
      </c>
      <c r="E392" s="202" t="s">
        <v>552</v>
      </c>
      <c r="F392" s="202" t="s">
        <v>553</v>
      </c>
      <c r="G392" s="171"/>
      <c r="H392" s="171"/>
      <c r="I392" s="174"/>
      <c r="J392" s="203">
        <f>BK392</f>
        <v>0</v>
      </c>
      <c r="K392" s="171"/>
      <c r="L392" s="176"/>
      <c r="M392" s="177"/>
      <c r="N392" s="178"/>
      <c r="O392" s="178"/>
      <c r="P392" s="179">
        <f>SUM(P393:P415)</f>
        <v>0</v>
      </c>
      <c r="Q392" s="178"/>
      <c r="R392" s="179">
        <f>SUM(R393:R415)</f>
        <v>0</v>
      </c>
      <c r="S392" s="178"/>
      <c r="T392" s="180">
        <f>SUM(T393:T415)</f>
        <v>0</v>
      </c>
      <c r="AR392" s="181" t="s">
        <v>84</v>
      </c>
      <c r="AT392" s="182" t="s">
        <v>75</v>
      </c>
      <c r="AU392" s="182" t="s">
        <v>84</v>
      </c>
      <c r="AY392" s="181" t="s">
        <v>131</v>
      </c>
      <c r="BK392" s="183">
        <f>SUM(BK393:BK415)</f>
        <v>0</v>
      </c>
    </row>
    <row r="393" spans="1:65" s="2" customFormat="1" ht="21.75" customHeight="1">
      <c r="A393" s="34"/>
      <c r="B393" s="35"/>
      <c r="C393" s="184" t="s">
        <v>383</v>
      </c>
      <c r="D393" s="184" t="s">
        <v>132</v>
      </c>
      <c r="E393" s="185" t="s">
        <v>554</v>
      </c>
      <c r="F393" s="186" t="s">
        <v>555</v>
      </c>
      <c r="G393" s="187" t="s">
        <v>305</v>
      </c>
      <c r="H393" s="188">
        <v>174.731</v>
      </c>
      <c r="I393" s="189"/>
      <c r="J393" s="190">
        <f>ROUND(I393*H393,2)</f>
        <v>0</v>
      </c>
      <c r="K393" s="186" t="s">
        <v>293</v>
      </c>
      <c r="L393" s="39"/>
      <c r="M393" s="191" t="s">
        <v>1</v>
      </c>
      <c r="N393" s="192" t="s">
        <v>41</v>
      </c>
      <c r="O393" s="71"/>
      <c r="P393" s="193">
        <f>O393*H393</f>
        <v>0</v>
      </c>
      <c r="Q393" s="193">
        <v>0</v>
      </c>
      <c r="R393" s="193">
        <f>Q393*H393</f>
        <v>0</v>
      </c>
      <c r="S393" s="193">
        <v>0</v>
      </c>
      <c r="T393" s="194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95" t="s">
        <v>130</v>
      </c>
      <c r="AT393" s="195" t="s">
        <v>132</v>
      </c>
      <c r="AU393" s="195" t="s">
        <v>86</v>
      </c>
      <c r="AY393" s="17" t="s">
        <v>131</v>
      </c>
      <c r="BE393" s="196">
        <f>IF(N393="základní",J393,0)</f>
        <v>0</v>
      </c>
      <c r="BF393" s="196">
        <f>IF(N393="snížená",J393,0)</f>
        <v>0</v>
      </c>
      <c r="BG393" s="196">
        <f>IF(N393="zákl. přenesená",J393,0)</f>
        <v>0</v>
      </c>
      <c r="BH393" s="196">
        <f>IF(N393="sníž. přenesená",J393,0)</f>
        <v>0</v>
      </c>
      <c r="BI393" s="196">
        <f>IF(N393="nulová",J393,0)</f>
        <v>0</v>
      </c>
      <c r="BJ393" s="17" t="s">
        <v>84</v>
      </c>
      <c r="BK393" s="196">
        <f>ROUND(I393*H393,2)</f>
        <v>0</v>
      </c>
      <c r="BL393" s="17" t="s">
        <v>130</v>
      </c>
      <c r="BM393" s="195" t="s">
        <v>556</v>
      </c>
    </row>
    <row r="394" spans="1:47" s="2" customFormat="1" ht="19.5">
      <c r="A394" s="34"/>
      <c r="B394" s="35"/>
      <c r="C394" s="36"/>
      <c r="D394" s="197" t="s">
        <v>137</v>
      </c>
      <c r="E394" s="36"/>
      <c r="F394" s="198" t="s">
        <v>557</v>
      </c>
      <c r="G394" s="36"/>
      <c r="H394" s="36"/>
      <c r="I394" s="199"/>
      <c r="J394" s="36"/>
      <c r="K394" s="36"/>
      <c r="L394" s="39"/>
      <c r="M394" s="200"/>
      <c r="N394" s="201"/>
      <c r="O394" s="71"/>
      <c r="P394" s="71"/>
      <c r="Q394" s="71"/>
      <c r="R394" s="71"/>
      <c r="S394" s="71"/>
      <c r="T394" s="72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7" t="s">
        <v>137</v>
      </c>
      <c r="AU394" s="17" t="s">
        <v>86</v>
      </c>
    </row>
    <row r="395" spans="1:47" s="2" customFormat="1" ht="11.25">
      <c r="A395" s="34"/>
      <c r="B395" s="35"/>
      <c r="C395" s="36"/>
      <c r="D395" s="204" t="s">
        <v>148</v>
      </c>
      <c r="E395" s="36"/>
      <c r="F395" s="205" t="s">
        <v>558</v>
      </c>
      <c r="G395" s="36"/>
      <c r="H395" s="36"/>
      <c r="I395" s="199"/>
      <c r="J395" s="36"/>
      <c r="K395" s="36"/>
      <c r="L395" s="39"/>
      <c r="M395" s="200"/>
      <c r="N395" s="201"/>
      <c r="O395" s="71"/>
      <c r="P395" s="71"/>
      <c r="Q395" s="71"/>
      <c r="R395" s="71"/>
      <c r="S395" s="71"/>
      <c r="T395" s="72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T395" s="17" t="s">
        <v>148</v>
      </c>
      <c r="AU395" s="17" t="s">
        <v>86</v>
      </c>
    </row>
    <row r="396" spans="1:65" s="2" customFormat="1" ht="24.2" customHeight="1">
      <c r="A396" s="34"/>
      <c r="B396" s="35"/>
      <c r="C396" s="184" t="s">
        <v>559</v>
      </c>
      <c r="D396" s="184" t="s">
        <v>132</v>
      </c>
      <c r="E396" s="185" t="s">
        <v>560</v>
      </c>
      <c r="F396" s="186" t="s">
        <v>561</v>
      </c>
      <c r="G396" s="187" t="s">
        <v>305</v>
      </c>
      <c r="H396" s="188">
        <v>1572.579</v>
      </c>
      <c r="I396" s="189"/>
      <c r="J396" s="190">
        <f>ROUND(I396*H396,2)</f>
        <v>0</v>
      </c>
      <c r="K396" s="186" t="s">
        <v>293</v>
      </c>
      <c r="L396" s="39"/>
      <c r="M396" s="191" t="s">
        <v>1</v>
      </c>
      <c r="N396" s="192" t="s">
        <v>41</v>
      </c>
      <c r="O396" s="71"/>
      <c r="P396" s="193">
        <f>O396*H396</f>
        <v>0</v>
      </c>
      <c r="Q396" s="193">
        <v>0</v>
      </c>
      <c r="R396" s="193">
        <f>Q396*H396</f>
        <v>0</v>
      </c>
      <c r="S396" s="193">
        <v>0</v>
      </c>
      <c r="T396" s="194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95" t="s">
        <v>130</v>
      </c>
      <c r="AT396" s="195" t="s">
        <v>132</v>
      </c>
      <c r="AU396" s="195" t="s">
        <v>86</v>
      </c>
      <c r="AY396" s="17" t="s">
        <v>131</v>
      </c>
      <c r="BE396" s="196">
        <f>IF(N396="základní",J396,0)</f>
        <v>0</v>
      </c>
      <c r="BF396" s="196">
        <f>IF(N396="snížená",J396,0)</f>
        <v>0</v>
      </c>
      <c r="BG396" s="196">
        <f>IF(N396="zákl. přenesená",J396,0)</f>
        <v>0</v>
      </c>
      <c r="BH396" s="196">
        <f>IF(N396="sníž. přenesená",J396,0)</f>
        <v>0</v>
      </c>
      <c r="BI396" s="196">
        <f>IF(N396="nulová",J396,0)</f>
        <v>0</v>
      </c>
      <c r="BJ396" s="17" t="s">
        <v>84</v>
      </c>
      <c r="BK396" s="196">
        <f>ROUND(I396*H396,2)</f>
        <v>0</v>
      </c>
      <c r="BL396" s="17" t="s">
        <v>130</v>
      </c>
      <c r="BM396" s="195" t="s">
        <v>562</v>
      </c>
    </row>
    <row r="397" spans="1:47" s="2" customFormat="1" ht="29.25">
      <c r="A397" s="34"/>
      <c r="B397" s="35"/>
      <c r="C397" s="36"/>
      <c r="D397" s="197" t="s">
        <v>137</v>
      </c>
      <c r="E397" s="36"/>
      <c r="F397" s="198" t="s">
        <v>563</v>
      </c>
      <c r="G397" s="36"/>
      <c r="H397" s="36"/>
      <c r="I397" s="199"/>
      <c r="J397" s="36"/>
      <c r="K397" s="36"/>
      <c r="L397" s="39"/>
      <c r="M397" s="200"/>
      <c r="N397" s="201"/>
      <c r="O397" s="71"/>
      <c r="P397" s="71"/>
      <c r="Q397" s="71"/>
      <c r="R397" s="71"/>
      <c r="S397" s="71"/>
      <c r="T397" s="72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7" t="s">
        <v>137</v>
      </c>
      <c r="AU397" s="17" t="s">
        <v>86</v>
      </c>
    </row>
    <row r="398" spans="1:47" s="2" customFormat="1" ht="11.25">
      <c r="A398" s="34"/>
      <c r="B398" s="35"/>
      <c r="C398" s="36"/>
      <c r="D398" s="204" t="s">
        <v>148</v>
      </c>
      <c r="E398" s="36"/>
      <c r="F398" s="205" t="s">
        <v>564</v>
      </c>
      <c r="G398" s="36"/>
      <c r="H398" s="36"/>
      <c r="I398" s="199"/>
      <c r="J398" s="36"/>
      <c r="K398" s="36"/>
      <c r="L398" s="39"/>
      <c r="M398" s="200"/>
      <c r="N398" s="201"/>
      <c r="O398" s="71"/>
      <c r="P398" s="71"/>
      <c r="Q398" s="71"/>
      <c r="R398" s="71"/>
      <c r="S398" s="71"/>
      <c r="T398" s="72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7" t="s">
        <v>148</v>
      </c>
      <c r="AU398" s="17" t="s">
        <v>86</v>
      </c>
    </row>
    <row r="399" spans="2:51" s="13" customFormat="1" ht="11.25">
      <c r="B399" s="211"/>
      <c r="C399" s="212"/>
      <c r="D399" s="197" t="s">
        <v>238</v>
      </c>
      <c r="E399" s="213" t="s">
        <v>1</v>
      </c>
      <c r="F399" s="214" t="s">
        <v>565</v>
      </c>
      <c r="G399" s="212"/>
      <c r="H399" s="215">
        <v>1572.579</v>
      </c>
      <c r="I399" s="216"/>
      <c r="J399" s="212"/>
      <c r="K399" s="212"/>
      <c r="L399" s="217"/>
      <c r="M399" s="218"/>
      <c r="N399" s="219"/>
      <c r="O399" s="219"/>
      <c r="P399" s="219"/>
      <c r="Q399" s="219"/>
      <c r="R399" s="219"/>
      <c r="S399" s="219"/>
      <c r="T399" s="220"/>
      <c r="AT399" s="221" t="s">
        <v>238</v>
      </c>
      <c r="AU399" s="221" t="s">
        <v>86</v>
      </c>
      <c r="AV399" s="13" t="s">
        <v>86</v>
      </c>
      <c r="AW399" s="13" t="s">
        <v>32</v>
      </c>
      <c r="AX399" s="13" t="s">
        <v>76</v>
      </c>
      <c r="AY399" s="221" t="s">
        <v>131</v>
      </c>
    </row>
    <row r="400" spans="2:51" s="14" customFormat="1" ht="11.25">
      <c r="B400" s="222"/>
      <c r="C400" s="223"/>
      <c r="D400" s="197" t="s">
        <v>238</v>
      </c>
      <c r="E400" s="224" t="s">
        <v>1</v>
      </c>
      <c r="F400" s="225" t="s">
        <v>240</v>
      </c>
      <c r="G400" s="223"/>
      <c r="H400" s="226">
        <v>1572.579</v>
      </c>
      <c r="I400" s="227"/>
      <c r="J400" s="223"/>
      <c r="K400" s="223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238</v>
      </c>
      <c r="AU400" s="232" t="s">
        <v>86</v>
      </c>
      <c r="AV400" s="14" t="s">
        <v>130</v>
      </c>
      <c r="AW400" s="14" t="s">
        <v>32</v>
      </c>
      <c r="AX400" s="14" t="s">
        <v>84</v>
      </c>
      <c r="AY400" s="232" t="s">
        <v>131</v>
      </c>
    </row>
    <row r="401" spans="1:65" s="2" customFormat="1" ht="37.9" customHeight="1">
      <c r="A401" s="34"/>
      <c r="B401" s="35"/>
      <c r="C401" s="184" t="s">
        <v>389</v>
      </c>
      <c r="D401" s="184" t="s">
        <v>132</v>
      </c>
      <c r="E401" s="185" t="s">
        <v>566</v>
      </c>
      <c r="F401" s="186" t="s">
        <v>567</v>
      </c>
      <c r="G401" s="187" t="s">
        <v>305</v>
      </c>
      <c r="H401" s="188">
        <v>4.908</v>
      </c>
      <c r="I401" s="189"/>
      <c r="J401" s="190">
        <f>ROUND(I401*H401,2)</f>
        <v>0</v>
      </c>
      <c r="K401" s="186" t="s">
        <v>293</v>
      </c>
      <c r="L401" s="39"/>
      <c r="M401" s="191" t="s">
        <v>1</v>
      </c>
      <c r="N401" s="192" t="s">
        <v>41</v>
      </c>
      <c r="O401" s="71"/>
      <c r="P401" s="193">
        <f>O401*H401</f>
        <v>0</v>
      </c>
      <c r="Q401" s="193">
        <v>0</v>
      </c>
      <c r="R401" s="193">
        <f>Q401*H401</f>
        <v>0</v>
      </c>
      <c r="S401" s="193">
        <v>0</v>
      </c>
      <c r="T401" s="194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95" t="s">
        <v>130</v>
      </c>
      <c r="AT401" s="195" t="s">
        <v>132</v>
      </c>
      <c r="AU401" s="195" t="s">
        <v>86</v>
      </c>
      <c r="AY401" s="17" t="s">
        <v>131</v>
      </c>
      <c r="BE401" s="196">
        <f>IF(N401="základní",J401,0)</f>
        <v>0</v>
      </c>
      <c r="BF401" s="196">
        <f>IF(N401="snížená",J401,0)</f>
        <v>0</v>
      </c>
      <c r="BG401" s="196">
        <f>IF(N401="zákl. přenesená",J401,0)</f>
        <v>0</v>
      </c>
      <c r="BH401" s="196">
        <f>IF(N401="sníž. přenesená",J401,0)</f>
        <v>0</v>
      </c>
      <c r="BI401" s="196">
        <f>IF(N401="nulová",J401,0)</f>
        <v>0</v>
      </c>
      <c r="BJ401" s="17" t="s">
        <v>84</v>
      </c>
      <c r="BK401" s="196">
        <f>ROUND(I401*H401,2)</f>
        <v>0</v>
      </c>
      <c r="BL401" s="17" t="s">
        <v>130</v>
      </c>
      <c r="BM401" s="195" t="s">
        <v>568</v>
      </c>
    </row>
    <row r="402" spans="1:47" s="2" customFormat="1" ht="29.25">
      <c r="A402" s="34"/>
      <c r="B402" s="35"/>
      <c r="C402" s="36"/>
      <c r="D402" s="197" t="s">
        <v>137</v>
      </c>
      <c r="E402" s="36"/>
      <c r="F402" s="198" t="s">
        <v>569</v>
      </c>
      <c r="G402" s="36"/>
      <c r="H402" s="36"/>
      <c r="I402" s="199"/>
      <c r="J402" s="36"/>
      <c r="K402" s="36"/>
      <c r="L402" s="39"/>
      <c r="M402" s="200"/>
      <c r="N402" s="201"/>
      <c r="O402" s="71"/>
      <c r="P402" s="71"/>
      <c r="Q402" s="71"/>
      <c r="R402" s="71"/>
      <c r="S402" s="71"/>
      <c r="T402" s="72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T402" s="17" t="s">
        <v>137</v>
      </c>
      <c r="AU402" s="17" t="s">
        <v>86</v>
      </c>
    </row>
    <row r="403" spans="1:47" s="2" customFormat="1" ht="11.25">
      <c r="A403" s="34"/>
      <c r="B403" s="35"/>
      <c r="C403" s="36"/>
      <c r="D403" s="204" t="s">
        <v>148</v>
      </c>
      <c r="E403" s="36"/>
      <c r="F403" s="205" t="s">
        <v>570</v>
      </c>
      <c r="G403" s="36"/>
      <c r="H403" s="36"/>
      <c r="I403" s="199"/>
      <c r="J403" s="36"/>
      <c r="K403" s="36"/>
      <c r="L403" s="39"/>
      <c r="M403" s="200"/>
      <c r="N403" s="201"/>
      <c r="O403" s="71"/>
      <c r="P403" s="71"/>
      <c r="Q403" s="71"/>
      <c r="R403" s="71"/>
      <c r="S403" s="71"/>
      <c r="T403" s="72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7" t="s">
        <v>148</v>
      </c>
      <c r="AU403" s="17" t="s">
        <v>86</v>
      </c>
    </row>
    <row r="404" spans="2:51" s="13" customFormat="1" ht="11.25">
      <c r="B404" s="211"/>
      <c r="C404" s="212"/>
      <c r="D404" s="197" t="s">
        <v>238</v>
      </c>
      <c r="E404" s="213" t="s">
        <v>1</v>
      </c>
      <c r="F404" s="214" t="s">
        <v>571</v>
      </c>
      <c r="G404" s="212"/>
      <c r="H404" s="215">
        <v>4.908</v>
      </c>
      <c r="I404" s="216"/>
      <c r="J404" s="212"/>
      <c r="K404" s="212"/>
      <c r="L404" s="217"/>
      <c r="M404" s="218"/>
      <c r="N404" s="219"/>
      <c r="O404" s="219"/>
      <c r="P404" s="219"/>
      <c r="Q404" s="219"/>
      <c r="R404" s="219"/>
      <c r="S404" s="219"/>
      <c r="T404" s="220"/>
      <c r="AT404" s="221" t="s">
        <v>238</v>
      </c>
      <c r="AU404" s="221" t="s">
        <v>86</v>
      </c>
      <c r="AV404" s="13" t="s">
        <v>86</v>
      </c>
      <c r="AW404" s="13" t="s">
        <v>32</v>
      </c>
      <c r="AX404" s="13" t="s">
        <v>76</v>
      </c>
      <c r="AY404" s="221" t="s">
        <v>131</v>
      </c>
    </row>
    <row r="405" spans="2:51" s="14" customFormat="1" ht="11.25">
      <c r="B405" s="222"/>
      <c r="C405" s="223"/>
      <c r="D405" s="197" t="s">
        <v>238</v>
      </c>
      <c r="E405" s="224" t="s">
        <v>1</v>
      </c>
      <c r="F405" s="225" t="s">
        <v>240</v>
      </c>
      <c r="G405" s="223"/>
      <c r="H405" s="226">
        <v>4.908</v>
      </c>
      <c r="I405" s="227"/>
      <c r="J405" s="223"/>
      <c r="K405" s="223"/>
      <c r="L405" s="228"/>
      <c r="M405" s="229"/>
      <c r="N405" s="230"/>
      <c r="O405" s="230"/>
      <c r="P405" s="230"/>
      <c r="Q405" s="230"/>
      <c r="R405" s="230"/>
      <c r="S405" s="230"/>
      <c r="T405" s="231"/>
      <c r="AT405" s="232" t="s">
        <v>238</v>
      </c>
      <c r="AU405" s="232" t="s">
        <v>86</v>
      </c>
      <c r="AV405" s="14" t="s">
        <v>130</v>
      </c>
      <c r="AW405" s="14" t="s">
        <v>32</v>
      </c>
      <c r="AX405" s="14" t="s">
        <v>84</v>
      </c>
      <c r="AY405" s="232" t="s">
        <v>131</v>
      </c>
    </row>
    <row r="406" spans="1:65" s="2" customFormat="1" ht="44.25" customHeight="1">
      <c r="A406" s="34"/>
      <c r="B406" s="35"/>
      <c r="C406" s="184" t="s">
        <v>572</v>
      </c>
      <c r="D406" s="184" t="s">
        <v>132</v>
      </c>
      <c r="E406" s="185" t="s">
        <v>573</v>
      </c>
      <c r="F406" s="186" t="s">
        <v>307</v>
      </c>
      <c r="G406" s="187" t="s">
        <v>305</v>
      </c>
      <c r="H406" s="188">
        <v>134.09</v>
      </c>
      <c r="I406" s="189"/>
      <c r="J406" s="190">
        <f>ROUND(I406*H406,2)</f>
        <v>0</v>
      </c>
      <c r="K406" s="186" t="s">
        <v>293</v>
      </c>
      <c r="L406" s="39"/>
      <c r="M406" s="191" t="s">
        <v>1</v>
      </c>
      <c r="N406" s="192" t="s">
        <v>41</v>
      </c>
      <c r="O406" s="71"/>
      <c r="P406" s="193">
        <f>O406*H406</f>
        <v>0</v>
      </c>
      <c r="Q406" s="193">
        <v>0</v>
      </c>
      <c r="R406" s="193">
        <f>Q406*H406</f>
        <v>0</v>
      </c>
      <c r="S406" s="193">
        <v>0</v>
      </c>
      <c r="T406" s="194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95" t="s">
        <v>130</v>
      </c>
      <c r="AT406" s="195" t="s">
        <v>132</v>
      </c>
      <c r="AU406" s="195" t="s">
        <v>86</v>
      </c>
      <c r="AY406" s="17" t="s">
        <v>131</v>
      </c>
      <c r="BE406" s="196">
        <f>IF(N406="základní",J406,0)</f>
        <v>0</v>
      </c>
      <c r="BF406" s="196">
        <f>IF(N406="snížená",J406,0)</f>
        <v>0</v>
      </c>
      <c r="BG406" s="196">
        <f>IF(N406="zákl. přenesená",J406,0)</f>
        <v>0</v>
      </c>
      <c r="BH406" s="196">
        <f>IF(N406="sníž. přenesená",J406,0)</f>
        <v>0</v>
      </c>
      <c r="BI406" s="196">
        <f>IF(N406="nulová",J406,0)</f>
        <v>0</v>
      </c>
      <c r="BJ406" s="17" t="s">
        <v>84</v>
      </c>
      <c r="BK406" s="196">
        <f>ROUND(I406*H406,2)</f>
        <v>0</v>
      </c>
      <c r="BL406" s="17" t="s">
        <v>130</v>
      </c>
      <c r="BM406" s="195" t="s">
        <v>574</v>
      </c>
    </row>
    <row r="407" spans="1:47" s="2" customFormat="1" ht="29.25">
      <c r="A407" s="34"/>
      <c r="B407" s="35"/>
      <c r="C407" s="36"/>
      <c r="D407" s="197" t="s">
        <v>137</v>
      </c>
      <c r="E407" s="36"/>
      <c r="F407" s="198" t="s">
        <v>307</v>
      </c>
      <c r="G407" s="36"/>
      <c r="H407" s="36"/>
      <c r="I407" s="199"/>
      <c r="J407" s="36"/>
      <c r="K407" s="36"/>
      <c r="L407" s="39"/>
      <c r="M407" s="200"/>
      <c r="N407" s="201"/>
      <c r="O407" s="71"/>
      <c r="P407" s="71"/>
      <c r="Q407" s="71"/>
      <c r="R407" s="71"/>
      <c r="S407" s="71"/>
      <c r="T407" s="72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T407" s="17" t="s">
        <v>137</v>
      </c>
      <c r="AU407" s="17" t="s">
        <v>86</v>
      </c>
    </row>
    <row r="408" spans="1:47" s="2" customFormat="1" ht="11.25">
      <c r="A408" s="34"/>
      <c r="B408" s="35"/>
      <c r="C408" s="36"/>
      <c r="D408" s="204" t="s">
        <v>148</v>
      </c>
      <c r="E408" s="36"/>
      <c r="F408" s="205" t="s">
        <v>575</v>
      </c>
      <c r="G408" s="36"/>
      <c r="H408" s="36"/>
      <c r="I408" s="199"/>
      <c r="J408" s="36"/>
      <c r="K408" s="36"/>
      <c r="L408" s="39"/>
      <c r="M408" s="200"/>
      <c r="N408" s="201"/>
      <c r="O408" s="71"/>
      <c r="P408" s="71"/>
      <c r="Q408" s="71"/>
      <c r="R408" s="71"/>
      <c r="S408" s="71"/>
      <c r="T408" s="72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7" t="s">
        <v>148</v>
      </c>
      <c r="AU408" s="17" t="s">
        <v>86</v>
      </c>
    </row>
    <row r="409" spans="2:51" s="13" customFormat="1" ht="11.25">
      <c r="B409" s="211"/>
      <c r="C409" s="212"/>
      <c r="D409" s="197" t="s">
        <v>238</v>
      </c>
      <c r="E409" s="213" t="s">
        <v>1</v>
      </c>
      <c r="F409" s="214" t="s">
        <v>576</v>
      </c>
      <c r="G409" s="212"/>
      <c r="H409" s="215">
        <v>134.09</v>
      </c>
      <c r="I409" s="216"/>
      <c r="J409" s="212"/>
      <c r="K409" s="212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238</v>
      </c>
      <c r="AU409" s="221" t="s">
        <v>86</v>
      </c>
      <c r="AV409" s="13" t="s">
        <v>86</v>
      </c>
      <c r="AW409" s="13" t="s">
        <v>32</v>
      </c>
      <c r="AX409" s="13" t="s">
        <v>76</v>
      </c>
      <c r="AY409" s="221" t="s">
        <v>131</v>
      </c>
    </row>
    <row r="410" spans="2:51" s="14" customFormat="1" ht="11.25">
      <c r="B410" s="222"/>
      <c r="C410" s="223"/>
      <c r="D410" s="197" t="s">
        <v>238</v>
      </c>
      <c r="E410" s="224" t="s">
        <v>1</v>
      </c>
      <c r="F410" s="225" t="s">
        <v>240</v>
      </c>
      <c r="G410" s="223"/>
      <c r="H410" s="226">
        <v>134.09</v>
      </c>
      <c r="I410" s="227"/>
      <c r="J410" s="223"/>
      <c r="K410" s="223"/>
      <c r="L410" s="228"/>
      <c r="M410" s="229"/>
      <c r="N410" s="230"/>
      <c r="O410" s="230"/>
      <c r="P410" s="230"/>
      <c r="Q410" s="230"/>
      <c r="R410" s="230"/>
      <c r="S410" s="230"/>
      <c r="T410" s="231"/>
      <c r="AT410" s="232" t="s">
        <v>238</v>
      </c>
      <c r="AU410" s="232" t="s">
        <v>86</v>
      </c>
      <c r="AV410" s="14" t="s">
        <v>130</v>
      </c>
      <c r="AW410" s="14" t="s">
        <v>32</v>
      </c>
      <c r="AX410" s="14" t="s">
        <v>84</v>
      </c>
      <c r="AY410" s="232" t="s">
        <v>131</v>
      </c>
    </row>
    <row r="411" spans="1:65" s="2" customFormat="1" ht="44.25" customHeight="1">
      <c r="A411" s="34"/>
      <c r="B411" s="35"/>
      <c r="C411" s="184" t="s">
        <v>397</v>
      </c>
      <c r="D411" s="184" t="s">
        <v>132</v>
      </c>
      <c r="E411" s="185" t="s">
        <v>577</v>
      </c>
      <c r="F411" s="186" t="s">
        <v>578</v>
      </c>
      <c r="G411" s="187" t="s">
        <v>305</v>
      </c>
      <c r="H411" s="188">
        <v>35.583</v>
      </c>
      <c r="I411" s="189"/>
      <c r="J411" s="190">
        <f>ROUND(I411*H411,2)</f>
        <v>0</v>
      </c>
      <c r="K411" s="186" t="s">
        <v>293</v>
      </c>
      <c r="L411" s="39"/>
      <c r="M411" s="191" t="s">
        <v>1</v>
      </c>
      <c r="N411" s="192" t="s">
        <v>41</v>
      </c>
      <c r="O411" s="71"/>
      <c r="P411" s="193">
        <f>O411*H411</f>
        <v>0</v>
      </c>
      <c r="Q411" s="193">
        <v>0</v>
      </c>
      <c r="R411" s="193">
        <f>Q411*H411</f>
        <v>0</v>
      </c>
      <c r="S411" s="193">
        <v>0</v>
      </c>
      <c r="T411" s="194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95" t="s">
        <v>130</v>
      </c>
      <c r="AT411" s="195" t="s">
        <v>132</v>
      </c>
      <c r="AU411" s="195" t="s">
        <v>86</v>
      </c>
      <c r="AY411" s="17" t="s">
        <v>131</v>
      </c>
      <c r="BE411" s="196">
        <f>IF(N411="základní",J411,0)</f>
        <v>0</v>
      </c>
      <c r="BF411" s="196">
        <f>IF(N411="snížená",J411,0)</f>
        <v>0</v>
      </c>
      <c r="BG411" s="196">
        <f>IF(N411="zákl. přenesená",J411,0)</f>
        <v>0</v>
      </c>
      <c r="BH411" s="196">
        <f>IF(N411="sníž. přenesená",J411,0)</f>
        <v>0</v>
      </c>
      <c r="BI411" s="196">
        <f>IF(N411="nulová",J411,0)</f>
        <v>0</v>
      </c>
      <c r="BJ411" s="17" t="s">
        <v>84</v>
      </c>
      <c r="BK411" s="196">
        <f>ROUND(I411*H411,2)</f>
        <v>0</v>
      </c>
      <c r="BL411" s="17" t="s">
        <v>130</v>
      </c>
      <c r="BM411" s="195" t="s">
        <v>579</v>
      </c>
    </row>
    <row r="412" spans="1:47" s="2" customFormat="1" ht="29.25">
      <c r="A412" s="34"/>
      <c r="B412" s="35"/>
      <c r="C412" s="36"/>
      <c r="D412" s="197" t="s">
        <v>137</v>
      </c>
      <c r="E412" s="36"/>
      <c r="F412" s="198" t="s">
        <v>578</v>
      </c>
      <c r="G412" s="36"/>
      <c r="H412" s="36"/>
      <c r="I412" s="199"/>
      <c r="J412" s="36"/>
      <c r="K412" s="36"/>
      <c r="L412" s="39"/>
      <c r="M412" s="200"/>
      <c r="N412" s="201"/>
      <c r="O412" s="71"/>
      <c r="P412" s="71"/>
      <c r="Q412" s="71"/>
      <c r="R412" s="71"/>
      <c r="S412" s="71"/>
      <c r="T412" s="72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T412" s="17" t="s">
        <v>137</v>
      </c>
      <c r="AU412" s="17" t="s">
        <v>86</v>
      </c>
    </row>
    <row r="413" spans="1:47" s="2" customFormat="1" ht="11.25">
      <c r="A413" s="34"/>
      <c r="B413" s="35"/>
      <c r="C413" s="36"/>
      <c r="D413" s="204" t="s">
        <v>148</v>
      </c>
      <c r="E413" s="36"/>
      <c r="F413" s="205" t="s">
        <v>580</v>
      </c>
      <c r="G413" s="36"/>
      <c r="H413" s="36"/>
      <c r="I413" s="199"/>
      <c r="J413" s="36"/>
      <c r="K413" s="36"/>
      <c r="L413" s="39"/>
      <c r="M413" s="200"/>
      <c r="N413" s="201"/>
      <c r="O413" s="71"/>
      <c r="P413" s="71"/>
      <c r="Q413" s="71"/>
      <c r="R413" s="71"/>
      <c r="S413" s="71"/>
      <c r="T413" s="72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7" t="s">
        <v>148</v>
      </c>
      <c r="AU413" s="17" t="s">
        <v>86</v>
      </c>
    </row>
    <row r="414" spans="2:51" s="13" customFormat="1" ht="11.25">
      <c r="B414" s="211"/>
      <c r="C414" s="212"/>
      <c r="D414" s="197" t="s">
        <v>238</v>
      </c>
      <c r="E414" s="213" t="s">
        <v>1</v>
      </c>
      <c r="F414" s="214" t="s">
        <v>581</v>
      </c>
      <c r="G414" s="212"/>
      <c r="H414" s="215">
        <v>35.583</v>
      </c>
      <c r="I414" s="216"/>
      <c r="J414" s="212"/>
      <c r="K414" s="212"/>
      <c r="L414" s="217"/>
      <c r="M414" s="218"/>
      <c r="N414" s="219"/>
      <c r="O414" s="219"/>
      <c r="P414" s="219"/>
      <c r="Q414" s="219"/>
      <c r="R414" s="219"/>
      <c r="S414" s="219"/>
      <c r="T414" s="220"/>
      <c r="AT414" s="221" t="s">
        <v>238</v>
      </c>
      <c r="AU414" s="221" t="s">
        <v>86</v>
      </c>
      <c r="AV414" s="13" t="s">
        <v>86</v>
      </c>
      <c r="AW414" s="13" t="s">
        <v>32</v>
      </c>
      <c r="AX414" s="13" t="s">
        <v>76</v>
      </c>
      <c r="AY414" s="221" t="s">
        <v>131</v>
      </c>
    </row>
    <row r="415" spans="2:51" s="14" customFormat="1" ht="11.25">
      <c r="B415" s="222"/>
      <c r="C415" s="223"/>
      <c r="D415" s="197" t="s">
        <v>238</v>
      </c>
      <c r="E415" s="224" t="s">
        <v>1</v>
      </c>
      <c r="F415" s="225" t="s">
        <v>240</v>
      </c>
      <c r="G415" s="223"/>
      <c r="H415" s="226">
        <v>35.583</v>
      </c>
      <c r="I415" s="227"/>
      <c r="J415" s="223"/>
      <c r="K415" s="223"/>
      <c r="L415" s="228"/>
      <c r="M415" s="229"/>
      <c r="N415" s="230"/>
      <c r="O415" s="230"/>
      <c r="P415" s="230"/>
      <c r="Q415" s="230"/>
      <c r="R415" s="230"/>
      <c r="S415" s="230"/>
      <c r="T415" s="231"/>
      <c r="AT415" s="232" t="s">
        <v>238</v>
      </c>
      <c r="AU415" s="232" t="s">
        <v>86</v>
      </c>
      <c r="AV415" s="14" t="s">
        <v>130</v>
      </c>
      <c r="AW415" s="14" t="s">
        <v>32</v>
      </c>
      <c r="AX415" s="14" t="s">
        <v>84</v>
      </c>
      <c r="AY415" s="232" t="s">
        <v>131</v>
      </c>
    </row>
    <row r="416" spans="2:63" s="12" customFormat="1" ht="22.9" customHeight="1">
      <c r="B416" s="170"/>
      <c r="C416" s="171"/>
      <c r="D416" s="172" t="s">
        <v>75</v>
      </c>
      <c r="E416" s="202" t="s">
        <v>582</v>
      </c>
      <c r="F416" s="202" t="s">
        <v>583</v>
      </c>
      <c r="G416" s="171"/>
      <c r="H416" s="171"/>
      <c r="I416" s="174"/>
      <c r="J416" s="203">
        <f>BK416</f>
        <v>0</v>
      </c>
      <c r="K416" s="171"/>
      <c r="L416" s="176"/>
      <c r="M416" s="177"/>
      <c r="N416" s="178"/>
      <c r="O416" s="178"/>
      <c r="P416" s="179">
        <f>SUM(P417:P419)</f>
        <v>0</v>
      </c>
      <c r="Q416" s="178"/>
      <c r="R416" s="179">
        <f>SUM(R417:R419)</f>
        <v>0</v>
      </c>
      <c r="S416" s="178"/>
      <c r="T416" s="180">
        <f>SUM(T417:T419)</f>
        <v>0</v>
      </c>
      <c r="AR416" s="181" t="s">
        <v>84</v>
      </c>
      <c r="AT416" s="182" t="s">
        <v>75</v>
      </c>
      <c r="AU416" s="182" t="s">
        <v>84</v>
      </c>
      <c r="AY416" s="181" t="s">
        <v>131</v>
      </c>
      <c r="BK416" s="183">
        <f>SUM(BK417:BK419)</f>
        <v>0</v>
      </c>
    </row>
    <row r="417" spans="1:65" s="2" customFormat="1" ht="24.2" customHeight="1">
      <c r="A417" s="34"/>
      <c r="B417" s="35"/>
      <c r="C417" s="184" t="s">
        <v>584</v>
      </c>
      <c r="D417" s="184" t="s">
        <v>132</v>
      </c>
      <c r="E417" s="185" t="s">
        <v>585</v>
      </c>
      <c r="F417" s="186" t="s">
        <v>586</v>
      </c>
      <c r="G417" s="187" t="s">
        <v>305</v>
      </c>
      <c r="H417" s="188">
        <v>465.597</v>
      </c>
      <c r="I417" s="189"/>
      <c r="J417" s="190">
        <f>ROUND(I417*H417,2)</f>
        <v>0</v>
      </c>
      <c r="K417" s="186" t="s">
        <v>147</v>
      </c>
      <c r="L417" s="39"/>
      <c r="M417" s="191" t="s">
        <v>1</v>
      </c>
      <c r="N417" s="192" t="s">
        <v>41</v>
      </c>
      <c r="O417" s="71"/>
      <c r="P417" s="193">
        <f>O417*H417</f>
        <v>0</v>
      </c>
      <c r="Q417" s="193">
        <v>0</v>
      </c>
      <c r="R417" s="193">
        <f>Q417*H417</f>
        <v>0</v>
      </c>
      <c r="S417" s="193">
        <v>0</v>
      </c>
      <c r="T417" s="194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95" t="s">
        <v>130</v>
      </c>
      <c r="AT417" s="195" t="s">
        <v>132</v>
      </c>
      <c r="AU417" s="195" t="s">
        <v>86</v>
      </c>
      <c r="AY417" s="17" t="s">
        <v>131</v>
      </c>
      <c r="BE417" s="196">
        <f>IF(N417="základní",J417,0)</f>
        <v>0</v>
      </c>
      <c r="BF417" s="196">
        <f>IF(N417="snížená",J417,0)</f>
        <v>0</v>
      </c>
      <c r="BG417" s="196">
        <f>IF(N417="zákl. přenesená",J417,0)</f>
        <v>0</v>
      </c>
      <c r="BH417" s="196">
        <f>IF(N417="sníž. přenesená",J417,0)</f>
        <v>0</v>
      </c>
      <c r="BI417" s="196">
        <f>IF(N417="nulová",J417,0)</f>
        <v>0</v>
      </c>
      <c r="BJ417" s="17" t="s">
        <v>84</v>
      </c>
      <c r="BK417" s="196">
        <f>ROUND(I417*H417,2)</f>
        <v>0</v>
      </c>
      <c r="BL417" s="17" t="s">
        <v>130</v>
      </c>
      <c r="BM417" s="195" t="s">
        <v>587</v>
      </c>
    </row>
    <row r="418" spans="1:47" s="2" customFormat="1" ht="19.5">
      <c r="A418" s="34"/>
      <c r="B418" s="35"/>
      <c r="C418" s="36"/>
      <c r="D418" s="197" t="s">
        <v>137</v>
      </c>
      <c r="E418" s="36"/>
      <c r="F418" s="198" t="s">
        <v>588</v>
      </c>
      <c r="G418" s="36"/>
      <c r="H418" s="36"/>
      <c r="I418" s="199"/>
      <c r="J418" s="36"/>
      <c r="K418" s="36"/>
      <c r="L418" s="39"/>
      <c r="M418" s="200"/>
      <c r="N418" s="201"/>
      <c r="O418" s="71"/>
      <c r="P418" s="71"/>
      <c r="Q418" s="71"/>
      <c r="R418" s="71"/>
      <c r="S418" s="71"/>
      <c r="T418" s="72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7" t="s">
        <v>137</v>
      </c>
      <c r="AU418" s="17" t="s">
        <v>86</v>
      </c>
    </row>
    <row r="419" spans="1:47" s="2" customFormat="1" ht="11.25">
      <c r="A419" s="34"/>
      <c r="B419" s="35"/>
      <c r="C419" s="36"/>
      <c r="D419" s="204" t="s">
        <v>148</v>
      </c>
      <c r="E419" s="36"/>
      <c r="F419" s="205" t="s">
        <v>589</v>
      </c>
      <c r="G419" s="36"/>
      <c r="H419" s="36"/>
      <c r="I419" s="199"/>
      <c r="J419" s="36"/>
      <c r="K419" s="36"/>
      <c r="L419" s="39"/>
      <c r="M419" s="200"/>
      <c r="N419" s="201"/>
      <c r="O419" s="71"/>
      <c r="P419" s="71"/>
      <c r="Q419" s="71"/>
      <c r="R419" s="71"/>
      <c r="S419" s="71"/>
      <c r="T419" s="72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T419" s="17" t="s">
        <v>148</v>
      </c>
      <c r="AU419" s="17" t="s">
        <v>86</v>
      </c>
    </row>
    <row r="420" spans="2:63" s="12" customFormat="1" ht="25.9" customHeight="1">
      <c r="B420" s="170"/>
      <c r="C420" s="171"/>
      <c r="D420" s="172" t="s">
        <v>75</v>
      </c>
      <c r="E420" s="173" t="s">
        <v>332</v>
      </c>
      <c r="F420" s="173" t="s">
        <v>590</v>
      </c>
      <c r="G420" s="171"/>
      <c r="H420" s="171"/>
      <c r="I420" s="174"/>
      <c r="J420" s="175">
        <f>BK420</f>
        <v>0</v>
      </c>
      <c r="K420" s="171"/>
      <c r="L420" s="176"/>
      <c r="M420" s="177"/>
      <c r="N420" s="178"/>
      <c r="O420" s="178"/>
      <c r="P420" s="179">
        <f>P421+P425+P431</f>
        <v>0</v>
      </c>
      <c r="Q420" s="178"/>
      <c r="R420" s="179">
        <f>R421+R425+R431</f>
        <v>0</v>
      </c>
      <c r="S420" s="178"/>
      <c r="T420" s="180">
        <f>T421+T425+T431</f>
        <v>0</v>
      </c>
      <c r="AR420" s="181" t="s">
        <v>150</v>
      </c>
      <c r="AT420" s="182" t="s">
        <v>75</v>
      </c>
      <c r="AU420" s="182" t="s">
        <v>76</v>
      </c>
      <c r="AY420" s="181" t="s">
        <v>131</v>
      </c>
      <c r="BK420" s="183">
        <f>BK421+BK425+BK431</f>
        <v>0</v>
      </c>
    </row>
    <row r="421" spans="2:63" s="12" customFormat="1" ht="22.9" customHeight="1">
      <c r="B421" s="170"/>
      <c r="C421" s="171"/>
      <c r="D421" s="172" t="s">
        <v>75</v>
      </c>
      <c r="E421" s="202" t="s">
        <v>591</v>
      </c>
      <c r="F421" s="202" t="s">
        <v>592</v>
      </c>
      <c r="G421" s="171"/>
      <c r="H421" s="171"/>
      <c r="I421" s="174"/>
      <c r="J421" s="203">
        <f>BK421</f>
        <v>0</v>
      </c>
      <c r="K421" s="171"/>
      <c r="L421" s="176"/>
      <c r="M421" s="177"/>
      <c r="N421" s="178"/>
      <c r="O421" s="178"/>
      <c r="P421" s="179">
        <f>SUM(P422:P424)</f>
        <v>0</v>
      </c>
      <c r="Q421" s="178"/>
      <c r="R421" s="179">
        <f>SUM(R422:R424)</f>
        <v>0</v>
      </c>
      <c r="S421" s="178"/>
      <c r="T421" s="180">
        <f>SUM(T422:T424)</f>
        <v>0</v>
      </c>
      <c r="AR421" s="181" t="s">
        <v>150</v>
      </c>
      <c r="AT421" s="182" t="s">
        <v>75</v>
      </c>
      <c r="AU421" s="182" t="s">
        <v>84</v>
      </c>
      <c r="AY421" s="181" t="s">
        <v>131</v>
      </c>
      <c r="BK421" s="183">
        <f>SUM(BK422:BK424)</f>
        <v>0</v>
      </c>
    </row>
    <row r="422" spans="1:65" s="2" customFormat="1" ht="24.2" customHeight="1">
      <c r="A422" s="34"/>
      <c r="B422" s="35"/>
      <c r="C422" s="184" t="s">
        <v>403</v>
      </c>
      <c r="D422" s="184" t="s">
        <v>132</v>
      </c>
      <c r="E422" s="185" t="s">
        <v>593</v>
      </c>
      <c r="F422" s="186" t="s">
        <v>594</v>
      </c>
      <c r="G422" s="187" t="s">
        <v>226</v>
      </c>
      <c r="H422" s="188">
        <v>1</v>
      </c>
      <c r="I422" s="189"/>
      <c r="J422" s="190">
        <f>ROUND(I422*H422,2)</f>
        <v>0</v>
      </c>
      <c r="K422" s="186" t="s">
        <v>147</v>
      </c>
      <c r="L422" s="39"/>
      <c r="M422" s="191" t="s">
        <v>1</v>
      </c>
      <c r="N422" s="192" t="s">
        <v>41</v>
      </c>
      <c r="O422" s="71"/>
      <c r="P422" s="193">
        <f>O422*H422</f>
        <v>0</v>
      </c>
      <c r="Q422" s="193">
        <v>0</v>
      </c>
      <c r="R422" s="193">
        <f>Q422*H422</f>
        <v>0</v>
      </c>
      <c r="S422" s="193">
        <v>0</v>
      </c>
      <c r="T422" s="194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95" t="s">
        <v>416</v>
      </c>
      <c r="AT422" s="195" t="s">
        <v>132</v>
      </c>
      <c r="AU422" s="195" t="s">
        <v>86</v>
      </c>
      <c r="AY422" s="17" t="s">
        <v>131</v>
      </c>
      <c r="BE422" s="196">
        <f>IF(N422="základní",J422,0)</f>
        <v>0</v>
      </c>
      <c r="BF422" s="196">
        <f>IF(N422="snížená",J422,0)</f>
        <v>0</v>
      </c>
      <c r="BG422" s="196">
        <f>IF(N422="zákl. přenesená",J422,0)</f>
        <v>0</v>
      </c>
      <c r="BH422" s="196">
        <f>IF(N422="sníž. přenesená",J422,0)</f>
        <v>0</v>
      </c>
      <c r="BI422" s="196">
        <f>IF(N422="nulová",J422,0)</f>
        <v>0</v>
      </c>
      <c r="BJ422" s="17" t="s">
        <v>84</v>
      </c>
      <c r="BK422" s="196">
        <f>ROUND(I422*H422,2)</f>
        <v>0</v>
      </c>
      <c r="BL422" s="17" t="s">
        <v>416</v>
      </c>
      <c r="BM422" s="195" t="s">
        <v>595</v>
      </c>
    </row>
    <row r="423" spans="1:47" s="2" customFormat="1" ht="39">
      <c r="A423" s="34"/>
      <c r="B423" s="35"/>
      <c r="C423" s="36"/>
      <c r="D423" s="197" t="s">
        <v>137</v>
      </c>
      <c r="E423" s="36"/>
      <c r="F423" s="198" t="s">
        <v>596</v>
      </c>
      <c r="G423" s="36"/>
      <c r="H423" s="36"/>
      <c r="I423" s="199"/>
      <c r="J423" s="36"/>
      <c r="K423" s="36"/>
      <c r="L423" s="39"/>
      <c r="M423" s="200"/>
      <c r="N423" s="201"/>
      <c r="O423" s="71"/>
      <c r="P423" s="71"/>
      <c r="Q423" s="71"/>
      <c r="R423" s="71"/>
      <c r="S423" s="71"/>
      <c r="T423" s="72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7" t="s">
        <v>137</v>
      </c>
      <c r="AU423" s="17" t="s">
        <v>86</v>
      </c>
    </row>
    <row r="424" spans="1:47" s="2" customFormat="1" ht="11.25">
      <c r="A424" s="34"/>
      <c r="B424" s="35"/>
      <c r="C424" s="36"/>
      <c r="D424" s="204" t="s">
        <v>148</v>
      </c>
      <c r="E424" s="36"/>
      <c r="F424" s="205" t="s">
        <v>597</v>
      </c>
      <c r="G424" s="36"/>
      <c r="H424" s="36"/>
      <c r="I424" s="199"/>
      <c r="J424" s="36"/>
      <c r="K424" s="36"/>
      <c r="L424" s="39"/>
      <c r="M424" s="200"/>
      <c r="N424" s="201"/>
      <c r="O424" s="71"/>
      <c r="P424" s="71"/>
      <c r="Q424" s="71"/>
      <c r="R424" s="71"/>
      <c r="S424" s="71"/>
      <c r="T424" s="72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T424" s="17" t="s">
        <v>148</v>
      </c>
      <c r="AU424" s="17" t="s">
        <v>86</v>
      </c>
    </row>
    <row r="425" spans="2:63" s="12" customFormat="1" ht="22.9" customHeight="1">
      <c r="B425" s="170"/>
      <c r="C425" s="171"/>
      <c r="D425" s="172" t="s">
        <v>75</v>
      </c>
      <c r="E425" s="202" t="s">
        <v>598</v>
      </c>
      <c r="F425" s="202" t="s">
        <v>599</v>
      </c>
      <c r="G425" s="171"/>
      <c r="H425" s="171"/>
      <c r="I425" s="174"/>
      <c r="J425" s="203">
        <f>BK425</f>
        <v>0</v>
      </c>
      <c r="K425" s="171"/>
      <c r="L425" s="176"/>
      <c r="M425" s="177"/>
      <c r="N425" s="178"/>
      <c r="O425" s="178"/>
      <c r="P425" s="179">
        <f>SUM(P426:P430)</f>
        <v>0</v>
      </c>
      <c r="Q425" s="178"/>
      <c r="R425" s="179">
        <f>SUM(R426:R430)</f>
        <v>0</v>
      </c>
      <c r="S425" s="178"/>
      <c r="T425" s="180">
        <f>SUM(T426:T430)</f>
        <v>0</v>
      </c>
      <c r="AR425" s="181" t="s">
        <v>150</v>
      </c>
      <c r="AT425" s="182" t="s">
        <v>75</v>
      </c>
      <c r="AU425" s="182" t="s">
        <v>84</v>
      </c>
      <c r="AY425" s="181" t="s">
        <v>131</v>
      </c>
      <c r="BK425" s="183">
        <f>SUM(BK426:BK430)</f>
        <v>0</v>
      </c>
    </row>
    <row r="426" spans="1:65" s="2" customFormat="1" ht="24.2" customHeight="1">
      <c r="A426" s="34"/>
      <c r="B426" s="35"/>
      <c r="C426" s="184" t="s">
        <v>600</v>
      </c>
      <c r="D426" s="184" t="s">
        <v>132</v>
      </c>
      <c r="E426" s="185" t="s">
        <v>601</v>
      </c>
      <c r="F426" s="186" t="s">
        <v>602</v>
      </c>
      <c r="G426" s="187" t="s">
        <v>271</v>
      </c>
      <c r="H426" s="188">
        <v>78</v>
      </c>
      <c r="I426" s="189"/>
      <c r="J426" s="190">
        <f>ROUND(I426*H426,2)</f>
        <v>0</v>
      </c>
      <c r="K426" s="186" t="s">
        <v>147</v>
      </c>
      <c r="L426" s="39"/>
      <c r="M426" s="191" t="s">
        <v>1</v>
      </c>
      <c r="N426" s="192" t="s">
        <v>41</v>
      </c>
      <c r="O426" s="71"/>
      <c r="P426" s="193">
        <f>O426*H426</f>
        <v>0</v>
      </c>
      <c r="Q426" s="193">
        <v>0</v>
      </c>
      <c r="R426" s="193">
        <f>Q426*H426</f>
        <v>0</v>
      </c>
      <c r="S426" s="193">
        <v>0</v>
      </c>
      <c r="T426" s="194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95" t="s">
        <v>416</v>
      </c>
      <c r="AT426" s="195" t="s">
        <v>132</v>
      </c>
      <c r="AU426" s="195" t="s">
        <v>86</v>
      </c>
      <c r="AY426" s="17" t="s">
        <v>131</v>
      </c>
      <c r="BE426" s="196">
        <f>IF(N426="základní",J426,0)</f>
        <v>0</v>
      </c>
      <c r="BF426" s="196">
        <f>IF(N426="snížená",J426,0)</f>
        <v>0</v>
      </c>
      <c r="BG426" s="196">
        <f>IF(N426="zákl. přenesená",J426,0)</f>
        <v>0</v>
      </c>
      <c r="BH426" s="196">
        <f>IF(N426="sníž. přenesená",J426,0)</f>
        <v>0</v>
      </c>
      <c r="BI426" s="196">
        <f>IF(N426="nulová",J426,0)</f>
        <v>0</v>
      </c>
      <c r="BJ426" s="17" t="s">
        <v>84</v>
      </c>
      <c r="BK426" s="196">
        <f>ROUND(I426*H426,2)</f>
        <v>0</v>
      </c>
      <c r="BL426" s="17" t="s">
        <v>416</v>
      </c>
      <c r="BM426" s="195" t="s">
        <v>603</v>
      </c>
    </row>
    <row r="427" spans="1:47" s="2" customFormat="1" ht="11.25">
      <c r="A427" s="34"/>
      <c r="B427" s="35"/>
      <c r="C427" s="36"/>
      <c r="D427" s="197" t="s">
        <v>137</v>
      </c>
      <c r="E427" s="36"/>
      <c r="F427" s="198" t="s">
        <v>604</v>
      </c>
      <c r="G427" s="36"/>
      <c r="H427" s="36"/>
      <c r="I427" s="199"/>
      <c r="J427" s="36"/>
      <c r="K427" s="36"/>
      <c r="L427" s="39"/>
      <c r="M427" s="200"/>
      <c r="N427" s="201"/>
      <c r="O427" s="71"/>
      <c r="P427" s="71"/>
      <c r="Q427" s="71"/>
      <c r="R427" s="71"/>
      <c r="S427" s="71"/>
      <c r="T427" s="72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T427" s="17" t="s">
        <v>137</v>
      </c>
      <c r="AU427" s="17" t="s">
        <v>86</v>
      </c>
    </row>
    <row r="428" spans="1:47" s="2" customFormat="1" ht="11.25">
      <c r="A428" s="34"/>
      <c r="B428" s="35"/>
      <c r="C428" s="36"/>
      <c r="D428" s="204" t="s">
        <v>148</v>
      </c>
      <c r="E428" s="36"/>
      <c r="F428" s="205" t="s">
        <v>605</v>
      </c>
      <c r="G428" s="36"/>
      <c r="H428" s="36"/>
      <c r="I428" s="199"/>
      <c r="J428" s="36"/>
      <c r="K428" s="36"/>
      <c r="L428" s="39"/>
      <c r="M428" s="200"/>
      <c r="N428" s="201"/>
      <c r="O428" s="71"/>
      <c r="P428" s="71"/>
      <c r="Q428" s="71"/>
      <c r="R428" s="71"/>
      <c r="S428" s="71"/>
      <c r="T428" s="72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T428" s="17" t="s">
        <v>148</v>
      </c>
      <c r="AU428" s="17" t="s">
        <v>86</v>
      </c>
    </row>
    <row r="429" spans="1:65" s="2" customFormat="1" ht="24.2" customHeight="1">
      <c r="A429" s="34"/>
      <c r="B429" s="35"/>
      <c r="C429" s="243" t="s">
        <v>409</v>
      </c>
      <c r="D429" s="243" t="s">
        <v>332</v>
      </c>
      <c r="E429" s="244" t="s">
        <v>606</v>
      </c>
      <c r="F429" s="245" t="s">
        <v>607</v>
      </c>
      <c r="G429" s="246" t="s">
        <v>271</v>
      </c>
      <c r="H429" s="247">
        <v>78</v>
      </c>
      <c r="I429" s="248"/>
      <c r="J429" s="249">
        <f>ROUND(I429*H429,2)</f>
        <v>0</v>
      </c>
      <c r="K429" s="245" t="s">
        <v>147</v>
      </c>
      <c r="L429" s="250"/>
      <c r="M429" s="251" t="s">
        <v>1</v>
      </c>
      <c r="N429" s="252" t="s">
        <v>41</v>
      </c>
      <c r="O429" s="71"/>
      <c r="P429" s="193">
        <f>O429*H429</f>
        <v>0</v>
      </c>
      <c r="Q429" s="193">
        <v>0</v>
      </c>
      <c r="R429" s="193">
        <f>Q429*H429</f>
        <v>0</v>
      </c>
      <c r="S429" s="193">
        <v>0</v>
      </c>
      <c r="T429" s="194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95" t="s">
        <v>608</v>
      </c>
      <c r="AT429" s="195" t="s">
        <v>332</v>
      </c>
      <c r="AU429" s="195" t="s">
        <v>86</v>
      </c>
      <c r="AY429" s="17" t="s">
        <v>131</v>
      </c>
      <c r="BE429" s="196">
        <f>IF(N429="základní",J429,0)</f>
        <v>0</v>
      </c>
      <c r="BF429" s="196">
        <f>IF(N429="snížená",J429,0)</f>
        <v>0</v>
      </c>
      <c r="BG429" s="196">
        <f>IF(N429="zákl. přenesená",J429,0)</f>
        <v>0</v>
      </c>
      <c r="BH429" s="196">
        <f>IF(N429="sníž. přenesená",J429,0)</f>
        <v>0</v>
      </c>
      <c r="BI429" s="196">
        <f>IF(N429="nulová",J429,0)</f>
        <v>0</v>
      </c>
      <c r="BJ429" s="17" t="s">
        <v>84</v>
      </c>
      <c r="BK429" s="196">
        <f>ROUND(I429*H429,2)</f>
        <v>0</v>
      </c>
      <c r="BL429" s="17" t="s">
        <v>416</v>
      </c>
      <c r="BM429" s="195" t="s">
        <v>609</v>
      </c>
    </row>
    <row r="430" spans="1:47" s="2" customFormat="1" ht="11.25">
      <c r="A430" s="34"/>
      <c r="B430" s="35"/>
      <c r="C430" s="36"/>
      <c r="D430" s="197" t="s">
        <v>137</v>
      </c>
      <c r="E430" s="36"/>
      <c r="F430" s="198" t="s">
        <v>607</v>
      </c>
      <c r="G430" s="36"/>
      <c r="H430" s="36"/>
      <c r="I430" s="199"/>
      <c r="J430" s="36"/>
      <c r="K430" s="36"/>
      <c r="L430" s="39"/>
      <c r="M430" s="200"/>
      <c r="N430" s="201"/>
      <c r="O430" s="71"/>
      <c r="P430" s="71"/>
      <c r="Q430" s="71"/>
      <c r="R430" s="71"/>
      <c r="S430" s="71"/>
      <c r="T430" s="72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T430" s="17" t="s">
        <v>137</v>
      </c>
      <c r="AU430" s="17" t="s">
        <v>86</v>
      </c>
    </row>
    <row r="431" spans="2:63" s="12" customFormat="1" ht="22.9" customHeight="1">
      <c r="B431" s="170"/>
      <c r="C431" s="171"/>
      <c r="D431" s="172" t="s">
        <v>75</v>
      </c>
      <c r="E431" s="202" t="s">
        <v>610</v>
      </c>
      <c r="F431" s="202" t="s">
        <v>611</v>
      </c>
      <c r="G431" s="171"/>
      <c r="H431" s="171"/>
      <c r="I431" s="174"/>
      <c r="J431" s="203">
        <f>BK431</f>
        <v>0</v>
      </c>
      <c r="K431" s="171"/>
      <c r="L431" s="176"/>
      <c r="M431" s="177"/>
      <c r="N431" s="178"/>
      <c r="O431" s="178"/>
      <c r="P431" s="179">
        <f>SUM(P432:P464)</f>
        <v>0</v>
      </c>
      <c r="Q431" s="178"/>
      <c r="R431" s="179">
        <f>SUM(R432:R464)</f>
        <v>0</v>
      </c>
      <c r="S431" s="178"/>
      <c r="T431" s="180">
        <f>SUM(T432:T464)</f>
        <v>0</v>
      </c>
      <c r="AR431" s="181" t="s">
        <v>150</v>
      </c>
      <c r="AT431" s="182" t="s">
        <v>75</v>
      </c>
      <c r="AU431" s="182" t="s">
        <v>84</v>
      </c>
      <c r="AY431" s="181" t="s">
        <v>131</v>
      </c>
      <c r="BK431" s="183">
        <f>SUM(BK432:BK464)</f>
        <v>0</v>
      </c>
    </row>
    <row r="432" spans="1:65" s="2" customFormat="1" ht="24.2" customHeight="1">
      <c r="A432" s="34"/>
      <c r="B432" s="35"/>
      <c r="C432" s="184" t="s">
        <v>612</v>
      </c>
      <c r="D432" s="184" t="s">
        <v>132</v>
      </c>
      <c r="E432" s="185" t="s">
        <v>613</v>
      </c>
      <c r="F432" s="186" t="s">
        <v>614</v>
      </c>
      <c r="G432" s="187" t="s">
        <v>271</v>
      </c>
      <c r="H432" s="188">
        <v>309.3</v>
      </c>
      <c r="I432" s="189"/>
      <c r="J432" s="190">
        <f>ROUND(I432*H432,2)</f>
        <v>0</v>
      </c>
      <c r="K432" s="186" t="s">
        <v>147</v>
      </c>
      <c r="L432" s="39"/>
      <c r="M432" s="191" t="s">
        <v>1</v>
      </c>
      <c r="N432" s="192" t="s">
        <v>41</v>
      </c>
      <c r="O432" s="71"/>
      <c r="P432" s="193">
        <f>O432*H432</f>
        <v>0</v>
      </c>
      <c r="Q432" s="193">
        <v>0</v>
      </c>
      <c r="R432" s="193">
        <f>Q432*H432</f>
        <v>0</v>
      </c>
      <c r="S432" s="193">
        <v>0</v>
      </c>
      <c r="T432" s="194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195" t="s">
        <v>416</v>
      </c>
      <c r="AT432" s="195" t="s">
        <v>132</v>
      </c>
      <c r="AU432" s="195" t="s">
        <v>86</v>
      </c>
      <c r="AY432" s="17" t="s">
        <v>131</v>
      </c>
      <c r="BE432" s="196">
        <f>IF(N432="základní",J432,0)</f>
        <v>0</v>
      </c>
      <c r="BF432" s="196">
        <f>IF(N432="snížená",J432,0)</f>
        <v>0</v>
      </c>
      <c r="BG432" s="196">
        <f>IF(N432="zákl. přenesená",J432,0)</f>
        <v>0</v>
      </c>
      <c r="BH432" s="196">
        <f>IF(N432="sníž. přenesená",J432,0)</f>
        <v>0</v>
      </c>
      <c r="BI432" s="196">
        <f>IF(N432="nulová",J432,0)</f>
        <v>0</v>
      </c>
      <c r="BJ432" s="17" t="s">
        <v>84</v>
      </c>
      <c r="BK432" s="196">
        <f>ROUND(I432*H432,2)</f>
        <v>0</v>
      </c>
      <c r="BL432" s="17" t="s">
        <v>416</v>
      </c>
      <c r="BM432" s="195" t="s">
        <v>615</v>
      </c>
    </row>
    <row r="433" spans="1:47" s="2" customFormat="1" ht="39">
      <c r="A433" s="34"/>
      <c r="B433" s="35"/>
      <c r="C433" s="36"/>
      <c r="D433" s="197" t="s">
        <v>137</v>
      </c>
      <c r="E433" s="36"/>
      <c r="F433" s="198" t="s">
        <v>616</v>
      </c>
      <c r="G433" s="36"/>
      <c r="H433" s="36"/>
      <c r="I433" s="199"/>
      <c r="J433" s="36"/>
      <c r="K433" s="36"/>
      <c r="L433" s="39"/>
      <c r="M433" s="200"/>
      <c r="N433" s="201"/>
      <c r="O433" s="71"/>
      <c r="P433" s="71"/>
      <c r="Q433" s="71"/>
      <c r="R433" s="71"/>
      <c r="S433" s="71"/>
      <c r="T433" s="72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T433" s="17" t="s">
        <v>137</v>
      </c>
      <c r="AU433" s="17" t="s">
        <v>86</v>
      </c>
    </row>
    <row r="434" spans="1:47" s="2" customFormat="1" ht="11.25">
      <c r="A434" s="34"/>
      <c r="B434" s="35"/>
      <c r="C434" s="36"/>
      <c r="D434" s="204" t="s">
        <v>148</v>
      </c>
      <c r="E434" s="36"/>
      <c r="F434" s="205" t="s">
        <v>617</v>
      </c>
      <c r="G434" s="36"/>
      <c r="H434" s="36"/>
      <c r="I434" s="199"/>
      <c r="J434" s="36"/>
      <c r="K434" s="36"/>
      <c r="L434" s="39"/>
      <c r="M434" s="200"/>
      <c r="N434" s="201"/>
      <c r="O434" s="71"/>
      <c r="P434" s="71"/>
      <c r="Q434" s="71"/>
      <c r="R434" s="71"/>
      <c r="S434" s="71"/>
      <c r="T434" s="72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T434" s="17" t="s">
        <v>148</v>
      </c>
      <c r="AU434" s="17" t="s">
        <v>86</v>
      </c>
    </row>
    <row r="435" spans="2:51" s="15" customFormat="1" ht="11.25">
      <c r="B435" s="233"/>
      <c r="C435" s="234"/>
      <c r="D435" s="197" t="s">
        <v>238</v>
      </c>
      <c r="E435" s="235" t="s">
        <v>1</v>
      </c>
      <c r="F435" s="236" t="s">
        <v>618</v>
      </c>
      <c r="G435" s="234"/>
      <c r="H435" s="235" t="s">
        <v>1</v>
      </c>
      <c r="I435" s="237"/>
      <c r="J435" s="234"/>
      <c r="K435" s="234"/>
      <c r="L435" s="238"/>
      <c r="M435" s="239"/>
      <c r="N435" s="240"/>
      <c r="O435" s="240"/>
      <c r="P435" s="240"/>
      <c r="Q435" s="240"/>
      <c r="R435" s="240"/>
      <c r="S435" s="240"/>
      <c r="T435" s="241"/>
      <c r="AT435" s="242" t="s">
        <v>238</v>
      </c>
      <c r="AU435" s="242" t="s">
        <v>86</v>
      </c>
      <c r="AV435" s="15" t="s">
        <v>84</v>
      </c>
      <c r="AW435" s="15" t="s">
        <v>32</v>
      </c>
      <c r="AX435" s="15" t="s">
        <v>76</v>
      </c>
      <c r="AY435" s="242" t="s">
        <v>131</v>
      </c>
    </row>
    <row r="436" spans="2:51" s="13" customFormat="1" ht="11.25">
      <c r="B436" s="211"/>
      <c r="C436" s="212"/>
      <c r="D436" s="197" t="s">
        <v>238</v>
      </c>
      <c r="E436" s="213" t="s">
        <v>1</v>
      </c>
      <c r="F436" s="214" t="s">
        <v>619</v>
      </c>
      <c r="G436" s="212"/>
      <c r="H436" s="215">
        <v>64</v>
      </c>
      <c r="I436" s="216"/>
      <c r="J436" s="212"/>
      <c r="K436" s="212"/>
      <c r="L436" s="217"/>
      <c r="M436" s="218"/>
      <c r="N436" s="219"/>
      <c r="O436" s="219"/>
      <c r="P436" s="219"/>
      <c r="Q436" s="219"/>
      <c r="R436" s="219"/>
      <c r="S436" s="219"/>
      <c r="T436" s="220"/>
      <c r="AT436" s="221" t="s">
        <v>238</v>
      </c>
      <c r="AU436" s="221" t="s">
        <v>86</v>
      </c>
      <c r="AV436" s="13" t="s">
        <v>86</v>
      </c>
      <c r="AW436" s="13" t="s">
        <v>32</v>
      </c>
      <c r="AX436" s="13" t="s">
        <v>76</v>
      </c>
      <c r="AY436" s="221" t="s">
        <v>131</v>
      </c>
    </row>
    <row r="437" spans="2:51" s="15" customFormat="1" ht="11.25">
      <c r="B437" s="233"/>
      <c r="C437" s="234"/>
      <c r="D437" s="197" t="s">
        <v>238</v>
      </c>
      <c r="E437" s="235" t="s">
        <v>1</v>
      </c>
      <c r="F437" s="236" t="s">
        <v>620</v>
      </c>
      <c r="G437" s="234"/>
      <c r="H437" s="235" t="s">
        <v>1</v>
      </c>
      <c r="I437" s="237"/>
      <c r="J437" s="234"/>
      <c r="K437" s="234"/>
      <c r="L437" s="238"/>
      <c r="M437" s="239"/>
      <c r="N437" s="240"/>
      <c r="O437" s="240"/>
      <c r="P437" s="240"/>
      <c r="Q437" s="240"/>
      <c r="R437" s="240"/>
      <c r="S437" s="240"/>
      <c r="T437" s="241"/>
      <c r="AT437" s="242" t="s">
        <v>238</v>
      </c>
      <c r="AU437" s="242" t="s">
        <v>86</v>
      </c>
      <c r="AV437" s="15" t="s">
        <v>84</v>
      </c>
      <c r="AW437" s="15" t="s">
        <v>32</v>
      </c>
      <c r="AX437" s="15" t="s">
        <v>76</v>
      </c>
      <c r="AY437" s="242" t="s">
        <v>131</v>
      </c>
    </row>
    <row r="438" spans="2:51" s="13" customFormat="1" ht="11.25">
      <c r="B438" s="211"/>
      <c r="C438" s="212"/>
      <c r="D438" s="197" t="s">
        <v>238</v>
      </c>
      <c r="E438" s="213" t="s">
        <v>1</v>
      </c>
      <c r="F438" s="214" t="s">
        <v>621</v>
      </c>
      <c r="G438" s="212"/>
      <c r="H438" s="215">
        <v>19.8</v>
      </c>
      <c r="I438" s="216"/>
      <c r="J438" s="212"/>
      <c r="K438" s="212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238</v>
      </c>
      <c r="AU438" s="221" t="s">
        <v>86</v>
      </c>
      <c r="AV438" s="13" t="s">
        <v>86</v>
      </c>
      <c r="AW438" s="13" t="s">
        <v>32</v>
      </c>
      <c r="AX438" s="13" t="s">
        <v>76</v>
      </c>
      <c r="AY438" s="221" t="s">
        <v>131</v>
      </c>
    </row>
    <row r="439" spans="2:51" s="15" customFormat="1" ht="11.25">
      <c r="B439" s="233"/>
      <c r="C439" s="234"/>
      <c r="D439" s="197" t="s">
        <v>238</v>
      </c>
      <c r="E439" s="235" t="s">
        <v>1</v>
      </c>
      <c r="F439" s="236" t="s">
        <v>622</v>
      </c>
      <c r="G439" s="234"/>
      <c r="H439" s="235" t="s">
        <v>1</v>
      </c>
      <c r="I439" s="237"/>
      <c r="J439" s="234"/>
      <c r="K439" s="234"/>
      <c r="L439" s="238"/>
      <c r="M439" s="239"/>
      <c r="N439" s="240"/>
      <c r="O439" s="240"/>
      <c r="P439" s="240"/>
      <c r="Q439" s="240"/>
      <c r="R439" s="240"/>
      <c r="S439" s="240"/>
      <c r="T439" s="241"/>
      <c r="AT439" s="242" t="s">
        <v>238</v>
      </c>
      <c r="AU439" s="242" t="s">
        <v>86</v>
      </c>
      <c r="AV439" s="15" t="s">
        <v>84</v>
      </c>
      <c r="AW439" s="15" t="s">
        <v>32</v>
      </c>
      <c r="AX439" s="15" t="s">
        <v>76</v>
      </c>
      <c r="AY439" s="242" t="s">
        <v>131</v>
      </c>
    </row>
    <row r="440" spans="2:51" s="13" customFormat="1" ht="11.25">
      <c r="B440" s="211"/>
      <c r="C440" s="212"/>
      <c r="D440" s="197" t="s">
        <v>238</v>
      </c>
      <c r="E440" s="213" t="s">
        <v>1</v>
      </c>
      <c r="F440" s="214" t="s">
        <v>623</v>
      </c>
      <c r="G440" s="212"/>
      <c r="H440" s="215">
        <v>210.5</v>
      </c>
      <c r="I440" s="216"/>
      <c r="J440" s="212"/>
      <c r="K440" s="212"/>
      <c r="L440" s="217"/>
      <c r="M440" s="218"/>
      <c r="N440" s="219"/>
      <c r="O440" s="219"/>
      <c r="P440" s="219"/>
      <c r="Q440" s="219"/>
      <c r="R440" s="219"/>
      <c r="S440" s="219"/>
      <c r="T440" s="220"/>
      <c r="AT440" s="221" t="s">
        <v>238</v>
      </c>
      <c r="AU440" s="221" t="s">
        <v>86</v>
      </c>
      <c r="AV440" s="13" t="s">
        <v>86</v>
      </c>
      <c r="AW440" s="13" t="s">
        <v>32</v>
      </c>
      <c r="AX440" s="13" t="s">
        <v>76</v>
      </c>
      <c r="AY440" s="221" t="s">
        <v>131</v>
      </c>
    </row>
    <row r="441" spans="2:51" s="15" customFormat="1" ht="11.25">
      <c r="B441" s="233"/>
      <c r="C441" s="234"/>
      <c r="D441" s="197" t="s">
        <v>238</v>
      </c>
      <c r="E441" s="235" t="s">
        <v>1</v>
      </c>
      <c r="F441" s="236" t="s">
        <v>624</v>
      </c>
      <c r="G441" s="234"/>
      <c r="H441" s="235" t="s">
        <v>1</v>
      </c>
      <c r="I441" s="237"/>
      <c r="J441" s="234"/>
      <c r="K441" s="234"/>
      <c r="L441" s="238"/>
      <c r="M441" s="239"/>
      <c r="N441" s="240"/>
      <c r="O441" s="240"/>
      <c r="P441" s="240"/>
      <c r="Q441" s="240"/>
      <c r="R441" s="240"/>
      <c r="S441" s="240"/>
      <c r="T441" s="241"/>
      <c r="AT441" s="242" t="s">
        <v>238</v>
      </c>
      <c r="AU441" s="242" t="s">
        <v>86</v>
      </c>
      <c r="AV441" s="15" t="s">
        <v>84</v>
      </c>
      <c r="AW441" s="15" t="s">
        <v>32</v>
      </c>
      <c r="AX441" s="15" t="s">
        <v>76</v>
      </c>
      <c r="AY441" s="242" t="s">
        <v>131</v>
      </c>
    </row>
    <row r="442" spans="2:51" s="13" customFormat="1" ht="11.25">
      <c r="B442" s="211"/>
      <c r="C442" s="212"/>
      <c r="D442" s="197" t="s">
        <v>238</v>
      </c>
      <c r="E442" s="213" t="s">
        <v>1</v>
      </c>
      <c r="F442" s="214" t="s">
        <v>8</v>
      </c>
      <c r="G442" s="212"/>
      <c r="H442" s="215">
        <v>15</v>
      </c>
      <c r="I442" s="216"/>
      <c r="J442" s="212"/>
      <c r="K442" s="212"/>
      <c r="L442" s="217"/>
      <c r="M442" s="218"/>
      <c r="N442" s="219"/>
      <c r="O442" s="219"/>
      <c r="P442" s="219"/>
      <c r="Q442" s="219"/>
      <c r="R442" s="219"/>
      <c r="S442" s="219"/>
      <c r="T442" s="220"/>
      <c r="AT442" s="221" t="s">
        <v>238</v>
      </c>
      <c r="AU442" s="221" t="s">
        <v>86</v>
      </c>
      <c r="AV442" s="13" t="s">
        <v>86</v>
      </c>
      <c r="AW442" s="13" t="s">
        <v>32</v>
      </c>
      <c r="AX442" s="13" t="s">
        <v>76</v>
      </c>
      <c r="AY442" s="221" t="s">
        <v>131</v>
      </c>
    </row>
    <row r="443" spans="2:51" s="14" customFormat="1" ht="11.25">
      <c r="B443" s="222"/>
      <c r="C443" s="223"/>
      <c r="D443" s="197" t="s">
        <v>238</v>
      </c>
      <c r="E443" s="224" t="s">
        <v>1</v>
      </c>
      <c r="F443" s="225" t="s">
        <v>240</v>
      </c>
      <c r="G443" s="223"/>
      <c r="H443" s="226">
        <v>309.3</v>
      </c>
      <c r="I443" s="227"/>
      <c r="J443" s="223"/>
      <c r="K443" s="223"/>
      <c r="L443" s="228"/>
      <c r="M443" s="229"/>
      <c r="N443" s="230"/>
      <c r="O443" s="230"/>
      <c r="P443" s="230"/>
      <c r="Q443" s="230"/>
      <c r="R443" s="230"/>
      <c r="S443" s="230"/>
      <c r="T443" s="231"/>
      <c r="AT443" s="232" t="s">
        <v>238</v>
      </c>
      <c r="AU443" s="232" t="s">
        <v>86</v>
      </c>
      <c r="AV443" s="14" t="s">
        <v>130</v>
      </c>
      <c r="AW443" s="14" t="s">
        <v>32</v>
      </c>
      <c r="AX443" s="14" t="s">
        <v>84</v>
      </c>
      <c r="AY443" s="232" t="s">
        <v>131</v>
      </c>
    </row>
    <row r="444" spans="1:65" s="2" customFormat="1" ht="24.2" customHeight="1">
      <c r="A444" s="34"/>
      <c r="B444" s="35"/>
      <c r="C444" s="184" t="s">
        <v>416</v>
      </c>
      <c r="D444" s="184" t="s">
        <v>132</v>
      </c>
      <c r="E444" s="185" t="s">
        <v>625</v>
      </c>
      <c r="F444" s="186" t="s">
        <v>626</v>
      </c>
      <c r="G444" s="187" t="s">
        <v>271</v>
      </c>
      <c r="H444" s="188">
        <v>309.3</v>
      </c>
      <c r="I444" s="189"/>
      <c r="J444" s="190">
        <f>ROUND(I444*H444,2)</f>
        <v>0</v>
      </c>
      <c r="K444" s="186" t="s">
        <v>147</v>
      </c>
      <c r="L444" s="39"/>
      <c r="M444" s="191" t="s">
        <v>1</v>
      </c>
      <c r="N444" s="192" t="s">
        <v>41</v>
      </c>
      <c r="O444" s="71"/>
      <c r="P444" s="193">
        <f>O444*H444</f>
        <v>0</v>
      </c>
      <c r="Q444" s="193">
        <v>0</v>
      </c>
      <c r="R444" s="193">
        <f>Q444*H444</f>
        <v>0</v>
      </c>
      <c r="S444" s="193">
        <v>0</v>
      </c>
      <c r="T444" s="194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195" t="s">
        <v>416</v>
      </c>
      <c r="AT444" s="195" t="s">
        <v>132</v>
      </c>
      <c r="AU444" s="195" t="s">
        <v>86</v>
      </c>
      <c r="AY444" s="17" t="s">
        <v>131</v>
      </c>
      <c r="BE444" s="196">
        <f>IF(N444="základní",J444,0)</f>
        <v>0</v>
      </c>
      <c r="BF444" s="196">
        <f>IF(N444="snížená",J444,0)</f>
        <v>0</v>
      </c>
      <c r="BG444" s="196">
        <f>IF(N444="zákl. přenesená",J444,0)</f>
        <v>0</v>
      </c>
      <c r="BH444" s="196">
        <f>IF(N444="sníž. přenesená",J444,0)</f>
        <v>0</v>
      </c>
      <c r="BI444" s="196">
        <f>IF(N444="nulová",J444,0)</f>
        <v>0</v>
      </c>
      <c r="BJ444" s="17" t="s">
        <v>84</v>
      </c>
      <c r="BK444" s="196">
        <f>ROUND(I444*H444,2)</f>
        <v>0</v>
      </c>
      <c r="BL444" s="17" t="s">
        <v>416</v>
      </c>
      <c r="BM444" s="195" t="s">
        <v>627</v>
      </c>
    </row>
    <row r="445" spans="1:47" s="2" customFormat="1" ht="39">
      <c r="A445" s="34"/>
      <c r="B445" s="35"/>
      <c r="C445" s="36"/>
      <c r="D445" s="197" t="s">
        <v>137</v>
      </c>
      <c r="E445" s="36"/>
      <c r="F445" s="198" t="s">
        <v>628</v>
      </c>
      <c r="G445" s="36"/>
      <c r="H445" s="36"/>
      <c r="I445" s="199"/>
      <c r="J445" s="36"/>
      <c r="K445" s="36"/>
      <c r="L445" s="39"/>
      <c r="M445" s="200"/>
      <c r="N445" s="201"/>
      <c r="O445" s="71"/>
      <c r="P445" s="71"/>
      <c r="Q445" s="71"/>
      <c r="R445" s="71"/>
      <c r="S445" s="71"/>
      <c r="T445" s="72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T445" s="17" t="s">
        <v>137</v>
      </c>
      <c r="AU445" s="17" t="s">
        <v>86</v>
      </c>
    </row>
    <row r="446" spans="1:47" s="2" customFormat="1" ht="11.25">
      <c r="A446" s="34"/>
      <c r="B446" s="35"/>
      <c r="C446" s="36"/>
      <c r="D446" s="204" t="s">
        <v>148</v>
      </c>
      <c r="E446" s="36"/>
      <c r="F446" s="205" t="s">
        <v>629</v>
      </c>
      <c r="G446" s="36"/>
      <c r="H446" s="36"/>
      <c r="I446" s="199"/>
      <c r="J446" s="36"/>
      <c r="K446" s="36"/>
      <c r="L446" s="39"/>
      <c r="M446" s="200"/>
      <c r="N446" s="201"/>
      <c r="O446" s="71"/>
      <c r="P446" s="71"/>
      <c r="Q446" s="71"/>
      <c r="R446" s="71"/>
      <c r="S446" s="71"/>
      <c r="T446" s="72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T446" s="17" t="s">
        <v>148</v>
      </c>
      <c r="AU446" s="17" t="s">
        <v>86</v>
      </c>
    </row>
    <row r="447" spans="1:65" s="2" customFormat="1" ht="24.2" customHeight="1">
      <c r="A447" s="34"/>
      <c r="B447" s="35"/>
      <c r="C447" s="184" t="s">
        <v>630</v>
      </c>
      <c r="D447" s="184" t="s">
        <v>132</v>
      </c>
      <c r="E447" s="185" t="s">
        <v>631</v>
      </c>
      <c r="F447" s="186" t="s">
        <v>632</v>
      </c>
      <c r="G447" s="187" t="s">
        <v>271</v>
      </c>
      <c r="H447" s="188">
        <v>225.5</v>
      </c>
      <c r="I447" s="189"/>
      <c r="J447" s="190">
        <f>ROUND(I447*H447,2)</f>
        <v>0</v>
      </c>
      <c r="K447" s="186" t="s">
        <v>147</v>
      </c>
      <c r="L447" s="39"/>
      <c r="M447" s="191" t="s">
        <v>1</v>
      </c>
      <c r="N447" s="192" t="s">
        <v>41</v>
      </c>
      <c r="O447" s="71"/>
      <c r="P447" s="193">
        <f>O447*H447</f>
        <v>0</v>
      </c>
      <c r="Q447" s="193">
        <v>0</v>
      </c>
      <c r="R447" s="193">
        <f>Q447*H447</f>
        <v>0</v>
      </c>
      <c r="S447" s="193">
        <v>0</v>
      </c>
      <c r="T447" s="194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95" t="s">
        <v>416</v>
      </c>
      <c r="AT447" s="195" t="s">
        <v>132</v>
      </c>
      <c r="AU447" s="195" t="s">
        <v>86</v>
      </c>
      <c r="AY447" s="17" t="s">
        <v>131</v>
      </c>
      <c r="BE447" s="196">
        <f>IF(N447="základní",J447,0)</f>
        <v>0</v>
      </c>
      <c r="BF447" s="196">
        <f>IF(N447="snížená",J447,0)</f>
        <v>0</v>
      </c>
      <c r="BG447" s="196">
        <f>IF(N447="zákl. přenesená",J447,0)</f>
        <v>0</v>
      </c>
      <c r="BH447" s="196">
        <f>IF(N447="sníž. přenesená",J447,0)</f>
        <v>0</v>
      </c>
      <c r="BI447" s="196">
        <f>IF(N447="nulová",J447,0)</f>
        <v>0</v>
      </c>
      <c r="BJ447" s="17" t="s">
        <v>84</v>
      </c>
      <c r="BK447" s="196">
        <f>ROUND(I447*H447,2)</f>
        <v>0</v>
      </c>
      <c r="BL447" s="17" t="s">
        <v>416</v>
      </c>
      <c r="BM447" s="195" t="s">
        <v>633</v>
      </c>
    </row>
    <row r="448" spans="1:47" s="2" customFormat="1" ht="19.5">
      <c r="A448" s="34"/>
      <c r="B448" s="35"/>
      <c r="C448" s="36"/>
      <c r="D448" s="197" t="s">
        <v>137</v>
      </c>
      <c r="E448" s="36"/>
      <c r="F448" s="198" t="s">
        <v>634</v>
      </c>
      <c r="G448" s="36"/>
      <c r="H448" s="36"/>
      <c r="I448" s="199"/>
      <c r="J448" s="36"/>
      <c r="K448" s="36"/>
      <c r="L448" s="39"/>
      <c r="M448" s="200"/>
      <c r="N448" s="201"/>
      <c r="O448" s="71"/>
      <c r="P448" s="71"/>
      <c r="Q448" s="71"/>
      <c r="R448" s="71"/>
      <c r="S448" s="71"/>
      <c r="T448" s="72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T448" s="17" t="s">
        <v>137</v>
      </c>
      <c r="AU448" s="17" t="s">
        <v>86</v>
      </c>
    </row>
    <row r="449" spans="1:47" s="2" customFormat="1" ht="11.25">
      <c r="A449" s="34"/>
      <c r="B449" s="35"/>
      <c r="C449" s="36"/>
      <c r="D449" s="204" t="s">
        <v>148</v>
      </c>
      <c r="E449" s="36"/>
      <c r="F449" s="205" t="s">
        <v>635</v>
      </c>
      <c r="G449" s="36"/>
      <c r="H449" s="36"/>
      <c r="I449" s="199"/>
      <c r="J449" s="36"/>
      <c r="K449" s="36"/>
      <c r="L449" s="39"/>
      <c r="M449" s="200"/>
      <c r="N449" s="201"/>
      <c r="O449" s="71"/>
      <c r="P449" s="71"/>
      <c r="Q449" s="71"/>
      <c r="R449" s="71"/>
      <c r="S449" s="71"/>
      <c r="T449" s="72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T449" s="17" t="s">
        <v>148</v>
      </c>
      <c r="AU449" s="17" t="s">
        <v>86</v>
      </c>
    </row>
    <row r="450" spans="1:65" s="2" customFormat="1" ht="24.2" customHeight="1">
      <c r="A450" s="34"/>
      <c r="B450" s="35"/>
      <c r="C450" s="184" t="s">
        <v>424</v>
      </c>
      <c r="D450" s="184" t="s">
        <v>132</v>
      </c>
      <c r="E450" s="185" t="s">
        <v>636</v>
      </c>
      <c r="F450" s="186" t="s">
        <v>637</v>
      </c>
      <c r="G450" s="187" t="s">
        <v>271</v>
      </c>
      <c r="H450" s="188">
        <v>51.8</v>
      </c>
      <c r="I450" s="189"/>
      <c r="J450" s="190">
        <f>ROUND(I450*H450,2)</f>
        <v>0</v>
      </c>
      <c r="K450" s="186" t="s">
        <v>147</v>
      </c>
      <c r="L450" s="39"/>
      <c r="M450" s="191" t="s">
        <v>1</v>
      </c>
      <c r="N450" s="192" t="s">
        <v>41</v>
      </c>
      <c r="O450" s="71"/>
      <c r="P450" s="193">
        <f>O450*H450</f>
        <v>0</v>
      </c>
      <c r="Q450" s="193">
        <v>0</v>
      </c>
      <c r="R450" s="193">
        <f>Q450*H450</f>
        <v>0</v>
      </c>
      <c r="S450" s="193">
        <v>0</v>
      </c>
      <c r="T450" s="194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95" t="s">
        <v>416</v>
      </c>
      <c r="AT450" s="195" t="s">
        <v>132</v>
      </c>
      <c r="AU450" s="195" t="s">
        <v>86</v>
      </c>
      <c r="AY450" s="17" t="s">
        <v>131</v>
      </c>
      <c r="BE450" s="196">
        <f>IF(N450="základní",J450,0)</f>
        <v>0</v>
      </c>
      <c r="BF450" s="196">
        <f>IF(N450="snížená",J450,0)</f>
        <v>0</v>
      </c>
      <c r="BG450" s="196">
        <f>IF(N450="zákl. přenesená",J450,0)</f>
        <v>0</v>
      </c>
      <c r="BH450" s="196">
        <f>IF(N450="sníž. přenesená",J450,0)</f>
        <v>0</v>
      </c>
      <c r="BI450" s="196">
        <f>IF(N450="nulová",J450,0)</f>
        <v>0</v>
      </c>
      <c r="BJ450" s="17" t="s">
        <v>84</v>
      </c>
      <c r="BK450" s="196">
        <f>ROUND(I450*H450,2)</f>
        <v>0</v>
      </c>
      <c r="BL450" s="17" t="s">
        <v>416</v>
      </c>
      <c r="BM450" s="195" t="s">
        <v>638</v>
      </c>
    </row>
    <row r="451" spans="1:47" s="2" customFormat="1" ht="29.25">
      <c r="A451" s="34"/>
      <c r="B451" s="35"/>
      <c r="C451" s="36"/>
      <c r="D451" s="197" t="s">
        <v>137</v>
      </c>
      <c r="E451" s="36"/>
      <c r="F451" s="198" t="s">
        <v>639</v>
      </c>
      <c r="G451" s="36"/>
      <c r="H451" s="36"/>
      <c r="I451" s="199"/>
      <c r="J451" s="36"/>
      <c r="K451" s="36"/>
      <c r="L451" s="39"/>
      <c r="M451" s="200"/>
      <c r="N451" s="201"/>
      <c r="O451" s="71"/>
      <c r="P451" s="71"/>
      <c r="Q451" s="71"/>
      <c r="R451" s="71"/>
      <c r="S451" s="71"/>
      <c r="T451" s="72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7" t="s">
        <v>137</v>
      </c>
      <c r="AU451" s="17" t="s">
        <v>86</v>
      </c>
    </row>
    <row r="452" spans="1:47" s="2" customFormat="1" ht="11.25">
      <c r="A452" s="34"/>
      <c r="B452" s="35"/>
      <c r="C452" s="36"/>
      <c r="D452" s="204" t="s">
        <v>148</v>
      </c>
      <c r="E452" s="36"/>
      <c r="F452" s="205" t="s">
        <v>640</v>
      </c>
      <c r="G452" s="36"/>
      <c r="H452" s="36"/>
      <c r="I452" s="199"/>
      <c r="J452" s="36"/>
      <c r="K452" s="36"/>
      <c r="L452" s="39"/>
      <c r="M452" s="200"/>
      <c r="N452" s="201"/>
      <c r="O452" s="71"/>
      <c r="P452" s="71"/>
      <c r="Q452" s="71"/>
      <c r="R452" s="71"/>
      <c r="S452" s="71"/>
      <c r="T452" s="72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T452" s="17" t="s">
        <v>148</v>
      </c>
      <c r="AU452" s="17" t="s">
        <v>86</v>
      </c>
    </row>
    <row r="453" spans="2:51" s="15" customFormat="1" ht="11.25">
      <c r="B453" s="233"/>
      <c r="C453" s="234"/>
      <c r="D453" s="197" t="s">
        <v>238</v>
      </c>
      <c r="E453" s="235" t="s">
        <v>1</v>
      </c>
      <c r="F453" s="236" t="s">
        <v>618</v>
      </c>
      <c r="G453" s="234"/>
      <c r="H453" s="235" t="s">
        <v>1</v>
      </c>
      <c r="I453" s="237"/>
      <c r="J453" s="234"/>
      <c r="K453" s="234"/>
      <c r="L453" s="238"/>
      <c r="M453" s="239"/>
      <c r="N453" s="240"/>
      <c r="O453" s="240"/>
      <c r="P453" s="240"/>
      <c r="Q453" s="240"/>
      <c r="R453" s="240"/>
      <c r="S453" s="240"/>
      <c r="T453" s="241"/>
      <c r="AT453" s="242" t="s">
        <v>238</v>
      </c>
      <c r="AU453" s="242" t="s">
        <v>86</v>
      </c>
      <c r="AV453" s="15" t="s">
        <v>84</v>
      </c>
      <c r="AW453" s="15" t="s">
        <v>32</v>
      </c>
      <c r="AX453" s="15" t="s">
        <v>76</v>
      </c>
      <c r="AY453" s="242" t="s">
        <v>131</v>
      </c>
    </row>
    <row r="454" spans="2:51" s="13" customFormat="1" ht="11.25">
      <c r="B454" s="211"/>
      <c r="C454" s="212"/>
      <c r="D454" s="197" t="s">
        <v>238</v>
      </c>
      <c r="E454" s="213" t="s">
        <v>1</v>
      </c>
      <c r="F454" s="214" t="s">
        <v>641</v>
      </c>
      <c r="G454" s="212"/>
      <c r="H454" s="215">
        <v>32</v>
      </c>
      <c r="I454" s="216"/>
      <c r="J454" s="212"/>
      <c r="K454" s="212"/>
      <c r="L454" s="217"/>
      <c r="M454" s="218"/>
      <c r="N454" s="219"/>
      <c r="O454" s="219"/>
      <c r="P454" s="219"/>
      <c r="Q454" s="219"/>
      <c r="R454" s="219"/>
      <c r="S454" s="219"/>
      <c r="T454" s="220"/>
      <c r="AT454" s="221" t="s">
        <v>238</v>
      </c>
      <c r="AU454" s="221" t="s">
        <v>86</v>
      </c>
      <c r="AV454" s="13" t="s">
        <v>86</v>
      </c>
      <c r="AW454" s="13" t="s">
        <v>32</v>
      </c>
      <c r="AX454" s="13" t="s">
        <v>76</v>
      </c>
      <c r="AY454" s="221" t="s">
        <v>131</v>
      </c>
    </row>
    <row r="455" spans="2:51" s="15" customFormat="1" ht="11.25">
      <c r="B455" s="233"/>
      <c r="C455" s="234"/>
      <c r="D455" s="197" t="s">
        <v>238</v>
      </c>
      <c r="E455" s="235" t="s">
        <v>1</v>
      </c>
      <c r="F455" s="236" t="s">
        <v>620</v>
      </c>
      <c r="G455" s="234"/>
      <c r="H455" s="235" t="s">
        <v>1</v>
      </c>
      <c r="I455" s="237"/>
      <c r="J455" s="234"/>
      <c r="K455" s="234"/>
      <c r="L455" s="238"/>
      <c r="M455" s="239"/>
      <c r="N455" s="240"/>
      <c r="O455" s="240"/>
      <c r="P455" s="240"/>
      <c r="Q455" s="240"/>
      <c r="R455" s="240"/>
      <c r="S455" s="240"/>
      <c r="T455" s="241"/>
      <c r="AT455" s="242" t="s">
        <v>238</v>
      </c>
      <c r="AU455" s="242" t="s">
        <v>86</v>
      </c>
      <c r="AV455" s="15" t="s">
        <v>84</v>
      </c>
      <c r="AW455" s="15" t="s">
        <v>32</v>
      </c>
      <c r="AX455" s="15" t="s">
        <v>76</v>
      </c>
      <c r="AY455" s="242" t="s">
        <v>131</v>
      </c>
    </row>
    <row r="456" spans="2:51" s="13" customFormat="1" ht="11.25">
      <c r="B456" s="211"/>
      <c r="C456" s="212"/>
      <c r="D456" s="197" t="s">
        <v>238</v>
      </c>
      <c r="E456" s="213" t="s">
        <v>1</v>
      </c>
      <c r="F456" s="214" t="s">
        <v>621</v>
      </c>
      <c r="G456" s="212"/>
      <c r="H456" s="215">
        <v>19.8</v>
      </c>
      <c r="I456" s="216"/>
      <c r="J456" s="212"/>
      <c r="K456" s="212"/>
      <c r="L456" s="217"/>
      <c r="M456" s="218"/>
      <c r="N456" s="219"/>
      <c r="O456" s="219"/>
      <c r="P456" s="219"/>
      <c r="Q456" s="219"/>
      <c r="R456" s="219"/>
      <c r="S456" s="219"/>
      <c r="T456" s="220"/>
      <c r="AT456" s="221" t="s">
        <v>238</v>
      </c>
      <c r="AU456" s="221" t="s">
        <v>86</v>
      </c>
      <c r="AV456" s="13" t="s">
        <v>86</v>
      </c>
      <c r="AW456" s="13" t="s">
        <v>32</v>
      </c>
      <c r="AX456" s="13" t="s">
        <v>76</v>
      </c>
      <c r="AY456" s="221" t="s">
        <v>131</v>
      </c>
    </row>
    <row r="457" spans="2:51" s="14" customFormat="1" ht="11.25">
      <c r="B457" s="222"/>
      <c r="C457" s="223"/>
      <c r="D457" s="197" t="s">
        <v>238</v>
      </c>
      <c r="E457" s="224" t="s">
        <v>1</v>
      </c>
      <c r="F457" s="225" t="s">
        <v>240</v>
      </c>
      <c r="G457" s="223"/>
      <c r="H457" s="226">
        <v>51.8</v>
      </c>
      <c r="I457" s="227"/>
      <c r="J457" s="223"/>
      <c r="K457" s="223"/>
      <c r="L457" s="228"/>
      <c r="M457" s="229"/>
      <c r="N457" s="230"/>
      <c r="O457" s="230"/>
      <c r="P457" s="230"/>
      <c r="Q457" s="230"/>
      <c r="R457" s="230"/>
      <c r="S457" s="230"/>
      <c r="T457" s="231"/>
      <c r="AT457" s="232" t="s">
        <v>238</v>
      </c>
      <c r="AU457" s="232" t="s">
        <v>86</v>
      </c>
      <c r="AV457" s="14" t="s">
        <v>130</v>
      </c>
      <c r="AW457" s="14" t="s">
        <v>32</v>
      </c>
      <c r="AX457" s="14" t="s">
        <v>84</v>
      </c>
      <c r="AY457" s="232" t="s">
        <v>131</v>
      </c>
    </row>
    <row r="458" spans="1:65" s="2" customFormat="1" ht="24.2" customHeight="1">
      <c r="A458" s="34"/>
      <c r="B458" s="35"/>
      <c r="C458" s="243" t="s">
        <v>642</v>
      </c>
      <c r="D458" s="243" t="s">
        <v>332</v>
      </c>
      <c r="E458" s="244" t="s">
        <v>606</v>
      </c>
      <c r="F458" s="245" t="s">
        <v>607</v>
      </c>
      <c r="G458" s="246" t="s">
        <v>271</v>
      </c>
      <c r="H458" s="247">
        <v>51.8</v>
      </c>
      <c r="I458" s="248"/>
      <c r="J458" s="249">
        <f>ROUND(I458*H458,2)</f>
        <v>0</v>
      </c>
      <c r="K458" s="245" t="s">
        <v>147</v>
      </c>
      <c r="L458" s="250"/>
      <c r="M458" s="251" t="s">
        <v>1</v>
      </c>
      <c r="N458" s="252" t="s">
        <v>41</v>
      </c>
      <c r="O458" s="71"/>
      <c r="P458" s="193">
        <f>O458*H458</f>
        <v>0</v>
      </c>
      <c r="Q458" s="193">
        <v>0</v>
      </c>
      <c r="R458" s="193">
        <f>Q458*H458</f>
        <v>0</v>
      </c>
      <c r="S458" s="193">
        <v>0</v>
      </c>
      <c r="T458" s="194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195" t="s">
        <v>608</v>
      </c>
      <c r="AT458" s="195" t="s">
        <v>332</v>
      </c>
      <c r="AU458" s="195" t="s">
        <v>86</v>
      </c>
      <c r="AY458" s="17" t="s">
        <v>131</v>
      </c>
      <c r="BE458" s="196">
        <f>IF(N458="základní",J458,0)</f>
        <v>0</v>
      </c>
      <c r="BF458" s="196">
        <f>IF(N458="snížená",J458,0)</f>
        <v>0</v>
      </c>
      <c r="BG458" s="196">
        <f>IF(N458="zákl. přenesená",J458,0)</f>
        <v>0</v>
      </c>
      <c r="BH458" s="196">
        <f>IF(N458="sníž. přenesená",J458,0)</f>
        <v>0</v>
      </c>
      <c r="BI458" s="196">
        <f>IF(N458="nulová",J458,0)</f>
        <v>0</v>
      </c>
      <c r="BJ458" s="17" t="s">
        <v>84</v>
      </c>
      <c r="BK458" s="196">
        <f>ROUND(I458*H458,2)</f>
        <v>0</v>
      </c>
      <c r="BL458" s="17" t="s">
        <v>416</v>
      </c>
      <c r="BM458" s="195" t="s">
        <v>643</v>
      </c>
    </row>
    <row r="459" spans="1:47" s="2" customFormat="1" ht="11.25">
      <c r="A459" s="34"/>
      <c r="B459" s="35"/>
      <c r="C459" s="36"/>
      <c r="D459" s="197" t="s">
        <v>137</v>
      </c>
      <c r="E459" s="36"/>
      <c r="F459" s="198" t="s">
        <v>607</v>
      </c>
      <c r="G459" s="36"/>
      <c r="H459" s="36"/>
      <c r="I459" s="199"/>
      <c r="J459" s="36"/>
      <c r="K459" s="36"/>
      <c r="L459" s="39"/>
      <c r="M459" s="200"/>
      <c r="N459" s="201"/>
      <c r="O459" s="71"/>
      <c r="P459" s="71"/>
      <c r="Q459" s="71"/>
      <c r="R459" s="71"/>
      <c r="S459" s="71"/>
      <c r="T459" s="72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T459" s="17" t="s">
        <v>137</v>
      </c>
      <c r="AU459" s="17" t="s">
        <v>86</v>
      </c>
    </row>
    <row r="460" spans="1:65" s="2" customFormat="1" ht="33" customHeight="1">
      <c r="A460" s="34"/>
      <c r="B460" s="35"/>
      <c r="C460" s="184" t="s">
        <v>433</v>
      </c>
      <c r="D460" s="184" t="s">
        <v>132</v>
      </c>
      <c r="E460" s="185" t="s">
        <v>644</v>
      </c>
      <c r="F460" s="186" t="s">
        <v>645</v>
      </c>
      <c r="G460" s="187" t="s">
        <v>271</v>
      </c>
      <c r="H460" s="188">
        <v>225.5</v>
      </c>
      <c r="I460" s="189"/>
      <c r="J460" s="190">
        <f>ROUND(I460*H460,2)</f>
        <v>0</v>
      </c>
      <c r="K460" s="186" t="s">
        <v>147</v>
      </c>
      <c r="L460" s="39"/>
      <c r="M460" s="191" t="s">
        <v>1</v>
      </c>
      <c r="N460" s="192" t="s">
        <v>41</v>
      </c>
      <c r="O460" s="71"/>
      <c r="P460" s="193">
        <f>O460*H460</f>
        <v>0</v>
      </c>
      <c r="Q460" s="193">
        <v>0</v>
      </c>
      <c r="R460" s="193">
        <f>Q460*H460</f>
        <v>0</v>
      </c>
      <c r="S460" s="193">
        <v>0</v>
      </c>
      <c r="T460" s="194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195" t="s">
        <v>416</v>
      </c>
      <c r="AT460" s="195" t="s">
        <v>132</v>
      </c>
      <c r="AU460" s="195" t="s">
        <v>86</v>
      </c>
      <c r="AY460" s="17" t="s">
        <v>131</v>
      </c>
      <c r="BE460" s="196">
        <f>IF(N460="základní",J460,0)</f>
        <v>0</v>
      </c>
      <c r="BF460" s="196">
        <f>IF(N460="snížená",J460,0)</f>
        <v>0</v>
      </c>
      <c r="BG460" s="196">
        <f>IF(N460="zákl. přenesená",J460,0)</f>
        <v>0</v>
      </c>
      <c r="BH460" s="196">
        <f>IF(N460="sníž. přenesená",J460,0)</f>
        <v>0</v>
      </c>
      <c r="BI460" s="196">
        <f>IF(N460="nulová",J460,0)</f>
        <v>0</v>
      </c>
      <c r="BJ460" s="17" t="s">
        <v>84</v>
      </c>
      <c r="BK460" s="196">
        <f>ROUND(I460*H460,2)</f>
        <v>0</v>
      </c>
      <c r="BL460" s="17" t="s">
        <v>416</v>
      </c>
      <c r="BM460" s="195" t="s">
        <v>646</v>
      </c>
    </row>
    <row r="461" spans="1:47" s="2" customFormat="1" ht="29.25">
      <c r="A461" s="34"/>
      <c r="B461" s="35"/>
      <c r="C461" s="36"/>
      <c r="D461" s="197" t="s">
        <v>137</v>
      </c>
      <c r="E461" s="36"/>
      <c r="F461" s="198" t="s">
        <v>647</v>
      </c>
      <c r="G461" s="36"/>
      <c r="H461" s="36"/>
      <c r="I461" s="199"/>
      <c r="J461" s="36"/>
      <c r="K461" s="36"/>
      <c r="L461" s="39"/>
      <c r="M461" s="200"/>
      <c r="N461" s="201"/>
      <c r="O461" s="71"/>
      <c r="P461" s="71"/>
      <c r="Q461" s="71"/>
      <c r="R461" s="71"/>
      <c r="S461" s="71"/>
      <c r="T461" s="72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T461" s="17" t="s">
        <v>137</v>
      </c>
      <c r="AU461" s="17" t="s">
        <v>86</v>
      </c>
    </row>
    <row r="462" spans="1:47" s="2" customFormat="1" ht="11.25">
      <c r="A462" s="34"/>
      <c r="B462" s="35"/>
      <c r="C462" s="36"/>
      <c r="D462" s="204" t="s">
        <v>148</v>
      </c>
      <c r="E462" s="36"/>
      <c r="F462" s="205" t="s">
        <v>648</v>
      </c>
      <c r="G462" s="36"/>
      <c r="H462" s="36"/>
      <c r="I462" s="199"/>
      <c r="J462" s="36"/>
      <c r="K462" s="36"/>
      <c r="L462" s="39"/>
      <c r="M462" s="200"/>
      <c r="N462" s="201"/>
      <c r="O462" s="71"/>
      <c r="P462" s="71"/>
      <c r="Q462" s="71"/>
      <c r="R462" s="71"/>
      <c r="S462" s="71"/>
      <c r="T462" s="72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T462" s="17" t="s">
        <v>148</v>
      </c>
      <c r="AU462" s="17" t="s">
        <v>86</v>
      </c>
    </row>
    <row r="463" spans="1:65" s="2" customFormat="1" ht="24.2" customHeight="1">
      <c r="A463" s="34"/>
      <c r="B463" s="35"/>
      <c r="C463" s="243" t="s">
        <v>649</v>
      </c>
      <c r="D463" s="243" t="s">
        <v>332</v>
      </c>
      <c r="E463" s="244" t="s">
        <v>650</v>
      </c>
      <c r="F463" s="245" t="s">
        <v>651</v>
      </c>
      <c r="G463" s="246" t="s">
        <v>271</v>
      </c>
      <c r="H463" s="247">
        <v>225.5</v>
      </c>
      <c r="I463" s="248"/>
      <c r="J463" s="249">
        <f>ROUND(I463*H463,2)</f>
        <v>0</v>
      </c>
      <c r="K463" s="245" t="s">
        <v>147</v>
      </c>
      <c r="L463" s="250"/>
      <c r="M463" s="251" t="s">
        <v>1</v>
      </c>
      <c r="N463" s="252" t="s">
        <v>41</v>
      </c>
      <c r="O463" s="71"/>
      <c r="P463" s="193">
        <f>O463*H463</f>
        <v>0</v>
      </c>
      <c r="Q463" s="193">
        <v>0</v>
      </c>
      <c r="R463" s="193">
        <f>Q463*H463</f>
        <v>0</v>
      </c>
      <c r="S463" s="193">
        <v>0</v>
      </c>
      <c r="T463" s="194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95" t="s">
        <v>608</v>
      </c>
      <c r="AT463" s="195" t="s">
        <v>332</v>
      </c>
      <c r="AU463" s="195" t="s">
        <v>86</v>
      </c>
      <c r="AY463" s="17" t="s">
        <v>131</v>
      </c>
      <c r="BE463" s="196">
        <f>IF(N463="základní",J463,0)</f>
        <v>0</v>
      </c>
      <c r="BF463" s="196">
        <f>IF(N463="snížená",J463,0)</f>
        <v>0</v>
      </c>
      <c r="BG463" s="196">
        <f>IF(N463="zákl. přenesená",J463,0)</f>
        <v>0</v>
      </c>
      <c r="BH463" s="196">
        <f>IF(N463="sníž. přenesená",J463,0)</f>
        <v>0</v>
      </c>
      <c r="BI463" s="196">
        <f>IF(N463="nulová",J463,0)</f>
        <v>0</v>
      </c>
      <c r="BJ463" s="17" t="s">
        <v>84</v>
      </c>
      <c r="BK463" s="196">
        <f>ROUND(I463*H463,2)</f>
        <v>0</v>
      </c>
      <c r="BL463" s="17" t="s">
        <v>416</v>
      </c>
      <c r="BM463" s="195" t="s">
        <v>652</v>
      </c>
    </row>
    <row r="464" spans="1:47" s="2" customFormat="1" ht="19.5">
      <c r="A464" s="34"/>
      <c r="B464" s="35"/>
      <c r="C464" s="36"/>
      <c r="D464" s="197" t="s">
        <v>137</v>
      </c>
      <c r="E464" s="36"/>
      <c r="F464" s="198" t="s">
        <v>651</v>
      </c>
      <c r="G464" s="36"/>
      <c r="H464" s="36"/>
      <c r="I464" s="199"/>
      <c r="J464" s="36"/>
      <c r="K464" s="36"/>
      <c r="L464" s="39"/>
      <c r="M464" s="200"/>
      <c r="N464" s="201"/>
      <c r="O464" s="71"/>
      <c r="P464" s="71"/>
      <c r="Q464" s="71"/>
      <c r="R464" s="71"/>
      <c r="S464" s="71"/>
      <c r="T464" s="72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T464" s="17" t="s">
        <v>137</v>
      </c>
      <c r="AU464" s="17" t="s">
        <v>86</v>
      </c>
    </row>
    <row r="465" spans="2:63" s="12" customFormat="1" ht="25.9" customHeight="1">
      <c r="B465" s="170"/>
      <c r="C465" s="171"/>
      <c r="D465" s="172" t="s">
        <v>75</v>
      </c>
      <c r="E465" s="173" t="s">
        <v>139</v>
      </c>
      <c r="F465" s="173" t="s">
        <v>140</v>
      </c>
      <c r="G465" s="171"/>
      <c r="H465" s="171"/>
      <c r="I465" s="174"/>
      <c r="J465" s="175">
        <f>BK465</f>
        <v>0</v>
      </c>
      <c r="K465" s="171"/>
      <c r="L465" s="176"/>
      <c r="M465" s="177"/>
      <c r="N465" s="178"/>
      <c r="O465" s="178"/>
      <c r="P465" s="179">
        <f>P466</f>
        <v>0</v>
      </c>
      <c r="Q465" s="178"/>
      <c r="R465" s="179">
        <f>R466</f>
        <v>0</v>
      </c>
      <c r="S465" s="178"/>
      <c r="T465" s="180">
        <f>T466</f>
        <v>0</v>
      </c>
      <c r="AR465" s="181" t="s">
        <v>141</v>
      </c>
      <c r="AT465" s="182" t="s">
        <v>75</v>
      </c>
      <c r="AU465" s="182" t="s">
        <v>76</v>
      </c>
      <c r="AY465" s="181" t="s">
        <v>131</v>
      </c>
      <c r="BK465" s="183">
        <f>BK466</f>
        <v>0</v>
      </c>
    </row>
    <row r="466" spans="2:63" s="12" customFormat="1" ht="22.9" customHeight="1">
      <c r="B466" s="170"/>
      <c r="C466" s="171"/>
      <c r="D466" s="172" t="s">
        <v>75</v>
      </c>
      <c r="E466" s="202" t="s">
        <v>653</v>
      </c>
      <c r="F466" s="202" t="s">
        <v>654</v>
      </c>
      <c r="G466" s="171"/>
      <c r="H466" s="171"/>
      <c r="I466" s="174"/>
      <c r="J466" s="203">
        <f>BK466</f>
        <v>0</v>
      </c>
      <c r="K466" s="171"/>
      <c r="L466" s="176"/>
      <c r="M466" s="177"/>
      <c r="N466" s="178"/>
      <c r="O466" s="178"/>
      <c r="P466" s="179">
        <f>SUM(P467:P468)</f>
        <v>0</v>
      </c>
      <c r="Q466" s="178"/>
      <c r="R466" s="179">
        <f>SUM(R467:R468)</f>
        <v>0</v>
      </c>
      <c r="S466" s="178"/>
      <c r="T466" s="180">
        <f>SUM(T467:T468)</f>
        <v>0</v>
      </c>
      <c r="AR466" s="181" t="s">
        <v>141</v>
      </c>
      <c r="AT466" s="182" t="s">
        <v>75</v>
      </c>
      <c r="AU466" s="182" t="s">
        <v>84</v>
      </c>
      <c r="AY466" s="181" t="s">
        <v>131</v>
      </c>
      <c r="BK466" s="183">
        <f>SUM(BK467:BK468)</f>
        <v>0</v>
      </c>
    </row>
    <row r="467" spans="1:65" s="2" customFormat="1" ht="24.2" customHeight="1">
      <c r="A467" s="34"/>
      <c r="B467" s="35"/>
      <c r="C467" s="184" t="s">
        <v>437</v>
      </c>
      <c r="D467" s="184" t="s">
        <v>132</v>
      </c>
      <c r="E467" s="185" t="s">
        <v>655</v>
      </c>
      <c r="F467" s="186" t="s">
        <v>656</v>
      </c>
      <c r="G467" s="187" t="s">
        <v>146</v>
      </c>
      <c r="H467" s="188">
        <v>1</v>
      </c>
      <c r="I467" s="189"/>
      <c r="J467" s="190">
        <f>ROUND(I467*H467,2)</f>
        <v>0</v>
      </c>
      <c r="K467" s="186" t="s">
        <v>1</v>
      </c>
      <c r="L467" s="39"/>
      <c r="M467" s="191" t="s">
        <v>1</v>
      </c>
      <c r="N467" s="192" t="s">
        <v>41</v>
      </c>
      <c r="O467" s="71"/>
      <c r="P467" s="193">
        <f>O467*H467</f>
        <v>0</v>
      </c>
      <c r="Q467" s="193">
        <v>0</v>
      </c>
      <c r="R467" s="193">
        <f>Q467*H467</f>
        <v>0</v>
      </c>
      <c r="S467" s="193">
        <v>0</v>
      </c>
      <c r="T467" s="194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195" t="s">
        <v>130</v>
      </c>
      <c r="AT467" s="195" t="s">
        <v>132</v>
      </c>
      <c r="AU467" s="195" t="s">
        <v>86</v>
      </c>
      <c r="AY467" s="17" t="s">
        <v>131</v>
      </c>
      <c r="BE467" s="196">
        <f>IF(N467="základní",J467,0)</f>
        <v>0</v>
      </c>
      <c r="BF467" s="196">
        <f>IF(N467="snížená",J467,0)</f>
        <v>0</v>
      </c>
      <c r="BG467" s="196">
        <f>IF(N467="zákl. přenesená",J467,0)</f>
        <v>0</v>
      </c>
      <c r="BH467" s="196">
        <f>IF(N467="sníž. přenesená",J467,0)</f>
        <v>0</v>
      </c>
      <c r="BI467" s="196">
        <f>IF(N467="nulová",J467,0)</f>
        <v>0</v>
      </c>
      <c r="BJ467" s="17" t="s">
        <v>84</v>
      </c>
      <c r="BK467" s="196">
        <f>ROUND(I467*H467,2)</f>
        <v>0</v>
      </c>
      <c r="BL467" s="17" t="s">
        <v>130</v>
      </c>
      <c r="BM467" s="195" t="s">
        <v>657</v>
      </c>
    </row>
    <row r="468" spans="1:47" s="2" customFormat="1" ht="11.25">
      <c r="A468" s="34"/>
      <c r="B468" s="35"/>
      <c r="C468" s="36"/>
      <c r="D468" s="197" t="s">
        <v>137</v>
      </c>
      <c r="E468" s="36"/>
      <c r="F468" s="198" t="s">
        <v>658</v>
      </c>
      <c r="G468" s="36"/>
      <c r="H468" s="36"/>
      <c r="I468" s="199"/>
      <c r="J468" s="36"/>
      <c r="K468" s="36"/>
      <c r="L468" s="39"/>
      <c r="M468" s="207"/>
      <c r="N468" s="208"/>
      <c r="O468" s="209"/>
      <c r="P468" s="209"/>
      <c r="Q468" s="209"/>
      <c r="R468" s="209"/>
      <c r="S468" s="209"/>
      <c r="T468" s="210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T468" s="17" t="s">
        <v>137</v>
      </c>
      <c r="AU468" s="17" t="s">
        <v>86</v>
      </c>
    </row>
    <row r="469" spans="1:31" s="2" customFormat="1" ht="6.95" customHeight="1">
      <c r="A469" s="34"/>
      <c r="B469" s="54"/>
      <c r="C469" s="55"/>
      <c r="D469" s="55"/>
      <c r="E469" s="55"/>
      <c r="F469" s="55"/>
      <c r="G469" s="55"/>
      <c r="H469" s="55"/>
      <c r="I469" s="55"/>
      <c r="J469" s="55"/>
      <c r="K469" s="55"/>
      <c r="L469" s="39"/>
      <c r="M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</row>
  </sheetData>
  <sheetProtection algorithmName="SHA-512" hashValue="UZKBlSnAMl+H8K5BddKfaWxPqC57y1dacEijcrbAc7g5h3SwAzNzWg6dhR0GDTMtTWocIv84BYIKjOkGvYhP/A==" saltValue="ipmnDxCji27RRFCxM/fdL00mQZdKo7PsFvKNJris32q9zTSwoyKOvUSpqxYTc7W4sll4fpl7f8SqT6HtwAqGFg==" spinCount="100000" sheet="1" objects="1" scenarios="1" formatColumns="0" formatRows="0" autoFilter="0"/>
  <autoFilter ref="C130:K468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hyperlinks>
    <hyperlink ref="F136" r:id="rId1" display="https://podminky.urs.cz/item/CS_URS_2023_02/111211232"/>
    <hyperlink ref="F139" r:id="rId2" display="https://podminky.urs.cz/item/CS_URS_2023_02/111251101"/>
    <hyperlink ref="F142" r:id="rId3" display="https://podminky.urs.cz/item/CS_URS_2023_02/111301111"/>
    <hyperlink ref="F147" r:id="rId4" display="https://podminky.urs.cz/item/CS_URS_2023_02/112151120"/>
    <hyperlink ref="F150" r:id="rId5" display="https://podminky.urs.cz/item/CS_URS_2023_02/112251105"/>
    <hyperlink ref="F153" r:id="rId6" display="https://podminky.urs.cz/item/CS_URS_2023_02/113106023"/>
    <hyperlink ref="F156" r:id="rId7" display="https://podminky.urs.cz/item/CS_URS_2023_02/113107422"/>
    <hyperlink ref="F164" r:id="rId8" display="https://podminky.urs.cz/item/CS_URS_2023_02/113154113"/>
    <hyperlink ref="F167" r:id="rId9" display="https://podminky.urs.cz/item/CS_URS_2023_02/113154114"/>
    <hyperlink ref="F170" r:id="rId10" display="https://podminky.urs.cz/item/CS_URS_2023_02/113202111"/>
    <hyperlink ref="F173" r:id="rId11" display="https://podminky.urs.cz/item/CS_URS_2023_02/122251103"/>
    <hyperlink ref="F183" r:id="rId12" display="https://podminky.urs.cz/item/CS_URS_2023_02/132251102"/>
    <hyperlink ref="F189" r:id="rId13" display="https://podminky.urs.cz/item/CS_URS_2023_01/162751117"/>
    <hyperlink ref="F194" r:id="rId14" display="https://podminky.urs.cz/item/CS_URS_2023_01/167151111"/>
    <hyperlink ref="F199" r:id="rId15" display="https://podminky.urs.cz/item/CS_URS_2023_01/171201231"/>
    <hyperlink ref="F204" r:id="rId16" display="https://podminky.urs.cz/item/CS_URS_2023_01/171251201"/>
    <hyperlink ref="F207" r:id="rId17" display="https://podminky.urs.cz/item/CS_URS_2023_02/181351003"/>
    <hyperlink ref="F215" r:id="rId18" display="https://podminky.urs.cz/item/CS_URS_2023_02/181411131"/>
    <hyperlink ref="F227" r:id="rId19" display="https://podminky.urs.cz/item/CS_URS_2023_02/181951112"/>
    <hyperlink ref="F232" r:id="rId20" display="https://podminky.urs.cz/item/CS_URS_2023_02/185803111"/>
    <hyperlink ref="F236" r:id="rId21" display="https://podminky.urs.cz/item/CS_URS_2023_02/211531111"/>
    <hyperlink ref="F242" r:id="rId22" display="https://podminky.urs.cz/item/CS_URS_2023_02/212755216"/>
    <hyperlink ref="F245" r:id="rId23" display="https://podminky.urs.cz/item/CS_URS_2023_02/213141131"/>
    <hyperlink ref="F256" r:id="rId24" display="https://podminky.urs.cz/item/CS_URS_2023_02/451317777"/>
    <hyperlink ref="F259" r:id="rId25" display="https://podminky.urs.cz/item/CS_URS_2023_02/451319777"/>
    <hyperlink ref="F264" r:id="rId26" display="https://podminky.urs.cz/item/CS_URS_2023_02/463212111"/>
    <hyperlink ref="F270" r:id="rId27" display="https://podminky.urs.cz/item/CS_URS_2023_02/463212191"/>
    <hyperlink ref="F274" r:id="rId28" display="https://podminky.urs.cz/item/CS_URS_2023_02/564851011"/>
    <hyperlink ref="F277" r:id="rId29" display="https://podminky.urs.cz/item/CS_URS_2023_02/564861011"/>
    <hyperlink ref="F283" r:id="rId30" display="https://podminky.urs.cz/item/CS_URS_2023_02/564930412"/>
    <hyperlink ref="F289" r:id="rId31" display="https://podminky.urs.cz/item/CS_URS_2023_02/596211110"/>
    <hyperlink ref="F303" r:id="rId32" display="https://podminky.urs.cz/item/CS_URS_2023_02/596211112"/>
    <hyperlink ref="F310" r:id="rId33" display="https://podminky.urs.cz/item/CS_URS_2023_02/596212210"/>
    <hyperlink ref="F318" r:id="rId34" display="https://podminky.urs.cz/item/CS_URS_2023_02/890411811"/>
    <hyperlink ref="F324" r:id="rId35" display="https://podminky.urs.cz/item/CS_URS_2023_02/899201211"/>
    <hyperlink ref="F327" r:id="rId36" display="https://podminky.urs.cz/item/CS_URS_2023_01/899431111"/>
    <hyperlink ref="F331" r:id="rId37" display="https://podminky.urs.cz/item/CS_URS_2023_02/916111112"/>
    <hyperlink ref="F341" r:id="rId38" display="https://podminky.urs.cz/item/CS_URS_2023_02/916131213"/>
    <hyperlink ref="F361" r:id="rId39" display="https://podminky.urs.cz/item/CS_URS_2023_02/916231213"/>
    <hyperlink ref="F381" r:id="rId40" display="https://podminky.urs.cz/item/CS_URS_2023_02/916991121"/>
    <hyperlink ref="F386" r:id="rId41" display="https://podminky.urs.cz/item/CS_URS_2023_02/919735113"/>
    <hyperlink ref="F391" r:id="rId42" display="https://podminky.urs.cz/item/CS_URS_2023_02/979054451"/>
    <hyperlink ref="F395" r:id="rId43" display="https://podminky.urs.cz/item/CS_URS_2023_01/997221551"/>
    <hyperlink ref="F398" r:id="rId44" display="https://podminky.urs.cz/item/CS_URS_2023_01/997221559"/>
    <hyperlink ref="F403" r:id="rId45" display="https://podminky.urs.cz/item/CS_URS_2023_01/997221861"/>
    <hyperlink ref="F408" r:id="rId46" display="https://podminky.urs.cz/item/CS_URS_2023_01/997221873"/>
    <hyperlink ref="F413" r:id="rId47" display="https://podminky.urs.cz/item/CS_URS_2023_01/997221875"/>
    <hyperlink ref="F419" r:id="rId48" display="https://podminky.urs.cz/item/CS_URS_2023_02/998223011"/>
    <hyperlink ref="F424" r:id="rId49" display="https://podminky.urs.cz/item/CS_URS_2023_02/218040001"/>
    <hyperlink ref="F428" r:id="rId50" display="https://podminky.urs.cz/item/CS_URS_2023_02/230202033"/>
    <hyperlink ref="F434" r:id="rId51" display="https://podminky.urs.cz/item/CS_URS_2023_02/460161142"/>
    <hyperlink ref="F446" r:id="rId52" display="https://podminky.urs.cz/item/CS_URS_2023_02/460431152"/>
    <hyperlink ref="F449" r:id="rId53" display="https://podminky.urs.cz/item/CS_URS_2023_02/460661111"/>
    <hyperlink ref="F452" r:id="rId54" display="https://podminky.urs.cz/item/CS_URS_2023_02/460661412"/>
    <hyperlink ref="F462" r:id="rId55" display="https://podminky.urs.cz/item/CS_URS_2023_02/46075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91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101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Prodloužení chodníku Svádov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659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26. 9. 2023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>Statutární město Ústí nad Labem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DIPONT s.r.o.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ROUND((SUM(BE121:BE174)),2)</f>
        <v>0</v>
      </c>
      <c r="G33" s="34"/>
      <c r="H33" s="34"/>
      <c r="I33" s="124">
        <v>0.21</v>
      </c>
      <c r="J33" s="123">
        <f>ROUND(((SUM(BE121:BE174))*I33),2)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ROUND((SUM(BF121:BF174)),2)</f>
        <v>0</v>
      </c>
      <c r="G34" s="34"/>
      <c r="H34" s="34"/>
      <c r="I34" s="124">
        <v>0.15</v>
      </c>
      <c r="J34" s="123">
        <f>ROUND(((SUM(BF121:BF174))*I34),2)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ROUND((SUM(BG121:BG174)),2)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ROUND((SUM(BH121:BH174)),2)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ROUND((SUM(BI121:BI174)),2)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Prodloužení chodníku Svádov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SO 101b - Nový chodník - ...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26. 9. 2023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Statutární město Ústí nad Labem</v>
      </c>
      <c r="G91" s="36"/>
      <c r="H91" s="36"/>
      <c r="I91" s="29" t="s">
        <v>30</v>
      </c>
      <c r="J91" s="32" t="str">
        <f>E21</f>
        <v>DIPONT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105</v>
      </c>
      <c r="D94" s="144"/>
      <c r="E94" s="144"/>
      <c r="F94" s="144"/>
      <c r="G94" s="144"/>
      <c r="H94" s="144"/>
      <c r="I94" s="144"/>
      <c r="J94" s="145" t="s">
        <v>106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107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108</v>
      </c>
    </row>
    <row r="97" spans="2:12" s="9" customFormat="1" ht="24.95" customHeight="1">
      <c r="B97" s="147"/>
      <c r="C97" s="148"/>
      <c r="D97" s="149" t="s">
        <v>207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" customHeight="1">
      <c r="B98" s="153"/>
      <c r="C98" s="154"/>
      <c r="D98" s="155" t="s">
        <v>208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10" customFormat="1" ht="19.9" customHeight="1">
      <c r="B99" s="153"/>
      <c r="C99" s="154"/>
      <c r="D99" s="155" t="s">
        <v>211</v>
      </c>
      <c r="E99" s="156"/>
      <c r="F99" s="156"/>
      <c r="G99" s="156"/>
      <c r="H99" s="156"/>
      <c r="I99" s="156"/>
      <c r="J99" s="157">
        <f>J135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213</v>
      </c>
      <c r="E100" s="156"/>
      <c r="F100" s="156"/>
      <c r="G100" s="156"/>
      <c r="H100" s="156"/>
      <c r="I100" s="156"/>
      <c r="J100" s="157">
        <f>J149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215</v>
      </c>
      <c r="E101" s="156"/>
      <c r="F101" s="156"/>
      <c r="G101" s="156"/>
      <c r="H101" s="156"/>
      <c r="I101" s="156"/>
      <c r="J101" s="157">
        <f>J171</f>
        <v>0</v>
      </c>
      <c r="K101" s="154"/>
      <c r="L101" s="158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115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1" t="str">
        <f>E7</f>
        <v>Prodloužení chodníku Svádov</v>
      </c>
      <c r="F111" s="302"/>
      <c r="G111" s="302"/>
      <c r="H111" s="302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102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53" t="str">
        <f>E9</f>
        <v>SO 101b - Nový chodník - ...</v>
      </c>
      <c r="F113" s="303"/>
      <c r="G113" s="303"/>
      <c r="H113" s="303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 xml:space="preserve"> </v>
      </c>
      <c r="G115" s="36"/>
      <c r="H115" s="36"/>
      <c r="I115" s="29" t="s">
        <v>22</v>
      </c>
      <c r="J115" s="66" t="str">
        <f>IF(J12="","",J12)</f>
        <v>26. 9. 2023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24</v>
      </c>
      <c r="D117" s="36"/>
      <c r="E117" s="36"/>
      <c r="F117" s="27" t="str">
        <f>E15</f>
        <v>Statutární město Ústí nad Labem</v>
      </c>
      <c r="G117" s="36"/>
      <c r="H117" s="36"/>
      <c r="I117" s="29" t="s">
        <v>30</v>
      </c>
      <c r="J117" s="32" t="str">
        <f>E21</f>
        <v>DIPONT s.r.o.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28</v>
      </c>
      <c r="D118" s="36"/>
      <c r="E118" s="36"/>
      <c r="F118" s="27" t="str">
        <f>IF(E18="","",E18)</f>
        <v>Vyplň údaj</v>
      </c>
      <c r="G118" s="36"/>
      <c r="H118" s="36"/>
      <c r="I118" s="29" t="s">
        <v>33</v>
      </c>
      <c r="J118" s="32" t="str">
        <f>E24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59"/>
      <c r="B120" s="160"/>
      <c r="C120" s="161" t="s">
        <v>116</v>
      </c>
      <c r="D120" s="162" t="s">
        <v>61</v>
      </c>
      <c r="E120" s="162" t="s">
        <v>57</v>
      </c>
      <c r="F120" s="162" t="s">
        <v>58</v>
      </c>
      <c r="G120" s="162" t="s">
        <v>117</v>
      </c>
      <c r="H120" s="162" t="s">
        <v>118</v>
      </c>
      <c r="I120" s="162" t="s">
        <v>119</v>
      </c>
      <c r="J120" s="162" t="s">
        <v>106</v>
      </c>
      <c r="K120" s="163" t="s">
        <v>120</v>
      </c>
      <c r="L120" s="164"/>
      <c r="M120" s="75" t="s">
        <v>1</v>
      </c>
      <c r="N120" s="76" t="s">
        <v>40</v>
      </c>
      <c r="O120" s="76" t="s">
        <v>121</v>
      </c>
      <c r="P120" s="76" t="s">
        <v>122</v>
      </c>
      <c r="Q120" s="76" t="s">
        <v>123</v>
      </c>
      <c r="R120" s="76" t="s">
        <v>124</v>
      </c>
      <c r="S120" s="76" t="s">
        <v>125</v>
      </c>
      <c r="T120" s="77" t="s">
        <v>126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9" customHeight="1">
      <c r="A121" s="34"/>
      <c r="B121" s="35"/>
      <c r="C121" s="82" t="s">
        <v>127</v>
      </c>
      <c r="D121" s="36"/>
      <c r="E121" s="36"/>
      <c r="F121" s="36"/>
      <c r="G121" s="36"/>
      <c r="H121" s="36"/>
      <c r="I121" s="36"/>
      <c r="J121" s="165">
        <f>BK121</f>
        <v>0</v>
      </c>
      <c r="K121" s="36"/>
      <c r="L121" s="39"/>
      <c r="M121" s="78"/>
      <c r="N121" s="166"/>
      <c r="O121" s="79"/>
      <c r="P121" s="167">
        <f>P122</f>
        <v>0</v>
      </c>
      <c r="Q121" s="79"/>
      <c r="R121" s="167">
        <f>R122</f>
        <v>0</v>
      </c>
      <c r="S121" s="79"/>
      <c r="T121" s="168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75</v>
      </c>
      <c r="AU121" s="17" t="s">
        <v>108</v>
      </c>
      <c r="BK121" s="169">
        <f>BK122</f>
        <v>0</v>
      </c>
    </row>
    <row r="122" spans="2:63" s="12" customFormat="1" ht="25.9" customHeight="1">
      <c r="B122" s="170"/>
      <c r="C122" s="171"/>
      <c r="D122" s="172" t="s">
        <v>75</v>
      </c>
      <c r="E122" s="173" t="s">
        <v>221</v>
      </c>
      <c r="F122" s="173" t="s">
        <v>222</v>
      </c>
      <c r="G122" s="171"/>
      <c r="H122" s="171"/>
      <c r="I122" s="174"/>
      <c r="J122" s="175">
        <f>BK122</f>
        <v>0</v>
      </c>
      <c r="K122" s="171"/>
      <c r="L122" s="176"/>
      <c r="M122" s="177"/>
      <c r="N122" s="178"/>
      <c r="O122" s="178"/>
      <c r="P122" s="179">
        <f>P123+P135+P149+P171</f>
        <v>0</v>
      </c>
      <c r="Q122" s="178"/>
      <c r="R122" s="179">
        <f>R123+R135+R149+R171</f>
        <v>0</v>
      </c>
      <c r="S122" s="178"/>
      <c r="T122" s="180">
        <f>T123+T135+T149+T171</f>
        <v>0</v>
      </c>
      <c r="AR122" s="181" t="s">
        <v>84</v>
      </c>
      <c r="AT122" s="182" t="s">
        <v>75</v>
      </c>
      <c r="AU122" s="182" t="s">
        <v>76</v>
      </c>
      <c r="AY122" s="181" t="s">
        <v>131</v>
      </c>
      <c r="BK122" s="183">
        <f>BK123+BK135+BK149+BK171</f>
        <v>0</v>
      </c>
    </row>
    <row r="123" spans="2:63" s="12" customFormat="1" ht="22.9" customHeight="1">
      <c r="B123" s="170"/>
      <c r="C123" s="171"/>
      <c r="D123" s="172" t="s">
        <v>75</v>
      </c>
      <c r="E123" s="202" t="s">
        <v>84</v>
      </c>
      <c r="F123" s="202" t="s">
        <v>223</v>
      </c>
      <c r="G123" s="171"/>
      <c r="H123" s="171"/>
      <c r="I123" s="174"/>
      <c r="J123" s="203">
        <f>BK123</f>
        <v>0</v>
      </c>
      <c r="K123" s="171"/>
      <c r="L123" s="176"/>
      <c r="M123" s="177"/>
      <c r="N123" s="178"/>
      <c r="O123" s="178"/>
      <c r="P123" s="179">
        <f>SUM(P124:P134)</f>
        <v>0</v>
      </c>
      <c r="Q123" s="178"/>
      <c r="R123" s="179">
        <f>SUM(R124:R134)</f>
        <v>0</v>
      </c>
      <c r="S123" s="178"/>
      <c r="T123" s="180">
        <f>SUM(T124:T134)</f>
        <v>0</v>
      </c>
      <c r="AR123" s="181" t="s">
        <v>84</v>
      </c>
      <c r="AT123" s="182" t="s">
        <v>75</v>
      </c>
      <c r="AU123" s="182" t="s">
        <v>84</v>
      </c>
      <c r="AY123" s="181" t="s">
        <v>131</v>
      </c>
      <c r="BK123" s="183">
        <f>SUM(BK124:BK134)</f>
        <v>0</v>
      </c>
    </row>
    <row r="124" spans="1:65" s="2" customFormat="1" ht="24.2" customHeight="1">
      <c r="A124" s="34"/>
      <c r="B124" s="35"/>
      <c r="C124" s="184" t="s">
        <v>84</v>
      </c>
      <c r="D124" s="184" t="s">
        <v>132</v>
      </c>
      <c r="E124" s="185" t="s">
        <v>234</v>
      </c>
      <c r="F124" s="186" t="s">
        <v>235</v>
      </c>
      <c r="G124" s="187" t="s">
        <v>231</v>
      </c>
      <c r="H124" s="188">
        <v>1.64</v>
      </c>
      <c r="I124" s="189"/>
      <c r="J124" s="190">
        <f>ROUND(I124*H124,2)</f>
        <v>0</v>
      </c>
      <c r="K124" s="186" t="s">
        <v>147</v>
      </c>
      <c r="L124" s="39"/>
      <c r="M124" s="191" t="s">
        <v>1</v>
      </c>
      <c r="N124" s="192" t="s">
        <v>41</v>
      </c>
      <c r="O124" s="71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5" t="s">
        <v>130</v>
      </c>
      <c r="AT124" s="195" t="s">
        <v>132</v>
      </c>
      <c r="AU124" s="195" t="s">
        <v>86</v>
      </c>
      <c r="AY124" s="17" t="s">
        <v>131</v>
      </c>
      <c r="BE124" s="196">
        <f>IF(N124="základní",J124,0)</f>
        <v>0</v>
      </c>
      <c r="BF124" s="196">
        <f>IF(N124="snížená",J124,0)</f>
        <v>0</v>
      </c>
      <c r="BG124" s="196">
        <f>IF(N124="zákl. přenesená",J124,0)</f>
        <v>0</v>
      </c>
      <c r="BH124" s="196">
        <f>IF(N124="sníž. přenesená",J124,0)</f>
        <v>0</v>
      </c>
      <c r="BI124" s="196">
        <f>IF(N124="nulová",J124,0)</f>
        <v>0</v>
      </c>
      <c r="BJ124" s="17" t="s">
        <v>84</v>
      </c>
      <c r="BK124" s="196">
        <f>ROUND(I124*H124,2)</f>
        <v>0</v>
      </c>
      <c r="BL124" s="17" t="s">
        <v>130</v>
      </c>
      <c r="BM124" s="195" t="s">
        <v>86</v>
      </c>
    </row>
    <row r="125" spans="1:47" s="2" customFormat="1" ht="11.25">
      <c r="A125" s="34"/>
      <c r="B125" s="35"/>
      <c r="C125" s="36"/>
      <c r="D125" s="197" t="s">
        <v>137</v>
      </c>
      <c r="E125" s="36"/>
      <c r="F125" s="198" t="s">
        <v>236</v>
      </c>
      <c r="G125" s="36"/>
      <c r="H125" s="36"/>
      <c r="I125" s="199"/>
      <c r="J125" s="36"/>
      <c r="K125" s="36"/>
      <c r="L125" s="39"/>
      <c r="M125" s="200"/>
      <c r="N125" s="201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137</v>
      </c>
      <c r="AU125" s="17" t="s">
        <v>86</v>
      </c>
    </row>
    <row r="126" spans="1:47" s="2" customFormat="1" ht="11.25">
      <c r="A126" s="34"/>
      <c r="B126" s="35"/>
      <c r="C126" s="36"/>
      <c r="D126" s="204" t="s">
        <v>148</v>
      </c>
      <c r="E126" s="36"/>
      <c r="F126" s="205" t="s">
        <v>237</v>
      </c>
      <c r="G126" s="36"/>
      <c r="H126" s="36"/>
      <c r="I126" s="199"/>
      <c r="J126" s="36"/>
      <c r="K126" s="36"/>
      <c r="L126" s="39"/>
      <c r="M126" s="200"/>
      <c r="N126" s="201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148</v>
      </c>
      <c r="AU126" s="17" t="s">
        <v>86</v>
      </c>
    </row>
    <row r="127" spans="1:65" s="2" customFormat="1" ht="33" customHeight="1">
      <c r="A127" s="34"/>
      <c r="B127" s="35"/>
      <c r="C127" s="184" t="s">
        <v>86</v>
      </c>
      <c r="D127" s="184" t="s">
        <v>132</v>
      </c>
      <c r="E127" s="185" t="s">
        <v>660</v>
      </c>
      <c r="F127" s="186" t="s">
        <v>661</v>
      </c>
      <c r="G127" s="187" t="s">
        <v>276</v>
      </c>
      <c r="H127" s="188">
        <v>0.328</v>
      </c>
      <c r="I127" s="189"/>
      <c r="J127" s="190">
        <f>ROUND(I127*H127,2)</f>
        <v>0</v>
      </c>
      <c r="K127" s="186" t="s">
        <v>147</v>
      </c>
      <c r="L127" s="39"/>
      <c r="M127" s="191" t="s">
        <v>1</v>
      </c>
      <c r="N127" s="192" t="s">
        <v>41</v>
      </c>
      <c r="O127" s="71"/>
      <c r="P127" s="193">
        <f>O127*H127</f>
        <v>0</v>
      </c>
      <c r="Q127" s="193">
        <v>0</v>
      </c>
      <c r="R127" s="193">
        <f>Q127*H127</f>
        <v>0</v>
      </c>
      <c r="S127" s="193">
        <v>0</v>
      </c>
      <c r="T127" s="194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5" t="s">
        <v>130</v>
      </c>
      <c r="AT127" s="195" t="s">
        <v>132</v>
      </c>
      <c r="AU127" s="195" t="s">
        <v>86</v>
      </c>
      <c r="AY127" s="17" t="s">
        <v>131</v>
      </c>
      <c r="BE127" s="196">
        <f>IF(N127="základní",J127,0)</f>
        <v>0</v>
      </c>
      <c r="BF127" s="196">
        <f>IF(N127="snížená",J127,0)</f>
        <v>0</v>
      </c>
      <c r="BG127" s="196">
        <f>IF(N127="zákl. přenesená",J127,0)</f>
        <v>0</v>
      </c>
      <c r="BH127" s="196">
        <f>IF(N127="sníž. přenesená",J127,0)</f>
        <v>0</v>
      </c>
      <c r="BI127" s="196">
        <f>IF(N127="nulová",J127,0)</f>
        <v>0</v>
      </c>
      <c r="BJ127" s="17" t="s">
        <v>84</v>
      </c>
      <c r="BK127" s="196">
        <f>ROUND(I127*H127,2)</f>
        <v>0</v>
      </c>
      <c r="BL127" s="17" t="s">
        <v>130</v>
      </c>
      <c r="BM127" s="195" t="s">
        <v>130</v>
      </c>
    </row>
    <row r="128" spans="1:47" s="2" customFormat="1" ht="19.5">
      <c r="A128" s="34"/>
      <c r="B128" s="35"/>
      <c r="C128" s="36"/>
      <c r="D128" s="197" t="s">
        <v>137</v>
      </c>
      <c r="E128" s="36"/>
      <c r="F128" s="198" t="s">
        <v>662</v>
      </c>
      <c r="G128" s="36"/>
      <c r="H128" s="36"/>
      <c r="I128" s="199"/>
      <c r="J128" s="36"/>
      <c r="K128" s="36"/>
      <c r="L128" s="39"/>
      <c r="M128" s="200"/>
      <c r="N128" s="201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137</v>
      </c>
      <c r="AU128" s="17" t="s">
        <v>86</v>
      </c>
    </row>
    <row r="129" spans="1:47" s="2" customFormat="1" ht="11.25">
      <c r="A129" s="34"/>
      <c r="B129" s="35"/>
      <c r="C129" s="36"/>
      <c r="D129" s="204" t="s">
        <v>148</v>
      </c>
      <c r="E129" s="36"/>
      <c r="F129" s="205" t="s">
        <v>663</v>
      </c>
      <c r="G129" s="36"/>
      <c r="H129" s="36"/>
      <c r="I129" s="199"/>
      <c r="J129" s="36"/>
      <c r="K129" s="36"/>
      <c r="L129" s="39"/>
      <c r="M129" s="200"/>
      <c r="N129" s="201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148</v>
      </c>
      <c r="AU129" s="17" t="s">
        <v>86</v>
      </c>
    </row>
    <row r="130" spans="2:51" s="13" customFormat="1" ht="11.25">
      <c r="B130" s="211"/>
      <c r="C130" s="212"/>
      <c r="D130" s="197" t="s">
        <v>238</v>
      </c>
      <c r="E130" s="213" t="s">
        <v>1</v>
      </c>
      <c r="F130" s="214" t="s">
        <v>664</v>
      </c>
      <c r="G130" s="212"/>
      <c r="H130" s="215">
        <v>0.328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238</v>
      </c>
      <c r="AU130" s="221" t="s">
        <v>86</v>
      </c>
      <c r="AV130" s="13" t="s">
        <v>86</v>
      </c>
      <c r="AW130" s="13" t="s">
        <v>32</v>
      </c>
      <c r="AX130" s="13" t="s">
        <v>76</v>
      </c>
      <c r="AY130" s="221" t="s">
        <v>131</v>
      </c>
    </row>
    <row r="131" spans="2:51" s="14" customFormat="1" ht="11.25">
      <c r="B131" s="222"/>
      <c r="C131" s="223"/>
      <c r="D131" s="197" t="s">
        <v>238</v>
      </c>
      <c r="E131" s="224" t="s">
        <v>1</v>
      </c>
      <c r="F131" s="225" t="s">
        <v>240</v>
      </c>
      <c r="G131" s="223"/>
      <c r="H131" s="226">
        <v>0.328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238</v>
      </c>
      <c r="AU131" s="232" t="s">
        <v>86</v>
      </c>
      <c r="AV131" s="14" t="s">
        <v>130</v>
      </c>
      <c r="AW131" s="14" t="s">
        <v>32</v>
      </c>
      <c r="AX131" s="14" t="s">
        <v>84</v>
      </c>
      <c r="AY131" s="232" t="s">
        <v>131</v>
      </c>
    </row>
    <row r="132" spans="1:65" s="2" customFormat="1" ht="24.2" customHeight="1">
      <c r="A132" s="34"/>
      <c r="B132" s="35"/>
      <c r="C132" s="184" t="s">
        <v>150</v>
      </c>
      <c r="D132" s="184" t="s">
        <v>132</v>
      </c>
      <c r="E132" s="185" t="s">
        <v>338</v>
      </c>
      <c r="F132" s="186" t="s">
        <v>339</v>
      </c>
      <c r="G132" s="187" t="s">
        <v>231</v>
      </c>
      <c r="H132" s="188">
        <v>1.64</v>
      </c>
      <c r="I132" s="189"/>
      <c r="J132" s="190">
        <f>ROUND(I132*H132,2)</f>
        <v>0</v>
      </c>
      <c r="K132" s="186" t="s">
        <v>147</v>
      </c>
      <c r="L132" s="39"/>
      <c r="M132" s="191" t="s">
        <v>1</v>
      </c>
      <c r="N132" s="192" t="s">
        <v>41</v>
      </c>
      <c r="O132" s="71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5" t="s">
        <v>130</v>
      </c>
      <c r="AT132" s="195" t="s">
        <v>132</v>
      </c>
      <c r="AU132" s="195" t="s">
        <v>86</v>
      </c>
      <c r="AY132" s="17" t="s">
        <v>131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17" t="s">
        <v>84</v>
      </c>
      <c r="BK132" s="196">
        <f>ROUND(I132*H132,2)</f>
        <v>0</v>
      </c>
      <c r="BL132" s="17" t="s">
        <v>130</v>
      </c>
      <c r="BM132" s="195" t="s">
        <v>153</v>
      </c>
    </row>
    <row r="133" spans="1:47" s="2" customFormat="1" ht="19.5">
      <c r="A133" s="34"/>
      <c r="B133" s="35"/>
      <c r="C133" s="36"/>
      <c r="D133" s="197" t="s">
        <v>137</v>
      </c>
      <c r="E133" s="36"/>
      <c r="F133" s="198" t="s">
        <v>341</v>
      </c>
      <c r="G133" s="36"/>
      <c r="H133" s="36"/>
      <c r="I133" s="199"/>
      <c r="J133" s="36"/>
      <c r="K133" s="36"/>
      <c r="L133" s="39"/>
      <c r="M133" s="200"/>
      <c r="N133" s="201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137</v>
      </c>
      <c r="AU133" s="17" t="s">
        <v>86</v>
      </c>
    </row>
    <row r="134" spans="1:47" s="2" customFormat="1" ht="11.25">
      <c r="A134" s="34"/>
      <c r="B134" s="35"/>
      <c r="C134" s="36"/>
      <c r="D134" s="204" t="s">
        <v>148</v>
      </c>
      <c r="E134" s="36"/>
      <c r="F134" s="205" t="s">
        <v>342</v>
      </c>
      <c r="G134" s="36"/>
      <c r="H134" s="36"/>
      <c r="I134" s="199"/>
      <c r="J134" s="36"/>
      <c r="K134" s="36"/>
      <c r="L134" s="39"/>
      <c r="M134" s="200"/>
      <c r="N134" s="201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148</v>
      </c>
      <c r="AU134" s="17" t="s">
        <v>86</v>
      </c>
    </row>
    <row r="135" spans="2:63" s="12" customFormat="1" ht="22.9" customHeight="1">
      <c r="B135" s="170"/>
      <c r="C135" s="171"/>
      <c r="D135" s="172" t="s">
        <v>75</v>
      </c>
      <c r="E135" s="202" t="s">
        <v>141</v>
      </c>
      <c r="F135" s="202" t="s">
        <v>400</v>
      </c>
      <c r="G135" s="171"/>
      <c r="H135" s="171"/>
      <c r="I135" s="174"/>
      <c r="J135" s="203">
        <f>BK135</f>
        <v>0</v>
      </c>
      <c r="K135" s="171"/>
      <c r="L135" s="176"/>
      <c r="M135" s="177"/>
      <c r="N135" s="178"/>
      <c r="O135" s="178"/>
      <c r="P135" s="179">
        <f>SUM(P136:P148)</f>
        <v>0</v>
      </c>
      <c r="Q135" s="178"/>
      <c r="R135" s="179">
        <f>SUM(R136:R148)</f>
        <v>0</v>
      </c>
      <c r="S135" s="178"/>
      <c r="T135" s="180">
        <f>SUM(T136:T148)</f>
        <v>0</v>
      </c>
      <c r="AR135" s="181" t="s">
        <v>84</v>
      </c>
      <c r="AT135" s="182" t="s">
        <v>75</v>
      </c>
      <c r="AU135" s="182" t="s">
        <v>84</v>
      </c>
      <c r="AY135" s="181" t="s">
        <v>131</v>
      </c>
      <c r="BK135" s="183">
        <f>SUM(BK136:BK148)</f>
        <v>0</v>
      </c>
    </row>
    <row r="136" spans="1:65" s="2" customFormat="1" ht="21.75" customHeight="1">
      <c r="A136" s="34"/>
      <c r="B136" s="35"/>
      <c r="C136" s="184" t="s">
        <v>130</v>
      </c>
      <c r="D136" s="184" t="s">
        <v>132</v>
      </c>
      <c r="E136" s="185" t="s">
        <v>401</v>
      </c>
      <c r="F136" s="186" t="s">
        <v>402</v>
      </c>
      <c r="G136" s="187" t="s">
        <v>231</v>
      </c>
      <c r="H136" s="188">
        <v>1.64</v>
      </c>
      <c r="I136" s="189"/>
      <c r="J136" s="190">
        <f>ROUND(I136*H136,2)</f>
        <v>0</v>
      </c>
      <c r="K136" s="186" t="s">
        <v>147</v>
      </c>
      <c r="L136" s="39"/>
      <c r="M136" s="191" t="s">
        <v>1</v>
      </c>
      <c r="N136" s="192" t="s">
        <v>41</v>
      </c>
      <c r="O136" s="71"/>
      <c r="P136" s="193">
        <f>O136*H136</f>
        <v>0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5" t="s">
        <v>130</v>
      </c>
      <c r="AT136" s="195" t="s">
        <v>132</v>
      </c>
      <c r="AU136" s="195" t="s">
        <v>86</v>
      </c>
      <c r="AY136" s="17" t="s">
        <v>131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17" t="s">
        <v>84</v>
      </c>
      <c r="BK136" s="196">
        <f>ROUND(I136*H136,2)</f>
        <v>0</v>
      </c>
      <c r="BL136" s="17" t="s">
        <v>130</v>
      </c>
      <c r="BM136" s="195" t="s">
        <v>156</v>
      </c>
    </row>
    <row r="137" spans="1:47" s="2" customFormat="1" ht="19.5">
      <c r="A137" s="34"/>
      <c r="B137" s="35"/>
      <c r="C137" s="36"/>
      <c r="D137" s="197" t="s">
        <v>137</v>
      </c>
      <c r="E137" s="36"/>
      <c r="F137" s="198" t="s">
        <v>404</v>
      </c>
      <c r="G137" s="36"/>
      <c r="H137" s="36"/>
      <c r="I137" s="199"/>
      <c r="J137" s="36"/>
      <c r="K137" s="36"/>
      <c r="L137" s="39"/>
      <c r="M137" s="200"/>
      <c r="N137" s="201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137</v>
      </c>
      <c r="AU137" s="17" t="s">
        <v>86</v>
      </c>
    </row>
    <row r="138" spans="1:47" s="2" customFormat="1" ht="11.25">
      <c r="A138" s="34"/>
      <c r="B138" s="35"/>
      <c r="C138" s="36"/>
      <c r="D138" s="204" t="s">
        <v>148</v>
      </c>
      <c r="E138" s="36"/>
      <c r="F138" s="205" t="s">
        <v>405</v>
      </c>
      <c r="G138" s="36"/>
      <c r="H138" s="36"/>
      <c r="I138" s="199"/>
      <c r="J138" s="36"/>
      <c r="K138" s="36"/>
      <c r="L138" s="39"/>
      <c r="M138" s="200"/>
      <c r="N138" s="201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148</v>
      </c>
      <c r="AU138" s="17" t="s">
        <v>86</v>
      </c>
    </row>
    <row r="139" spans="2:51" s="15" customFormat="1" ht="11.25">
      <c r="B139" s="233"/>
      <c r="C139" s="234"/>
      <c r="D139" s="197" t="s">
        <v>238</v>
      </c>
      <c r="E139" s="235" t="s">
        <v>1</v>
      </c>
      <c r="F139" s="236" t="s">
        <v>665</v>
      </c>
      <c r="G139" s="234"/>
      <c r="H139" s="235" t="s">
        <v>1</v>
      </c>
      <c r="I139" s="237"/>
      <c r="J139" s="234"/>
      <c r="K139" s="234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238</v>
      </c>
      <c r="AU139" s="242" t="s">
        <v>86</v>
      </c>
      <c r="AV139" s="15" t="s">
        <v>84</v>
      </c>
      <c r="AW139" s="15" t="s">
        <v>32</v>
      </c>
      <c r="AX139" s="15" t="s">
        <v>76</v>
      </c>
      <c r="AY139" s="242" t="s">
        <v>131</v>
      </c>
    </row>
    <row r="140" spans="2:51" s="13" customFormat="1" ht="11.25">
      <c r="B140" s="211"/>
      <c r="C140" s="212"/>
      <c r="D140" s="197" t="s">
        <v>238</v>
      </c>
      <c r="E140" s="213" t="s">
        <v>1</v>
      </c>
      <c r="F140" s="214" t="s">
        <v>666</v>
      </c>
      <c r="G140" s="212"/>
      <c r="H140" s="215">
        <v>1.64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238</v>
      </c>
      <c r="AU140" s="221" t="s">
        <v>86</v>
      </c>
      <c r="AV140" s="13" t="s">
        <v>86</v>
      </c>
      <c r="AW140" s="13" t="s">
        <v>32</v>
      </c>
      <c r="AX140" s="13" t="s">
        <v>76</v>
      </c>
      <c r="AY140" s="221" t="s">
        <v>131</v>
      </c>
    </row>
    <row r="141" spans="2:51" s="14" customFormat="1" ht="11.25">
      <c r="B141" s="222"/>
      <c r="C141" s="223"/>
      <c r="D141" s="197" t="s">
        <v>238</v>
      </c>
      <c r="E141" s="224" t="s">
        <v>1</v>
      </c>
      <c r="F141" s="225" t="s">
        <v>240</v>
      </c>
      <c r="G141" s="223"/>
      <c r="H141" s="226">
        <v>1.64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238</v>
      </c>
      <c r="AU141" s="232" t="s">
        <v>86</v>
      </c>
      <c r="AV141" s="14" t="s">
        <v>130</v>
      </c>
      <c r="AW141" s="14" t="s">
        <v>32</v>
      </c>
      <c r="AX141" s="14" t="s">
        <v>84</v>
      </c>
      <c r="AY141" s="232" t="s">
        <v>131</v>
      </c>
    </row>
    <row r="142" spans="1:65" s="2" customFormat="1" ht="24.2" customHeight="1">
      <c r="A142" s="34"/>
      <c r="B142" s="35"/>
      <c r="C142" s="184" t="s">
        <v>141</v>
      </c>
      <c r="D142" s="184" t="s">
        <v>132</v>
      </c>
      <c r="E142" s="185" t="s">
        <v>422</v>
      </c>
      <c r="F142" s="186" t="s">
        <v>423</v>
      </c>
      <c r="G142" s="187" t="s">
        <v>231</v>
      </c>
      <c r="H142" s="188">
        <v>1.64</v>
      </c>
      <c r="I142" s="189"/>
      <c r="J142" s="190">
        <f>ROUND(I142*H142,2)</f>
        <v>0</v>
      </c>
      <c r="K142" s="186" t="s">
        <v>147</v>
      </c>
      <c r="L142" s="39"/>
      <c r="M142" s="191" t="s">
        <v>1</v>
      </c>
      <c r="N142" s="192" t="s">
        <v>41</v>
      </c>
      <c r="O142" s="71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5" t="s">
        <v>130</v>
      </c>
      <c r="AT142" s="195" t="s">
        <v>132</v>
      </c>
      <c r="AU142" s="195" t="s">
        <v>86</v>
      </c>
      <c r="AY142" s="17" t="s">
        <v>131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7" t="s">
        <v>84</v>
      </c>
      <c r="BK142" s="196">
        <f>ROUND(I142*H142,2)</f>
        <v>0</v>
      </c>
      <c r="BL142" s="17" t="s">
        <v>130</v>
      </c>
      <c r="BM142" s="195" t="s">
        <v>160</v>
      </c>
    </row>
    <row r="143" spans="1:47" s="2" customFormat="1" ht="48.75">
      <c r="A143" s="34"/>
      <c r="B143" s="35"/>
      <c r="C143" s="36"/>
      <c r="D143" s="197" t="s">
        <v>137</v>
      </c>
      <c r="E143" s="36"/>
      <c r="F143" s="198" t="s">
        <v>425</v>
      </c>
      <c r="G143" s="36"/>
      <c r="H143" s="36"/>
      <c r="I143" s="199"/>
      <c r="J143" s="36"/>
      <c r="K143" s="36"/>
      <c r="L143" s="39"/>
      <c r="M143" s="200"/>
      <c r="N143" s="201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137</v>
      </c>
      <c r="AU143" s="17" t="s">
        <v>86</v>
      </c>
    </row>
    <row r="144" spans="1:47" s="2" customFormat="1" ht="11.25">
      <c r="A144" s="34"/>
      <c r="B144" s="35"/>
      <c r="C144" s="36"/>
      <c r="D144" s="204" t="s">
        <v>148</v>
      </c>
      <c r="E144" s="36"/>
      <c r="F144" s="205" t="s">
        <v>426</v>
      </c>
      <c r="G144" s="36"/>
      <c r="H144" s="36"/>
      <c r="I144" s="199"/>
      <c r="J144" s="36"/>
      <c r="K144" s="36"/>
      <c r="L144" s="39"/>
      <c r="M144" s="200"/>
      <c r="N144" s="201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148</v>
      </c>
      <c r="AU144" s="17" t="s">
        <v>86</v>
      </c>
    </row>
    <row r="145" spans="1:65" s="2" customFormat="1" ht="21.75" customHeight="1">
      <c r="A145" s="34"/>
      <c r="B145" s="35"/>
      <c r="C145" s="243" t="s">
        <v>153</v>
      </c>
      <c r="D145" s="243" t="s">
        <v>332</v>
      </c>
      <c r="E145" s="244" t="s">
        <v>445</v>
      </c>
      <c r="F145" s="245" t="s">
        <v>446</v>
      </c>
      <c r="G145" s="246" t="s">
        <v>231</v>
      </c>
      <c r="H145" s="247">
        <v>1.689</v>
      </c>
      <c r="I145" s="248"/>
      <c r="J145" s="249">
        <f>ROUND(I145*H145,2)</f>
        <v>0</v>
      </c>
      <c r="K145" s="245" t="s">
        <v>147</v>
      </c>
      <c r="L145" s="250"/>
      <c r="M145" s="251" t="s">
        <v>1</v>
      </c>
      <c r="N145" s="252" t="s">
        <v>41</v>
      </c>
      <c r="O145" s="71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5" t="s">
        <v>156</v>
      </c>
      <c r="AT145" s="195" t="s">
        <v>332</v>
      </c>
      <c r="AU145" s="195" t="s">
        <v>86</v>
      </c>
      <c r="AY145" s="17" t="s">
        <v>131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7" t="s">
        <v>84</v>
      </c>
      <c r="BK145" s="196">
        <f>ROUND(I145*H145,2)</f>
        <v>0</v>
      </c>
      <c r="BL145" s="17" t="s">
        <v>130</v>
      </c>
      <c r="BM145" s="195" t="s">
        <v>164</v>
      </c>
    </row>
    <row r="146" spans="1:47" s="2" customFormat="1" ht="11.25">
      <c r="A146" s="34"/>
      <c r="B146" s="35"/>
      <c r="C146" s="36"/>
      <c r="D146" s="197" t="s">
        <v>137</v>
      </c>
      <c r="E146" s="36"/>
      <c r="F146" s="198" t="s">
        <v>446</v>
      </c>
      <c r="G146" s="36"/>
      <c r="H146" s="36"/>
      <c r="I146" s="199"/>
      <c r="J146" s="36"/>
      <c r="K146" s="36"/>
      <c r="L146" s="39"/>
      <c r="M146" s="200"/>
      <c r="N146" s="201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137</v>
      </c>
      <c r="AU146" s="17" t="s">
        <v>86</v>
      </c>
    </row>
    <row r="147" spans="2:51" s="13" customFormat="1" ht="11.25">
      <c r="B147" s="211"/>
      <c r="C147" s="212"/>
      <c r="D147" s="197" t="s">
        <v>238</v>
      </c>
      <c r="E147" s="213" t="s">
        <v>1</v>
      </c>
      <c r="F147" s="214" t="s">
        <v>667</v>
      </c>
      <c r="G147" s="212"/>
      <c r="H147" s="215">
        <v>1.689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238</v>
      </c>
      <c r="AU147" s="221" t="s">
        <v>86</v>
      </c>
      <c r="AV147" s="13" t="s">
        <v>86</v>
      </c>
      <c r="AW147" s="13" t="s">
        <v>32</v>
      </c>
      <c r="AX147" s="13" t="s">
        <v>76</v>
      </c>
      <c r="AY147" s="221" t="s">
        <v>131</v>
      </c>
    </row>
    <row r="148" spans="2:51" s="14" customFormat="1" ht="11.25">
      <c r="B148" s="222"/>
      <c r="C148" s="223"/>
      <c r="D148" s="197" t="s">
        <v>238</v>
      </c>
      <c r="E148" s="224" t="s">
        <v>1</v>
      </c>
      <c r="F148" s="225" t="s">
        <v>240</v>
      </c>
      <c r="G148" s="223"/>
      <c r="H148" s="226">
        <v>1.689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238</v>
      </c>
      <c r="AU148" s="232" t="s">
        <v>86</v>
      </c>
      <c r="AV148" s="14" t="s">
        <v>130</v>
      </c>
      <c r="AW148" s="14" t="s">
        <v>32</v>
      </c>
      <c r="AX148" s="14" t="s">
        <v>84</v>
      </c>
      <c r="AY148" s="232" t="s">
        <v>131</v>
      </c>
    </row>
    <row r="149" spans="2:63" s="12" customFormat="1" ht="22.9" customHeight="1">
      <c r="B149" s="170"/>
      <c r="C149" s="171"/>
      <c r="D149" s="172" t="s">
        <v>75</v>
      </c>
      <c r="E149" s="202" t="s">
        <v>175</v>
      </c>
      <c r="F149" s="202" t="s">
        <v>478</v>
      </c>
      <c r="G149" s="171"/>
      <c r="H149" s="171"/>
      <c r="I149" s="174"/>
      <c r="J149" s="203">
        <f>BK149</f>
        <v>0</v>
      </c>
      <c r="K149" s="171"/>
      <c r="L149" s="176"/>
      <c r="M149" s="177"/>
      <c r="N149" s="178"/>
      <c r="O149" s="178"/>
      <c r="P149" s="179">
        <f>SUM(P150:P170)</f>
        <v>0</v>
      </c>
      <c r="Q149" s="178"/>
      <c r="R149" s="179">
        <f>SUM(R150:R170)</f>
        <v>0</v>
      </c>
      <c r="S149" s="178"/>
      <c r="T149" s="180">
        <f>SUM(T150:T170)</f>
        <v>0</v>
      </c>
      <c r="AR149" s="181" t="s">
        <v>84</v>
      </c>
      <c r="AT149" s="182" t="s">
        <v>75</v>
      </c>
      <c r="AU149" s="182" t="s">
        <v>84</v>
      </c>
      <c r="AY149" s="181" t="s">
        <v>131</v>
      </c>
      <c r="BK149" s="183">
        <f>SUM(BK150:BK170)</f>
        <v>0</v>
      </c>
    </row>
    <row r="150" spans="1:65" s="2" customFormat="1" ht="33" customHeight="1">
      <c r="A150" s="34"/>
      <c r="B150" s="35"/>
      <c r="C150" s="184" t="s">
        <v>167</v>
      </c>
      <c r="D150" s="184" t="s">
        <v>132</v>
      </c>
      <c r="E150" s="185" t="s">
        <v>492</v>
      </c>
      <c r="F150" s="186" t="s">
        <v>493</v>
      </c>
      <c r="G150" s="187" t="s">
        <v>271</v>
      </c>
      <c r="H150" s="188">
        <v>0.26</v>
      </c>
      <c r="I150" s="189"/>
      <c r="J150" s="190">
        <f>ROUND(I150*H150,2)</f>
        <v>0</v>
      </c>
      <c r="K150" s="186" t="s">
        <v>147</v>
      </c>
      <c r="L150" s="39"/>
      <c r="M150" s="191" t="s">
        <v>1</v>
      </c>
      <c r="N150" s="192" t="s">
        <v>41</v>
      </c>
      <c r="O150" s="71"/>
      <c r="P150" s="193">
        <f>O150*H150</f>
        <v>0</v>
      </c>
      <c r="Q150" s="193">
        <v>0</v>
      </c>
      <c r="R150" s="193">
        <f>Q150*H150</f>
        <v>0</v>
      </c>
      <c r="S150" s="193">
        <v>0</v>
      </c>
      <c r="T150" s="19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5" t="s">
        <v>130</v>
      </c>
      <c r="AT150" s="195" t="s">
        <v>132</v>
      </c>
      <c r="AU150" s="195" t="s">
        <v>86</v>
      </c>
      <c r="AY150" s="17" t="s">
        <v>131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17" t="s">
        <v>84</v>
      </c>
      <c r="BK150" s="196">
        <f>ROUND(I150*H150,2)</f>
        <v>0</v>
      </c>
      <c r="BL150" s="17" t="s">
        <v>130</v>
      </c>
      <c r="BM150" s="195" t="s">
        <v>169</v>
      </c>
    </row>
    <row r="151" spans="1:47" s="2" customFormat="1" ht="29.25">
      <c r="A151" s="34"/>
      <c r="B151" s="35"/>
      <c r="C151" s="36"/>
      <c r="D151" s="197" t="s">
        <v>137</v>
      </c>
      <c r="E151" s="36"/>
      <c r="F151" s="198" t="s">
        <v>495</v>
      </c>
      <c r="G151" s="36"/>
      <c r="H151" s="36"/>
      <c r="I151" s="199"/>
      <c r="J151" s="36"/>
      <c r="K151" s="36"/>
      <c r="L151" s="39"/>
      <c r="M151" s="200"/>
      <c r="N151" s="201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137</v>
      </c>
      <c r="AU151" s="17" t="s">
        <v>86</v>
      </c>
    </row>
    <row r="152" spans="1:47" s="2" customFormat="1" ht="11.25">
      <c r="A152" s="34"/>
      <c r="B152" s="35"/>
      <c r="C152" s="36"/>
      <c r="D152" s="204" t="s">
        <v>148</v>
      </c>
      <c r="E152" s="36"/>
      <c r="F152" s="205" t="s">
        <v>496</v>
      </c>
      <c r="G152" s="36"/>
      <c r="H152" s="36"/>
      <c r="I152" s="199"/>
      <c r="J152" s="36"/>
      <c r="K152" s="36"/>
      <c r="L152" s="39"/>
      <c r="M152" s="200"/>
      <c r="N152" s="201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148</v>
      </c>
      <c r="AU152" s="17" t="s">
        <v>86</v>
      </c>
    </row>
    <row r="153" spans="1:65" s="2" customFormat="1" ht="16.5" customHeight="1">
      <c r="A153" s="34"/>
      <c r="B153" s="35"/>
      <c r="C153" s="243" t="s">
        <v>156</v>
      </c>
      <c r="D153" s="243" t="s">
        <v>332</v>
      </c>
      <c r="E153" s="244" t="s">
        <v>507</v>
      </c>
      <c r="F153" s="245" t="s">
        <v>508</v>
      </c>
      <c r="G153" s="246" t="s">
        <v>271</v>
      </c>
      <c r="H153" s="247">
        <v>0.278</v>
      </c>
      <c r="I153" s="248"/>
      <c r="J153" s="249">
        <f>ROUND(I153*H153,2)</f>
        <v>0</v>
      </c>
      <c r="K153" s="245" t="s">
        <v>147</v>
      </c>
      <c r="L153" s="250"/>
      <c r="M153" s="251" t="s">
        <v>1</v>
      </c>
      <c r="N153" s="252" t="s">
        <v>41</v>
      </c>
      <c r="O153" s="71"/>
      <c r="P153" s="193">
        <f>O153*H153</f>
        <v>0</v>
      </c>
      <c r="Q153" s="193">
        <v>0</v>
      </c>
      <c r="R153" s="193">
        <f>Q153*H153</f>
        <v>0</v>
      </c>
      <c r="S153" s="193">
        <v>0</v>
      </c>
      <c r="T153" s="19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5" t="s">
        <v>156</v>
      </c>
      <c r="AT153" s="195" t="s">
        <v>332</v>
      </c>
      <c r="AU153" s="195" t="s">
        <v>86</v>
      </c>
      <c r="AY153" s="17" t="s">
        <v>131</v>
      </c>
      <c r="BE153" s="196">
        <f>IF(N153="základní",J153,0)</f>
        <v>0</v>
      </c>
      <c r="BF153" s="196">
        <f>IF(N153="snížená",J153,0)</f>
        <v>0</v>
      </c>
      <c r="BG153" s="196">
        <f>IF(N153="zákl. přenesená",J153,0)</f>
        <v>0</v>
      </c>
      <c r="BH153" s="196">
        <f>IF(N153="sníž. přenesená",J153,0)</f>
        <v>0</v>
      </c>
      <c r="BI153" s="196">
        <f>IF(N153="nulová",J153,0)</f>
        <v>0</v>
      </c>
      <c r="BJ153" s="17" t="s">
        <v>84</v>
      </c>
      <c r="BK153" s="196">
        <f>ROUND(I153*H153,2)</f>
        <v>0</v>
      </c>
      <c r="BL153" s="17" t="s">
        <v>130</v>
      </c>
      <c r="BM153" s="195" t="s">
        <v>173</v>
      </c>
    </row>
    <row r="154" spans="1:47" s="2" customFormat="1" ht="11.25">
      <c r="A154" s="34"/>
      <c r="B154" s="35"/>
      <c r="C154" s="36"/>
      <c r="D154" s="197" t="s">
        <v>137</v>
      </c>
      <c r="E154" s="36"/>
      <c r="F154" s="198" t="s">
        <v>508</v>
      </c>
      <c r="G154" s="36"/>
      <c r="H154" s="36"/>
      <c r="I154" s="199"/>
      <c r="J154" s="36"/>
      <c r="K154" s="36"/>
      <c r="L154" s="39"/>
      <c r="M154" s="200"/>
      <c r="N154" s="201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137</v>
      </c>
      <c r="AU154" s="17" t="s">
        <v>86</v>
      </c>
    </row>
    <row r="155" spans="2:51" s="13" customFormat="1" ht="11.25">
      <c r="B155" s="211"/>
      <c r="C155" s="212"/>
      <c r="D155" s="197" t="s">
        <v>238</v>
      </c>
      <c r="E155" s="213" t="s">
        <v>1</v>
      </c>
      <c r="F155" s="214" t="s">
        <v>668</v>
      </c>
      <c r="G155" s="212"/>
      <c r="H155" s="215">
        <v>0.273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238</v>
      </c>
      <c r="AU155" s="221" t="s">
        <v>86</v>
      </c>
      <c r="AV155" s="13" t="s">
        <v>86</v>
      </c>
      <c r="AW155" s="13" t="s">
        <v>32</v>
      </c>
      <c r="AX155" s="13" t="s">
        <v>76</v>
      </c>
      <c r="AY155" s="221" t="s">
        <v>131</v>
      </c>
    </row>
    <row r="156" spans="2:51" s="14" customFormat="1" ht="11.25">
      <c r="B156" s="222"/>
      <c r="C156" s="223"/>
      <c r="D156" s="197" t="s">
        <v>238</v>
      </c>
      <c r="E156" s="224" t="s">
        <v>1</v>
      </c>
      <c r="F156" s="225" t="s">
        <v>240</v>
      </c>
      <c r="G156" s="223"/>
      <c r="H156" s="226">
        <v>0.273</v>
      </c>
      <c r="I156" s="227"/>
      <c r="J156" s="223"/>
      <c r="K156" s="223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238</v>
      </c>
      <c r="AU156" s="232" t="s">
        <v>86</v>
      </c>
      <c r="AV156" s="14" t="s">
        <v>130</v>
      </c>
      <c r="AW156" s="14" t="s">
        <v>32</v>
      </c>
      <c r="AX156" s="14" t="s">
        <v>76</v>
      </c>
      <c r="AY156" s="232" t="s">
        <v>131</v>
      </c>
    </row>
    <row r="157" spans="2:51" s="13" customFormat="1" ht="11.25">
      <c r="B157" s="211"/>
      <c r="C157" s="212"/>
      <c r="D157" s="197" t="s">
        <v>238</v>
      </c>
      <c r="E157" s="213" t="s">
        <v>1</v>
      </c>
      <c r="F157" s="214" t="s">
        <v>669</v>
      </c>
      <c r="G157" s="212"/>
      <c r="H157" s="215">
        <v>0.278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238</v>
      </c>
      <c r="AU157" s="221" t="s">
        <v>86</v>
      </c>
      <c r="AV157" s="13" t="s">
        <v>86</v>
      </c>
      <c r="AW157" s="13" t="s">
        <v>32</v>
      </c>
      <c r="AX157" s="13" t="s">
        <v>76</v>
      </c>
      <c r="AY157" s="221" t="s">
        <v>131</v>
      </c>
    </row>
    <row r="158" spans="2:51" s="14" customFormat="1" ht="11.25">
      <c r="B158" s="222"/>
      <c r="C158" s="223"/>
      <c r="D158" s="197" t="s">
        <v>238</v>
      </c>
      <c r="E158" s="224" t="s">
        <v>1</v>
      </c>
      <c r="F158" s="225" t="s">
        <v>240</v>
      </c>
      <c r="G158" s="223"/>
      <c r="H158" s="226">
        <v>0.278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238</v>
      </c>
      <c r="AU158" s="232" t="s">
        <v>86</v>
      </c>
      <c r="AV158" s="14" t="s">
        <v>130</v>
      </c>
      <c r="AW158" s="14" t="s">
        <v>32</v>
      </c>
      <c r="AX158" s="14" t="s">
        <v>84</v>
      </c>
      <c r="AY158" s="232" t="s">
        <v>131</v>
      </c>
    </row>
    <row r="159" spans="1:65" s="2" customFormat="1" ht="33" customHeight="1">
      <c r="A159" s="34"/>
      <c r="B159" s="35"/>
      <c r="C159" s="184" t="s">
        <v>175</v>
      </c>
      <c r="D159" s="184" t="s">
        <v>132</v>
      </c>
      <c r="E159" s="185" t="s">
        <v>512</v>
      </c>
      <c r="F159" s="186" t="s">
        <v>513</v>
      </c>
      <c r="G159" s="187" t="s">
        <v>271</v>
      </c>
      <c r="H159" s="188">
        <v>1.64</v>
      </c>
      <c r="I159" s="189"/>
      <c r="J159" s="190">
        <f>ROUND(I159*H159,2)</f>
        <v>0</v>
      </c>
      <c r="K159" s="186" t="s">
        <v>147</v>
      </c>
      <c r="L159" s="39"/>
      <c r="M159" s="191" t="s">
        <v>1</v>
      </c>
      <c r="N159" s="192" t="s">
        <v>41</v>
      </c>
      <c r="O159" s="71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5" t="s">
        <v>130</v>
      </c>
      <c r="AT159" s="195" t="s">
        <v>132</v>
      </c>
      <c r="AU159" s="195" t="s">
        <v>86</v>
      </c>
      <c r="AY159" s="17" t="s">
        <v>131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17" t="s">
        <v>84</v>
      </c>
      <c r="BK159" s="196">
        <f>ROUND(I159*H159,2)</f>
        <v>0</v>
      </c>
      <c r="BL159" s="17" t="s">
        <v>130</v>
      </c>
      <c r="BM159" s="195" t="s">
        <v>178</v>
      </c>
    </row>
    <row r="160" spans="1:47" s="2" customFormat="1" ht="29.25">
      <c r="A160" s="34"/>
      <c r="B160" s="35"/>
      <c r="C160" s="36"/>
      <c r="D160" s="197" t="s">
        <v>137</v>
      </c>
      <c r="E160" s="36"/>
      <c r="F160" s="198" t="s">
        <v>515</v>
      </c>
      <c r="G160" s="36"/>
      <c r="H160" s="36"/>
      <c r="I160" s="199"/>
      <c r="J160" s="36"/>
      <c r="K160" s="36"/>
      <c r="L160" s="39"/>
      <c r="M160" s="200"/>
      <c r="N160" s="201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137</v>
      </c>
      <c r="AU160" s="17" t="s">
        <v>86</v>
      </c>
    </row>
    <row r="161" spans="1:47" s="2" customFormat="1" ht="11.25">
      <c r="A161" s="34"/>
      <c r="B161" s="35"/>
      <c r="C161" s="36"/>
      <c r="D161" s="204" t="s">
        <v>148</v>
      </c>
      <c r="E161" s="36"/>
      <c r="F161" s="205" t="s">
        <v>516</v>
      </c>
      <c r="G161" s="36"/>
      <c r="H161" s="36"/>
      <c r="I161" s="199"/>
      <c r="J161" s="36"/>
      <c r="K161" s="36"/>
      <c r="L161" s="39"/>
      <c r="M161" s="200"/>
      <c r="N161" s="201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148</v>
      </c>
      <c r="AU161" s="17" t="s">
        <v>86</v>
      </c>
    </row>
    <row r="162" spans="1:65" s="2" customFormat="1" ht="16.5" customHeight="1">
      <c r="A162" s="34"/>
      <c r="B162" s="35"/>
      <c r="C162" s="243" t="s">
        <v>160</v>
      </c>
      <c r="D162" s="243" t="s">
        <v>332</v>
      </c>
      <c r="E162" s="244" t="s">
        <v>524</v>
      </c>
      <c r="F162" s="245" t="s">
        <v>525</v>
      </c>
      <c r="G162" s="246" t="s">
        <v>271</v>
      </c>
      <c r="H162" s="247">
        <v>1.722</v>
      </c>
      <c r="I162" s="248"/>
      <c r="J162" s="249">
        <f>ROUND(I162*H162,2)</f>
        <v>0</v>
      </c>
      <c r="K162" s="245" t="s">
        <v>1</v>
      </c>
      <c r="L162" s="250"/>
      <c r="M162" s="251" t="s">
        <v>1</v>
      </c>
      <c r="N162" s="252" t="s">
        <v>41</v>
      </c>
      <c r="O162" s="71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5" t="s">
        <v>156</v>
      </c>
      <c r="AT162" s="195" t="s">
        <v>332</v>
      </c>
      <c r="AU162" s="195" t="s">
        <v>86</v>
      </c>
      <c r="AY162" s="17" t="s">
        <v>131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7" t="s">
        <v>84</v>
      </c>
      <c r="BK162" s="196">
        <f>ROUND(I162*H162,2)</f>
        <v>0</v>
      </c>
      <c r="BL162" s="17" t="s">
        <v>130</v>
      </c>
      <c r="BM162" s="195" t="s">
        <v>183</v>
      </c>
    </row>
    <row r="163" spans="1:47" s="2" customFormat="1" ht="11.25">
      <c r="A163" s="34"/>
      <c r="B163" s="35"/>
      <c r="C163" s="36"/>
      <c r="D163" s="197" t="s">
        <v>137</v>
      </c>
      <c r="E163" s="36"/>
      <c r="F163" s="198" t="s">
        <v>670</v>
      </c>
      <c r="G163" s="36"/>
      <c r="H163" s="36"/>
      <c r="I163" s="199"/>
      <c r="J163" s="36"/>
      <c r="K163" s="36"/>
      <c r="L163" s="39"/>
      <c r="M163" s="200"/>
      <c r="N163" s="201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137</v>
      </c>
      <c r="AU163" s="17" t="s">
        <v>86</v>
      </c>
    </row>
    <row r="164" spans="2:51" s="13" customFormat="1" ht="11.25">
      <c r="B164" s="211"/>
      <c r="C164" s="212"/>
      <c r="D164" s="197" t="s">
        <v>238</v>
      </c>
      <c r="E164" s="213" t="s">
        <v>1</v>
      </c>
      <c r="F164" s="214" t="s">
        <v>671</v>
      </c>
      <c r="G164" s="212"/>
      <c r="H164" s="215">
        <v>1.722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238</v>
      </c>
      <c r="AU164" s="221" t="s">
        <v>86</v>
      </c>
      <c r="AV164" s="13" t="s">
        <v>86</v>
      </c>
      <c r="AW164" s="13" t="s">
        <v>32</v>
      </c>
      <c r="AX164" s="13" t="s">
        <v>76</v>
      </c>
      <c r="AY164" s="221" t="s">
        <v>131</v>
      </c>
    </row>
    <row r="165" spans="2:51" s="14" customFormat="1" ht="11.25">
      <c r="B165" s="222"/>
      <c r="C165" s="223"/>
      <c r="D165" s="197" t="s">
        <v>238</v>
      </c>
      <c r="E165" s="224" t="s">
        <v>1</v>
      </c>
      <c r="F165" s="225" t="s">
        <v>240</v>
      </c>
      <c r="G165" s="223"/>
      <c r="H165" s="226">
        <v>1.722</v>
      </c>
      <c r="I165" s="227"/>
      <c r="J165" s="223"/>
      <c r="K165" s="223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238</v>
      </c>
      <c r="AU165" s="232" t="s">
        <v>86</v>
      </c>
      <c r="AV165" s="14" t="s">
        <v>130</v>
      </c>
      <c r="AW165" s="14" t="s">
        <v>32</v>
      </c>
      <c r="AX165" s="14" t="s">
        <v>84</v>
      </c>
      <c r="AY165" s="232" t="s">
        <v>131</v>
      </c>
    </row>
    <row r="166" spans="1:65" s="2" customFormat="1" ht="24.2" customHeight="1">
      <c r="A166" s="34"/>
      <c r="B166" s="35"/>
      <c r="C166" s="184" t="s">
        <v>185</v>
      </c>
      <c r="D166" s="184" t="s">
        <v>132</v>
      </c>
      <c r="E166" s="185" t="s">
        <v>534</v>
      </c>
      <c r="F166" s="186" t="s">
        <v>535</v>
      </c>
      <c r="G166" s="187" t="s">
        <v>276</v>
      </c>
      <c r="H166" s="188">
        <v>0.171</v>
      </c>
      <c r="I166" s="189"/>
      <c r="J166" s="190">
        <f>ROUND(I166*H166,2)</f>
        <v>0</v>
      </c>
      <c r="K166" s="186" t="s">
        <v>147</v>
      </c>
      <c r="L166" s="39"/>
      <c r="M166" s="191" t="s">
        <v>1</v>
      </c>
      <c r="N166" s="192" t="s">
        <v>41</v>
      </c>
      <c r="O166" s="71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5" t="s">
        <v>130</v>
      </c>
      <c r="AT166" s="195" t="s">
        <v>132</v>
      </c>
      <c r="AU166" s="195" t="s">
        <v>86</v>
      </c>
      <c r="AY166" s="17" t="s">
        <v>131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17" t="s">
        <v>84</v>
      </c>
      <c r="BK166" s="196">
        <f>ROUND(I166*H166,2)</f>
        <v>0</v>
      </c>
      <c r="BL166" s="17" t="s">
        <v>130</v>
      </c>
      <c r="BM166" s="195" t="s">
        <v>188</v>
      </c>
    </row>
    <row r="167" spans="1:47" s="2" customFormat="1" ht="19.5">
      <c r="A167" s="34"/>
      <c r="B167" s="35"/>
      <c r="C167" s="36"/>
      <c r="D167" s="197" t="s">
        <v>137</v>
      </c>
      <c r="E167" s="36"/>
      <c r="F167" s="198" t="s">
        <v>537</v>
      </c>
      <c r="G167" s="36"/>
      <c r="H167" s="36"/>
      <c r="I167" s="199"/>
      <c r="J167" s="36"/>
      <c r="K167" s="36"/>
      <c r="L167" s="39"/>
      <c r="M167" s="200"/>
      <c r="N167" s="201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137</v>
      </c>
      <c r="AU167" s="17" t="s">
        <v>86</v>
      </c>
    </row>
    <row r="168" spans="1:47" s="2" customFormat="1" ht="11.25">
      <c r="A168" s="34"/>
      <c r="B168" s="35"/>
      <c r="C168" s="36"/>
      <c r="D168" s="204" t="s">
        <v>148</v>
      </c>
      <c r="E168" s="36"/>
      <c r="F168" s="205" t="s">
        <v>538</v>
      </c>
      <c r="G168" s="36"/>
      <c r="H168" s="36"/>
      <c r="I168" s="199"/>
      <c r="J168" s="36"/>
      <c r="K168" s="36"/>
      <c r="L168" s="39"/>
      <c r="M168" s="200"/>
      <c r="N168" s="201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148</v>
      </c>
      <c r="AU168" s="17" t="s">
        <v>86</v>
      </c>
    </row>
    <row r="169" spans="2:51" s="13" customFormat="1" ht="11.25">
      <c r="B169" s="211"/>
      <c r="C169" s="212"/>
      <c r="D169" s="197" t="s">
        <v>238</v>
      </c>
      <c r="E169" s="213" t="s">
        <v>1</v>
      </c>
      <c r="F169" s="214" t="s">
        <v>672</v>
      </c>
      <c r="G169" s="212"/>
      <c r="H169" s="215">
        <v>0.171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238</v>
      </c>
      <c r="AU169" s="221" t="s">
        <v>86</v>
      </c>
      <c r="AV169" s="13" t="s">
        <v>86</v>
      </c>
      <c r="AW169" s="13" t="s">
        <v>32</v>
      </c>
      <c r="AX169" s="13" t="s">
        <v>76</v>
      </c>
      <c r="AY169" s="221" t="s">
        <v>131</v>
      </c>
    </row>
    <row r="170" spans="2:51" s="14" customFormat="1" ht="11.25">
      <c r="B170" s="222"/>
      <c r="C170" s="223"/>
      <c r="D170" s="197" t="s">
        <v>238</v>
      </c>
      <c r="E170" s="224" t="s">
        <v>1</v>
      </c>
      <c r="F170" s="225" t="s">
        <v>240</v>
      </c>
      <c r="G170" s="223"/>
      <c r="H170" s="226">
        <v>0.171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238</v>
      </c>
      <c r="AU170" s="232" t="s">
        <v>86</v>
      </c>
      <c r="AV170" s="14" t="s">
        <v>130</v>
      </c>
      <c r="AW170" s="14" t="s">
        <v>32</v>
      </c>
      <c r="AX170" s="14" t="s">
        <v>84</v>
      </c>
      <c r="AY170" s="232" t="s">
        <v>131</v>
      </c>
    </row>
    <row r="171" spans="2:63" s="12" customFormat="1" ht="22.9" customHeight="1">
      <c r="B171" s="170"/>
      <c r="C171" s="171"/>
      <c r="D171" s="172" t="s">
        <v>75</v>
      </c>
      <c r="E171" s="202" t="s">
        <v>582</v>
      </c>
      <c r="F171" s="202" t="s">
        <v>583</v>
      </c>
      <c r="G171" s="171"/>
      <c r="H171" s="171"/>
      <c r="I171" s="174"/>
      <c r="J171" s="203">
        <f>BK171</f>
        <v>0</v>
      </c>
      <c r="K171" s="171"/>
      <c r="L171" s="176"/>
      <c r="M171" s="177"/>
      <c r="N171" s="178"/>
      <c r="O171" s="178"/>
      <c r="P171" s="179">
        <f>SUM(P172:P174)</f>
        <v>0</v>
      </c>
      <c r="Q171" s="178"/>
      <c r="R171" s="179">
        <f>SUM(R172:R174)</f>
        <v>0</v>
      </c>
      <c r="S171" s="178"/>
      <c r="T171" s="180">
        <f>SUM(T172:T174)</f>
        <v>0</v>
      </c>
      <c r="AR171" s="181" t="s">
        <v>84</v>
      </c>
      <c r="AT171" s="182" t="s">
        <v>75</v>
      </c>
      <c r="AU171" s="182" t="s">
        <v>84</v>
      </c>
      <c r="AY171" s="181" t="s">
        <v>131</v>
      </c>
      <c r="BK171" s="183">
        <f>SUM(BK172:BK174)</f>
        <v>0</v>
      </c>
    </row>
    <row r="172" spans="1:65" s="2" customFormat="1" ht="24.2" customHeight="1">
      <c r="A172" s="34"/>
      <c r="B172" s="35"/>
      <c r="C172" s="184" t="s">
        <v>164</v>
      </c>
      <c r="D172" s="184" t="s">
        <v>132</v>
      </c>
      <c r="E172" s="185" t="s">
        <v>585</v>
      </c>
      <c r="F172" s="186" t="s">
        <v>586</v>
      </c>
      <c r="G172" s="187" t="s">
        <v>305</v>
      </c>
      <c r="H172" s="188">
        <v>1.652</v>
      </c>
      <c r="I172" s="189"/>
      <c r="J172" s="190">
        <f>ROUND(I172*H172,2)</f>
        <v>0</v>
      </c>
      <c r="K172" s="186" t="s">
        <v>147</v>
      </c>
      <c r="L172" s="39"/>
      <c r="M172" s="191" t="s">
        <v>1</v>
      </c>
      <c r="N172" s="192" t="s">
        <v>41</v>
      </c>
      <c r="O172" s="71"/>
      <c r="P172" s="193">
        <f>O172*H172</f>
        <v>0</v>
      </c>
      <c r="Q172" s="193">
        <v>0</v>
      </c>
      <c r="R172" s="193">
        <f>Q172*H172</f>
        <v>0</v>
      </c>
      <c r="S172" s="193">
        <v>0</v>
      </c>
      <c r="T172" s="19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5" t="s">
        <v>130</v>
      </c>
      <c r="AT172" s="195" t="s">
        <v>132</v>
      </c>
      <c r="AU172" s="195" t="s">
        <v>86</v>
      </c>
      <c r="AY172" s="17" t="s">
        <v>131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17" t="s">
        <v>84</v>
      </c>
      <c r="BK172" s="196">
        <f>ROUND(I172*H172,2)</f>
        <v>0</v>
      </c>
      <c r="BL172" s="17" t="s">
        <v>130</v>
      </c>
      <c r="BM172" s="195" t="s">
        <v>194</v>
      </c>
    </row>
    <row r="173" spans="1:47" s="2" customFormat="1" ht="19.5">
      <c r="A173" s="34"/>
      <c r="B173" s="35"/>
      <c r="C173" s="36"/>
      <c r="D173" s="197" t="s">
        <v>137</v>
      </c>
      <c r="E173" s="36"/>
      <c r="F173" s="198" t="s">
        <v>588</v>
      </c>
      <c r="G173" s="36"/>
      <c r="H173" s="36"/>
      <c r="I173" s="199"/>
      <c r="J173" s="36"/>
      <c r="K173" s="36"/>
      <c r="L173" s="39"/>
      <c r="M173" s="200"/>
      <c r="N173" s="201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137</v>
      </c>
      <c r="AU173" s="17" t="s">
        <v>86</v>
      </c>
    </row>
    <row r="174" spans="1:47" s="2" customFormat="1" ht="11.25">
      <c r="A174" s="34"/>
      <c r="B174" s="35"/>
      <c r="C174" s="36"/>
      <c r="D174" s="204" t="s">
        <v>148</v>
      </c>
      <c r="E174" s="36"/>
      <c r="F174" s="205" t="s">
        <v>589</v>
      </c>
      <c r="G174" s="36"/>
      <c r="H174" s="36"/>
      <c r="I174" s="199"/>
      <c r="J174" s="36"/>
      <c r="K174" s="36"/>
      <c r="L174" s="39"/>
      <c r="M174" s="207"/>
      <c r="N174" s="208"/>
      <c r="O174" s="209"/>
      <c r="P174" s="209"/>
      <c r="Q174" s="209"/>
      <c r="R174" s="209"/>
      <c r="S174" s="209"/>
      <c r="T174" s="210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148</v>
      </c>
      <c r="AU174" s="17" t="s">
        <v>86</v>
      </c>
    </row>
    <row r="175" spans="1:31" s="2" customFormat="1" ht="6.95" customHeight="1">
      <c r="A175" s="34"/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39"/>
      <c r="M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</sheetData>
  <sheetProtection algorithmName="SHA-512" hashValue="UF+hDvcxd8H5SnhTFXcm6eMnF4SstD5BwtZyQTQkGE76XmtQAHM+ewDNzeo2kjnmFmqyBHTJZeLwuoJsfu3Stw==" saltValue="Vz/+3kSKhUiV1FY2V+K05dT3WE0kalhiaijsHfP52G0gs+j+suRgy6p7mjKSDVgeT7YW/3Om3yVpL89wI6t1Iw==" spinCount="100000" sheet="1" objects="1" scenarios="1" formatColumns="0" formatRows="0" autoFilter="0"/>
  <autoFilter ref="C120:K17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hyperlinks>
    <hyperlink ref="F126" r:id="rId1" display="https://podminky.urs.cz/item/CS_URS_2023_02/111301111"/>
    <hyperlink ref="F129" r:id="rId2" display="https://podminky.urs.cz/item/CS_URS_2023_02/122251101"/>
    <hyperlink ref="F134" r:id="rId3" display="https://podminky.urs.cz/item/CS_URS_2023_02/181951112"/>
    <hyperlink ref="F138" r:id="rId4" display="https://podminky.urs.cz/item/CS_URS_2023_02/564851011"/>
    <hyperlink ref="F144" r:id="rId5" display="https://podminky.urs.cz/item/CS_URS_2023_02/596211110"/>
    <hyperlink ref="F152" r:id="rId6" display="https://podminky.urs.cz/item/CS_URS_2023_02/916131213"/>
    <hyperlink ref="F161" r:id="rId7" display="https://podminky.urs.cz/item/CS_URS_2023_02/916231213"/>
    <hyperlink ref="F168" r:id="rId8" display="https://podminky.urs.cz/item/CS_URS_2023_02/916991121"/>
    <hyperlink ref="F174" r:id="rId9" display="https://podminky.urs.cz/item/CS_URS_2023_02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94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101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Prodloužení chodníku Svádov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673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26. 9. 2023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>Statutární město Ústí nad Labem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DIPONT s.r.o.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ROUND((SUM(BE127:BE381)),2)</f>
        <v>0</v>
      </c>
      <c r="G33" s="34"/>
      <c r="H33" s="34"/>
      <c r="I33" s="124">
        <v>0.21</v>
      </c>
      <c r="J33" s="123">
        <f>ROUND(((SUM(BE127:BE381))*I33),2)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ROUND((SUM(BF127:BF381)),2)</f>
        <v>0</v>
      </c>
      <c r="G34" s="34"/>
      <c r="H34" s="34"/>
      <c r="I34" s="124">
        <v>0.15</v>
      </c>
      <c r="J34" s="123">
        <f>ROUND(((SUM(BF127:BF381))*I34),2)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ROUND((SUM(BG127:BG381)),2)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ROUND((SUM(BH127:BH381)),2)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ROUND((SUM(BI127:BI381)),2)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Prodloužení chodníku Svádov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SO 102 - Rozšíření silnice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26. 9. 2023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Statutární město Ústí nad Labem</v>
      </c>
      <c r="G91" s="36"/>
      <c r="H91" s="36"/>
      <c r="I91" s="29" t="s">
        <v>30</v>
      </c>
      <c r="J91" s="32" t="str">
        <f>E21</f>
        <v>DIPONT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105</v>
      </c>
      <c r="D94" s="144"/>
      <c r="E94" s="144"/>
      <c r="F94" s="144"/>
      <c r="G94" s="144"/>
      <c r="H94" s="144"/>
      <c r="I94" s="144"/>
      <c r="J94" s="145" t="s">
        <v>106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107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108</v>
      </c>
    </row>
    <row r="97" spans="2:12" s="9" customFormat="1" ht="24.95" customHeight="1">
      <c r="B97" s="147"/>
      <c r="C97" s="148"/>
      <c r="D97" s="149" t="s">
        <v>207</v>
      </c>
      <c r="E97" s="150"/>
      <c r="F97" s="150"/>
      <c r="G97" s="150"/>
      <c r="H97" s="150"/>
      <c r="I97" s="150"/>
      <c r="J97" s="151">
        <f>J128</f>
        <v>0</v>
      </c>
      <c r="K97" s="148"/>
      <c r="L97" s="152"/>
    </row>
    <row r="98" spans="2:12" s="10" customFormat="1" ht="19.9" customHeight="1">
      <c r="B98" s="153"/>
      <c r="C98" s="154"/>
      <c r="D98" s="155" t="s">
        <v>208</v>
      </c>
      <c r="E98" s="156"/>
      <c r="F98" s="156"/>
      <c r="G98" s="156"/>
      <c r="H98" s="156"/>
      <c r="I98" s="156"/>
      <c r="J98" s="157">
        <f>J129</f>
        <v>0</v>
      </c>
      <c r="K98" s="154"/>
      <c r="L98" s="158"/>
    </row>
    <row r="99" spans="2:12" s="10" customFormat="1" ht="19.9" customHeight="1">
      <c r="B99" s="153"/>
      <c r="C99" s="154"/>
      <c r="D99" s="155" t="s">
        <v>209</v>
      </c>
      <c r="E99" s="156"/>
      <c r="F99" s="156"/>
      <c r="G99" s="156"/>
      <c r="H99" s="156"/>
      <c r="I99" s="156"/>
      <c r="J99" s="157">
        <f>J211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211</v>
      </c>
      <c r="E100" s="156"/>
      <c r="F100" s="156"/>
      <c r="G100" s="156"/>
      <c r="H100" s="156"/>
      <c r="I100" s="156"/>
      <c r="J100" s="157">
        <f>J228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213</v>
      </c>
      <c r="E101" s="156"/>
      <c r="F101" s="156"/>
      <c r="G101" s="156"/>
      <c r="H101" s="156"/>
      <c r="I101" s="156"/>
      <c r="J101" s="157">
        <f>J272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214</v>
      </c>
      <c r="E102" s="156"/>
      <c r="F102" s="156"/>
      <c r="G102" s="156"/>
      <c r="H102" s="156"/>
      <c r="I102" s="156"/>
      <c r="J102" s="157">
        <f>J315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215</v>
      </c>
      <c r="E103" s="156"/>
      <c r="F103" s="156"/>
      <c r="G103" s="156"/>
      <c r="H103" s="156"/>
      <c r="I103" s="156"/>
      <c r="J103" s="157">
        <f>J354</f>
        <v>0</v>
      </c>
      <c r="K103" s="154"/>
      <c r="L103" s="158"/>
    </row>
    <row r="104" spans="2:12" s="9" customFormat="1" ht="24.95" customHeight="1">
      <c r="B104" s="147"/>
      <c r="C104" s="148"/>
      <c r="D104" s="149" t="s">
        <v>216</v>
      </c>
      <c r="E104" s="150"/>
      <c r="F104" s="150"/>
      <c r="G104" s="150"/>
      <c r="H104" s="150"/>
      <c r="I104" s="150"/>
      <c r="J104" s="151">
        <f>J358</f>
        <v>0</v>
      </c>
      <c r="K104" s="148"/>
      <c r="L104" s="152"/>
    </row>
    <row r="105" spans="2:12" s="10" customFormat="1" ht="19.9" customHeight="1">
      <c r="B105" s="153"/>
      <c r="C105" s="154"/>
      <c r="D105" s="155" t="s">
        <v>219</v>
      </c>
      <c r="E105" s="156"/>
      <c r="F105" s="156"/>
      <c r="G105" s="156"/>
      <c r="H105" s="156"/>
      <c r="I105" s="156"/>
      <c r="J105" s="157">
        <f>J359</f>
        <v>0</v>
      </c>
      <c r="K105" s="154"/>
      <c r="L105" s="158"/>
    </row>
    <row r="106" spans="2:12" s="9" customFormat="1" ht="24.95" customHeight="1">
      <c r="B106" s="147"/>
      <c r="C106" s="148"/>
      <c r="D106" s="149" t="s">
        <v>110</v>
      </c>
      <c r="E106" s="150"/>
      <c r="F106" s="150"/>
      <c r="G106" s="150"/>
      <c r="H106" s="150"/>
      <c r="I106" s="150"/>
      <c r="J106" s="151">
        <f>J377</f>
        <v>0</v>
      </c>
      <c r="K106" s="148"/>
      <c r="L106" s="152"/>
    </row>
    <row r="107" spans="2:12" s="10" customFormat="1" ht="19.9" customHeight="1">
      <c r="B107" s="153"/>
      <c r="C107" s="154"/>
      <c r="D107" s="155" t="s">
        <v>113</v>
      </c>
      <c r="E107" s="156"/>
      <c r="F107" s="156"/>
      <c r="G107" s="156"/>
      <c r="H107" s="156"/>
      <c r="I107" s="156"/>
      <c r="J107" s="157">
        <f>J378</f>
        <v>0</v>
      </c>
      <c r="K107" s="154"/>
      <c r="L107" s="158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115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301" t="str">
        <f>E7</f>
        <v>Prodloužení chodníku Svádov</v>
      </c>
      <c r="F117" s="302"/>
      <c r="G117" s="302"/>
      <c r="H117" s="302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102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53" t="str">
        <f>E9</f>
        <v>SO 102 - Rozšíření silnice</v>
      </c>
      <c r="F119" s="303"/>
      <c r="G119" s="303"/>
      <c r="H119" s="303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 xml:space="preserve"> </v>
      </c>
      <c r="G121" s="36"/>
      <c r="H121" s="36"/>
      <c r="I121" s="29" t="s">
        <v>22</v>
      </c>
      <c r="J121" s="66" t="str">
        <f>IF(J12="","",J12)</f>
        <v>26. 9. 2023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24</v>
      </c>
      <c r="D123" s="36"/>
      <c r="E123" s="36"/>
      <c r="F123" s="27" t="str">
        <f>E15</f>
        <v>Statutární město Ústí nad Labem</v>
      </c>
      <c r="G123" s="36"/>
      <c r="H123" s="36"/>
      <c r="I123" s="29" t="s">
        <v>30</v>
      </c>
      <c r="J123" s="32" t="str">
        <f>E21</f>
        <v>DIPONT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28</v>
      </c>
      <c r="D124" s="36"/>
      <c r="E124" s="36"/>
      <c r="F124" s="27" t="str">
        <f>IF(E18="","",E18)</f>
        <v>Vyplň údaj</v>
      </c>
      <c r="G124" s="36"/>
      <c r="H124" s="36"/>
      <c r="I124" s="29" t="s">
        <v>33</v>
      </c>
      <c r="J124" s="32" t="str">
        <f>E24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59"/>
      <c r="B126" s="160"/>
      <c r="C126" s="161" t="s">
        <v>116</v>
      </c>
      <c r="D126" s="162" t="s">
        <v>61</v>
      </c>
      <c r="E126" s="162" t="s">
        <v>57</v>
      </c>
      <c r="F126" s="162" t="s">
        <v>58</v>
      </c>
      <c r="G126" s="162" t="s">
        <v>117</v>
      </c>
      <c r="H126" s="162" t="s">
        <v>118</v>
      </c>
      <c r="I126" s="162" t="s">
        <v>119</v>
      </c>
      <c r="J126" s="162" t="s">
        <v>106</v>
      </c>
      <c r="K126" s="163" t="s">
        <v>120</v>
      </c>
      <c r="L126" s="164"/>
      <c r="M126" s="75" t="s">
        <v>1</v>
      </c>
      <c r="N126" s="76" t="s">
        <v>40</v>
      </c>
      <c r="O126" s="76" t="s">
        <v>121</v>
      </c>
      <c r="P126" s="76" t="s">
        <v>122</v>
      </c>
      <c r="Q126" s="76" t="s">
        <v>123</v>
      </c>
      <c r="R126" s="76" t="s">
        <v>124</v>
      </c>
      <c r="S126" s="76" t="s">
        <v>125</v>
      </c>
      <c r="T126" s="77" t="s">
        <v>126</v>
      </c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</row>
    <row r="127" spans="1:63" s="2" customFormat="1" ht="22.9" customHeight="1">
      <c r="A127" s="34"/>
      <c r="B127" s="35"/>
      <c r="C127" s="82" t="s">
        <v>127</v>
      </c>
      <c r="D127" s="36"/>
      <c r="E127" s="36"/>
      <c r="F127" s="36"/>
      <c r="G127" s="36"/>
      <c r="H127" s="36"/>
      <c r="I127" s="36"/>
      <c r="J127" s="165">
        <f>BK127</f>
        <v>0</v>
      </c>
      <c r="K127" s="36"/>
      <c r="L127" s="39"/>
      <c r="M127" s="78"/>
      <c r="N127" s="166"/>
      <c r="O127" s="79"/>
      <c r="P127" s="167">
        <f>P128+P358+P377</f>
        <v>0</v>
      </c>
      <c r="Q127" s="79"/>
      <c r="R127" s="167">
        <f>R128+R358+R377</f>
        <v>0</v>
      </c>
      <c r="S127" s="79"/>
      <c r="T127" s="168">
        <f>T128+T358+T377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75</v>
      </c>
      <c r="AU127" s="17" t="s">
        <v>108</v>
      </c>
      <c r="BK127" s="169">
        <f>BK128+BK358+BK377</f>
        <v>0</v>
      </c>
    </row>
    <row r="128" spans="2:63" s="12" customFormat="1" ht="25.9" customHeight="1">
      <c r="B128" s="170"/>
      <c r="C128" s="171"/>
      <c r="D128" s="172" t="s">
        <v>75</v>
      </c>
      <c r="E128" s="173" t="s">
        <v>221</v>
      </c>
      <c r="F128" s="173" t="s">
        <v>222</v>
      </c>
      <c r="G128" s="171"/>
      <c r="H128" s="171"/>
      <c r="I128" s="174"/>
      <c r="J128" s="175">
        <f>BK128</f>
        <v>0</v>
      </c>
      <c r="K128" s="171"/>
      <c r="L128" s="176"/>
      <c r="M128" s="177"/>
      <c r="N128" s="178"/>
      <c r="O128" s="178"/>
      <c r="P128" s="179">
        <f>P129+P211+P228+P272+P315+P354</f>
        <v>0</v>
      </c>
      <c r="Q128" s="178"/>
      <c r="R128" s="179">
        <f>R129+R211+R228+R272+R315+R354</f>
        <v>0</v>
      </c>
      <c r="S128" s="178"/>
      <c r="T128" s="180">
        <f>T129+T211+T228+T272+T315+T354</f>
        <v>0</v>
      </c>
      <c r="AR128" s="181" t="s">
        <v>84</v>
      </c>
      <c r="AT128" s="182" t="s">
        <v>75</v>
      </c>
      <c r="AU128" s="182" t="s">
        <v>76</v>
      </c>
      <c r="AY128" s="181" t="s">
        <v>131</v>
      </c>
      <c r="BK128" s="183">
        <f>BK129+BK211+BK228+BK272+BK315+BK354</f>
        <v>0</v>
      </c>
    </row>
    <row r="129" spans="2:63" s="12" customFormat="1" ht="22.9" customHeight="1">
      <c r="B129" s="170"/>
      <c r="C129" s="171"/>
      <c r="D129" s="172" t="s">
        <v>75</v>
      </c>
      <c r="E129" s="202" t="s">
        <v>84</v>
      </c>
      <c r="F129" s="202" t="s">
        <v>223</v>
      </c>
      <c r="G129" s="171"/>
      <c r="H129" s="171"/>
      <c r="I129" s="174"/>
      <c r="J129" s="203">
        <f>BK129</f>
        <v>0</v>
      </c>
      <c r="K129" s="171"/>
      <c r="L129" s="176"/>
      <c r="M129" s="177"/>
      <c r="N129" s="178"/>
      <c r="O129" s="178"/>
      <c r="P129" s="179">
        <f>SUM(P130:P210)</f>
        <v>0</v>
      </c>
      <c r="Q129" s="178"/>
      <c r="R129" s="179">
        <f>SUM(R130:R210)</f>
        <v>0</v>
      </c>
      <c r="S129" s="178"/>
      <c r="T129" s="180">
        <f>SUM(T130:T210)</f>
        <v>0</v>
      </c>
      <c r="AR129" s="181" t="s">
        <v>84</v>
      </c>
      <c r="AT129" s="182" t="s">
        <v>75</v>
      </c>
      <c r="AU129" s="182" t="s">
        <v>84</v>
      </c>
      <c r="AY129" s="181" t="s">
        <v>131</v>
      </c>
      <c r="BK129" s="183">
        <f>SUM(BK130:BK210)</f>
        <v>0</v>
      </c>
    </row>
    <row r="130" spans="1:65" s="2" customFormat="1" ht="24.2" customHeight="1">
      <c r="A130" s="34"/>
      <c r="B130" s="35"/>
      <c r="C130" s="184" t="s">
        <v>84</v>
      </c>
      <c r="D130" s="184" t="s">
        <v>132</v>
      </c>
      <c r="E130" s="185" t="s">
        <v>234</v>
      </c>
      <c r="F130" s="186" t="s">
        <v>235</v>
      </c>
      <c r="G130" s="187" t="s">
        <v>231</v>
      </c>
      <c r="H130" s="188">
        <v>33.34</v>
      </c>
      <c r="I130" s="189"/>
      <c r="J130" s="190">
        <f>ROUND(I130*H130,2)</f>
        <v>0</v>
      </c>
      <c r="K130" s="186" t="s">
        <v>147</v>
      </c>
      <c r="L130" s="39"/>
      <c r="M130" s="191" t="s">
        <v>1</v>
      </c>
      <c r="N130" s="192" t="s">
        <v>41</v>
      </c>
      <c r="O130" s="71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5" t="s">
        <v>130</v>
      </c>
      <c r="AT130" s="195" t="s">
        <v>132</v>
      </c>
      <c r="AU130" s="195" t="s">
        <v>86</v>
      </c>
      <c r="AY130" s="17" t="s">
        <v>131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17" t="s">
        <v>84</v>
      </c>
      <c r="BK130" s="196">
        <f>ROUND(I130*H130,2)</f>
        <v>0</v>
      </c>
      <c r="BL130" s="17" t="s">
        <v>130</v>
      </c>
      <c r="BM130" s="195" t="s">
        <v>86</v>
      </c>
    </row>
    <row r="131" spans="1:47" s="2" customFormat="1" ht="11.25">
      <c r="A131" s="34"/>
      <c r="B131" s="35"/>
      <c r="C131" s="36"/>
      <c r="D131" s="197" t="s">
        <v>137</v>
      </c>
      <c r="E131" s="36"/>
      <c r="F131" s="198" t="s">
        <v>236</v>
      </c>
      <c r="G131" s="36"/>
      <c r="H131" s="36"/>
      <c r="I131" s="199"/>
      <c r="J131" s="36"/>
      <c r="K131" s="36"/>
      <c r="L131" s="39"/>
      <c r="M131" s="200"/>
      <c r="N131" s="201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137</v>
      </c>
      <c r="AU131" s="17" t="s">
        <v>86</v>
      </c>
    </row>
    <row r="132" spans="1:47" s="2" customFormat="1" ht="11.25">
      <c r="A132" s="34"/>
      <c r="B132" s="35"/>
      <c r="C132" s="36"/>
      <c r="D132" s="204" t="s">
        <v>148</v>
      </c>
      <c r="E132" s="36"/>
      <c r="F132" s="205" t="s">
        <v>237</v>
      </c>
      <c r="G132" s="36"/>
      <c r="H132" s="36"/>
      <c r="I132" s="199"/>
      <c r="J132" s="36"/>
      <c r="K132" s="36"/>
      <c r="L132" s="39"/>
      <c r="M132" s="200"/>
      <c r="N132" s="201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148</v>
      </c>
      <c r="AU132" s="17" t="s">
        <v>86</v>
      </c>
    </row>
    <row r="133" spans="2:51" s="15" customFormat="1" ht="11.25">
      <c r="B133" s="233"/>
      <c r="C133" s="234"/>
      <c r="D133" s="197" t="s">
        <v>238</v>
      </c>
      <c r="E133" s="235" t="s">
        <v>1</v>
      </c>
      <c r="F133" s="236" t="s">
        <v>674</v>
      </c>
      <c r="G133" s="234"/>
      <c r="H133" s="235" t="s">
        <v>1</v>
      </c>
      <c r="I133" s="237"/>
      <c r="J133" s="234"/>
      <c r="K133" s="234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238</v>
      </c>
      <c r="AU133" s="242" t="s">
        <v>86</v>
      </c>
      <c r="AV133" s="15" t="s">
        <v>84</v>
      </c>
      <c r="AW133" s="15" t="s">
        <v>32</v>
      </c>
      <c r="AX133" s="15" t="s">
        <v>76</v>
      </c>
      <c r="AY133" s="242" t="s">
        <v>131</v>
      </c>
    </row>
    <row r="134" spans="2:51" s="13" customFormat="1" ht="11.25">
      <c r="B134" s="211"/>
      <c r="C134" s="212"/>
      <c r="D134" s="197" t="s">
        <v>238</v>
      </c>
      <c r="E134" s="213" t="s">
        <v>1</v>
      </c>
      <c r="F134" s="214" t="s">
        <v>675</v>
      </c>
      <c r="G134" s="212"/>
      <c r="H134" s="215">
        <v>33.34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238</v>
      </c>
      <c r="AU134" s="221" t="s">
        <v>86</v>
      </c>
      <c r="AV134" s="13" t="s">
        <v>86</v>
      </c>
      <c r="AW134" s="13" t="s">
        <v>32</v>
      </c>
      <c r="AX134" s="13" t="s">
        <v>76</v>
      </c>
      <c r="AY134" s="221" t="s">
        <v>131</v>
      </c>
    </row>
    <row r="135" spans="2:51" s="14" customFormat="1" ht="11.25">
      <c r="B135" s="222"/>
      <c r="C135" s="223"/>
      <c r="D135" s="197" t="s">
        <v>238</v>
      </c>
      <c r="E135" s="224" t="s">
        <v>1</v>
      </c>
      <c r="F135" s="225" t="s">
        <v>240</v>
      </c>
      <c r="G135" s="223"/>
      <c r="H135" s="226">
        <v>33.34</v>
      </c>
      <c r="I135" s="227"/>
      <c r="J135" s="223"/>
      <c r="K135" s="223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238</v>
      </c>
      <c r="AU135" s="232" t="s">
        <v>86</v>
      </c>
      <c r="AV135" s="14" t="s">
        <v>130</v>
      </c>
      <c r="AW135" s="14" t="s">
        <v>32</v>
      </c>
      <c r="AX135" s="14" t="s">
        <v>84</v>
      </c>
      <c r="AY135" s="232" t="s">
        <v>131</v>
      </c>
    </row>
    <row r="136" spans="1:65" s="2" customFormat="1" ht="33" customHeight="1">
      <c r="A136" s="34"/>
      <c r="B136" s="35"/>
      <c r="C136" s="184" t="s">
        <v>86</v>
      </c>
      <c r="D136" s="184" t="s">
        <v>132</v>
      </c>
      <c r="E136" s="185" t="s">
        <v>676</v>
      </c>
      <c r="F136" s="186" t="s">
        <v>677</v>
      </c>
      <c r="G136" s="187" t="s">
        <v>231</v>
      </c>
      <c r="H136" s="188">
        <v>83.36</v>
      </c>
      <c r="I136" s="189"/>
      <c r="J136" s="190">
        <f>ROUND(I136*H136,2)</f>
        <v>0</v>
      </c>
      <c r="K136" s="186" t="s">
        <v>147</v>
      </c>
      <c r="L136" s="39"/>
      <c r="M136" s="191" t="s">
        <v>1</v>
      </c>
      <c r="N136" s="192" t="s">
        <v>41</v>
      </c>
      <c r="O136" s="71"/>
      <c r="P136" s="193">
        <f>O136*H136</f>
        <v>0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5" t="s">
        <v>130</v>
      </c>
      <c r="AT136" s="195" t="s">
        <v>132</v>
      </c>
      <c r="AU136" s="195" t="s">
        <v>86</v>
      </c>
      <c r="AY136" s="17" t="s">
        <v>131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17" t="s">
        <v>84</v>
      </c>
      <c r="BK136" s="196">
        <f>ROUND(I136*H136,2)</f>
        <v>0</v>
      </c>
      <c r="BL136" s="17" t="s">
        <v>130</v>
      </c>
      <c r="BM136" s="195" t="s">
        <v>130</v>
      </c>
    </row>
    <row r="137" spans="1:47" s="2" customFormat="1" ht="39">
      <c r="A137" s="34"/>
      <c r="B137" s="35"/>
      <c r="C137" s="36"/>
      <c r="D137" s="197" t="s">
        <v>137</v>
      </c>
      <c r="E137" s="36"/>
      <c r="F137" s="198" t="s">
        <v>678</v>
      </c>
      <c r="G137" s="36"/>
      <c r="H137" s="36"/>
      <c r="I137" s="199"/>
      <c r="J137" s="36"/>
      <c r="K137" s="36"/>
      <c r="L137" s="39"/>
      <c r="M137" s="200"/>
      <c r="N137" s="201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137</v>
      </c>
      <c r="AU137" s="17" t="s">
        <v>86</v>
      </c>
    </row>
    <row r="138" spans="1:47" s="2" customFormat="1" ht="11.25">
      <c r="A138" s="34"/>
      <c r="B138" s="35"/>
      <c r="C138" s="36"/>
      <c r="D138" s="204" t="s">
        <v>148</v>
      </c>
      <c r="E138" s="36"/>
      <c r="F138" s="205" t="s">
        <v>679</v>
      </c>
      <c r="G138" s="36"/>
      <c r="H138" s="36"/>
      <c r="I138" s="199"/>
      <c r="J138" s="36"/>
      <c r="K138" s="36"/>
      <c r="L138" s="39"/>
      <c r="M138" s="200"/>
      <c r="N138" s="201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148</v>
      </c>
      <c r="AU138" s="17" t="s">
        <v>86</v>
      </c>
    </row>
    <row r="139" spans="2:51" s="15" customFormat="1" ht="11.25">
      <c r="B139" s="233"/>
      <c r="C139" s="234"/>
      <c r="D139" s="197" t="s">
        <v>238</v>
      </c>
      <c r="E139" s="235" t="s">
        <v>1</v>
      </c>
      <c r="F139" s="236" t="s">
        <v>680</v>
      </c>
      <c r="G139" s="234"/>
      <c r="H139" s="235" t="s">
        <v>1</v>
      </c>
      <c r="I139" s="237"/>
      <c r="J139" s="234"/>
      <c r="K139" s="234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238</v>
      </c>
      <c r="AU139" s="242" t="s">
        <v>86</v>
      </c>
      <c r="AV139" s="15" t="s">
        <v>84</v>
      </c>
      <c r="AW139" s="15" t="s">
        <v>32</v>
      </c>
      <c r="AX139" s="15" t="s">
        <v>76</v>
      </c>
      <c r="AY139" s="242" t="s">
        <v>131</v>
      </c>
    </row>
    <row r="140" spans="2:51" s="13" customFormat="1" ht="11.25">
      <c r="B140" s="211"/>
      <c r="C140" s="212"/>
      <c r="D140" s="197" t="s">
        <v>238</v>
      </c>
      <c r="E140" s="213" t="s">
        <v>1</v>
      </c>
      <c r="F140" s="214" t="s">
        <v>681</v>
      </c>
      <c r="G140" s="212"/>
      <c r="H140" s="215">
        <v>83.36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238</v>
      </c>
      <c r="AU140" s="221" t="s">
        <v>86</v>
      </c>
      <c r="AV140" s="13" t="s">
        <v>86</v>
      </c>
      <c r="AW140" s="13" t="s">
        <v>32</v>
      </c>
      <c r="AX140" s="13" t="s">
        <v>76</v>
      </c>
      <c r="AY140" s="221" t="s">
        <v>131</v>
      </c>
    </row>
    <row r="141" spans="2:51" s="14" customFormat="1" ht="11.25">
      <c r="B141" s="222"/>
      <c r="C141" s="223"/>
      <c r="D141" s="197" t="s">
        <v>238</v>
      </c>
      <c r="E141" s="224" t="s">
        <v>1</v>
      </c>
      <c r="F141" s="225" t="s">
        <v>240</v>
      </c>
      <c r="G141" s="223"/>
      <c r="H141" s="226">
        <v>83.36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238</v>
      </c>
      <c r="AU141" s="232" t="s">
        <v>86</v>
      </c>
      <c r="AV141" s="14" t="s">
        <v>130</v>
      </c>
      <c r="AW141" s="14" t="s">
        <v>32</v>
      </c>
      <c r="AX141" s="14" t="s">
        <v>84</v>
      </c>
      <c r="AY141" s="232" t="s">
        <v>131</v>
      </c>
    </row>
    <row r="142" spans="1:65" s="2" customFormat="1" ht="24.2" customHeight="1">
      <c r="A142" s="34"/>
      <c r="B142" s="35"/>
      <c r="C142" s="184" t="s">
        <v>150</v>
      </c>
      <c r="D142" s="184" t="s">
        <v>132</v>
      </c>
      <c r="E142" s="185" t="s">
        <v>265</v>
      </c>
      <c r="F142" s="186" t="s">
        <v>266</v>
      </c>
      <c r="G142" s="187" t="s">
        <v>231</v>
      </c>
      <c r="H142" s="188">
        <v>93.48</v>
      </c>
      <c r="I142" s="189"/>
      <c r="J142" s="190">
        <f>ROUND(I142*H142,2)</f>
        <v>0</v>
      </c>
      <c r="K142" s="186" t="s">
        <v>147</v>
      </c>
      <c r="L142" s="39"/>
      <c r="M142" s="191" t="s">
        <v>1</v>
      </c>
      <c r="N142" s="192" t="s">
        <v>41</v>
      </c>
      <c r="O142" s="71"/>
      <c r="P142" s="193">
        <f>O142*H142</f>
        <v>0</v>
      </c>
      <c r="Q142" s="193">
        <v>0</v>
      </c>
      <c r="R142" s="193">
        <f>Q142*H142</f>
        <v>0</v>
      </c>
      <c r="S142" s="193">
        <v>0</v>
      </c>
      <c r="T142" s="19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5" t="s">
        <v>130</v>
      </c>
      <c r="AT142" s="195" t="s">
        <v>132</v>
      </c>
      <c r="AU142" s="195" t="s">
        <v>86</v>
      </c>
      <c r="AY142" s="17" t="s">
        <v>131</v>
      </c>
      <c r="BE142" s="196">
        <f>IF(N142="základní",J142,0)</f>
        <v>0</v>
      </c>
      <c r="BF142" s="196">
        <f>IF(N142="snížená",J142,0)</f>
        <v>0</v>
      </c>
      <c r="BG142" s="196">
        <f>IF(N142="zákl. přenesená",J142,0)</f>
        <v>0</v>
      </c>
      <c r="BH142" s="196">
        <f>IF(N142="sníž. přenesená",J142,0)</f>
        <v>0</v>
      </c>
      <c r="BI142" s="196">
        <f>IF(N142="nulová",J142,0)</f>
        <v>0</v>
      </c>
      <c r="BJ142" s="17" t="s">
        <v>84</v>
      </c>
      <c r="BK142" s="196">
        <f>ROUND(I142*H142,2)</f>
        <v>0</v>
      </c>
      <c r="BL142" s="17" t="s">
        <v>130</v>
      </c>
      <c r="BM142" s="195" t="s">
        <v>153</v>
      </c>
    </row>
    <row r="143" spans="1:47" s="2" customFormat="1" ht="29.25">
      <c r="A143" s="34"/>
      <c r="B143" s="35"/>
      <c r="C143" s="36"/>
      <c r="D143" s="197" t="s">
        <v>137</v>
      </c>
      <c r="E143" s="36"/>
      <c r="F143" s="198" t="s">
        <v>267</v>
      </c>
      <c r="G143" s="36"/>
      <c r="H143" s="36"/>
      <c r="I143" s="199"/>
      <c r="J143" s="36"/>
      <c r="K143" s="36"/>
      <c r="L143" s="39"/>
      <c r="M143" s="200"/>
      <c r="N143" s="201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137</v>
      </c>
      <c r="AU143" s="17" t="s">
        <v>86</v>
      </c>
    </row>
    <row r="144" spans="1:47" s="2" customFormat="1" ht="11.25">
      <c r="A144" s="34"/>
      <c r="B144" s="35"/>
      <c r="C144" s="36"/>
      <c r="D144" s="204" t="s">
        <v>148</v>
      </c>
      <c r="E144" s="36"/>
      <c r="F144" s="205" t="s">
        <v>268</v>
      </c>
      <c r="G144" s="36"/>
      <c r="H144" s="36"/>
      <c r="I144" s="199"/>
      <c r="J144" s="36"/>
      <c r="K144" s="36"/>
      <c r="L144" s="39"/>
      <c r="M144" s="200"/>
      <c r="N144" s="201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148</v>
      </c>
      <c r="AU144" s="17" t="s">
        <v>86</v>
      </c>
    </row>
    <row r="145" spans="1:65" s="2" customFormat="1" ht="16.5" customHeight="1">
      <c r="A145" s="34"/>
      <c r="B145" s="35"/>
      <c r="C145" s="184" t="s">
        <v>130</v>
      </c>
      <c r="D145" s="184" t="s">
        <v>132</v>
      </c>
      <c r="E145" s="185" t="s">
        <v>269</v>
      </c>
      <c r="F145" s="186" t="s">
        <v>270</v>
      </c>
      <c r="G145" s="187" t="s">
        <v>271</v>
      </c>
      <c r="H145" s="188">
        <v>18</v>
      </c>
      <c r="I145" s="189"/>
      <c r="J145" s="190">
        <f>ROUND(I145*H145,2)</f>
        <v>0</v>
      </c>
      <c r="K145" s="186" t="s">
        <v>147</v>
      </c>
      <c r="L145" s="39"/>
      <c r="M145" s="191" t="s">
        <v>1</v>
      </c>
      <c r="N145" s="192" t="s">
        <v>41</v>
      </c>
      <c r="O145" s="71"/>
      <c r="P145" s="193">
        <f>O145*H145</f>
        <v>0</v>
      </c>
      <c r="Q145" s="193">
        <v>0</v>
      </c>
      <c r="R145" s="193">
        <f>Q145*H145</f>
        <v>0</v>
      </c>
      <c r="S145" s="193">
        <v>0</v>
      </c>
      <c r="T145" s="19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5" t="s">
        <v>130</v>
      </c>
      <c r="AT145" s="195" t="s">
        <v>132</v>
      </c>
      <c r="AU145" s="195" t="s">
        <v>86</v>
      </c>
      <c r="AY145" s="17" t="s">
        <v>131</v>
      </c>
      <c r="BE145" s="196">
        <f>IF(N145="základní",J145,0)</f>
        <v>0</v>
      </c>
      <c r="BF145" s="196">
        <f>IF(N145="snížená",J145,0)</f>
        <v>0</v>
      </c>
      <c r="BG145" s="196">
        <f>IF(N145="zákl. přenesená",J145,0)</f>
        <v>0</v>
      </c>
      <c r="BH145" s="196">
        <f>IF(N145="sníž. přenesená",J145,0)</f>
        <v>0</v>
      </c>
      <c r="BI145" s="196">
        <f>IF(N145="nulová",J145,0)</f>
        <v>0</v>
      </c>
      <c r="BJ145" s="17" t="s">
        <v>84</v>
      </c>
      <c r="BK145" s="196">
        <f>ROUND(I145*H145,2)</f>
        <v>0</v>
      </c>
      <c r="BL145" s="17" t="s">
        <v>130</v>
      </c>
      <c r="BM145" s="195" t="s">
        <v>156</v>
      </c>
    </row>
    <row r="146" spans="1:47" s="2" customFormat="1" ht="29.25">
      <c r="A146" s="34"/>
      <c r="B146" s="35"/>
      <c r="C146" s="36"/>
      <c r="D146" s="197" t="s">
        <v>137</v>
      </c>
      <c r="E146" s="36"/>
      <c r="F146" s="198" t="s">
        <v>272</v>
      </c>
      <c r="G146" s="36"/>
      <c r="H146" s="36"/>
      <c r="I146" s="199"/>
      <c r="J146" s="36"/>
      <c r="K146" s="36"/>
      <c r="L146" s="39"/>
      <c r="M146" s="200"/>
      <c r="N146" s="201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137</v>
      </c>
      <c r="AU146" s="17" t="s">
        <v>86</v>
      </c>
    </row>
    <row r="147" spans="1:47" s="2" customFormat="1" ht="11.25">
      <c r="A147" s="34"/>
      <c r="B147" s="35"/>
      <c r="C147" s="36"/>
      <c r="D147" s="204" t="s">
        <v>148</v>
      </c>
      <c r="E147" s="36"/>
      <c r="F147" s="205" t="s">
        <v>273</v>
      </c>
      <c r="G147" s="36"/>
      <c r="H147" s="36"/>
      <c r="I147" s="199"/>
      <c r="J147" s="36"/>
      <c r="K147" s="36"/>
      <c r="L147" s="39"/>
      <c r="M147" s="200"/>
      <c r="N147" s="201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148</v>
      </c>
      <c r="AU147" s="17" t="s">
        <v>86</v>
      </c>
    </row>
    <row r="148" spans="1:65" s="2" customFormat="1" ht="24.2" customHeight="1">
      <c r="A148" s="34"/>
      <c r="B148" s="35"/>
      <c r="C148" s="184" t="s">
        <v>141</v>
      </c>
      <c r="D148" s="184" t="s">
        <v>132</v>
      </c>
      <c r="E148" s="185" t="s">
        <v>682</v>
      </c>
      <c r="F148" s="186" t="s">
        <v>683</v>
      </c>
      <c r="G148" s="187" t="s">
        <v>276</v>
      </c>
      <c r="H148" s="188">
        <v>1</v>
      </c>
      <c r="I148" s="189"/>
      <c r="J148" s="190">
        <f>ROUND(I148*H148,2)</f>
        <v>0</v>
      </c>
      <c r="K148" s="186" t="s">
        <v>147</v>
      </c>
      <c r="L148" s="39"/>
      <c r="M148" s="191" t="s">
        <v>1</v>
      </c>
      <c r="N148" s="192" t="s">
        <v>41</v>
      </c>
      <c r="O148" s="71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5" t="s">
        <v>130</v>
      </c>
      <c r="AT148" s="195" t="s">
        <v>132</v>
      </c>
      <c r="AU148" s="195" t="s">
        <v>86</v>
      </c>
      <c r="AY148" s="17" t="s">
        <v>131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7" t="s">
        <v>84</v>
      </c>
      <c r="BK148" s="196">
        <f>ROUND(I148*H148,2)</f>
        <v>0</v>
      </c>
      <c r="BL148" s="17" t="s">
        <v>130</v>
      </c>
      <c r="BM148" s="195" t="s">
        <v>160</v>
      </c>
    </row>
    <row r="149" spans="1:47" s="2" customFormat="1" ht="19.5">
      <c r="A149" s="34"/>
      <c r="B149" s="35"/>
      <c r="C149" s="36"/>
      <c r="D149" s="197" t="s">
        <v>137</v>
      </c>
      <c r="E149" s="36"/>
      <c r="F149" s="198" t="s">
        <v>684</v>
      </c>
      <c r="G149" s="36"/>
      <c r="H149" s="36"/>
      <c r="I149" s="199"/>
      <c r="J149" s="36"/>
      <c r="K149" s="36"/>
      <c r="L149" s="39"/>
      <c r="M149" s="200"/>
      <c r="N149" s="201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137</v>
      </c>
      <c r="AU149" s="17" t="s">
        <v>86</v>
      </c>
    </row>
    <row r="150" spans="1:47" s="2" customFormat="1" ht="11.25">
      <c r="A150" s="34"/>
      <c r="B150" s="35"/>
      <c r="C150" s="36"/>
      <c r="D150" s="204" t="s">
        <v>148</v>
      </c>
      <c r="E150" s="36"/>
      <c r="F150" s="205" t="s">
        <v>685</v>
      </c>
      <c r="G150" s="36"/>
      <c r="H150" s="36"/>
      <c r="I150" s="199"/>
      <c r="J150" s="36"/>
      <c r="K150" s="36"/>
      <c r="L150" s="39"/>
      <c r="M150" s="200"/>
      <c r="N150" s="201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148</v>
      </c>
      <c r="AU150" s="17" t="s">
        <v>86</v>
      </c>
    </row>
    <row r="151" spans="2:51" s="15" customFormat="1" ht="11.25">
      <c r="B151" s="233"/>
      <c r="C151" s="234"/>
      <c r="D151" s="197" t="s">
        <v>238</v>
      </c>
      <c r="E151" s="235" t="s">
        <v>1</v>
      </c>
      <c r="F151" s="236" t="s">
        <v>686</v>
      </c>
      <c r="G151" s="234"/>
      <c r="H151" s="235" t="s">
        <v>1</v>
      </c>
      <c r="I151" s="237"/>
      <c r="J151" s="234"/>
      <c r="K151" s="234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238</v>
      </c>
      <c r="AU151" s="242" t="s">
        <v>86</v>
      </c>
      <c r="AV151" s="15" t="s">
        <v>84</v>
      </c>
      <c r="AW151" s="15" t="s">
        <v>32</v>
      </c>
      <c r="AX151" s="15" t="s">
        <v>76</v>
      </c>
      <c r="AY151" s="242" t="s">
        <v>131</v>
      </c>
    </row>
    <row r="152" spans="2:51" s="13" customFormat="1" ht="11.25">
      <c r="B152" s="211"/>
      <c r="C152" s="212"/>
      <c r="D152" s="197" t="s">
        <v>238</v>
      </c>
      <c r="E152" s="213" t="s">
        <v>1</v>
      </c>
      <c r="F152" s="214" t="s">
        <v>84</v>
      </c>
      <c r="G152" s="212"/>
      <c r="H152" s="215">
        <v>1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238</v>
      </c>
      <c r="AU152" s="221" t="s">
        <v>86</v>
      </c>
      <c r="AV152" s="13" t="s">
        <v>86</v>
      </c>
      <c r="AW152" s="13" t="s">
        <v>32</v>
      </c>
      <c r="AX152" s="13" t="s">
        <v>76</v>
      </c>
      <c r="AY152" s="221" t="s">
        <v>131</v>
      </c>
    </row>
    <row r="153" spans="2:51" s="14" customFormat="1" ht="11.25">
      <c r="B153" s="222"/>
      <c r="C153" s="223"/>
      <c r="D153" s="197" t="s">
        <v>238</v>
      </c>
      <c r="E153" s="224" t="s">
        <v>1</v>
      </c>
      <c r="F153" s="225" t="s">
        <v>240</v>
      </c>
      <c r="G153" s="223"/>
      <c r="H153" s="226">
        <v>1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238</v>
      </c>
      <c r="AU153" s="232" t="s">
        <v>86</v>
      </c>
      <c r="AV153" s="14" t="s">
        <v>130</v>
      </c>
      <c r="AW153" s="14" t="s">
        <v>32</v>
      </c>
      <c r="AX153" s="14" t="s">
        <v>84</v>
      </c>
      <c r="AY153" s="232" t="s">
        <v>131</v>
      </c>
    </row>
    <row r="154" spans="1:65" s="2" customFormat="1" ht="33" customHeight="1">
      <c r="A154" s="34"/>
      <c r="B154" s="35"/>
      <c r="C154" s="184" t="s">
        <v>153</v>
      </c>
      <c r="D154" s="184" t="s">
        <v>132</v>
      </c>
      <c r="E154" s="185" t="s">
        <v>660</v>
      </c>
      <c r="F154" s="186" t="s">
        <v>661</v>
      </c>
      <c r="G154" s="187" t="s">
        <v>276</v>
      </c>
      <c r="H154" s="188">
        <v>10.875</v>
      </c>
      <c r="I154" s="189"/>
      <c r="J154" s="190">
        <f>ROUND(I154*H154,2)</f>
        <v>0</v>
      </c>
      <c r="K154" s="186" t="s">
        <v>147</v>
      </c>
      <c r="L154" s="39"/>
      <c r="M154" s="191" t="s">
        <v>1</v>
      </c>
      <c r="N154" s="192" t="s">
        <v>41</v>
      </c>
      <c r="O154" s="71"/>
      <c r="P154" s="193">
        <f>O154*H154</f>
        <v>0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5" t="s">
        <v>130</v>
      </c>
      <c r="AT154" s="195" t="s">
        <v>132</v>
      </c>
      <c r="AU154" s="195" t="s">
        <v>86</v>
      </c>
      <c r="AY154" s="17" t="s">
        <v>131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17" t="s">
        <v>84</v>
      </c>
      <c r="BK154" s="196">
        <f>ROUND(I154*H154,2)</f>
        <v>0</v>
      </c>
      <c r="BL154" s="17" t="s">
        <v>130</v>
      </c>
      <c r="BM154" s="195" t="s">
        <v>164</v>
      </c>
    </row>
    <row r="155" spans="1:47" s="2" customFormat="1" ht="19.5">
      <c r="A155" s="34"/>
      <c r="B155" s="35"/>
      <c r="C155" s="36"/>
      <c r="D155" s="197" t="s">
        <v>137</v>
      </c>
      <c r="E155" s="36"/>
      <c r="F155" s="198" t="s">
        <v>662</v>
      </c>
      <c r="G155" s="36"/>
      <c r="H155" s="36"/>
      <c r="I155" s="199"/>
      <c r="J155" s="36"/>
      <c r="K155" s="36"/>
      <c r="L155" s="39"/>
      <c r="M155" s="200"/>
      <c r="N155" s="201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137</v>
      </c>
      <c r="AU155" s="17" t="s">
        <v>86</v>
      </c>
    </row>
    <row r="156" spans="1:47" s="2" customFormat="1" ht="11.25">
      <c r="A156" s="34"/>
      <c r="B156" s="35"/>
      <c r="C156" s="36"/>
      <c r="D156" s="204" t="s">
        <v>148</v>
      </c>
      <c r="E156" s="36"/>
      <c r="F156" s="205" t="s">
        <v>663</v>
      </c>
      <c r="G156" s="36"/>
      <c r="H156" s="36"/>
      <c r="I156" s="199"/>
      <c r="J156" s="36"/>
      <c r="K156" s="36"/>
      <c r="L156" s="39"/>
      <c r="M156" s="200"/>
      <c r="N156" s="201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148</v>
      </c>
      <c r="AU156" s="17" t="s">
        <v>86</v>
      </c>
    </row>
    <row r="157" spans="2:51" s="15" customFormat="1" ht="11.25">
      <c r="B157" s="233"/>
      <c r="C157" s="234"/>
      <c r="D157" s="197" t="s">
        <v>238</v>
      </c>
      <c r="E157" s="235" t="s">
        <v>1</v>
      </c>
      <c r="F157" s="236" t="s">
        <v>687</v>
      </c>
      <c r="G157" s="234"/>
      <c r="H157" s="235" t="s">
        <v>1</v>
      </c>
      <c r="I157" s="237"/>
      <c r="J157" s="234"/>
      <c r="K157" s="234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238</v>
      </c>
      <c r="AU157" s="242" t="s">
        <v>86</v>
      </c>
      <c r="AV157" s="15" t="s">
        <v>84</v>
      </c>
      <c r="AW157" s="15" t="s">
        <v>32</v>
      </c>
      <c r="AX157" s="15" t="s">
        <v>76</v>
      </c>
      <c r="AY157" s="242" t="s">
        <v>131</v>
      </c>
    </row>
    <row r="158" spans="2:51" s="13" customFormat="1" ht="11.25">
      <c r="B158" s="211"/>
      <c r="C158" s="212"/>
      <c r="D158" s="197" t="s">
        <v>238</v>
      </c>
      <c r="E158" s="213" t="s">
        <v>1</v>
      </c>
      <c r="F158" s="214" t="s">
        <v>688</v>
      </c>
      <c r="G158" s="212"/>
      <c r="H158" s="215">
        <v>11.875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238</v>
      </c>
      <c r="AU158" s="221" t="s">
        <v>86</v>
      </c>
      <c r="AV158" s="13" t="s">
        <v>86</v>
      </c>
      <c r="AW158" s="13" t="s">
        <v>32</v>
      </c>
      <c r="AX158" s="13" t="s">
        <v>76</v>
      </c>
      <c r="AY158" s="221" t="s">
        <v>131</v>
      </c>
    </row>
    <row r="159" spans="2:51" s="15" customFormat="1" ht="11.25">
      <c r="B159" s="233"/>
      <c r="C159" s="234"/>
      <c r="D159" s="197" t="s">
        <v>238</v>
      </c>
      <c r="E159" s="235" t="s">
        <v>1</v>
      </c>
      <c r="F159" s="236" t="s">
        <v>689</v>
      </c>
      <c r="G159" s="234"/>
      <c r="H159" s="235" t="s">
        <v>1</v>
      </c>
      <c r="I159" s="237"/>
      <c r="J159" s="234"/>
      <c r="K159" s="234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238</v>
      </c>
      <c r="AU159" s="242" t="s">
        <v>86</v>
      </c>
      <c r="AV159" s="15" t="s">
        <v>84</v>
      </c>
      <c r="AW159" s="15" t="s">
        <v>32</v>
      </c>
      <c r="AX159" s="15" t="s">
        <v>76</v>
      </c>
      <c r="AY159" s="242" t="s">
        <v>131</v>
      </c>
    </row>
    <row r="160" spans="2:51" s="13" customFormat="1" ht="11.25">
      <c r="B160" s="211"/>
      <c r="C160" s="212"/>
      <c r="D160" s="197" t="s">
        <v>238</v>
      </c>
      <c r="E160" s="213" t="s">
        <v>1</v>
      </c>
      <c r="F160" s="214" t="s">
        <v>108</v>
      </c>
      <c r="G160" s="212"/>
      <c r="H160" s="215">
        <v>-1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238</v>
      </c>
      <c r="AU160" s="221" t="s">
        <v>86</v>
      </c>
      <c r="AV160" s="13" t="s">
        <v>86</v>
      </c>
      <c r="AW160" s="13" t="s">
        <v>32</v>
      </c>
      <c r="AX160" s="13" t="s">
        <v>76</v>
      </c>
      <c r="AY160" s="221" t="s">
        <v>131</v>
      </c>
    </row>
    <row r="161" spans="2:51" s="14" customFormat="1" ht="11.25">
      <c r="B161" s="222"/>
      <c r="C161" s="223"/>
      <c r="D161" s="197" t="s">
        <v>238</v>
      </c>
      <c r="E161" s="224" t="s">
        <v>1</v>
      </c>
      <c r="F161" s="225" t="s">
        <v>240</v>
      </c>
      <c r="G161" s="223"/>
      <c r="H161" s="226">
        <v>10.875</v>
      </c>
      <c r="I161" s="227"/>
      <c r="J161" s="223"/>
      <c r="K161" s="223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238</v>
      </c>
      <c r="AU161" s="232" t="s">
        <v>86</v>
      </c>
      <c r="AV161" s="14" t="s">
        <v>130</v>
      </c>
      <c r="AW161" s="14" t="s">
        <v>32</v>
      </c>
      <c r="AX161" s="14" t="s">
        <v>84</v>
      </c>
      <c r="AY161" s="232" t="s">
        <v>131</v>
      </c>
    </row>
    <row r="162" spans="1:65" s="2" customFormat="1" ht="33" customHeight="1">
      <c r="A162" s="34"/>
      <c r="B162" s="35"/>
      <c r="C162" s="184" t="s">
        <v>167</v>
      </c>
      <c r="D162" s="184" t="s">
        <v>132</v>
      </c>
      <c r="E162" s="185" t="s">
        <v>690</v>
      </c>
      <c r="F162" s="186" t="s">
        <v>691</v>
      </c>
      <c r="G162" s="187" t="s">
        <v>276</v>
      </c>
      <c r="H162" s="188">
        <v>10.16</v>
      </c>
      <c r="I162" s="189"/>
      <c r="J162" s="190">
        <f>ROUND(I162*H162,2)</f>
        <v>0</v>
      </c>
      <c r="K162" s="186" t="s">
        <v>147</v>
      </c>
      <c r="L162" s="39"/>
      <c r="M162" s="191" t="s">
        <v>1</v>
      </c>
      <c r="N162" s="192" t="s">
        <v>41</v>
      </c>
      <c r="O162" s="71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5" t="s">
        <v>130</v>
      </c>
      <c r="AT162" s="195" t="s">
        <v>132</v>
      </c>
      <c r="AU162" s="195" t="s">
        <v>86</v>
      </c>
      <c r="AY162" s="17" t="s">
        <v>131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7" t="s">
        <v>84</v>
      </c>
      <c r="BK162" s="196">
        <f>ROUND(I162*H162,2)</f>
        <v>0</v>
      </c>
      <c r="BL162" s="17" t="s">
        <v>130</v>
      </c>
      <c r="BM162" s="195" t="s">
        <v>169</v>
      </c>
    </row>
    <row r="163" spans="1:47" s="2" customFormat="1" ht="29.25">
      <c r="A163" s="34"/>
      <c r="B163" s="35"/>
      <c r="C163" s="36"/>
      <c r="D163" s="197" t="s">
        <v>137</v>
      </c>
      <c r="E163" s="36"/>
      <c r="F163" s="198" t="s">
        <v>692</v>
      </c>
      <c r="G163" s="36"/>
      <c r="H163" s="36"/>
      <c r="I163" s="199"/>
      <c r="J163" s="36"/>
      <c r="K163" s="36"/>
      <c r="L163" s="39"/>
      <c r="M163" s="200"/>
      <c r="N163" s="201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137</v>
      </c>
      <c r="AU163" s="17" t="s">
        <v>86</v>
      </c>
    </row>
    <row r="164" spans="1:47" s="2" customFormat="1" ht="11.25">
      <c r="A164" s="34"/>
      <c r="B164" s="35"/>
      <c r="C164" s="36"/>
      <c r="D164" s="204" t="s">
        <v>148</v>
      </c>
      <c r="E164" s="36"/>
      <c r="F164" s="205" t="s">
        <v>693</v>
      </c>
      <c r="G164" s="36"/>
      <c r="H164" s="36"/>
      <c r="I164" s="199"/>
      <c r="J164" s="36"/>
      <c r="K164" s="36"/>
      <c r="L164" s="39"/>
      <c r="M164" s="200"/>
      <c r="N164" s="201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148</v>
      </c>
      <c r="AU164" s="17" t="s">
        <v>86</v>
      </c>
    </row>
    <row r="165" spans="2:51" s="15" customFormat="1" ht="11.25">
      <c r="B165" s="233"/>
      <c r="C165" s="234"/>
      <c r="D165" s="197" t="s">
        <v>238</v>
      </c>
      <c r="E165" s="235" t="s">
        <v>1</v>
      </c>
      <c r="F165" s="236" t="s">
        <v>694</v>
      </c>
      <c r="G165" s="234"/>
      <c r="H165" s="235" t="s">
        <v>1</v>
      </c>
      <c r="I165" s="237"/>
      <c r="J165" s="234"/>
      <c r="K165" s="234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238</v>
      </c>
      <c r="AU165" s="242" t="s">
        <v>86</v>
      </c>
      <c r="AV165" s="15" t="s">
        <v>84</v>
      </c>
      <c r="AW165" s="15" t="s">
        <v>32</v>
      </c>
      <c r="AX165" s="15" t="s">
        <v>76</v>
      </c>
      <c r="AY165" s="242" t="s">
        <v>131</v>
      </c>
    </row>
    <row r="166" spans="2:51" s="13" customFormat="1" ht="11.25">
      <c r="B166" s="211"/>
      <c r="C166" s="212"/>
      <c r="D166" s="197" t="s">
        <v>238</v>
      </c>
      <c r="E166" s="213" t="s">
        <v>1</v>
      </c>
      <c r="F166" s="214" t="s">
        <v>695</v>
      </c>
      <c r="G166" s="212"/>
      <c r="H166" s="215">
        <v>10.16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238</v>
      </c>
      <c r="AU166" s="221" t="s">
        <v>86</v>
      </c>
      <c r="AV166" s="13" t="s">
        <v>86</v>
      </c>
      <c r="AW166" s="13" t="s">
        <v>32</v>
      </c>
      <c r="AX166" s="13" t="s">
        <v>76</v>
      </c>
      <c r="AY166" s="221" t="s">
        <v>131</v>
      </c>
    </row>
    <row r="167" spans="2:51" s="14" customFormat="1" ht="11.25">
      <c r="B167" s="222"/>
      <c r="C167" s="223"/>
      <c r="D167" s="197" t="s">
        <v>238</v>
      </c>
      <c r="E167" s="224" t="s">
        <v>1</v>
      </c>
      <c r="F167" s="225" t="s">
        <v>240</v>
      </c>
      <c r="G167" s="223"/>
      <c r="H167" s="226">
        <v>10.16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238</v>
      </c>
      <c r="AU167" s="232" t="s">
        <v>86</v>
      </c>
      <c r="AV167" s="14" t="s">
        <v>130</v>
      </c>
      <c r="AW167" s="14" t="s">
        <v>32</v>
      </c>
      <c r="AX167" s="14" t="s">
        <v>84</v>
      </c>
      <c r="AY167" s="232" t="s">
        <v>131</v>
      </c>
    </row>
    <row r="168" spans="1:65" s="2" customFormat="1" ht="37.9" customHeight="1">
      <c r="A168" s="34"/>
      <c r="B168" s="35"/>
      <c r="C168" s="184" t="s">
        <v>156</v>
      </c>
      <c r="D168" s="184" t="s">
        <v>132</v>
      </c>
      <c r="E168" s="185" t="s">
        <v>291</v>
      </c>
      <c r="F168" s="186" t="s">
        <v>292</v>
      </c>
      <c r="G168" s="187" t="s">
        <v>276</v>
      </c>
      <c r="H168" s="188">
        <v>11.907</v>
      </c>
      <c r="I168" s="189"/>
      <c r="J168" s="190">
        <f>ROUND(I168*H168,2)</f>
        <v>0</v>
      </c>
      <c r="K168" s="186" t="s">
        <v>147</v>
      </c>
      <c r="L168" s="39"/>
      <c r="M168" s="191" t="s">
        <v>1</v>
      </c>
      <c r="N168" s="192" t="s">
        <v>41</v>
      </c>
      <c r="O168" s="71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5" t="s">
        <v>130</v>
      </c>
      <c r="AT168" s="195" t="s">
        <v>132</v>
      </c>
      <c r="AU168" s="195" t="s">
        <v>86</v>
      </c>
      <c r="AY168" s="17" t="s">
        <v>131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17" t="s">
        <v>84</v>
      </c>
      <c r="BK168" s="196">
        <f>ROUND(I168*H168,2)</f>
        <v>0</v>
      </c>
      <c r="BL168" s="17" t="s">
        <v>130</v>
      </c>
      <c r="BM168" s="195" t="s">
        <v>173</v>
      </c>
    </row>
    <row r="169" spans="1:47" s="2" customFormat="1" ht="39">
      <c r="A169" s="34"/>
      <c r="B169" s="35"/>
      <c r="C169" s="36"/>
      <c r="D169" s="197" t="s">
        <v>137</v>
      </c>
      <c r="E169" s="36"/>
      <c r="F169" s="198" t="s">
        <v>294</v>
      </c>
      <c r="G169" s="36"/>
      <c r="H169" s="36"/>
      <c r="I169" s="199"/>
      <c r="J169" s="36"/>
      <c r="K169" s="36"/>
      <c r="L169" s="39"/>
      <c r="M169" s="200"/>
      <c r="N169" s="201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137</v>
      </c>
      <c r="AU169" s="17" t="s">
        <v>86</v>
      </c>
    </row>
    <row r="170" spans="1:47" s="2" customFormat="1" ht="11.25">
      <c r="A170" s="34"/>
      <c r="B170" s="35"/>
      <c r="C170" s="36"/>
      <c r="D170" s="204" t="s">
        <v>148</v>
      </c>
      <c r="E170" s="36"/>
      <c r="F170" s="205" t="s">
        <v>696</v>
      </c>
      <c r="G170" s="36"/>
      <c r="H170" s="36"/>
      <c r="I170" s="199"/>
      <c r="J170" s="36"/>
      <c r="K170" s="36"/>
      <c r="L170" s="39"/>
      <c r="M170" s="200"/>
      <c r="N170" s="201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148</v>
      </c>
      <c r="AU170" s="17" t="s">
        <v>86</v>
      </c>
    </row>
    <row r="171" spans="2:51" s="15" customFormat="1" ht="11.25">
      <c r="B171" s="233"/>
      <c r="C171" s="234"/>
      <c r="D171" s="197" t="s">
        <v>238</v>
      </c>
      <c r="E171" s="235" t="s">
        <v>1</v>
      </c>
      <c r="F171" s="236" t="s">
        <v>697</v>
      </c>
      <c r="G171" s="234"/>
      <c r="H171" s="235" t="s">
        <v>1</v>
      </c>
      <c r="I171" s="237"/>
      <c r="J171" s="234"/>
      <c r="K171" s="234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238</v>
      </c>
      <c r="AU171" s="242" t="s">
        <v>86</v>
      </c>
      <c r="AV171" s="15" t="s">
        <v>84</v>
      </c>
      <c r="AW171" s="15" t="s">
        <v>32</v>
      </c>
      <c r="AX171" s="15" t="s">
        <v>76</v>
      </c>
      <c r="AY171" s="242" t="s">
        <v>131</v>
      </c>
    </row>
    <row r="172" spans="2:51" s="15" customFormat="1" ht="11.25">
      <c r="B172" s="233"/>
      <c r="C172" s="234"/>
      <c r="D172" s="197" t="s">
        <v>238</v>
      </c>
      <c r="E172" s="235" t="s">
        <v>1</v>
      </c>
      <c r="F172" s="236" t="s">
        <v>698</v>
      </c>
      <c r="G172" s="234"/>
      <c r="H172" s="235" t="s">
        <v>1</v>
      </c>
      <c r="I172" s="237"/>
      <c r="J172" s="234"/>
      <c r="K172" s="234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238</v>
      </c>
      <c r="AU172" s="242" t="s">
        <v>86</v>
      </c>
      <c r="AV172" s="15" t="s">
        <v>84</v>
      </c>
      <c r="AW172" s="15" t="s">
        <v>32</v>
      </c>
      <c r="AX172" s="15" t="s">
        <v>76</v>
      </c>
      <c r="AY172" s="242" t="s">
        <v>131</v>
      </c>
    </row>
    <row r="173" spans="2:51" s="13" customFormat="1" ht="11.25">
      <c r="B173" s="211"/>
      <c r="C173" s="212"/>
      <c r="D173" s="197" t="s">
        <v>238</v>
      </c>
      <c r="E173" s="213" t="s">
        <v>1</v>
      </c>
      <c r="F173" s="214" t="s">
        <v>699</v>
      </c>
      <c r="G173" s="212"/>
      <c r="H173" s="215">
        <v>22.035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238</v>
      </c>
      <c r="AU173" s="221" t="s">
        <v>86</v>
      </c>
      <c r="AV173" s="13" t="s">
        <v>86</v>
      </c>
      <c r="AW173" s="13" t="s">
        <v>32</v>
      </c>
      <c r="AX173" s="13" t="s">
        <v>76</v>
      </c>
      <c r="AY173" s="221" t="s">
        <v>131</v>
      </c>
    </row>
    <row r="174" spans="2:51" s="15" customFormat="1" ht="11.25">
      <c r="B174" s="233"/>
      <c r="C174" s="234"/>
      <c r="D174" s="197" t="s">
        <v>238</v>
      </c>
      <c r="E174" s="235" t="s">
        <v>1</v>
      </c>
      <c r="F174" s="236" t="s">
        <v>700</v>
      </c>
      <c r="G174" s="234"/>
      <c r="H174" s="235" t="s">
        <v>1</v>
      </c>
      <c r="I174" s="237"/>
      <c r="J174" s="234"/>
      <c r="K174" s="234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238</v>
      </c>
      <c r="AU174" s="242" t="s">
        <v>86</v>
      </c>
      <c r="AV174" s="15" t="s">
        <v>84</v>
      </c>
      <c r="AW174" s="15" t="s">
        <v>32</v>
      </c>
      <c r="AX174" s="15" t="s">
        <v>76</v>
      </c>
      <c r="AY174" s="242" t="s">
        <v>131</v>
      </c>
    </row>
    <row r="175" spans="2:51" s="13" customFormat="1" ht="11.25">
      <c r="B175" s="211"/>
      <c r="C175" s="212"/>
      <c r="D175" s="197" t="s">
        <v>238</v>
      </c>
      <c r="E175" s="213" t="s">
        <v>1</v>
      </c>
      <c r="F175" s="214" t="s">
        <v>701</v>
      </c>
      <c r="G175" s="212"/>
      <c r="H175" s="215">
        <v>-10.128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238</v>
      </c>
      <c r="AU175" s="221" t="s">
        <v>86</v>
      </c>
      <c r="AV175" s="13" t="s">
        <v>86</v>
      </c>
      <c r="AW175" s="13" t="s">
        <v>32</v>
      </c>
      <c r="AX175" s="13" t="s">
        <v>76</v>
      </c>
      <c r="AY175" s="221" t="s">
        <v>131</v>
      </c>
    </row>
    <row r="176" spans="2:51" s="14" customFormat="1" ht="11.25">
      <c r="B176" s="222"/>
      <c r="C176" s="223"/>
      <c r="D176" s="197" t="s">
        <v>238</v>
      </c>
      <c r="E176" s="224" t="s">
        <v>1</v>
      </c>
      <c r="F176" s="225" t="s">
        <v>240</v>
      </c>
      <c r="G176" s="223"/>
      <c r="H176" s="226">
        <v>11.907</v>
      </c>
      <c r="I176" s="227"/>
      <c r="J176" s="223"/>
      <c r="K176" s="223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238</v>
      </c>
      <c r="AU176" s="232" t="s">
        <v>86</v>
      </c>
      <c r="AV176" s="14" t="s">
        <v>130</v>
      </c>
      <c r="AW176" s="14" t="s">
        <v>32</v>
      </c>
      <c r="AX176" s="14" t="s">
        <v>84</v>
      </c>
      <c r="AY176" s="232" t="s">
        <v>131</v>
      </c>
    </row>
    <row r="177" spans="1:65" s="2" customFormat="1" ht="24.2" customHeight="1">
      <c r="A177" s="34"/>
      <c r="B177" s="35"/>
      <c r="C177" s="184" t="s">
        <v>175</v>
      </c>
      <c r="D177" s="184" t="s">
        <v>132</v>
      </c>
      <c r="E177" s="185" t="s">
        <v>702</v>
      </c>
      <c r="F177" s="186" t="s">
        <v>703</v>
      </c>
      <c r="G177" s="187" t="s">
        <v>276</v>
      </c>
      <c r="H177" s="188">
        <v>22.035</v>
      </c>
      <c r="I177" s="189"/>
      <c r="J177" s="190">
        <f>ROUND(I177*H177,2)</f>
        <v>0</v>
      </c>
      <c r="K177" s="186" t="s">
        <v>147</v>
      </c>
      <c r="L177" s="39"/>
      <c r="M177" s="191" t="s">
        <v>1</v>
      </c>
      <c r="N177" s="192" t="s">
        <v>41</v>
      </c>
      <c r="O177" s="71"/>
      <c r="P177" s="193">
        <f>O177*H177</f>
        <v>0</v>
      </c>
      <c r="Q177" s="193">
        <v>0</v>
      </c>
      <c r="R177" s="193">
        <f>Q177*H177</f>
        <v>0</v>
      </c>
      <c r="S177" s="193">
        <v>0</v>
      </c>
      <c r="T177" s="19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5" t="s">
        <v>130</v>
      </c>
      <c r="AT177" s="195" t="s">
        <v>132</v>
      </c>
      <c r="AU177" s="195" t="s">
        <v>86</v>
      </c>
      <c r="AY177" s="17" t="s">
        <v>131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17" t="s">
        <v>84</v>
      </c>
      <c r="BK177" s="196">
        <f>ROUND(I177*H177,2)</f>
        <v>0</v>
      </c>
      <c r="BL177" s="17" t="s">
        <v>130</v>
      </c>
      <c r="BM177" s="195" t="s">
        <v>178</v>
      </c>
    </row>
    <row r="178" spans="1:47" s="2" customFormat="1" ht="29.25">
      <c r="A178" s="34"/>
      <c r="B178" s="35"/>
      <c r="C178" s="36"/>
      <c r="D178" s="197" t="s">
        <v>137</v>
      </c>
      <c r="E178" s="36"/>
      <c r="F178" s="198" t="s">
        <v>704</v>
      </c>
      <c r="G178" s="36"/>
      <c r="H178" s="36"/>
      <c r="I178" s="199"/>
      <c r="J178" s="36"/>
      <c r="K178" s="36"/>
      <c r="L178" s="39"/>
      <c r="M178" s="200"/>
      <c r="N178" s="201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137</v>
      </c>
      <c r="AU178" s="17" t="s">
        <v>86</v>
      </c>
    </row>
    <row r="179" spans="1:47" s="2" customFormat="1" ht="11.25">
      <c r="A179" s="34"/>
      <c r="B179" s="35"/>
      <c r="C179" s="36"/>
      <c r="D179" s="204" t="s">
        <v>148</v>
      </c>
      <c r="E179" s="36"/>
      <c r="F179" s="205" t="s">
        <v>705</v>
      </c>
      <c r="G179" s="36"/>
      <c r="H179" s="36"/>
      <c r="I179" s="199"/>
      <c r="J179" s="36"/>
      <c r="K179" s="36"/>
      <c r="L179" s="39"/>
      <c r="M179" s="200"/>
      <c r="N179" s="201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148</v>
      </c>
      <c r="AU179" s="17" t="s">
        <v>86</v>
      </c>
    </row>
    <row r="180" spans="2:51" s="13" customFormat="1" ht="11.25">
      <c r="B180" s="211"/>
      <c r="C180" s="212"/>
      <c r="D180" s="197" t="s">
        <v>238</v>
      </c>
      <c r="E180" s="213" t="s">
        <v>1</v>
      </c>
      <c r="F180" s="214" t="s">
        <v>699</v>
      </c>
      <c r="G180" s="212"/>
      <c r="H180" s="215">
        <v>22.035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238</v>
      </c>
      <c r="AU180" s="221" t="s">
        <v>86</v>
      </c>
      <c r="AV180" s="13" t="s">
        <v>86</v>
      </c>
      <c r="AW180" s="13" t="s">
        <v>32</v>
      </c>
      <c r="AX180" s="13" t="s">
        <v>76</v>
      </c>
      <c r="AY180" s="221" t="s">
        <v>131</v>
      </c>
    </row>
    <row r="181" spans="2:51" s="14" customFormat="1" ht="11.25">
      <c r="B181" s="222"/>
      <c r="C181" s="223"/>
      <c r="D181" s="197" t="s">
        <v>238</v>
      </c>
      <c r="E181" s="224" t="s">
        <v>1</v>
      </c>
      <c r="F181" s="225" t="s">
        <v>240</v>
      </c>
      <c r="G181" s="223"/>
      <c r="H181" s="226">
        <v>22.035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238</v>
      </c>
      <c r="AU181" s="232" t="s">
        <v>86</v>
      </c>
      <c r="AV181" s="14" t="s">
        <v>130</v>
      </c>
      <c r="AW181" s="14" t="s">
        <v>32</v>
      </c>
      <c r="AX181" s="14" t="s">
        <v>84</v>
      </c>
      <c r="AY181" s="232" t="s">
        <v>131</v>
      </c>
    </row>
    <row r="182" spans="1:65" s="2" customFormat="1" ht="33" customHeight="1">
      <c r="A182" s="34"/>
      <c r="B182" s="35"/>
      <c r="C182" s="184" t="s">
        <v>160</v>
      </c>
      <c r="D182" s="184" t="s">
        <v>132</v>
      </c>
      <c r="E182" s="185" t="s">
        <v>303</v>
      </c>
      <c r="F182" s="186" t="s">
        <v>304</v>
      </c>
      <c r="G182" s="187" t="s">
        <v>305</v>
      </c>
      <c r="H182" s="188">
        <v>22.028</v>
      </c>
      <c r="I182" s="189"/>
      <c r="J182" s="190">
        <f>ROUND(I182*H182,2)</f>
        <v>0</v>
      </c>
      <c r="K182" s="186" t="s">
        <v>147</v>
      </c>
      <c r="L182" s="39"/>
      <c r="M182" s="191" t="s">
        <v>1</v>
      </c>
      <c r="N182" s="192" t="s">
        <v>41</v>
      </c>
      <c r="O182" s="71"/>
      <c r="P182" s="193">
        <f>O182*H182</f>
        <v>0</v>
      </c>
      <c r="Q182" s="193">
        <v>0</v>
      </c>
      <c r="R182" s="193">
        <f>Q182*H182</f>
        <v>0</v>
      </c>
      <c r="S182" s="193">
        <v>0</v>
      </c>
      <c r="T182" s="194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5" t="s">
        <v>130</v>
      </c>
      <c r="AT182" s="195" t="s">
        <v>132</v>
      </c>
      <c r="AU182" s="195" t="s">
        <v>86</v>
      </c>
      <c r="AY182" s="17" t="s">
        <v>131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17" t="s">
        <v>84</v>
      </c>
      <c r="BK182" s="196">
        <f>ROUND(I182*H182,2)</f>
        <v>0</v>
      </c>
      <c r="BL182" s="17" t="s">
        <v>130</v>
      </c>
      <c r="BM182" s="195" t="s">
        <v>183</v>
      </c>
    </row>
    <row r="183" spans="1:47" s="2" customFormat="1" ht="29.25">
      <c r="A183" s="34"/>
      <c r="B183" s="35"/>
      <c r="C183" s="36"/>
      <c r="D183" s="197" t="s">
        <v>137</v>
      </c>
      <c r="E183" s="36"/>
      <c r="F183" s="198" t="s">
        <v>307</v>
      </c>
      <c r="G183" s="36"/>
      <c r="H183" s="36"/>
      <c r="I183" s="199"/>
      <c r="J183" s="36"/>
      <c r="K183" s="36"/>
      <c r="L183" s="39"/>
      <c r="M183" s="200"/>
      <c r="N183" s="201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137</v>
      </c>
      <c r="AU183" s="17" t="s">
        <v>86</v>
      </c>
    </row>
    <row r="184" spans="1:47" s="2" customFormat="1" ht="11.25">
      <c r="A184" s="34"/>
      <c r="B184" s="35"/>
      <c r="C184" s="36"/>
      <c r="D184" s="204" t="s">
        <v>148</v>
      </c>
      <c r="E184" s="36"/>
      <c r="F184" s="205" t="s">
        <v>706</v>
      </c>
      <c r="G184" s="36"/>
      <c r="H184" s="36"/>
      <c r="I184" s="199"/>
      <c r="J184" s="36"/>
      <c r="K184" s="36"/>
      <c r="L184" s="39"/>
      <c r="M184" s="200"/>
      <c r="N184" s="201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148</v>
      </c>
      <c r="AU184" s="17" t="s">
        <v>86</v>
      </c>
    </row>
    <row r="185" spans="2:51" s="13" customFormat="1" ht="11.25">
      <c r="B185" s="211"/>
      <c r="C185" s="212"/>
      <c r="D185" s="197" t="s">
        <v>238</v>
      </c>
      <c r="E185" s="213" t="s">
        <v>1</v>
      </c>
      <c r="F185" s="214" t="s">
        <v>707</v>
      </c>
      <c r="G185" s="212"/>
      <c r="H185" s="215">
        <v>22.028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238</v>
      </c>
      <c r="AU185" s="221" t="s">
        <v>86</v>
      </c>
      <c r="AV185" s="13" t="s">
        <v>86</v>
      </c>
      <c r="AW185" s="13" t="s">
        <v>32</v>
      </c>
      <c r="AX185" s="13" t="s">
        <v>76</v>
      </c>
      <c r="AY185" s="221" t="s">
        <v>131</v>
      </c>
    </row>
    <row r="186" spans="2:51" s="14" customFormat="1" ht="11.25">
      <c r="B186" s="222"/>
      <c r="C186" s="223"/>
      <c r="D186" s="197" t="s">
        <v>238</v>
      </c>
      <c r="E186" s="224" t="s">
        <v>1</v>
      </c>
      <c r="F186" s="225" t="s">
        <v>240</v>
      </c>
      <c r="G186" s="223"/>
      <c r="H186" s="226">
        <v>22.028</v>
      </c>
      <c r="I186" s="227"/>
      <c r="J186" s="223"/>
      <c r="K186" s="223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238</v>
      </c>
      <c r="AU186" s="232" t="s">
        <v>86</v>
      </c>
      <c r="AV186" s="14" t="s">
        <v>130</v>
      </c>
      <c r="AW186" s="14" t="s">
        <v>32</v>
      </c>
      <c r="AX186" s="14" t="s">
        <v>84</v>
      </c>
      <c r="AY186" s="232" t="s">
        <v>131</v>
      </c>
    </row>
    <row r="187" spans="1:65" s="2" customFormat="1" ht="16.5" customHeight="1">
      <c r="A187" s="34"/>
      <c r="B187" s="35"/>
      <c r="C187" s="184" t="s">
        <v>185</v>
      </c>
      <c r="D187" s="184" t="s">
        <v>132</v>
      </c>
      <c r="E187" s="185" t="s">
        <v>310</v>
      </c>
      <c r="F187" s="186" t="s">
        <v>311</v>
      </c>
      <c r="G187" s="187" t="s">
        <v>276</v>
      </c>
      <c r="H187" s="188">
        <v>11.907</v>
      </c>
      <c r="I187" s="189"/>
      <c r="J187" s="190">
        <f>ROUND(I187*H187,2)</f>
        <v>0</v>
      </c>
      <c r="K187" s="186" t="s">
        <v>147</v>
      </c>
      <c r="L187" s="39"/>
      <c r="M187" s="191" t="s">
        <v>1</v>
      </c>
      <c r="N187" s="192" t="s">
        <v>41</v>
      </c>
      <c r="O187" s="71"/>
      <c r="P187" s="193">
        <f>O187*H187</f>
        <v>0</v>
      </c>
      <c r="Q187" s="193">
        <v>0</v>
      </c>
      <c r="R187" s="193">
        <f>Q187*H187</f>
        <v>0</v>
      </c>
      <c r="S187" s="193">
        <v>0</v>
      </c>
      <c r="T187" s="194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5" t="s">
        <v>130</v>
      </c>
      <c r="AT187" s="195" t="s">
        <v>132</v>
      </c>
      <c r="AU187" s="195" t="s">
        <v>86</v>
      </c>
      <c r="AY187" s="17" t="s">
        <v>131</v>
      </c>
      <c r="BE187" s="196">
        <f>IF(N187="základní",J187,0)</f>
        <v>0</v>
      </c>
      <c r="BF187" s="196">
        <f>IF(N187="snížená",J187,0)</f>
        <v>0</v>
      </c>
      <c r="BG187" s="196">
        <f>IF(N187="zákl. přenesená",J187,0)</f>
        <v>0</v>
      </c>
      <c r="BH187" s="196">
        <f>IF(N187="sníž. přenesená",J187,0)</f>
        <v>0</v>
      </c>
      <c r="BI187" s="196">
        <f>IF(N187="nulová",J187,0)</f>
        <v>0</v>
      </c>
      <c r="BJ187" s="17" t="s">
        <v>84</v>
      </c>
      <c r="BK187" s="196">
        <f>ROUND(I187*H187,2)</f>
        <v>0</v>
      </c>
      <c r="BL187" s="17" t="s">
        <v>130</v>
      </c>
      <c r="BM187" s="195" t="s">
        <v>188</v>
      </c>
    </row>
    <row r="188" spans="1:47" s="2" customFormat="1" ht="19.5">
      <c r="A188" s="34"/>
      <c r="B188" s="35"/>
      <c r="C188" s="36"/>
      <c r="D188" s="197" t="s">
        <v>137</v>
      </c>
      <c r="E188" s="36"/>
      <c r="F188" s="198" t="s">
        <v>313</v>
      </c>
      <c r="G188" s="36"/>
      <c r="H188" s="36"/>
      <c r="I188" s="199"/>
      <c r="J188" s="36"/>
      <c r="K188" s="36"/>
      <c r="L188" s="39"/>
      <c r="M188" s="200"/>
      <c r="N188" s="201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137</v>
      </c>
      <c r="AU188" s="17" t="s">
        <v>86</v>
      </c>
    </row>
    <row r="189" spans="1:47" s="2" customFormat="1" ht="11.25">
      <c r="A189" s="34"/>
      <c r="B189" s="35"/>
      <c r="C189" s="36"/>
      <c r="D189" s="204" t="s">
        <v>148</v>
      </c>
      <c r="E189" s="36"/>
      <c r="F189" s="205" t="s">
        <v>708</v>
      </c>
      <c r="G189" s="36"/>
      <c r="H189" s="36"/>
      <c r="I189" s="199"/>
      <c r="J189" s="36"/>
      <c r="K189" s="36"/>
      <c r="L189" s="39"/>
      <c r="M189" s="200"/>
      <c r="N189" s="201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148</v>
      </c>
      <c r="AU189" s="17" t="s">
        <v>86</v>
      </c>
    </row>
    <row r="190" spans="1:65" s="2" customFormat="1" ht="24.2" customHeight="1">
      <c r="A190" s="34"/>
      <c r="B190" s="35"/>
      <c r="C190" s="184" t="s">
        <v>164</v>
      </c>
      <c r="D190" s="184" t="s">
        <v>132</v>
      </c>
      <c r="E190" s="185" t="s">
        <v>709</v>
      </c>
      <c r="F190" s="186" t="s">
        <v>710</v>
      </c>
      <c r="G190" s="187" t="s">
        <v>276</v>
      </c>
      <c r="H190" s="188">
        <v>10</v>
      </c>
      <c r="I190" s="189"/>
      <c r="J190" s="190">
        <f>ROUND(I190*H190,2)</f>
        <v>0</v>
      </c>
      <c r="K190" s="186" t="s">
        <v>147</v>
      </c>
      <c r="L190" s="39"/>
      <c r="M190" s="191" t="s">
        <v>1</v>
      </c>
      <c r="N190" s="192" t="s">
        <v>41</v>
      </c>
      <c r="O190" s="71"/>
      <c r="P190" s="193">
        <f>O190*H190</f>
        <v>0</v>
      </c>
      <c r="Q190" s="193">
        <v>0</v>
      </c>
      <c r="R190" s="193">
        <f>Q190*H190</f>
        <v>0</v>
      </c>
      <c r="S190" s="193">
        <v>0</v>
      </c>
      <c r="T190" s="194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5" t="s">
        <v>130</v>
      </c>
      <c r="AT190" s="195" t="s">
        <v>132</v>
      </c>
      <c r="AU190" s="195" t="s">
        <v>86</v>
      </c>
      <c r="AY190" s="17" t="s">
        <v>131</v>
      </c>
      <c r="BE190" s="196">
        <f>IF(N190="základní",J190,0)</f>
        <v>0</v>
      </c>
      <c r="BF190" s="196">
        <f>IF(N190="snížená",J190,0)</f>
        <v>0</v>
      </c>
      <c r="BG190" s="196">
        <f>IF(N190="zákl. přenesená",J190,0)</f>
        <v>0</v>
      </c>
      <c r="BH190" s="196">
        <f>IF(N190="sníž. přenesená",J190,0)</f>
        <v>0</v>
      </c>
      <c r="BI190" s="196">
        <f>IF(N190="nulová",J190,0)</f>
        <v>0</v>
      </c>
      <c r="BJ190" s="17" t="s">
        <v>84</v>
      </c>
      <c r="BK190" s="196">
        <f>ROUND(I190*H190,2)</f>
        <v>0</v>
      </c>
      <c r="BL190" s="17" t="s">
        <v>130</v>
      </c>
      <c r="BM190" s="195" t="s">
        <v>194</v>
      </c>
    </row>
    <row r="191" spans="1:47" s="2" customFormat="1" ht="29.25">
      <c r="A191" s="34"/>
      <c r="B191" s="35"/>
      <c r="C191" s="36"/>
      <c r="D191" s="197" t="s">
        <v>137</v>
      </c>
      <c r="E191" s="36"/>
      <c r="F191" s="198" t="s">
        <v>711</v>
      </c>
      <c r="G191" s="36"/>
      <c r="H191" s="36"/>
      <c r="I191" s="199"/>
      <c r="J191" s="36"/>
      <c r="K191" s="36"/>
      <c r="L191" s="39"/>
      <c r="M191" s="200"/>
      <c r="N191" s="201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137</v>
      </c>
      <c r="AU191" s="17" t="s">
        <v>86</v>
      </c>
    </row>
    <row r="192" spans="1:47" s="2" customFormat="1" ht="11.25">
      <c r="A192" s="34"/>
      <c r="B192" s="35"/>
      <c r="C192" s="36"/>
      <c r="D192" s="204" t="s">
        <v>148</v>
      </c>
      <c r="E192" s="36"/>
      <c r="F192" s="205" t="s">
        <v>712</v>
      </c>
      <c r="G192" s="36"/>
      <c r="H192" s="36"/>
      <c r="I192" s="199"/>
      <c r="J192" s="36"/>
      <c r="K192" s="36"/>
      <c r="L192" s="39"/>
      <c r="M192" s="200"/>
      <c r="N192" s="201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148</v>
      </c>
      <c r="AU192" s="17" t="s">
        <v>86</v>
      </c>
    </row>
    <row r="193" spans="2:51" s="15" customFormat="1" ht="11.25">
      <c r="B193" s="233"/>
      <c r="C193" s="234"/>
      <c r="D193" s="197" t="s">
        <v>238</v>
      </c>
      <c r="E193" s="235" t="s">
        <v>1</v>
      </c>
      <c r="F193" s="236" t="s">
        <v>713</v>
      </c>
      <c r="G193" s="234"/>
      <c r="H193" s="235" t="s">
        <v>1</v>
      </c>
      <c r="I193" s="237"/>
      <c r="J193" s="234"/>
      <c r="K193" s="234"/>
      <c r="L193" s="238"/>
      <c r="M193" s="239"/>
      <c r="N193" s="240"/>
      <c r="O193" s="240"/>
      <c r="P193" s="240"/>
      <c r="Q193" s="240"/>
      <c r="R193" s="240"/>
      <c r="S193" s="240"/>
      <c r="T193" s="241"/>
      <c r="AT193" s="242" t="s">
        <v>238</v>
      </c>
      <c r="AU193" s="242" t="s">
        <v>86</v>
      </c>
      <c r="AV193" s="15" t="s">
        <v>84</v>
      </c>
      <c r="AW193" s="15" t="s">
        <v>32</v>
      </c>
      <c r="AX193" s="15" t="s">
        <v>76</v>
      </c>
      <c r="AY193" s="242" t="s">
        <v>131</v>
      </c>
    </row>
    <row r="194" spans="2:51" s="13" customFormat="1" ht="11.25">
      <c r="B194" s="211"/>
      <c r="C194" s="212"/>
      <c r="D194" s="197" t="s">
        <v>238</v>
      </c>
      <c r="E194" s="213" t="s">
        <v>1</v>
      </c>
      <c r="F194" s="214" t="s">
        <v>714</v>
      </c>
      <c r="G194" s="212"/>
      <c r="H194" s="215">
        <v>2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238</v>
      </c>
      <c r="AU194" s="221" t="s">
        <v>86</v>
      </c>
      <c r="AV194" s="13" t="s">
        <v>86</v>
      </c>
      <c r="AW194" s="13" t="s">
        <v>32</v>
      </c>
      <c r="AX194" s="13" t="s">
        <v>76</v>
      </c>
      <c r="AY194" s="221" t="s">
        <v>131</v>
      </c>
    </row>
    <row r="195" spans="2:51" s="15" customFormat="1" ht="11.25">
      <c r="B195" s="233"/>
      <c r="C195" s="234"/>
      <c r="D195" s="197" t="s">
        <v>238</v>
      </c>
      <c r="E195" s="235" t="s">
        <v>1</v>
      </c>
      <c r="F195" s="236" t="s">
        <v>715</v>
      </c>
      <c r="G195" s="234"/>
      <c r="H195" s="235" t="s">
        <v>1</v>
      </c>
      <c r="I195" s="237"/>
      <c r="J195" s="234"/>
      <c r="K195" s="234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238</v>
      </c>
      <c r="AU195" s="242" t="s">
        <v>86</v>
      </c>
      <c r="AV195" s="15" t="s">
        <v>84</v>
      </c>
      <c r="AW195" s="15" t="s">
        <v>32</v>
      </c>
      <c r="AX195" s="15" t="s">
        <v>76</v>
      </c>
      <c r="AY195" s="242" t="s">
        <v>131</v>
      </c>
    </row>
    <row r="196" spans="2:51" s="13" customFormat="1" ht="11.25">
      <c r="B196" s="211"/>
      <c r="C196" s="212"/>
      <c r="D196" s="197" t="s">
        <v>238</v>
      </c>
      <c r="E196" s="213" t="s">
        <v>1</v>
      </c>
      <c r="F196" s="214" t="s">
        <v>716</v>
      </c>
      <c r="G196" s="212"/>
      <c r="H196" s="215">
        <v>8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238</v>
      </c>
      <c r="AU196" s="221" t="s">
        <v>86</v>
      </c>
      <c r="AV196" s="13" t="s">
        <v>86</v>
      </c>
      <c r="AW196" s="13" t="s">
        <v>32</v>
      </c>
      <c r="AX196" s="13" t="s">
        <v>76</v>
      </c>
      <c r="AY196" s="221" t="s">
        <v>131</v>
      </c>
    </row>
    <row r="197" spans="2:51" s="14" customFormat="1" ht="11.25">
      <c r="B197" s="222"/>
      <c r="C197" s="223"/>
      <c r="D197" s="197" t="s">
        <v>238</v>
      </c>
      <c r="E197" s="224" t="s">
        <v>1</v>
      </c>
      <c r="F197" s="225" t="s">
        <v>240</v>
      </c>
      <c r="G197" s="223"/>
      <c r="H197" s="226">
        <v>10</v>
      </c>
      <c r="I197" s="227"/>
      <c r="J197" s="223"/>
      <c r="K197" s="223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238</v>
      </c>
      <c r="AU197" s="232" t="s">
        <v>86</v>
      </c>
      <c r="AV197" s="14" t="s">
        <v>130</v>
      </c>
      <c r="AW197" s="14" t="s">
        <v>32</v>
      </c>
      <c r="AX197" s="14" t="s">
        <v>84</v>
      </c>
      <c r="AY197" s="232" t="s">
        <v>131</v>
      </c>
    </row>
    <row r="198" spans="1:65" s="2" customFormat="1" ht="24.2" customHeight="1">
      <c r="A198" s="34"/>
      <c r="B198" s="35"/>
      <c r="C198" s="184" t="s">
        <v>198</v>
      </c>
      <c r="D198" s="184" t="s">
        <v>132</v>
      </c>
      <c r="E198" s="185" t="s">
        <v>717</v>
      </c>
      <c r="F198" s="186" t="s">
        <v>718</v>
      </c>
      <c r="G198" s="187" t="s">
        <v>231</v>
      </c>
      <c r="H198" s="188">
        <v>0.85</v>
      </c>
      <c r="I198" s="189"/>
      <c r="J198" s="190">
        <f>ROUND(I198*H198,2)</f>
        <v>0</v>
      </c>
      <c r="K198" s="186" t="s">
        <v>147</v>
      </c>
      <c r="L198" s="39"/>
      <c r="M198" s="191" t="s">
        <v>1</v>
      </c>
      <c r="N198" s="192" t="s">
        <v>41</v>
      </c>
      <c r="O198" s="71"/>
      <c r="P198" s="193">
        <f>O198*H198</f>
        <v>0</v>
      </c>
      <c r="Q198" s="193">
        <v>0</v>
      </c>
      <c r="R198" s="193">
        <f>Q198*H198</f>
        <v>0</v>
      </c>
      <c r="S198" s="193">
        <v>0</v>
      </c>
      <c r="T198" s="194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5" t="s">
        <v>130</v>
      </c>
      <c r="AT198" s="195" t="s">
        <v>132</v>
      </c>
      <c r="AU198" s="195" t="s">
        <v>86</v>
      </c>
      <c r="AY198" s="17" t="s">
        <v>131</v>
      </c>
      <c r="BE198" s="196">
        <f>IF(N198="základní",J198,0)</f>
        <v>0</v>
      </c>
      <c r="BF198" s="196">
        <f>IF(N198="snížená",J198,0)</f>
        <v>0</v>
      </c>
      <c r="BG198" s="196">
        <f>IF(N198="zákl. přenesená",J198,0)</f>
        <v>0</v>
      </c>
      <c r="BH198" s="196">
        <f>IF(N198="sníž. přenesená",J198,0)</f>
        <v>0</v>
      </c>
      <c r="BI198" s="196">
        <f>IF(N198="nulová",J198,0)</f>
        <v>0</v>
      </c>
      <c r="BJ198" s="17" t="s">
        <v>84</v>
      </c>
      <c r="BK198" s="196">
        <f>ROUND(I198*H198,2)</f>
        <v>0</v>
      </c>
      <c r="BL198" s="17" t="s">
        <v>130</v>
      </c>
      <c r="BM198" s="195" t="s">
        <v>201</v>
      </c>
    </row>
    <row r="199" spans="1:47" s="2" customFormat="1" ht="19.5">
      <c r="A199" s="34"/>
      <c r="B199" s="35"/>
      <c r="C199" s="36"/>
      <c r="D199" s="197" t="s">
        <v>137</v>
      </c>
      <c r="E199" s="36"/>
      <c r="F199" s="198" t="s">
        <v>719</v>
      </c>
      <c r="G199" s="36"/>
      <c r="H199" s="36"/>
      <c r="I199" s="199"/>
      <c r="J199" s="36"/>
      <c r="K199" s="36"/>
      <c r="L199" s="39"/>
      <c r="M199" s="200"/>
      <c r="N199" s="201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137</v>
      </c>
      <c r="AU199" s="17" t="s">
        <v>86</v>
      </c>
    </row>
    <row r="200" spans="1:47" s="2" customFormat="1" ht="11.25">
      <c r="A200" s="34"/>
      <c r="B200" s="35"/>
      <c r="C200" s="36"/>
      <c r="D200" s="204" t="s">
        <v>148</v>
      </c>
      <c r="E200" s="36"/>
      <c r="F200" s="205" t="s">
        <v>720</v>
      </c>
      <c r="G200" s="36"/>
      <c r="H200" s="36"/>
      <c r="I200" s="199"/>
      <c r="J200" s="36"/>
      <c r="K200" s="36"/>
      <c r="L200" s="39"/>
      <c r="M200" s="200"/>
      <c r="N200" s="201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148</v>
      </c>
      <c r="AU200" s="17" t="s">
        <v>86</v>
      </c>
    </row>
    <row r="201" spans="1:65" s="2" customFormat="1" ht="24.2" customHeight="1">
      <c r="A201" s="34"/>
      <c r="B201" s="35"/>
      <c r="C201" s="184" t="s">
        <v>169</v>
      </c>
      <c r="D201" s="184" t="s">
        <v>132</v>
      </c>
      <c r="E201" s="185" t="s">
        <v>325</v>
      </c>
      <c r="F201" s="186" t="s">
        <v>326</v>
      </c>
      <c r="G201" s="187" t="s">
        <v>231</v>
      </c>
      <c r="H201" s="188">
        <v>0.85</v>
      </c>
      <c r="I201" s="189"/>
      <c r="J201" s="190">
        <f>ROUND(I201*H201,2)</f>
        <v>0</v>
      </c>
      <c r="K201" s="186" t="s">
        <v>147</v>
      </c>
      <c r="L201" s="39"/>
      <c r="M201" s="191" t="s">
        <v>1</v>
      </c>
      <c r="N201" s="192" t="s">
        <v>41</v>
      </c>
      <c r="O201" s="71"/>
      <c r="P201" s="193">
        <f>O201*H201</f>
        <v>0</v>
      </c>
      <c r="Q201" s="193">
        <v>0</v>
      </c>
      <c r="R201" s="193">
        <f>Q201*H201</f>
        <v>0</v>
      </c>
      <c r="S201" s="193">
        <v>0</v>
      </c>
      <c r="T201" s="194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5" t="s">
        <v>130</v>
      </c>
      <c r="AT201" s="195" t="s">
        <v>132</v>
      </c>
      <c r="AU201" s="195" t="s">
        <v>86</v>
      </c>
      <c r="AY201" s="17" t="s">
        <v>131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17" t="s">
        <v>84</v>
      </c>
      <c r="BK201" s="196">
        <f>ROUND(I201*H201,2)</f>
        <v>0</v>
      </c>
      <c r="BL201" s="17" t="s">
        <v>130</v>
      </c>
      <c r="BM201" s="195" t="s">
        <v>299</v>
      </c>
    </row>
    <row r="202" spans="1:47" s="2" customFormat="1" ht="19.5">
      <c r="A202" s="34"/>
      <c r="B202" s="35"/>
      <c r="C202" s="36"/>
      <c r="D202" s="197" t="s">
        <v>137</v>
      </c>
      <c r="E202" s="36"/>
      <c r="F202" s="198" t="s">
        <v>328</v>
      </c>
      <c r="G202" s="36"/>
      <c r="H202" s="36"/>
      <c r="I202" s="199"/>
      <c r="J202" s="36"/>
      <c r="K202" s="36"/>
      <c r="L202" s="39"/>
      <c r="M202" s="200"/>
      <c r="N202" s="201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137</v>
      </c>
      <c r="AU202" s="17" t="s">
        <v>86</v>
      </c>
    </row>
    <row r="203" spans="1:47" s="2" customFormat="1" ht="11.25">
      <c r="A203" s="34"/>
      <c r="B203" s="35"/>
      <c r="C203" s="36"/>
      <c r="D203" s="204" t="s">
        <v>148</v>
      </c>
      <c r="E203" s="36"/>
      <c r="F203" s="205" t="s">
        <v>329</v>
      </c>
      <c r="G203" s="36"/>
      <c r="H203" s="36"/>
      <c r="I203" s="199"/>
      <c r="J203" s="36"/>
      <c r="K203" s="36"/>
      <c r="L203" s="39"/>
      <c r="M203" s="200"/>
      <c r="N203" s="201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148</v>
      </c>
      <c r="AU203" s="17" t="s">
        <v>86</v>
      </c>
    </row>
    <row r="204" spans="1:65" s="2" customFormat="1" ht="16.5" customHeight="1">
      <c r="A204" s="34"/>
      <c r="B204" s="35"/>
      <c r="C204" s="243" t="s">
        <v>8</v>
      </c>
      <c r="D204" s="243" t="s">
        <v>332</v>
      </c>
      <c r="E204" s="244" t="s">
        <v>333</v>
      </c>
      <c r="F204" s="245" t="s">
        <v>334</v>
      </c>
      <c r="G204" s="246" t="s">
        <v>335</v>
      </c>
      <c r="H204" s="247">
        <v>0.017</v>
      </c>
      <c r="I204" s="248"/>
      <c r="J204" s="249">
        <f>ROUND(I204*H204,2)</f>
        <v>0</v>
      </c>
      <c r="K204" s="245" t="s">
        <v>147</v>
      </c>
      <c r="L204" s="250"/>
      <c r="M204" s="251" t="s">
        <v>1</v>
      </c>
      <c r="N204" s="252" t="s">
        <v>41</v>
      </c>
      <c r="O204" s="71"/>
      <c r="P204" s="193">
        <f>O204*H204</f>
        <v>0</v>
      </c>
      <c r="Q204" s="193">
        <v>0</v>
      </c>
      <c r="R204" s="193">
        <f>Q204*H204</f>
        <v>0</v>
      </c>
      <c r="S204" s="193">
        <v>0</v>
      </c>
      <c r="T204" s="194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5" t="s">
        <v>156</v>
      </c>
      <c r="AT204" s="195" t="s">
        <v>332</v>
      </c>
      <c r="AU204" s="195" t="s">
        <v>86</v>
      </c>
      <c r="AY204" s="17" t="s">
        <v>131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17" t="s">
        <v>84</v>
      </c>
      <c r="BK204" s="196">
        <f>ROUND(I204*H204,2)</f>
        <v>0</v>
      </c>
      <c r="BL204" s="17" t="s">
        <v>130</v>
      </c>
      <c r="BM204" s="195" t="s">
        <v>306</v>
      </c>
    </row>
    <row r="205" spans="1:47" s="2" customFormat="1" ht="11.25">
      <c r="A205" s="34"/>
      <c r="B205" s="35"/>
      <c r="C205" s="36"/>
      <c r="D205" s="197" t="s">
        <v>137</v>
      </c>
      <c r="E205" s="36"/>
      <c r="F205" s="198" t="s">
        <v>334</v>
      </c>
      <c r="G205" s="36"/>
      <c r="H205" s="36"/>
      <c r="I205" s="199"/>
      <c r="J205" s="36"/>
      <c r="K205" s="36"/>
      <c r="L205" s="39"/>
      <c r="M205" s="200"/>
      <c r="N205" s="201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137</v>
      </c>
      <c r="AU205" s="17" t="s">
        <v>86</v>
      </c>
    </row>
    <row r="206" spans="2:51" s="13" customFormat="1" ht="11.25">
      <c r="B206" s="211"/>
      <c r="C206" s="212"/>
      <c r="D206" s="197" t="s">
        <v>238</v>
      </c>
      <c r="E206" s="213" t="s">
        <v>1</v>
      </c>
      <c r="F206" s="214" t="s">
        <v>721</v>
      </c>
      <c r="G206" s="212"/>
      <c r="H206" s="215">
        <v>0.017</v>
      </c>
      <c r="I206" s="216"/>
      <c r="J206" s="212"/>
      <c r="K206" s="212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238</v>
      </c>
      <c r="AU206" s="221" t="s">
        <v>86</v>
      </c>
      <c r="AV206" s="13" t="s">
        <v>86</v>
      </c>
      <c r="AW206" s="13" t="s">
        <v>32</v>
      </c>
      <c r="AX206" s="13" t="s">
        <v>76</v>
      </c>
      <c r="AY206" s="221" t="s">
        <v>131</v>
      </c>
    </row>
    <row r="207" spans="2:51" s="14" customFormat="1" ht="11.25">
      <c r="B207" s="222"/>
      <c r="C207" s="223"/>
      <c r="D207" s="197" t="s">
        <v>238</v>
      </c>
      <c r="E207" s="224" t="s">
        <v>1</v>
      </c>
      <c r="F207" s="225" t="s">
        <v>240</v>
      </c>
      <c r="G207" s="223"/>
      <c r="H207" s="226">
        <v>0.017</v>
      </c>
      <c r="I207" s="227"/>
      <c r="J207" s="223"/>
      <c r="K207" s="223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238</v>
      </c>
      <c r="AU207" s="232" t="s">
        <v>86</v>
      </c>
      <c r="AV207" s="14" t="s">
        <v>130</v>
      </c>
      <c r="AW207" s="14" t="s">
        <v>32</v>
      </c>
      <c r="AX207" s="14" t="s">
        <v>84</v>
      </c>
      <c r="AY207" s="232" t="s">
        <v>131</v>
      </c>
    </row>
    <row r="208" spans="1:65" s="2" customFormat="1" ht="24.2" customHeight="1">
      <c r="A208" s="34"/>
      <c r="B208" s="35"/>
      <c r="C208" s="184" t="s">
        <v>173</v>
      </c>
      <c r="D208" s="184" t="s">
        <v>132</v>
      </c>
      <c r="E208" s="185" t="s">
        <v>338</v>
      </c>
      <c r="F208" s="186" t="s">
        <v>339</v>
      </c>
      <c r="G208" s="187" t="s">
        <v>231</v>
      </c>
      <c r="H208" s="188">
        <v>109.25</v>
      </c>
      <c r="I208" s="189"/>
      <c r="J208" s="190">
        <f>ROUND(I208*H208,2)</f>
        <v>0</v>
      </c>
      <c r="K208" s="186" t="s">
        <v>147</v>
      </c>
      <c r="L208" s="39"/>
      <c r="M208" s="191" t="s">
        <v>1</v>
      </c>
      <c r="N208" s="192" t="s">
        <v>41</v>
      </c>
      <c r="O208" s="71"/>
      <c r="P208" s="193">
        <f>O208*H208</f>
        <v>0</v>
      </c>
      <c r="Q208" s="193">
        <v>0</v>
      </c>
      <c r="R208" s="193">
        <f>Q208*H208</f>
        <v>0</v>
      </c>
      <c r="S208" s="193">
        <v>0</v>
      </c>
      <c r="T208" s="194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5" t="s">
        <v>130</v>
      </c>
      <c r="AT208" s="195" t="s">
        <v>132</v>
      </c>
      <c r="AU208" s="195" t="s">
        <v>86</v>
      </c>
      <c r="AY208" s="17" t="s">
        <v>131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17" t="s">
        <v>84</v>
      </c>
      <c r="BK208" s="196">
        <f>ROUND(I208*H208,2)</f>
        <v>0</v>
      </c>
      <c r="BL208" s="17" t="s">
        <v>130</v>
      </c>
      <c r="BM208" s="195" t="s">
        <v>312</v>
      </c>
    </row>
    <row r="209" spans="1:47" s="2" customFormat="1" ht="19.5">
      <c r="A209" s="34"/>
      <c r="B209" s="35"/>
      <c r="C209" s="36"/>
      <c r="D209" s="197" t="s">
        <v>137</v>
      </c>
      <c r="E209" s="36"/>
      <c r="F209" s="198" t="s">
        <v>341</v>
      </c>
      <c r="G209" s="36"/>
      <c r="H209" s="36"/>
      <c r="I209" s="199"/>
      <c r="J209" s="36"/>
      <c r="K209" s="36"/>
      <c r="L209" s="39"/>
      <c r="M209" s="200"/>
      <c r="N209" s="201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137</v>
      </c>
      <c r="AU209" s="17" t="s">
        <v>86</v>
      </c>
    </row>
    <row r="210" spans="1:47" s="2" customFormat="1" ht="11.25">
      <c r="A210" s="34"/>
      <c r="B210" s="35"/>
      <c r="C210" s="36"/>
      <c r="D210" s="204" t="s">
        <v>148</v>
      </c>
      <c r="E210" s="36"/>
      <c r="F210" s="205" t="s">
        <v>342</v>
      </c>
      <c r="G210" s="36"/>
      <c r="H210" s="36"/>
      <c r="I210" s="199"/>
      <c r="J210" s="36"/>
      <c r="K210" s="36"/>
      <c r="L210" s="39"/>
      <c r="M210" s="200"/>
      <c r="N210" s="201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148</v>
      </c>
      <c r="AU210" s="17" t="s">
        <v>86</v>
      </c>
    </row>
    <row r="211" spans="2:63" s="12" customFormat="1" ht="22.9" customHeight="1">
      <c r="B211" s="170"/>
      <c r="C211" s="171"/>
      <c r="D211" s="172" t="s">
        <v>75</v>
      </c>
      <c r="E211" s="202" t="s">
        <v>86</v>
      </c>
      <c r="F211" s="202" t="s">
        <v>349</v>
      </c>
      <c r="G211" s="171"/>
      <c r="H211" s="171"/>
      <c r="I211" s="174"/>
      <c r="J211" s="203">
        <f>BK211</f>
        <v>0</v>
      </c>
      <c r="K211" s="171"/>
      <c r="L211" s="176"/>
      <c r="M211" s="177"/>
      <c r="N211" s="178"/>
      <c r="O211" s="178"/>
      <c r="P211" s="179">
        <f>SUM(P212:P227)</f>
        <v>0</v>
      </c>
      <c r="Q211" s="178"/>
      <c r="R211" s="179">
        <f>SUM(R212:R227)</f>
        <v>0</v>
      </c>
      <c r="S211" s="178"/>
      <c r="T211" s="180">
        <f>SUM(T212:T227)</f>
        <v>0</v>
      </c>
      <c r="AR211" s="181" t="s">
        <v>84</v>
      </c>
      <c r="AT211" s="182" t="s">
        <v>75</v>
      </c>
      <c r="AU211" s="182" t="s">
        <v>84</v>
      </c>
      <c r="AY211" s="181" t="s">
        <v>131</v>
      </c>
      <c r="BK211" s="183">
        <f>SUM(BK212:BK227)</f>
        <v>0</v>
      </c>
    </row>
    <row r="212" spans="1:65" s="2" customFormat="1" ht="33" customHeight="1">
      <c r="A212" s="34"/>
      <c r="B212" s="35"/>
      <c r="C212" s="184" t="s">
        <v>315</v>
      </c>
      <c r="D212" s="184" t="s">
        <v>132</v>
      </c>
      <c r="E212" s="185" t="s">
        <v>350</v>
      </c>
      <c r="F212" s="186" t="s">
        <v>351</v>
      </c>
      <c r="G212" s="187" t="s">
        <v>276</v>
      </c>
      <c r="H212" s="188">
        <v>10.16</v>
      </c>
      <c r="I212" s="189"/>
      <c r="J212" s="190">
        <f>ROUND(I212*H212,2)</f>
        <v>0</v>
      </c>
      <c r="K212" s="186" t="s">
        <v>147</v>
      </c>
      <c r="L212" s="39"/>
      <c r="M212" s="191" t="s">
        <v>1</v>
      </c>
      <c r="N212" s="192" t="s">
        <v>41</v>
      </c>
      <c r="O212" s="71"/>
      <c r="P212" s="193">
        <f>O212*H212</f>
        <v>0</v>
      </c>
      <c r="Q212" s="193">
        <v>0</v>
      </c>
      <c r="R212" s="193">
        <f>Q212*H212</f>
        <v>0</v>
      </c>
      <c r="S212" s="193">
        <v>0</v>
      </c>
      <c r="T212" s="194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5" t="s">
        <v>130</v>
      </c>
      <c r="AT212" s="195" t="s">
        <v>132</v>
      </c>
      <c r="AU212" s="195" t="s">
        <v>86</v>
      </c>
      <c r="AY212" s="17" t="s">
        <v>131</v>
      </c>
      <c r="BE212" s="196">
        <f>IF(N212="základní",J212,0)</f>
        <v>0</v>
      </c>
      <c r="BF212" s="196">
        <f>IF(N212="snížená",J212,0)</f>
        <v>0</v>
      </c>
      <c r="BG212" s="196">
        <f>IF(N212="zákl. přenesená",J212,0)</f>
        <v>0</v>
      </c>
      <c r="BH212" s="196">
        <f>IF(N212="sníž. přenesená",J212,0)</f>
        <v>0</v>
      </c>
      <c r="BI212" s="196">
        <f>IF(N212="nulová",J212,0)</f>
        <v>0</v>
      </c>
      <c r="BJ212" s="17" t="s">
        <v>84</v>
      </c>
      <c r="BK212" s="196">
        <f>ROUND(I212*H212,2)</f>
        <v>0</v>
      </c>
      <c r="BL212" s="17" t="s">
        <v>130</v>
      </c>
      <c r="BM212" s="195" t="s">
        <v>318</v>
      </c>
    </row>
    <row r="213" spans="1:47" s="2" customFormat="1" ht="29.25">
      <c r="A213" s="34"/>
      <c r="B213" s="35"/>
      <c r="C213" s="36"/>
      <c r="D213" s="197" t="s">
        <v>137</v>
      </c>
      <c r="E213" s="36"/>
      <c r="F213" s="198" t="s">
        <v>353</v>
      </c>
      <c r="G213" s="36"/>
      <c r="H213" s="36"/>
      <c r="I213" s="199"/>
      <c r="J213" s="36"/>
      <c r="K213" s="36"/>
      <c r="L213" s="39"/>
      <c r="M213" s="200"/>
      <c r="N213" s="201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137</v>
      </c>
      <c r="AU213" s="17" t="s">
        <v>86</v>
      </c>
    </row>
    <row r="214" spans="1:47" s="2" customFormat="1" ht="11.25">
      <c r="A214" s="34"/>
      <c r="B214" s="35"/>
      <c r="C214" s="36"/>
      <c r="D214" s="204" t="s">
        <v>148</v>
      </c>
      <c r="E214" s="36"/>
      <c r="F214" s="205" t="s">
        <v>354</v>
      </c>
      <c r="G214" s="36"/>
      <c r="H214" s="36"/>
      <c r="I214" s="199"/>
      <c r="J214" s="36"/>
      <c r="K214" s="36"/>
      <c r="L214" s="39"/>
      <c r="M214" s="200"/>
      <c r="N214" s="201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148</v>
      </c>
      <c r="AU214" s="17" t="s">
        <v>86</v>
      </c>
    </row>
    <row r="215" spans="2:51" s="15" customFormat="1" ht="11.25">
      <c r="B215" s="233"/>
      <c r="C215" s="234"/>
      <c r="D215" s="197" t="s">
        <v>238</v>
      </c>
      <c r="E215" s="235" t="s">
        <v>1</v>
      </c>
      <c r="F215" s="236" t="s">
        <v>355</v>
      </c>
      <c r="G215" s="234"/>
      <c r="H215" s="235" t="s">
        <v>1</v>
      </c>
      <c r="I215" s="237"/>
      <c r="J215" s="234"/>
      <c r="K215" s="234"/>
      <c r="L215" s="238"/>
      <c r="M215" s="239"/>
      <c r="N215" s="240"/>
      <c r="O215" s="240"/>
      <c r="P215" s="240"/>
      <c r="Q215" s="240"/>
      <c r="R215" s="240"/>
      <c r="S215" s="240"/>
      <c r="T215" s="241"/>
      <c r="AT215" s="242" t="s">
        <v>238</v>
      </c>
      <c r="AU215" s="242" t="s">
        <v>86</v>
      </c>
      <c r="AV215" s="15" t="s">
        <v>84</v>
      </c>
      <c r="AW215" s="15" t="s">
        <v>32</v>
      </c>
      <c r="AX215" s="15" t="s">
        <v>76</v>
      </c>
      <c r="AY215" s="242" t="s">
        <v>131</v>
      </c>
    </row>
    <row r="216" spans="2:51" s="13" customFormat="1" ht="11.25">
      <c r="B216" s="211"/>
      <c r="C216" s="212"/>
      <c r="D216" s="197" t="s">
        <v>238</v>
      </c>
      <c r="E216" s="213" t="s">
        <v>1</v>
      </c>
      <c r="F216" s="214" t="s">
        <v>722</v>
      </c>
      <c r="G216" s="212"/>
      <c r="H216" s="215">
        <v>10.16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238</v>
      </c>
      <c r="AU216" s="221" t="s">
        <v>86</v>
      </c>
      <c r="AV216" s="13" t="s">
        <v>86</v>
      </c>
      <c r="AW216" s="13" t="s">
        <v>32</v>
      </c>
      <c r="AX216" s="13" t="s">
        <v>76</v>
      </c>
      <c r="AY216" s="221" t="s">
        <v>131</v>
      </c>
    </row>
    <row r="217" spans="2:51" s="14" customFormat="1" ht="11.25">
      <c r="B217" s="222"/>
      <c r="C217" s="223"/>
      <c r="D217" s="197" t="s">
        <v>238</v>
      </c>
      <c r="E217" s="224" t="s">
        <v>1</v>
      </c>
      <c r="F217" s="225" t="s">
        <v>240</v>
      </c>
      <c r="G217" s="223"/>
      <c r="H217" s="226">
        <v>10.16</v>
      </c>
      <c r="I217" s="227"/>
      <c r="J217" s="223"/>
      <c r="K217" s="223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238</v>
      </c>
      <c r="AU217" s="232" t="s">
        <v>86</v>
      </c>
      <c r="AV217" s="14" t="s">
        <v>130</v>
      </c>
      <c r="AW217" s="14" t="s">
        <v>32</v>
      </c>
      <c r="AX217" s="14" t="s">
        <v>84</v>
      </c>
      <c r="AY217" s="232" t="s">
        <v>131</v>
      </c>
    </row>
    <row r="218" spans="1:65" s="2" customFormat="1" ht="24.2" customHeight="1">
      <c r="A218" s="34"/>
      <c r="B218" s="35"/>
      <c r="C218" s="184" t="s">
        <v>178</v>
      </c>
      <c r="D218" s="184" t="s">
        <v>132</v>
      </c>
      <c r="E218" s="185" t="s">
        <v>362</v>
      </c>
      <c r="F218" s="186" t="s">
        <v>363</v>
      </c>
      <c r="G218" s="187" t="s">
        <v>231</v>
      </c>
      <c r="H218" s="188">
        <v>75</v>
      </c>
      <c r="I218" s="189"/>
      <c r="J218" s="190">
        <f>ROUND(I218*H218,2)</f>
        <v>0</v>
      </c>
      <c r="K218" s="186" t="s">
        <v>147</v>
      </c>
      <c r="L218" s="39"/>
      <c r="M218" s="191" t="s">
        <v>1</v>
      </c>
      <c r="N218" s="192" t="s">
        <v>41</v>
      </c>
      <c r="O218" s="71"/>
      <c r="P218" s="193">
        <f>O218*H218</f>
        <v>0</v>
      </c>
      <c r="Q218" s="193">
        <v>0</v>
      </c>
      <c r="R218" s="193">
        <f>Q218*H218</f>
        <v>0</v>
      </c>
      <c r="S218" s="193">
        <v>0</v>
      </c>
      <c r="T218" s="194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5" t="s">
        <v>130</v>
      </c>
      <c r="AT218" s="195" t="s">
        <v>132</v>
      </c>
      <c r="AU218" s="195" t="s">
        <v>86</v>
      </c>
      <c r="AY218" s="17" t="s">
        <v>131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17" t="s">
        <v>84</v>
      </c>
      <c r="BK218" s="196">
        <f>ROUND(I218*H218,2)</f>
        <v>0</v>
      </c>
      <c r="BL218" s="17" t="s">
        <v>130</v>
      </c>
      <c r="BM218" s="195" t="s">
        <v>327</v>
      </c>
    </row>
    <row r="219" spans="1:47" s="2" customFormat="1" ht="29.25">
      <c r="A219" s="34"/>
      <c r="B219" s="35"/>
      <c r="C219" s="36"/>
      <c r="D219" s="197" t="s">
        <v>137</v>
      </c>
      <c r="E219" s="36"/>
      <c r="F219" s="198" t="s">
        <v>365</v>
      </c>
      <c r="G219" s="36"/>
      <c r="H219" s="36"/>
      <c r="I219" s="199"/>
      <c r="J219" s="36"/>
      <c r="K219" s="36"/>
      <c r="L219" s="39"/>
      <c r="M219" s="200"/>
      <c r="N219" s="201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137</v>
      </c>
      <c r="AU219" s="17" t="s">
        <v>86</v>
      </c>
    </row>
    <row r="220" spans="1:47" s="2" customFormat="1" ht="11.25">
      <c r="A220" s="34"/>
      <c r="B220" s="35"/>
      <c r="C220" s="36"/>
      <c r="D220" s="204" t="s">
        <v>148</v>
      </c>
      <c r="E220" s="36"/>
      <c r="F220" s="205" t="s">
        <v>366</v>
      </c>
      <c r="G220" s="36"/>
      <c r="H220" s="36"/>
      <c r="I220" s="199"/>
      <c r="J220" s="36"/>
      <c r="K220" s="36"/>
      <c r="L220" s="39"/>
      <c r="M220" s="200"/>
      <c r="N220" s="201"/>
      <c r="O220" s="71"/>
      <c r="P220" s="71"/>
      <c r="Q220" s="71"/>
      <c r="R220" s="71"/>
      <c r="S220" s="71"/>
      <c r="T220" s="72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148</v>
      </c>
      <c r="AU220" s="17" t="s">
        <v>86</v>
      </c>
    </row>
    <row r="221" spans="2:51" s="15" customFormat="1" ht="11.25">
      <c r="B221" s="233"/>
      <c r="C221" s="234"/>
      <c r="D221" s="197" t="s">
        <v>238</v>
      </c>
      <c r="E221" s="235" t="s">
        <v>1</v>
      </c>
      <c r="F221" s="236" t="s">
        <v>367</v>
      </c>
      <c r="G221" s="234"/>
      <c r="H221" s="235" t="s">
        <v>1</v>
      </c>
      <c r="I221" s="237"/>
      <c r="J221" s="234"/>
      <c r="K221" s="234"/>
      <c r="L221" s="238"/>
      <c r="M221" s="239"/>
      <c r="N221" s="240"/>
      <c r="O221" s="240"/>
      <c r="P221" s="240"/>
      <c r="Q221" s="240"/>
      <c r="R221" s="240"/>
      <c r="S221" s="240"/>
      <c r="T221" s="241"/>
      <c r="AT221" s="242" t="s">
        <v>238</v>
      </c>
      <c r="AU221" s="242" t="s">
        <v>86</v>
      </c>
      <c r="AV221" s="15" t="s">
        <v>84</v>
      </c>
      <c r="AW221" s="15" t="s">
        <v>32</v>
      </c>
      <c r="AX221" s="15" t="s">
        <v>76</v>
      </c>
      <c r="AY221" s="242" t="s">
        <v>131</v>
      </c>
    </row>
    <row r="222" spans="2:51" s="13" customFormat="1" ht="11.25">
      <c r="B222" s="211"/>
      <c r="C222" s="212"/>
      <c r="D222" s="197" t="s">
        <v>238</v>
      </c>
      <c r="E222" s="213" t="s">
        <v>1</v>
      </c>
      <c r="F222" s="214" t="s">
        <v>723</v>
      </c>
      <c r="G222" s="212"/>
      <c r="H222" s="215">
        <v>75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238</v>
      </c>
      <c r="AU222" s="221" t="s">
        <v>86</v>
      </c>
      <c r="AV222" s="13" t="s">
        <v>86</v>
      </c>
      <c r="AW222" s="13" t="s">
        <v>32</v>
      </c>
      <c r="AX222" s="13" t="s">
        <v>76</v>
      </c>
      <c r="AY222" s="221" t="s">
        <v>131</v>
      </c>
    </row>
    <row r="223" spans="2:51" s="14" customFormat="1" ht="11.25">
      <c r="B223" s="222"/>
      <c r="C223" s="223"/>
      <c r="D223" s="197" t="s">
        <v>238</v>
      </c>
      <c r="E223" s="224" t="s">
        <v>1</v>
      </c>
      <c r="F223" s="225" t="s">
        <v>240</v>
      </c>
      <c r="G223" s="223"/>
      <c r="H223" s="226">
        <v>75</v>
      </c>
      <c r="I223" s="227"/>
      <c r="J223" s="223"/>
      <c r="K223" s="223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238</v>
      </c>
      <c r="AU223" s="232" t="s">
        <v>86</v>
      </c>
      <c r="AV223" s="14" t="s">
        <v>130</v>
      </c>
      <c r="AW223" s="14" t="s">
        <v>32</v>
      </c>
      <c r="AX223" s="14" t="s">
        <v>84</v>
      </c>
      <c r="AY223" s="232" t="s">
        <v>131</v>
      </c>
    </row>
    <row r="224" spans="1:65" s="2" customFormat="1" ht="24.2" customHeight="1">
      <c r="A224" s="34"/>
      <c r="B224" s="35"/>
      <c r="C224" s="243" t="s">
        <v>331</v>
      </c>
      <c r="D224" s="243" t="s">
        <v>332</v>
      </c>
      <c r="E224" s="244" t="s">
        <v>370</v>
      </c>
      <c r="F224" s="245" t="s">
        <v>371</v>
      </c>
      <c r="G224" s="246" t="s">
        <v>231</v>
      </c>
      <c r="H224" s="247">
        <v>88.838</v>
      </c>
      <c r="I224" s="248"/>
      <c r="J224" s="249">
        <f>ROUND(I224*H224,2)</f>
        <v>0</v>
      </c>
      <c r="K224" s="245" t="s">
        <v>147</v>
      </c>
      <c r="L224" s="250"/>
      <c r="M224" s="251" t="s">
        <v>1</v>
      </c>
      <c r="N224" s="252" t="s">
        <v>41</v>
      </c>
      <c r="O224" s="71"/>
      <c r="P224" s="193">
        <f>O224*H224</f>
        <v>0</v>
      </c>
      <c r="Q224" s="193">
        <v>0</v>
      </c>
      <c r="R224" s="193">
        <f>Q224*H224</f>
        <v>0</v>
      </c>
      <c r="S224" s="193">
        <v>0</v>
      </c>
      <c r="T224" s="194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5" t="s">
        <v>156</v>
      </c>
      <c r="AT224" s="195" t="s">
        <v>332</v>
      </c>
      <c r="AU224" s="195" t="s">
        <v>86</v>
      </c>
      <c r="AY224" s="17" t="s">
        <v>131</v>
      </c>
      <c r="BE224" s="196">
        <f>IF(N224="základní",J224,0)</f>
        <v>0</v>
      </c>
      <c r="BF224" s="196">
        <f>IF(N224="snížená",J224,0)</f>
        <v>0</v>
      </c>
      <c r="BG224" s="196">
        <f>IF(N224="zákl. přenesená",J224,0)</f>
        <v>0</v>
      </c>
      <c r="BH224" s="196">
        <f>IF(N224="sníž. přenesená",J224,0)</f>
        <v>0</v>
      </c>
      <c r="BI224" s="196">
        <f>IF(N224="nulová",J224,0)</f>
        <v>0</v>
      </c>
      <c r="BJ224" s="17" t="s">
        <v>84</v>
      </c>
      <c r="BK224" s="196">
        <f>ROUND(I224*H224,2)</f>
        <v>0</v>
      </c>
      <c r="BL224" s="17" t="s">
        <v>130</v>
      </c>
      <c r="BM224" s="195" t="s">
        <v>336</v>
      </c>
    </row>
    <row r="225" spans="1:47" s="2" customFormat="1" ht="19.5">
      <c r="A225" s="34"/>
      <c r="B225" s="35"/>
      <c r="C225" s="36"/>
      <c r="D225" s="197" t="s">
        <v>137</v>
      </c>
      <c r="E225" s="36"/>
      <c r="F225" s="198" t="s">
        <v>371</v>
      </c>
      <c r="G225" s="36"/>
      <c r="H225" s="36"/>
      <c r="I225" s="199"/>
      <c r="J225" s="36"/>
      <c r="K225" s="36"/>
      <c r="L225" s="39"/>
      <c r="M225" s="200"/>
      <c r="N225" s="201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137</v>
      </c>
      <c r="AU225" s="17" t="s">
        <v>86</v>
      </c>
    </row>
    <row r="226" spans="2:51" s="13" customFormat="1" ht="11.25">
      <c r="B226" s="211"/>
      <c r="C226" s="212"/>
      <c r="D226" s="197" t="s">
        <v>238</v>
      </c>
      <c r="E226" s="213" t="s">
        <v>1</v>
      </c>
      <c r="F226" s="214" t="s">
        <v>724</v>
      </c>
      <c r="G226" s="212"/>
      <c r="H226" s="215">
        <v>88.838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238</v>
      </c>
      <c r="AU226" s="221" t="s">
        <v>86</v>
      </c>
      <c r="AV226" s="13" t="s">
        <v>86</v>
      </c>
      <c r="AW226" s="13" t="s">
        <v>32</v>
      </c>
      <c r="AX226" s="13" t="s">
        <v>76</v>
      </c>
      <c r="AY226" s="221" t="s">
        <v>131</v>
      </c>
    </row>
    <row r="227" spans="2:51" s="14" customFormat="1" ht="11.25">
      <c r="B227" s="222"/>
      <c r="C227" s="223"/>
      <c r="D227" s="197" t="s">
        <v>238</v>
      </c>
      <c r="E227" s="224" t="s">
        <v>1</v>
      </c>
      <c r="F227" s="225" t="s">
        <v>240</v>
      </c>
      <c r="G227" s="223"/>
      <c r="H227" s="226">
        <v>88.838</v>
      </c>
      <c r="I227" s="227"/>
      <c r="J227" s="223"/>
      <c r="K227" s="223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238</v>
      </c>
      <c r="AU227" s="232" t="s">
        <v>86</v>
      </c>
      <c r="AV227" s="14" t="s">
        <v>130</v>
      </c>
      <c r="AW227" s="14" t="s">
        <v>32</v>
      </c>
      <c r="AX227" s="14" t="s">
        <v>84</v>
      </c>
      <c r="AY227" s="232" t="s">
        <v>131</v>
      </c>
    </row>
    <row r="228" spans="2:63" s="12" customFormat="1" ht="22.9" customHeight="1">
      <c r="B228" s="170"/>
      <c r="C228" s="171"/>
      <c r="D228" s="172" t="s">
        <v>75</v>
      </c>
      <c r="E228" s="202" t="s">
        <v>141</v>
      </c>
      <c r="F228" s="202" t="s">
        <v>400</v>
      </c>
      <c r="G228" s="171"/>
      <c r="H228" s="171"/>
      <c r="I228" s="174"/>
      <c r="J228" s="203">
        <f>BK228</f>
        <v>0</v>
      </c>
      <c r="K228" s="171"/>
      <c r="L228" s="176"/>
      <c r="M228" s="177"/>
      <c r="N228" s="178"/>
      <c r="O228" s="178"/>
      <c r="P228" s="179">
        <f>SUM(P229:P271)</f>
        <v>0</v>
      </c>
      <c r="Q228" s="178"/>
      <c r="R228" s="179">
        <f>SUM(R229:R271)</f>
        <v>0</v>
      </c>
      <c r="S228" s="178"/>
      <c r="T228" s="180">
        <f>SUM(T229:T271)</f>
        <v>0</v>
      </c>
      <c r="AR228" s="181" t="s">
        <v>84</v>
      </c>
      <c r="AT228" s="182" t="s">
        <v>75</v>
      </c>
      <c r="AU228" s="182" t="s">
        <v>84</v>
      </c>
      <c r="AY228" s="181" t="s">
        <v>131</v>
      </c>
      <c r="BK228" s="183">
        <f>SUM(BK229:BK271)</f>
        <v>0</v>
      </c>
    </row>
    <row r="229" spans="1:65" s="2" customFormat="1" ht="21.75" customHeight="1">
      <c r="A229" s="34"/>
      <c r="B229" s="35"/>
      <c r="C229" s="184" t="s">
        <v>183</v>
      </c>
      <c r="D229" s="184" t="s">
        <v>132</v>
      </c>
      <c r="E229" s="185" t="s">
        <v>401</v>
      </c>
      <c r="F229" s="186" t="s">
        <v>402</v>
      </c>
      <c r="G229" s="187" t="s">
        <v>231</v>
      </c>
      <c r="H229" s="188">
        <v>109.25</v>
      </c>
      <c r="I229" s="189"/>
      <c r="J229" s="190">
        <f>ROUND(I229*H229,2)</f>
        <v>0</v>
      </c>
      <c r="K229" s="186" t="s">
        <v>147</v>
      </c>
      <c r="L229" s="39"/>
      <c r="M229" s="191" t="s">
        <v>1</v>
      </c>
      <c r="N229" s="192" t="s">
        <v>41</v>
      </c>
      <c r="O229" s="71"/>
      <c r="P229" s="193">
        <f>O229*H229</f>
        <v>0</v>
      </c>
      <c r="Q229" s="193">
        <v>0</v>
      </c>
      <c r="R229" s="193">
        <f>Q229*H229</f>
        <v>0</v>
      </c>
      <c r="S229" s="193">
        <v>0</v>
      </c>
      <c r="T229" s="194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5" t="s">
        <v>130</v>
      </c>
      <c r="AT229" s="195" t="s">
        <v>132</v>
      </c>
      <c r="AU229" s="195" t="s">
        <v>86</v>
      </c>
      <c r="AY229" s="17" t="s">
        <v>131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17" t="s">
        <v>84</v>
      </c>
      <c r="BK229" s="196">
        <f>ROUND(I229*H229,2)</f>
        <v>0</v>
      </c>
      <c r="BL229" s="17" t="s">
        <v>130</v>
      </c>
      <c r="BM229" s="195" t="s">
        <v>340</v>
      </c>
    </row>
    <row r="230" spans="1:47" s="2" customFormat="1" ht="19.5">
      <c r="A230" s="34"/>
      <c r="B230" s="35"/>
      <c r="C230" s="36"/>
      <c r="D230" s="197" t="s">
        <v>137</v>
      </c>
      <c r="E230" s="36"/>
      <c r="F230" s="198" t="s">
        <v>404</v>
      </c>
      <c r="G230" s="36"/>
      <c r="H230" s="36"/>
      <c r="I230" s="199"/>
      <c r="J230" s="36"/>
      <c r="K230" s="36"/>
      <c r="L230" s="39"/>
      <c r="M230" s="200"/>
      <c r="N230" s="201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137</v>
      </c>
      <c r="AU230" s="17" t="s">
        <v>86</v>
      </c>
    </row>
    <row r="231" spans="1:47" s="2" customFormat="1" ht="11.25">
      <c r="A231" s="34"/>
      <c r="B231" s="35"/>
      <c r="C231" s="36"/>
      <c r="D231" s="204" t="s">
        <v>148</v>
      </c>
      <c r="E231" s="36"/>
      <c r="F231" s="205" t="s">
        <v>405</v>
      </c>
      <c r="G231" s="36"/>
      <c r="H231" s="36"/>
      <c r="I231" s="199"/>
      <c r="J231" s="36"/>
      <c r="K231" s="36"/>
      <c r="L231" s="39"/>
      <c r="M231" s="200"/>
      <c r="N231" s="201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148</v>
      </c>
      <c r="AU231" s="17" t="s">
        <v>86</v>
      </c>
    </row>
    <row r="232" spans="2:51" s="15" customFormat="1" ht="11.25">
      <c r="B232" s="233"/>
      <c r="C232" s="234"/>
      <c r="D232" s="197" t="s">
        <v>238</v>
      </c>
      <c r="E232" s="235" t="s">
        <v>1</v>
      </c>
      <c r="F232" s="236" t="s">
        <v>725</v>
      </c>
      <c r="G232" s="234"/>
      <c r="H232" s="235" t="s">
        <v>1</v>
      </c>
      <c r="I232" s="237"/>
      <c r="J232" s="234"/>
      <c r="K232" s="234"/>
      <c r="L232" s="238"/>
      <c r="M232" s="239"/>
      <c r="N232" s="240"/>
      <c r="O232" s="240"/>
      <c r="P232" s="240"/>
      <c r="Q232" s="240"/>
      <c r="R232" s="240"/>
      <c r="S232" s="240"/>
      <c r="T232" s="241"/>
      <c r="AT232" s="242" t="s">
        <v>238</v>
      </c>
      <c r="AU232" s="242" t="s">
        <v>86</v>
      </c>
      <c r="AV232" s="15" t="s">
        <v>84</v>
      </c>
      <c r="AW232" s="15" t="s">
        <v>32</v>
      </c>
      <c r="AX232" s="15" t="s">
        <v>76</v>
      </c>
      <c r="AY232" s="242" t="s">
        <v>131</v>
      </c>
    </row>
    <row r="233" spans="2:51" s="13" customFormat="1" ht="11.25">
      <c r="B233" s="211"/>
      <c r="C233" s="212"/>
      <c r="D233" s="197" t="s">
        <v>238</v>
      </c>
      <c r="E233" s="213" t="s">
        <v>1</v>
      </c>
      <c r="F233" s="214" t="s">
        <v>726</v>
      </c>
      <c r="G233" s="212"/>
      <c r="H233" s="215">
        <v>109.25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238</v>
      </c>
      <c r="AU233" s="221" t="s">
        <v>86</v>
      </c>
      <c r="AV233" s="13" t="s">
        <v>86</v>
      </c>
      <c r="AW233" s="13" t="s">
        <v>32</v>
      </c>
      <c r="AX233" s="13" t="s">
        <v>76</v>
      </c>
      <c r="AY233" s="221" t="s">
        <v>131</v>
      </c>
    </row>
    <row r="234" spans="2:51" s="14" customFormat="1" ht="11.25">
      <c r="B234" s="222"/>
      <c r="C234" s="223"/>
      <c r="D234" s="197" t="s">
        <v>238</v>
      </c>
      <c r="E234" s="224" t="s">
        <v>1</v>
      </c>
      <c r="F234" s="225" t="s">
        <v>240</v>
      </c>
      <c r="G234" s="223"/>
      <c r="H234" s="226">
        <v>109.25</v>
      </c>
      <c r="I234" s="227"/>
      <c r="J234" s="223"/>
      <c r="K234" s="223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238</v>
      </c>
      <c r="AU234" s="232" t="s">
        <v>86</v>
      </c>
      <c r="AV234" s="14" t="s">
        <v>130</v>
      </c>
      <c r="AW234" s="14" t="s">
        <v>32</v>
      </c>
      <c r="AX234" s="14" t="s">
        <v>84</v>
      </c>
      <c r="AY234" s="232" t="s">
        <v>131</v>
      </c>
    </row>
    <row r="235" spans="1:65" s="2" customFormat="1" ht="21.75" customHeight="1">
      <c r="A235" s="34"/>
      <c r="B235" s="35"/>
      <c r="C235" s="184" t="s">
        <v>7</v>
      </c>
      <c r="D235" s="184" t="s">
        <v>132</v>
      </c>
      <c r="E235" s="185" t="s">
        <v>407</v>
      </c>
      <c r="F235" s="186" t="s">
        <v>408</v>
      </c>
      <c r="G235" s="187" t="s">
        <v>231</v>
      </c>
      <c r="H235" s="188">
        <v>95</v>
      </c>
      <c r="I235" s="189"/>
      <c r="J235" s="190">
        <f>ROUND(I235*H235,2)</f>
        <v>0</v>
      </c>
      <c r="K235" s="186" t="s">
        <v>147</v>
      </c>
      <c r="L235" s="39"/>
      <c r="M235" s="191" t="s">
        <v>1</v>
      </c>
      <c r="N235" s="192" t="s">
        <v>41</v>
      </c>
      <c r="O235" s="71"/>
      <c r="P235" s="193">
        <f>O235*H235</f>
        <v>0</v>
      </c>
      <c r="Q235" s="193">
        <v>0</v>
      </c>
      <c r="R235" s="193">
        <f>Q235*H235</f>
        <v>0</v>
      </c>
      <c r="S235" s="193">
        <v>0</v>
      </c>
      <c r="T235" s="194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5" t="s">
        <v>130</v>
      </c>
      <c r="AT235" s="195" t="s">
        <v>132</v>
      </c>
      <c r="AU235" s="195" t="s">
        <v>86</v>
      </c>
      <c r="AY235" s="17" t="s">
        <v>131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17" t="s">
        <v>84</v>
      </c>
      <c r="BK235" s="196">
        <f>ROUND(I235*H235,2)</f>
        <v>0</v>
      </c>
      <c r="BL235" s="17" t="s">
        <v>130</v>
      </c>
      <c r="BM235" s="195" t="s">
        <v>346</v>
      </c>
    </row>
    <row r="236" spans="1:47" s="2" customFormat="1" ht="19.5">
      <c r="A236" s="34"/>
      <c r="B236" s="35"/>
      <c r="C236" s="36"/>
      <c r="D236" s="197" t="s">
        <v>137</v>
      </c>
      <c r="E236" s="36"/>
      <c r="F236" s="198" t="s">
        <v>410</v>
      </c>
      <c r="G236" s="36"/>
      <c r="H236" s="36"/>
      <c r="I236" s="199"/>
      <c r="J236" s="36"/>
      <c r="K236" s="36"/>
      <c r="L236" s="39"/>
      <c r="M236" s="200"/>
      <c r="N236" s="201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137</v>
      </c>
      <c r="AU236" s="17" t="s">
        <v>86</v>
      </c>
    </row>
    <row r="237" spans="1:47" s="2" customFormat="1" ht="11.25">
      <c r="A237" s="34"/>
      <c r="B237" s="35"/>
      <c r="C237" s="36"/>
      <c r="D237" s="204" t="s">
        <v>148</v>
      </c>
      <c r="E237" s="36"/>
      <c r="F237" s="205" t="s">
        <v>411</v>
      </c>
      <c r="G237" s="36"/>
      <c r="H237" s="36"/>
      <c r="I237" s="199"/>
      <c r="J237" s="36"/>
      <c r="K237" s="36"/>
      <c r="L237" s="39"/>
      <c r="M237" s="200"/>
      <c r="N237" s="201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148</v>
      </c>
      <c r="AU237" s="17" t="s">
        <v>86</v>
      </c>
    </row>
    <row r="238" spans="2:51" s="15" customFormat="1" ht="11.25">
      <c r="B238" s="233"/>
      <c r="C238" s="234"/>
      <c r="D238" s="197" t="s">
        <v>238</v>
      </c>
      <c r="E238" s="235" t="s">
        <v>1</v>
      </c>
      <c r="F238" s="236" t="s">
        <v>727</v>
      </c>
      <c r="G238" s="234"/>
      <c r="H238" s="235" t="s">
        <v>1</v>
      </c>
      <c r="I238" s="237"/>
      <c r="J238" s="234"/>
      <c r="K238" s="234"/>
      <c r="L238" s="238"/>
      <c r="M238" s="239"/>
      <c r="N238" s="240"/>
      <c r="O238" s="240"/>
      <c r="P238" s="240"/>
      <c r="Q238" s="240"/>
      <c r="R238" s="240"/>
      <c r="S238" s="240"/>
      <c r="T238" s="241"/>
      <c r="AT238" s="242" t="s">
        <v>238</v>
      </c>
      <c r="AU238" s="242" t="s">
        <v>86</v>
      </c>
      <c r="AV238" s="15" t="s">
        <v>84</v>
      </c>
      <c r="AW238" s="15" t="s">
        <v>32</v>
      </c>
      <c r="AX238" s="15" t="s">
        <v>76</v>
      </c>
      <c r="AY238" s="242" t="s">
        <v>131</v>
      </c>
    </row>
    <row r="239" spans="2:51" s="13" customFormat="1" ht="11.25">
      <c r="B239" s="211"/>
      <c r="C239" s="212"/>
      <c r="D239" s="197" t="s">
        <v>238</v>
      </c>
      <c r="E239" s="213" t="s">
        <v>1</v>
      </c>
      <c r="F239" s="214" t="s">
        <v>728</v>
      </c>
      <c r="G239" s="212"/>
      <c r="H239" s="215">
        <v>95</v>
      </c>
      <c r="I239" s="216"/>
      <c r="J239" s="212"/>
      <c r="K239" s="212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238</v>
      </c>
      <c r="AU239" s="221" t="s">
        <v>86</v>
      </c>
      <c r="AV239" s="13" t="s">
        <v>86</v>
      </c>
      <c r="AW239" s="13" t="s">
        <v>32</v>
      </c>
      <c r="AX239" s="13" t="s">
        <v>76</v>
      </c>
      <c r="AY239" s="221" t="s">
        <v>131</v>
      </c>
    </row>
    <row r="240" spans="2:51" s="14" customFormat="1" ht="11.25">
      <c r="B240" s="222"/>
      <c r="C240" s="223"/>
      <c r="D240" s="197" t="s">
        <v>238</v>
      </c>
      <c r="E240" s="224" t="s">
        <v>1</v>
      </c>
      <c r="F240" s="225" t="s">
        <v>240</v>
      </c>
      <c r="G240" s="223"/>
      <c r="H240" s="226">
        <v>95</v>
      </c>
      <c r="I240" s="227"/>
      <c r="J240" s="223"/>
      <c r="K240" s="223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238</v>
      </c>
      <c r="AU240" s="232" t="s">
        <v>86</v>
      </c>
      <c r="AV240" s="14" t="s">
        <v>130</v>
      </c>
      <c r="AW240" s="14" t="s">
        <v>32</v>
      </c>
      <c r="AX240" s="14" t="s">
        <v>84</v>
      </c>
      <c r="AY240" s="232" t="s">
        <v>131</v>
      </c>
    </row>
    <row r="241" spans="1:65" s="2" customFormat="1" ht="24.2" customHeight="1">
      <c r="A241" s="34"/>
      <c r="B241" s="35"/>
      <c r="C241" s="184" t="s">
        <v>188</v>
      </c>
      <c r="D241" s="184" t="s">
        <v>132</v>
      </c>
      <c r="E241" s="185" t="s">
        <v>729</v>
      </c>
      <c r="F241" s="186" t="s">
        <v>730</v>
      </c>
      <c r="G241" s="187" t="s">
        <v>231</v>
      </c>
      <c r="H241" s="188">
        <v>61.75</v>
      </c>
      <c r="I241" s="189"/>
      <c r="J241" s="190">
        <f>ROUND(I241*H241,2)</f>
        <v>0</v>
      </c>
      <c r="K241" s="186" t="s">
        <v>1</v>
      </c>
      <c r="L241" s="39"/>
      <c r="M241" s="191" t="s">
        <v>1</v>
      </c>
      <c r="N241" s="192" t="s">
        <v>41</v>
      </c>
      <c r="O241" s="71"/>
      <c r="P241" s="193">
        <f>O241*H241</f>
        <v>0</v>
      </c>
      <c r="Q241" s="193">
        <v>0</v>
      </c>
      <c r="R241" s="193">
        <f>Q241*H241</f>
        <v>0</v>
      </c>
      <c r="S241" s="193">
        <v>0</v>
      </c>
      <c r="T241" s="194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5" t="s">
        <v>130</v>
      </c>
      <c r="AT241" s="195" t="s">
        <v>132</v>
      </c>
      <c r="AU241" s="195" t="s">
        <v>86</v>
      </c>
      <c r="AY241" s="17" t="s">
        <v>131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7" t="s">
        <v>84</v>
      </c>
      <c r="BK241" s="196">
        <f>ROUND(I241*H241,2)</f>
        <v>0</v>
      </c>
      <c r="BL241" s="17" t="s">
        <v>130</v>
      </c>
      <c r="BM241" s="195" t="s">
        <v>352</v>
      </c>
    </row>
    <row r="242" spans="1:47" s="2" customFormat="1" ht="19.5">
      <c r="A242" s="34"/>
      <c r="B242" s="35"/>
      <c r="C242" s="36"/>
      <c r="D242" s="197" t="s">
        <v>137</v>
      </c>
      <c r="E242" s="36"/>
      <c r="F242" s="198" t="s">
        <v>731</v>
      </c>
      <c r="G242" s="36"/>
      <c r="H242" s="36"/>
      <c r="I242" s="199"/>
      <c r="J242" s="36"/>
      <c r="K242" s="36"/>
      <c r="L242" s="39"/>
      <c r="M242" s="200"/>
      <c r="N242" s="201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137</v>
      </c>
      <c r="AU242" s="17" t="s">
        <v>86</v>
      </c>
    </row>
    <row r="243" spans="2:51" s="15" customFormat="1" ht="11.25">
      <c r="B243" s="233"/>
      <c r="C243" s="234"/>
      <c r="D243" s="197" t="s">
        <v>238</v>
      </c>
      <c r="E243" s="235" t="s">
        <v>1</v>
      </c>
      <c r="F243" s="236" t="s">
        <v>732</v>
      </c>
      <c r="G243" s="234"/>
      <c r="H243" s="235" t="s">
        <v>1</v>
      </c>
      <c r="I243" s="237"/>
      <c r="J243" s="234"/>
      <c r="K243" s="234"/>
      <c r="L243" s="238"/>
      <c r="M243" s="239"/>
      <c r="N243" s="240"/>
      <c r="O243" s="240"/>
      <c r="P243" s="240"/>
      <c r="Q243" s="240"/>
      <c r="R243" s="240"/>
      <c r="S243" s="240"/>
      <c r="T243" s="241"/>
      <c r="AT243" s="242" t="s">
        <v>238</v>
      </c>
      <c r="AU243" s="242" t="s">
        <v>86</v>
      </c>
      <c r="AV243" s="15" t="s">
        <v>84</v>
      </c>
      <c r="AW243" s="15" t="s">
        <v>32</v>
      </c>
      <c r="AX243" s="15" t="s">
        <v>76</v>
      </c>
      <c r="AY243" s="242" t="s">
        <v>131</v>
      </c>
    </row>
    <row r="244" spans="2:51" s="13" customFormat="1" ht="11.25">
      <c r="B244" s="211"/>
      <c r="C244" s="212"/>
      <c r="D244" s="197" t="s">
        <v>238</v>
      </c>
      <c r="E244" s="213" t="s">
        <v>1</v>
      </c>
      <c r="F244" s="214" t="s">
        <v>733</v>
      </c>
      <c r="G244" s="212"/>
      <c r="H244" s="215">
        <v>61.75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238</v>
      </c>
      <c r="AU244" s="221" t="s">
        <v>86</v>
      </c>
      <c r="AV244" s="13" t="s">
        <v>86</v>
      </c>
      <c r="AW244" s="13" t="s">
        <v>32</v>
      </c>
      <c r="AX244" s="13" t="s">
        <v>76</v>
      </c>
      <c r="AY244" s="221" t="s">
        <v>131</v>
      </c>
    </row>
    <row r="245" spans="2:51" s="14" customFormat="1" ht="11.25">
      <c r="B245" s="222"/>
      <c r="C245" s="223"/>
      <c r="D245" s="197" t="s">
        <v>238</v>
      </c>
      <c r="E245" s="224" t="s">
        <v>1</v>
      </c>
      <c r="F245" s="225" t="s">
        <v>240</v>
      </c>
      <c r="G245" s="223"/>
      <c r="H245" s="226">
        <v>61.75</v>
      </c>
      <c r="I245" s="227"/>
      <c r="J245" s="223"/>
      <c r="K245" s="223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238</v>
      </c>
      <c r="AU245" s="232" t="s">
        <v>86</v>
      </c>
      <c r="AV245" s="14" t="s">
        <v>130</v>
      </c>
      <c r="AW245" s="14" t="s">
        <v>32</v>
      </c>
      <c r="AX245" s="14" t="s">
        <v>84</v>
      </c>
      <c r="AY245" s="232" t="s">
        <v>131</v>
      </c>
    </row>
    <row r="246" spans="1:65" s="2" customFormat="1" ht="33" customHeight="1">
      <c r="A246" s="34"/>
      <c r="B246" s="35"/>
      <c r="C246" s="184" t="s">
        <v>356</v>
      </c>
      <c r="D246" s="184" t="s">
        <v>132</v>
      </c>
      <c r="E246" s="185" t="s">
        <v>734</v>
      </c>
      <c r="F246" s="186" t="s">
        <v>735</v>
      </c>
      <c r="G246" s="187" t="s">
        <v>231</v>
      </c>
      <c r="H246" s="188">
        <v>79.97</v>
      </c>
      <c r="I246" s="189"/>
      <c r="J246" s="190">
        <f>ROUND(I246*H246,2)</f>
        <v>0</v>
      </c>
      <c r="K246" s="186" t="s">
        <v>1</v>
      </c>
      <c r="L246" s="39"/>
      <c r="M246" s="191" t="s">
        <v>1</v>
      </c>
      <c r="N246" s="192" t="s">
        <v>41</v>
      </c>
      <c r="O246" s="71"/>
      <c r="P246" s="193">
        <f>O246*H246</f>
        <v>0</v>
      </c>
      <c r="Q246" s="193">
        <v>0</v>
      </c>
      <c r="R246" s="193">
        <f>Q246*H246</f>
        <v>0</v>
      </c>
      <c r="S246" s="193">
        <v>0</v>
      </c>
      <c r="T246" s="194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5" t="s">
        <v>130</v>
      </c>
      <c r="AT246" s="195" t="s">
        <v>132</v>
      </c>
      <c r="AU246" s="195" t="s">
        <v>86</v>
      </c>
      <c r="AY246" s="17" t="s">
        <v>131</v>
      </c>
      <c r="BE246" s="196">
        <f>IF(N246="základní",J246,0)</f>
        <v>0</v>
      </c>
      <c r="BF246" s="196">
        <f>IF(N246="snížená",J246,0)</f>
        <v>0</v>
      </c>
      <c r="BG246" s="196">
        <f>IF(N246="zákl. přenesená",J246,0)</f>
        <v>0</v>
      </c>
      <c r="BH246" s="196">
        <f>IF(N246="sníž. přenesená",J246,0)</f>
        <v>0</v>
      </c>
      <c r="BI246" s="196">
        <f>IF(N246="nulová",J246,0)</f>
        <v>0</v>
      </c>
      <c r="BJ246" s="17" t="s">
        <v>84</v>
      </c>
      <c r="BK246" s="196">
        <f>ROUND(I246*H246,2)</f>
        <v>0</v>
      </c>
      <c r="BL246" s="17" t="s">
        <v>130</v>
      </c>
      <c r="BM246" s="195" t="s">
        <v>359</v>
      </c>
    </row>
    <row r="247" spans="1:47" s="2" customFormat="1" ht="19.5">
      <c r="A247" s="34"/>
      <c r="B247" s="35"/>
      <c r="C247" s="36"/>
      <c r="D247" s="197" t="s">
        <v>137</v>
      </c>
      <c r="E247" s="36"/>
      <c r="F247" s="198" t="s">
        <v>736</v>
      </c>
      <c r="G247" s="36"/>
      <c r="H247" s="36"/>
      <c r="I247" s="199"/>
      <c r="J247" s="36"/>
      <c r="K247" s="36"/>
      <c r="L247" s="39"/>
      <c r="M247" s="200"/>
      <c r="N247" s="201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137</v>
      </c>
      <c r="AU247" s="17" t="s">
        <v>86</v>
      </c>
    </row>
    <row r="248" spans="1:65" s="2" customFormat="1" ht="24.2" customHeight="1">
      <c r="A248" s="34"/>
      <c r="B248" s="35"/>
      <c r="C248" s="184" t="s">
        <v>194</v>
      </c>
      <c r="D248" s="184" t="s">
        <v>132</v>
      </c>
      <c r="E248" s="185" t="s">
        <v>737</v>
      </c>
      <c r="F248" s="186" t="s">
        <v>738</v>
      </c>
      <c r="G248" s="187" t="s">
        <v>231</v>
      </c>
      <c r="H248" s="188">
        <v>61.75</v>
      </c>
      <c r="I248" s="189"/>
      <c r="J248" s="190">
        <f>ROUND(I248*H248,2)</f>
        <v>0</v>
      </c>
      <c r="K248" s="186" t="s">
        <v>147</v>
      </c>
      <c r="L248" s="39"/>
      <c r="M248" s="191" t="s">
        <v>1</v>
      </c>
      <c r="N248" s="192" t="s">
        <v>41</v>
      </c>
      <c r="O248" s="71"/>
      <c r="P248" s="193">
        <f>O248*H248</f>
        <v>0</v>
      </c>
      <c r="Q248" s="193">
        <v>0</v>
      </c>
      <c r="R248" s="193">
        <f>Q248*H248</f>
        <v>0</v>
      </c>
      <c r="S248" s="193">
        <v>0</v>
      </c>
      <c r="T248" s="194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5" t="s">
        <v>130</v>
      </c>
      <c r="AT248" s="195" t="s">
        <v>132</v>
      </c>
      <c r="AU248" s="195" t="s">
        <v>86</v>
      </c>
      <c r="AY248" s="17" t="s">
        <v>131</v>
      </c>
      <c r="BE248" s="196">
        <f>IF(N248="základní",J248,0)</f>
        <v>0</v>
      </c>
      <c r="BF248" s="196">
        <f>IF(N248="snížená",J248,0)</f>
        <v>0</v>
      </c>
      <c r="BG248" s="196">
        <f>IF(N248="zákl. přenesená",J248,0)</f>
        <v>0</v>
      </c>
      <c r="BH248" s="196">
        <f>IF(N248="sníž. přenesená",J248,0)</f>
        <v>0</v>
      </c>
      <c r="BI248" s="196">
        <f>IF(N248="nulová",J248,0)</f>
        <v>0</v>
      </c>
      <c r="BJ248" s="17" t="s">
        <v>84</v>
      </c>
      <c r="BK248" s="196">
        <f>ROUND(I248*H248,2)</f>
        <v>0</v>
      </c>
      <c r="BL248" s="17" t="s">
        <v>130</v>
      </c>
      <c r="BM248" s="195" t="s">
        <v>364</v>
      </c>
    </row>
    <row r="249" spans="1:47" s="2" customFormat="1" ht="19.5">
      <c r="A249" s="34"/>
      <c r="B249" s="35"/>
      <c r="C249" s="36"/>
      <c r="D249" s="197" t="s">
        <v>137</v>
      </c>
      <c r="E249" s="36"/>
      <c r="F249" s="198" t="s">
        <v>739</v>
      </c>
      <c r="G249" s="36"/>
      <c r="H249" s="36"/>
      <c r="I249" s="199"/>
      <c r="J249" s="36"/>
      <c r="K249" s="36"/>
      <c r="L249" s="39"/>
      <c r="M249" s="200"/>
      <c r="N249" s="201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137</v>
      </c>
      <c r="AU249" s="17" t="s">
        <v>86</v>
      </c>
    </row>
    <row r="250" spans="1:47" s="2" customFormat="1" ht="11.25">
      <c r="A250" s="34"/>
      <c r="B250" s="35"/>
      <c r="C250" s="36"/>
      <c r="D250" s="204" t="s">
        <v>148</v>
      </c>
      <c r="E250" s="36"/>
      <c r="F250" s="205" t="s">
        <v>740</v>
      </c>
      <c r="G250" s="36"/>
      <c r="H250" s="36"/>
      <c r="I250" s="199"/>
      <c r="J250" s="36"/>
      <c r="K250" s="36"/>
      <c r="L250" s="39"/>
      <c r="M250" s="200"/>
      <c r="N250" s="201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148</v>
      </c>
      <c r="AU250" s="17" t="s">
        <v>86</v>
      </c>
    </row>
    <row r="251" spans="2:51" s="15" customFormat="1" ht="11.25">
      <c r="B251" s="233"/>
      <c r="C251" s="234"/>
      <c r="D251" s="197" t="s">
        <v>238</v>
      </c>
      <c r="E251" s="235" t="s">
        <v>1</v>
      </c>
      <c r="F251" s="236" t="s">
        <v>741</v>
      </c>
      <c r="G251" s="234"/>
      <c r="H251" s="235" t="s">
        <v>1</v>
      </c>
      <c r="I251" s="237"/>
      <c r="J251" s="234"/>
      <c r="K251" s="234"/>
      <c r="L251" s="238"/>
      <c r="M251" s="239"/>
      <c r="N251" s="240"/>
      <c r="O251" s="240"/>
      <c r="P251" s="240"/>
      <c r="Q251" s="240"/>
      <c r="R251" s="240"/>
      <c r="S251" s="240"/>
      <c r="T251" s="241"/>
      <c r="AT251" s="242" t="s">
        <v>238</v>
      </c>
      <c r="AU251" s="242" t="s">
        <v>86</v>
      </c>
      <c r="AV251" s="15" t="s">
        <v>84</v>
      </c>
      <c r="AW251" s="15" t="s">
        <v>32</v>
      </c>
      <c r="AX251" s="15" t="s">
        <v>76</v>
      </c>
      <c r="AY251" s="242" t="s">
        <v>131</v>
      </c>
    </row>
    <row r="252" spans="2:51" s="13" customFormat="1" ht="11.25">
      <c r="B252" s="211"/>
      <c r="C252" s="212"/>
      <c r="D252" s="197" t="s">
        <v>238</v>
      </c>
      <c r="E252" s="213" t="s">
        <v>1</v>
      </c>
      <c r="F252" s="214" t="s">
        <v>742</v>
      </c>
      <c r="G252" s="212"/>
      <c r="H252" s="215">
        <v>61.75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238</v>
      </c>
      <c r="AU252" s="221" t="s">
        <v>86</v>
      </c>
      <c r="AV252" s="13" t="s">
        <v>86</v>
      </c>
      <c r="AW252" s="13" t="s">
        <v>32</v>
      </c>
      <c r="AX252" s="13" t="s">
        <v>76</v>
      </c>
      <c r="AY252" s="221" t="s">
        <v>131</v>
      </c>
    </row>
    <row r="253" spans="2:51" s="14" customFormat="1" ht="11.25">
      <c r="B253" s="222"/>
      <c r="C253" s="223"/>
      <c r="D253" s="197" t="s">
        <v>238</v>
      </c>
      <c r="E253" s="224" t="s">
        <v>1</v>
      </c>
      <c r="F253" s="225" t="s">
        <v>240</v>
      </c>
      <c r="G253" s="223"/>
      <c r="H253" s="226">
        <v>61.75</v>
      </c>
      <c r="I253" s="227"/>
      <c r="J253" s="223"/>
      <c r="K253" s="223"/>
      <c r="L253" s="228"/>
      <c r="M253" s="229"/>
      <c r="N253" s="230"/>
      <c r="O253" s="230"/>
      <c r="P253" s="230"/>
      <c r="Q253" s="230"/>
      <c r="R253" s="230"/>
      <c r="S253" s="230"/>
      <c r="T253" s="231"/>
      <c r="AT253" s="232" t="s">
        <v>238</v>
      </c>
      <c r="AU253" s="232" t="s">
        <v>86</v>
      </c>
      <c r="AV253" s="14" t="s">
        <v>130</v>
      </c>
      <c r="AW253" s="14" t="s">
        <v>32</v>
      </c>
      <c r="AX253" s="14" t="s">
        <v>84</v>
      </c>
      <c r="AY253" s="232" t="s">
        <v>131</v>
      </c>
    </row>
    <row r="254" spans="1:65" s="2" customFormat="1" ht="21.75" customHeight="1">
      <c r="A254" s="34"/>
      <c r="B254" s="35"/>
      <c r="C254" s="184" t="s">
        <v>369</v>
      </c>
      <c r="D254" s="184" t="s">
        <v>132</v>
      </c>
      <c r="E254" s="185" t="s">
        <v>743</v>
      </c>
      <c r="F254" s="186" t="s">
        <v>744</v>
      </c>
      <c r="G254" s="187" t="s">
        <v>231</v>
      </c>
      <c r="H254" s="188">
        <v>225.88</v>
      </c>
      <c r="I254" s="189"/>
      <c r="J254" s="190">
        <f>ROUND(I254*H254,2)</f>
        <v>0</v>
      </c>
      <c r="K254" s="186" t="s">
        <v>147</v>
      </c>
      <c r="L254" s="39"/>
      <c r="M254" s="191" t="s">
        <v>1</v>
      </c>
      <c r="N254" s="192" t="s">
        <v>41</v>
      </c>
      <c r="O254" s="71"/>
      <c r="P254" s="193">
        <f>O254*H254</f>
        <v>0</v>
      </c>
      <c r="Q254" s="193">
        <v>0</v>
      </c>
      <c r="R254" s="193">
        <f>Q254*H254</f>
        <v>0</v>
      </c>
      <c r="S254" s="193">
        <v>0</v>
      </c>
      <c r="T254" s="194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5" t="s">
        <v>130</v>
      </c>
      <c r="AT254" s="195" t="s">
        <v>132</v>
      </c>
      <c r="AU254" s="195" t="s">
        <v>86</v>
      </c>
      <c r="AY254" s="17" t="s">
        <v>131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17" t="s">
        <v>84</v>
      </c>
      <c r="BK254" s="196">
        <f>ROUND(I254*H254,2)</f>
        <v>0</v>
      </c>
      <c r="BL254" s="17" t="s">
        <v>130</v>
      </c>
      <c r="BM254" s="195" t="s">
        <v>372</v>
      </c>
    </row>
    <row r="255" spans="1:47" s="2" customFormat="1" ht="19.5">
      <c r="A255" s="34"/>
      <c r="B255" s="35"/>
      <c r="C255" s="36"/>
      <c r="D255" s="197" t="s">
        <v>137</v>
      </c>
      <c r="E255" s="36"/>
      <c r="F255" s="198" t="s">
        <v>745</v>
      </c>
      <c r="G255" s="36"/>
      <c r="H255" s="36"/>
      <c r="I255" s="199"/>
      <c r="J255" s="36"/>
      <c r="K255" s="36"/>
      <c r="L255" s="39"/>
      <c r="M255" s="200"/>
      <c r="N255" s="201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137</v>
      </c>
      <c r="AU255" s="17" t="s">
        <v>86</v>
      </c>
    </row>
    <row r="256" spans="1:47" s="2" customFormat="1" ht="11.25">
      <c r="A256" s="34"/>
      <c r="B256" s="35"/>
      <c r="C256" s="36"/>
      <c r="D256" s="204" t="s">
        <v>148</v>
      </c>
      <c r="E256" s="36"/>
      <c r="F256" s="205" t="s">
        <v>746</v>
      </c>
      <c r="G256" s="36"/>
      <c r="H256" s="36"/>
      <c r="I256" s="199"/>
      <c r="J256" s="36"/>
      <c r="K256" s="36"/>
      <c r="L256" s="39"/>
      <c r="M256" s="200"/>
      <c r="N256" s="201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148</v>
      </c>
      <c r="AU256" s="17" t="s">
        <v>86</v>
      </c>
    </row>
    <row r="257" spans="2:51" s="15" customFormat="1" ht="11.25">
      <c r="B257" s="233"/>
      <c r="C257" s="234"/>
      <c r="D257" s="197" t="s">
        <v>238</v>
      </c>
      <c r="E257" s="235" t="s">
        <v>1</v>
      </c>
      <c r="F257" s="236" t="s">
        <v>747</v>
      </c>
      <c r="G257" s="234"/>
      <c r="H257" s="235" t="s">
        <v>1</v>
      </c>
      <c r="I257" s="237"/>
      <c r="J257" s="234"/>
      <c r="K257" s="234"/>
      <c r="L257" s="238"/>
      <c r="M257" s="239"/>
      <c r="N257" s="240"/>
      <c r="O257" s="240"/>
      <c r="P257" s="240"/>
      <c r="Q257" s="240"/>
      <c r="R257" s="240"/>
      <c r="S257" s="240"/>
      <c r="T257" s="241"/>
      <c r="AT257" s="242" t="s">
        <v>238</v>
      </c>
      <c r="AU257" s="242" t="s">
        <v>86</v>
      </c>
      <c r="AV257" s="15" t="s">
        <v>84</v>
      </c>
      <c r="AW257" s="15" t="s">
        <v>32</v>
      </c>
      <c r="AX257" s="15" t="s">
        <v>76</v>
      </c>
      <c r="AY257" s="242" t="s">
        <v>131</v>
      </c>
    </row>
    <row r="258" spans="2:51" s="13" customFormat="1" ht="11.25">
      <c r="B258" s="211"/>
      <c r="C258" s="212"/>
      <c r="D258" s="197" t="s">
        <v>238</v>
      </c>
      <c r="E258" s="213" t="s">
        <v>1</v>
      </c>
      <c r="F258" s="214" t="s">
        <v>748</v>
      </c>
      <c r="G258" s="212"/>
      <c r="H258" s="215">
        <v>225.88</v>
      </c>
      <c r="I258" s="216"/>
      <c r="J258" s="212"/>
      <c r="K258" s="212"/>
      <c r="L258" s="217"/>
      <c r="M258" s="218"/>
      <c r="N258" s="219"/>
      <c r="O258" s="219"/>
      <c r="P258" s="219"/>
      <c r="Q258" s="219"/>
      <c r="R258" s="219"/>
      <c r="S258" s="219"/>
      <c r="T258" s="220"/>
      <c r="AT258" s="221" t="s">
        <v>238</v>
      </c>
      <c r="AU258" s="221" t="s">
        <v>86</v>
      </c>
      <c r="AV258" s="13" t="s">
        <v>86</v>
      </c>
      <c r="AW258" s="13" t="s">
        <v>32</v>
      </c>
      <c r="AX258" s="13" t="s">
        <v>76</v>
      </c>
      <c r="AY258" s="221" t="s">
        <v>131</v>
      </c>
    </row>
    <row r="259" spans="2:51" s="14" customFormat="1" ht="11.25">
      <c r="B259" s="222"/>
      <c r="C259" s="223"/>
      <c r="D259" s="197" t="s">
        <v>238</v>
      </c>
      <c r="E259" s="224" t="s">
        <v>1</v>
      </c>
      <c r="F259" s="225" t="s">
        <v>240</v>
      </c>
      <c r="G259" s="223"/>
      <c r="H259" s="226">
        <v>225.88</v>
      </c>
      <c r="I259" s="227"/>
      <c r="J259" s="223"/>
      <c r="K259" s="223"/>
      <c r="L259" s="228"/>
      <c r="M259" s="229"/>
      <c r="N259" s="230"/>
      <c r="O259" s="230"/>
      <c r="P259" s="230"/>
      <c r="Q259" s="230"/>
      <c r="R259" s="230"/>
      <c r="S259" s="230"/>
      <c r="T259" s="231"/>
      <c r="AT259" s="232" t="s">
        <v>238</v>
      </c>
      <c r="AU259" s="232" t="s">
        <v>86</v>
      </c>
      <c r="AV259" s="14" t="s">
        <v>130</v>
      </c>
      <c r="AW259" s="14" t="s">
        <v>32</v>
      </c>
      <c r="AX259" s="14" t="s">
        <v>84</v>
      </c>
      <c r="AY259" s="232" t="s">
        <v>131</v>
      </c>
    </row>
    <row r="260" spans="1:65" s="2" customFormat="1" ht="33" customHeight="1">
      <c r="A260" s="34"/>
      <c r="B260" s="35"/>
      <c r="C260" s="184" t="s">
        <v>201</v>
      </c>
      <c r="D260" s="184" t="s">
        <v>132</v>
      </c>
      <c r="E260" s="185" t="s">
        <v>749</v>
      </c>
      <c r="F260" s="186" t="s">
        <v>750</v>
      </c>
      <c r="G260" s="187" t="s">
        <v>231</v>
      </c>
      <c r="H260" s="188">
        <v>116.63</v>
      </c>
      <c r="I260" s="189"/>
      <c r="J260" s="190">
        <f>ROUND(I260*H260,2)</f>
        <v>0</v>
      </c>
      <c r="K260" s="186" t="s">
        <v>147</v>
      </c>
      <c r="L260" s="39"/>
      <c r="M260" s="191" t="s">
        <v>1</v>
      </c>
      <c r="N260" s="192" t="s">
        <v>41</v>
      </c>
      <c r="O260" s="71"/>
      <c r="P260" s="193">
        <f>O260*H260</f>
        <v>0</v>
      </c>
      <c r="Q260" s="193">
        <v>0</v>
      </c>
      <c r="R260" s="193">
        <f>Q260*H260</f>
        <v>0</v>
      </c>
      <c r="S260" s="193">
        <v>0</v>
      </c>
      <c r="T260" s="194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5" t="s">
        <v>130</v>
      </c>
      <c r="AT260" s="195" t="s">
        <v>132</v>
      </c>
      <c r="AU260" s="195" t="s">
        <v>86</v>
      </c>
      <c r="AY260" s="17" t="s">
        <v>131</v>
      </c>
      <c r="BE260" s="196">
        <f>IF(N260="základní",J260,0)</f>
        <v>0</v>
      </c>
      <c r="BF260" s="196">
        <f>IF(N260="snížená",J260,0)</f>
        <v>0</v>
      </c>
      <c r="BG260" s="196">
        <f>IF(N260="zákl. přenesená",J260,0)</f>
        <v>0</v>
      </c>
      <c r="BH260" s="196">
        <f>IF(N260="sníž. přenesená",J260,0)</f>
        <v>0</v>
      </c>
      <c r="BI260" s="196">
        <f>IF(N260="nulová",J260,0)</f>
        <v>0</v>
      </c>
      <c r="BJ260" s="17" t="s">
        <v>84</v>
      </c>
      <c r="BK260" s="196">
        <f>ROUND(I260*H260,2)</f>
        <v>0</v>
      </c>
      <c r="BL260" s="17" t="s">
        <v>130</v>
      </c>
      <c r="BM260" s="195" t="s">
        <v>377</v>
      </c>
    </row>
    <row r="261" spans="1:47" s="2" customFormat="1" ht="29.25">
      <c r="A261" s="34"/>
      <c r="B261" s="35"/>
      <c r="C261" s="36"/>
      <c r="D261" s="197" t="s">
        <v>137</v>
      </c>
      <c r="E261" s="36"/>
      <c r="F261" s="198" t="s">
        <v>751</v>
      </c>
      <c r="G261" s="36"/>
      <c r="H261" s="36"/>
      <c r="I261" s="199"/>
      <c r="J261" s="36"/>
      <c r="K261" s="36"/>
      <c r="L261" s="39"/>
      <c r="M261" s="200"/>
      <c r="N261" s="201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137</v>
      </c>
      <c r="AU261" s="17" t="s">
        <v>86</v>
      </c>
    </row>
    <row r="262" spans="1:47" s="2" customFormat="1" ht="11.25">
      <c r="A262" s="34"/>
      <c r="B262" s="35"/>
      <c r="C262" s="36"/>
      <c r="D262" s="204" t="s">
        <v>148</v>
      </c>
      <c r="E262" s="36"/>
      <c r="F262" s="205" t="s">
        <v>752</v>
      </c>
      <c r="G262" s="36"/>
      <c r="H262" s="36"/>
      <c r="I262" s="199"/>
      <c r="J262" s="36"/>
      <c r="K262" s="36"/>
      <c r="L262" s="39"/>
      <c r="M262" s="200"/>
      <c r="N262" s="201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148</v>
      </c>
      <c r="AU262" s="17" t="s">
        <v>86</v>
      </c>
    </row>
    <row r="263" spans="2:51" s="15" customFormat="1" ht="11.25">
      <c r="B263" s="233"/>
      <c r="C263" s="234"/>
      <c r="D263" s="197" t="s">
        <v>238</v>
      </c>
      <c r="E263" s="235" t="s">
        <v>1</v>
      </c>
      <c r="F263" s="236" t="s">
        <v>753</v>
      </c>
      <c r="G263" s="234"/>
      <c r="H263" s="235" t="s">
        <v>1</v>
      </c>
      <c r="I263" s="237"/>
      <c r="J263" s="234"/>
      <c r="K263" s="234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238</v>
      </c>
      <c r="AU263" s="242" t="s">
        <v>86</v>
      </c>
      <c r="AV263" s="15" t="s">
        <v>84</v>
      </c>
      <c r="AW263" s="15" t="s">
        <v>32</v>
      </c>
      <c r="AX263" s="15" t="s">
        <v>76</v>
      </c>
      <c r="AY263" s="242" t="s">
        <v>131</v>
      </c>
    </row>
    <row r="264" spans="2:51" s="13" customFormat="1" ht="11.25">
      <c r="B264" s="211"/>
      <c r="C264" s="212"/>
      <c r="D264" s="197" t="s">
        <v>238</v>
      </c>
      <c r="E264" s="213" t="s">
        <v>1</v>
      </c>
      <c r="F264" s="214" t="s">
        <v>754</v>
      </c>
      <c r="G264" s="212"/>
      <c r="H264" s="215">
        <v>116.63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238</v>
      </c>
      <c r="AU264" s="221" t="s">
        <v>86</v>
      </c>
      <c r="AV264" s="13" t="s">
        <v>86</v>
      </c>
      <c r="AW264" s="13" t="s">
        <v>32</v>
      </c>
      <c r="AX264" s="13" t="s">
        <v>76</v>
      </c>
      <c r="AY264" s="221" t="s">
        <v>131</v>
      </c>
    </row>
    <row r="265" spans="2:51" s="14" customFormat="1" ht="11.25">
      <c r="B265" s="222"/>
      <c r="C265" s="223"/>
      <c r="D265" s="197" t="s">
        <v>238</v>
      </c>
      <c r="E265" s="224" t="s">
        <v>1</v>
      </c>
      <c r="F265" s="225" t="s">
        <v>240</v>
      </c>
      <c r="G265" s="223"/>
      <c r="H265" s="226">
        <v>116.63</v>
      </c>
      <c r="I265" s="227"/>
      <c r="J265" s="223"/>
      <c r="K265" s="223"/>
      <c r="L265" s="228"/>
      <c r="M265" s="229"/>
      <c r="N265" s="230"/>
      <c r="O265" s="230"/>
      <c r="P265" s="230"/>
      <c r="Q265" s="230"/>
      <c r="R265" s="230"/>
      <c r="S265" s="230"/>
      <c r="T265" s="231"/>
      <c r="AT265" s="232" t="s">
        <v>238</v>
      </c>
      <c r="AU265" s="232" t="s">
        <v>86</v>
      </c>
      <c r="AV265" s="14" t="s">
        <v>130</v>
      </c>
      <c r="AW265" s="14" t="s">
        <v>32</v>
      </c>
      <c r="AX265" s="14" t="s">
        <v>84</v>
      </c>
      <c r="AY265" s="232" t="s">
        <v>131</v>
      </c>
    </row>
    <row r="266" spans="1:65" s="2" customFormat="1" ht="24.2" customHeight="1">
      <c r="A266" s="34"/>
      <c r="B266" s="35"/>
      <c r="C266" s="184" t="s">
        <v>380</v>
      </c>
      <c r="D266" s="184" t="s">
        <v>132</v>
      </c>
      <c r="E266" s="185" t="s">
        <v>755</v>
      </c>
      <c r="F266" s="186" t="s">
        <v>756</v>
      </c>
      <c r="G266" s="187" t="s">
        <v>231</v>
      </c>
      <c r="H266" s="188">
        <v>109.25</v>
      </c>
      <c r="I266" s="189"/>
      <c r="J266" s="190">
        <f>ROUND(I266*H266,2)</f>
        <v>0</v>
      </c>
      <c r="K266" s="186" t="s">
        <v>147</v>
      </c>
      <c r="L266" s="39"/>
      <c r="M266" s="191" t="s">
        <v>1</v>
      </c>
      <c r="N266" s="192" t="s">
        <v>41</v>
      </c>
      <c r="O266" s="71"/>
      <c r="P266" s="193">
        <f>O266*H266</f>
        <v>0</v>
      </c>
      <c r="Q266" s="193">
        <v>0</v>
      </c>
      <c r="R266" s="193">
        <f>Q266*H266</f>
        <v>0</v>
      </c>
      <c r="S266" s="193">
        <v>0</v>
      </c>
      <c r="T266" s="194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5" t="s">
        <v>130</v>
      </c>
      <c r="AT266" s="195" t="s">
        <v>132</v>
      </c>
      <c r="AU266" s="195" t="s">
        <v>86</v>
      </c>
      <c r="AY266" s="17" t="s">
        <v>131</v>
      </c>
      <c r="BE266" s="196">
        <f>IF(N266="základní",J266,0)</f>
        <v>0</v>
      </c>
      <c r="BF266" s="196">
        <f>IF(N266="snížená",J266,0)</f>
        <v>0</v>
      </c>
      <c r="BG266" s="196">
        <f>IF(N266="zákl. přenesená",J266,0)</f>
        <v>0</v>
      </c>
      <c r="BH266" s="196">
        <f>IF(N266="sníž. přenesená",J266,0)</f>
        <v>0</v>
      </c>
      <c r="BI266" s="196">
        <f>IF(N266="nulová",J266,0)</f>
        <v>0</v>
      </c>
      <c r="BJ266" s="17" t="s">
        <v>84</v>
      </c>
      <c r="BK266" s="196">
        <f>ROUND(I266*H266,2)</f>
        <v>0</v>
      </c>
      <c r="BL266" s="17" t="s">
        <v>130</v>
      </c>
      <c r="BM266" s="195" t="s">
        <v>383</v>
      </c>
    </row>
    <row r="267" spans="1:47" s="2" customFormat="1" ht="29.25">
      <c r="A267" s="34"/>
      <c r="B267" s="35"/>
      <c r="C267" s="36"/>
      <c r="D267" s="197" t="s">
        <v>137</v>
      </c>
      <c r="E267" s="36"/>
      <c r="F267" s="198" t="s">
        <v>757</v>
      </c>
      <c r="G267" s="36"/>
      <c r="H267" s="36"/>
      <c r="I267" s="199"/>
      <c r="J267" s="36"/>
      <c r="K267" s="36"/>
      <c r="L267" s="39"/>
      <c r="M267" s="200"/>
      <c r="N267" s="201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137</v>
      </c>
      <c r="AU267" s="17" t="s">
        <v>86</v>
      </c>
    </row>
    <row r="268" spans="1:47" s="2" customFormat="1" ht="11.25">
      <c r="A268" s="34"/>
      <c r="B268" s="35"/>
      <c r="C268" s="36"/>
      <c r="D268" s="204" t="s">
        <v>148</v>
      </c>
      <c r="E268" s="36"/>
      <c r="F268" s="205" t="s">
        <v>758</v>
      </c>
      <c r="G268" s="36"/>
      <c r="H268" s="36"/>
      <c r="I268" s="199"/>
      <c r="J268" s="36"/>
      <c r="K268" s="36"/>
      <c r="L268" s="39"/>
      <c r="M268" s="200"/>
      <c r="N268" s="201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148</v>
      </c>
      <c r="AU268" s="17" t="s">
        <v>86</v>
      </c>
    </row>
    <row r="269" spans="2:51" s="15" customFormat="1" ht="11.25">
      <c r="B269" s="233"/>
      <c r="C269" s="234"/>
      <c r="D269" s="197" t="s">
        <v>238</v>
      </c>
      <c r="E269" s="235" t="s">
        <v>1</v>
      </c>
      <c r="F269" s="236" t="s">
        <v>759</v>
      </c>
      <c r="G269" s="234"/>
      <c r="H269" s="235" t="s">
        <v>1</v>
      </c>
      <c r="I269" s="237"/>
      <c r="J269" s="234"/>
      <c r="K269" s="234"/>
      <c r="L269" s="238"/>
      <c r="M269" s="239"/>
      <c r="N269" s="240"/>
      <c r="O269" s="240"/>
      <c r="P269" s="240"/>
      <c r="Q269" s="240"/>
      <c r="R269" s="240"/>
      <c r="S269" s="240"/>
      <c r="T269" s="241"/>
      <c r="AT269" s="242" t="s">
        <v>238</v>
      </c>
      <c r="AU269" s="242" t="s">
        <v>86</v>
      </c>
      <c r="AV269" s="15" t="s">
        <v>84</v>
      </c>
      <c r="AW269" s="15" t="s">
        <v>32</v>
      </c>
      <c r="AX269" s="15" t="s">
        <v>76</v>
      </c>
      <c r="AY269" s="242" t="s">
        <v>131</v>
      </c>
    </row>
    <row r="270" spans="2:51" s="13" customFormat="1" ht="11.25">
      <c r="B270" s="211"/>
      <c r="C270" s="212"/>
      <c r="D270" s="197" t="s">
        <v>238</v>
      </c>
      <c r="E270" s="213" t="s">
        <v>1</v>
      </c>
      <c r="F270" s="214" t="s">
        <v>726</v>
      </c>
      <c r="G270" s="212"/>
      <c r="H270" s="215">
        <v>109.25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238</v>
      </c>
      <c r="AU270" s="221" t="s">
        <v>86</v>
      </c>
      <c r="AV270" s="13" t="s">
        <v>86</v>
      </c>
      <c r="AW270" s="13" t="s">
        <v>32</v>
      </c>
      <c r="AX270" s="13" t="s">
        <v>76</v>
      </c>
      <c r="AY270" s="221" t="s">
        <v>131</v>
      </c>
    </row>
    <row r="271" spans="2:51" s="14" customFormat="1" ht="11.25">
      <c r="B271" s="222"/>
      <c r="C271" s="223"/>
      <c r="D271" s="197" t="s">
        <v>238</v>
      </c>
      <c r="E271" s="224" t="s">
        <v>1</v>
      </c>
      <c r="F271" s="225" t="s">
        <v>240</v>
      </c>
      <c r="G271" s="223"/>
      <c r="H271" s="226">
        <v>109.25</v>
      </c>
      <c r="I271" s="227"/>
      <c r="J271" s="223"/>
      <c r="K271" s="223"/>
      <c r="L271" s="228"/>
      <c r="M271" s="229"/>
      <c r="N271" s="230"/>
      <c r="O271" s="230"/>
      <c r="P271" s="230"/>
      <c r="Q271" s="230"/>
      <c r="R271" s="230"/>
      <c r="S271" s="230"/>
      <c r="T271" s="231"/>
      <c r="AT271" s="232" t="s">
        <v>238</v>
      </c>
      <c r="AU271" s="232" t="s">
        <v>86</v>
      </c>
      <c r="AV271" s="14" t="s">
        <v>130</v>
      </c>
      <c r="AW271" s="14" t="s">
        <v>32</v>
      </c>
      <c r="AX271" s="14" t="s">
        <v>84</v>
      </c>
      <c r="AY271" s="232" t="s">
        <v>131</v>
      </c>
    </row>
    <row r="272" spans="2:63" s="12" customFormat="1" ht="22.9" customHeight="1">
      <c r="B272" s="170"/>
      <c r="C272" s="171"/>
      <c r="D272" s="172" t="s">
        <v>75</v>
      </c>
      <c r="E272" s="202" t="s">
        <v>175</v>
      </c>
      <c r="F272" s="202" t="s">
        <v>478</v>
      </c>
      <c r="G272" s="171"/>
      <c r="H272" s="171"/>
      <c r="I272" s="174"/>
      <c r="J272" s="203">
        <f>BK272</f>
        <v>0</v>
      </c>
      <c r="K272" s="171"/>
      <c r="L272" s="176"/>
      <c r="M272" s="177"/>
      <c r="N272" s="178"/>
      <c r="O272" s="178"/>
      <c r="P272" s="179">
        <f>SUM(P273:P314)</f>
        <v>0</v>
      </c>
      <c r="Q272" s="178"/>
      <c r="R272" s="179">
        <f>SUM(R273:R314)</f>
        <v>0</v>
      </c>
      <c r="S272" s="178"/>
      <c r="T272" s="180">
        <f>SUM(T273:T314)</f>
        <v>0</v>
      </c>
      <c r="AR272" s="181" t="s">
        <v>84</v>
      </c>
      <c r="AT272" s="182" t="s">
        <v>75</v>
      </c>
      <c r="AU272" s="182" t="s">
        <v>84</v>
      </c>
      <c r="AY272" s="181" t="s">
        <v>131</v>
      </c>
      <c r="BK272" s="183">
        <f>SUM(BK273:BK314)</f>
        <v>0</v>
      </c>
    </row>
    <row r="273" spans="1:65" s="2" customFormat="1" ht="24.2" customHeight="1">
      <c r="A273" s="34"/>
      <c r="B273" s="35"/>
      <c r="C273" s="184" t="s">
        <v>299</v>
      </c>
      <c r="D273" s="184" t="s">
        <v>132</v>
      </c>
      <c r="E273" s="185" t="s">
        <v>760</v>
      </c>
      <c r="F273" s="186" t="s">
        <v>761</v>
      </c>
      <c r="G273" s="187" t="s">
        <v>271</v>
      </c>
      <c r="H273" s="188">
        <v>62</v>
      </c>
      <c r="I273" s="189"/>
      <c r="J273" s="190">
        <f>ROUND(I273*H273,2)</f>
        <v>0</v>
      </c>
      <c r="K273" s="186" t="s">
        <v>147</v>
      </c>
      <c r="L273" s="39"/>
      <c r="M273" s="191" t="s">
        <v>1</v>
      </c>
      <c r="N273" s="192" t="s">
        <v>41</v>
      </c>
      <c r="O273" s="71"/>
      <c r="P273" s="193">
        <f>O273*H273</f>
        <v>0</v>
      </c>
      <c r="Q273" s="193">
        <v>0</v>
      </c>
      <c r="R273" s="193">
        <f>Q273*H273</f>
        <v>0</v>
      </c>
      <c r="S273" s="193">
        <v>0</v>
      </c>
      <c r="T273" s="194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5" t="s">
        <v>130</v>
      </c>
      <c r="AT273" s="195" t="s">
        <v>132</v>
      </c>
      <c r="AU273" s="195" t="s">
        <v>86</v>
      </c>
      <c r="AY273" s="17" t="s">
        <v>131</v>
      </c>
      <c r="BE273" s="196">
        <f>IF(N273="základní",J273,0)</f>
        <v>0</v>
      </c>
      <c r="BF273" s="196">
        <f>IF(N273="snížená",J273,0)</f>
        <v>0</v>
      </c>
      <c r="BG273" s="196">
        <f>IF(N273="zákl. přenesená",J273,0)</f>
        <v>0</v>
      </c>
      <c r="BH273" s="196">
        <f>IF(N273="sníž. přenesená",J273,0)</f>
        <v>0</v>
      </c>
      <c r="BI273" s="196">
        <f>IF(N273="nulová",J273,0)</f>
        <v>0</v>
      </c>
      <c r="BJ273" s="17" t="s">
        <v>84</v>
      </c>
      <c r="BK273" s="196">
        <f>ROUND(I273*H273,2)</f>
        <v>0</v>
      </c>
      <c r="BL273" s="17" t="s">
        <v>130</v>
      </c>
      <c r="BM273" s="195" t="s">
        <v>389</v>
      </c>
    </row>
    <row r="274" spans="1:47" s="2" customFormat="1" ht="11.25">
      <c r="A274" s="34"/>
      <c r="B274" s="35"/>
      <c r="C274" s="36"/>
      <c r="D274" s="197" t="s">
        <v>137</v>
      </c>
      <c r="E274" s="36"/>
      <c r="F274" s="198" t="s">
        <v>762</v>
      </c>
      <c r="G274" s="36"/>
      <c r="H274" s="36"/>
      <c r="I274" s="199"/>
      <c r="J274" s="36"/>
      <c r="K274" s="36"/>
      <c r="L274" s="39"/>
      <c r="M274" s="200"/>
      <c r="N274" s="201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137</v>
      </c>
      <c r="AU274" s="17" t="s">
        <v>86</v>
      </c>
    </row>
    <row r="275" spans="1:47" s="2" customFormat="1" ht="11.25">
      <c r="A275" s="34"/>
      <c r="B275" s="35"/>
      <c r="C275" s="36"/>
      <c r="D275" s="204" t="s">
        <v>148</v>
      </c>
      <c r="E275" s="36"/>
      <c r="F275" s="205" t="s">
        <v>763</v>
      </c>
      <c r="G275" s="36"/>
      <c r="H275" s="36"/>
      <c r="I275" s="199"/>
      <c r="J275" s="36"/>
      <c r="K275" s="36"/>
      <c r="L275" s="39"/>
      <c r="M275" s="200"/>
      <c r="N275" s="201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148</v>
      </c>
      <c r="AU275" s="17" t="s">
        <v>86</v>
      </c>
    </row>
    <row r="276" spans="1:65" s="2" customFormat="1" ht="24.2" customHeight="1">
      <c r="A276" s="34"/>
      <c r="B276" s="35"/>
      <c r="C276" s="184" t="s">
        <v>394</v>
      </c>
      <c r="D276" s="184" t="s">
        <v>132</v>
      </c>
      <c r="E276" s="185" t="s">
        <v>764</v>
      </c>
      <c r="F276" s="186" t="s">
        <v>765</v>
      </c>
      <c r="G276" s="187" t="s">
        <v>271</v>
      </c>
      <c r="H276" s="188">
        <v>4</v>
      </c>
      <c r="I276" s="189"/>
      <c r="J276" s="190">
        <f>ROUND(I276*H276,2)</f>
        <v>0</v>
      </c>
      <c r="K276" s="186" t="s">
        <v>147</v>
      </c>
      <c r="L276" s="39"/>
      <c r="M276" s="191" t="s">
        <v>1</v>
      </c>
      <c r="N276" s="192" t="s">
        <v>41</v>
      </c>
      <c r="O276" s="71"/>
      <c r="P276" s="193">
        <f>O276*H276</f>
        <v>0</v>
      </c>
      <c r="Q276" s="193">
        <v>0</v>
      </c>
      <c r="R276" s="193">
        <f>Q276*H276</f>
        <v>0</v>
      </c>
      <c r="S276" s="193">
        <v>0</v>
      </c>
      <c r="T276" s="194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5" t="s">
        <v>130</v>
      </c>
      <c r="AT276" s="195" t="s">
        <v>132</v>
      </c>
      <c r="AU276" s="195" t="s">
        <v>86</v>
      </c>
      <c r="AY276" s="17" t="s">
        <v>131</v>
      </c>
      <c r="BE276" s="196">
        <f>IF(N276="základní",J276,0)</f>
        <v>0</v>
      </c>
      <c r="BF276" s="196">
        <f>IF(N276="snížená",J276,0)</f>
        <v>0</v>
      </c>
      <c r="BG276" s="196">
        <f>IF(N276="zákl. přenesená",J276,0)</f>
        <v>0</v>
      </c>
      <c r="BH276" s="196">
        <f>IF(N276="sníž. přenesená",J276,0)</f>
        <v>0</v>
      </c>
      <c r="BI276" s="196">
        <f>IF(N276="nulová",J276,0)</f>
        <v>0</v>
      </c>
      <c r="BJ276" s="17" t="s">
        <v>84</v>
      </c>
      <c r="BK276" s="196">
        <f>ROUND(I276*H276,2)</f>
        <v>0</v>
      </c>
      <c r="BL276" s="17" t="s">
        <v>130</v>
      </c>
      <c r="BM276" s="195" t="s">
        <v>397</v>
      </c>
    </row>
    <row r="277" spans="1:47" s="2" customFormat="1" ht="11.25">
      <c r="A277" s="34"/>
      <c r="B277" s="35"/>
      <c r="C277" s="36"/>
      <c r="D277" s="197" t="s">
        <v>137</v>
      </c>
      <c r="E277" s="36"/>
      <c r="F277" s="198" t="s">
        <v>766</v>
      </c>
      <c r="G277" s="36"/>
      <c r="H277" s="36"/>
      <c r="I277" s="199"/>
      <c r="J277" s="36"/>
      <c r="K277" s="36"/>
      <c r="L277" s="39"/>
      <c r="M277" s="200"/>
      <c r="N277" s="201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137</v>
      </c>
      <c r="AU277" s="17" t="s">
        <v>86</v>
      </c>
    </row>
    <row r="278" spans="1:47" s="2" customFormat="1" ht="11.25">
      <c r="A278" s="34"/>
      <c r="B278" s="35"/>
      <c r="C278" s="36"/>
      <c r="D278" s="204" t="s">
        <v>148</v>
      </c>
      <c r="E278" s="36"/>
      <c r="F278" s="205" t="s">
        <v>767</v>
      </c>
      <c r="G278" s="36"/>
      <c r="H278" s="36"/>
      <c r="I278" s="199"/>
      <c r="J278" s="36"/>
      <c r="K278" s="36"/>
      <c r="L278" s="39"/>
      <c r="M278" s="200"/>
      <c r="N278" s="201"/>
      <c r="O278" s="71"/>
      <c r="P278" s="71"/>
      <c r="Q278" s="71"/>
      <c r="R278" s="71"/>
      <c r="S278" s="71"/>
      <c r="T278" s="72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148</v>
      </c>
      <c r="AU278" s="17" t="s">
        <v>86</v>
      </c>
    </row>
    <row r="279" spans="1:65" s="2" customFormat="1" ht="24.2" customHeight="1">
      <c r="A279" s="34"/>
      <c r="B279" s="35"/>
      <c r="C279" s="184" t="s">
        <v>306</v>
      </c>
      <c r="D279" s="184" t="s">
        <v>132</v>
      </c>
      <c r="E279" s="185" t="s">
        <v>768</v>
      </c>
      <c r="F279" s="186" t="s">
        <v>769</v>
      </c>
      <c r="G279" s="187" t="s">
        <v>271</v>
      </c>
      <c r="H279" s="188">
        <v>122</v>
      </c>
      <c r="I279" s="189"/>
      <c r="J279" s="190">
        <f>ROUND(I279*H279,2)</f>
        <v>0</v>
      </c>
      <c r="K279" s="186" t="s">
        <v>147</v>
      </c>
      <c r="L279" s="39"/>
      <c r="M279" s="191" t="s">
        <v>1</v>
      </c>
      <c r="N279" s="192" t="s">
        <v>41</v>
      </c>
      <c r="O279" s="71"/>
      <c r="P279" s="193">
        <f>O279*H279</f>
        <v>0</v>
      </c>
      <c r="Q279" s="193">
        <v>0</v>
      </c>
      <c r="R279" s="193">
        <f>Q279*H279</f>
        <v>0</v>
      </c>
      <c r="S279" s="193">
        <v>0</v>
      </c>
      <c r="T279" s="194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5" t="s">
        <v>130</v>
      </c>
      <c r="AT279" s="195" t="s">
        <v>132</v>
      </c>
      <c r="AU279" s="195" t="s">
        <v>86</v>
      </c>
      <c r="AY279" s="17" t="s">
        <v>131</v>
      </c>
      <c r="BE279" s="196">
        <f>IF(N279="základní",J279,0)</f>
        <v>0</v>
      </c>
      <c r="BF279" s="196">
        <f>IF(N279="snížená",J279,0)</f>
        <v>0</v>
      </c>
      <c r="BG279" s="196">
        <f>IF(N279="zákl. přenesená",J279,0)</f>
        <v>0</v>
      </c>
      <c r="BH279" s="196">
        <f>IF(N279="sníž. přenesená",J279,0)</f>
        <v>0</v>
      </c>
      <c r="BI279" s="196">
        <f>IF(N279="nulová",J279,0)</f>
        <v>0</v>
      </c>
      <c r="BJ279" s="17" t="s">
        <v>84</v>
      </c>
      <c r="BK279" s="196">
        <f>ROUND(I279*H279,2)</f>
        <v>0</v>
      </c>
      <c r="BL279" s="17" t="s">
        <v>130</v>
      </c>
      <c r="BM279" s="195" t="s">
        <v>403</v>
      </c>
    </row>
    <row r="280" spans="1:47" s="2" customFormat="1" ht="19.5">
      <c r="A280" s="34"/>
      <c r="B280" s="35"/>
      <c r="C280" s="36"/>
      <c r="D280" s="197" t="s">
        <v>137</v>
      </c>
      <c r="E280" s="36"/>
      <c r="F280" s="198" t="s">
        <v>770</v>
      </c>
      <c r="G280" s="36"/>
      <c r="H280" s="36"/>
      <c r="I280" s="199"/>
      <c r="J280" s="36"/>
      <c r="K280" s="36"/>
      <c r="L280" s="39"/>
      <c r="M280" s="200"/>
      <c r="N280" s="201"/>
      <c r="O280" s="71"/>
      <c r="P280" s="71"/>
      <c r="Q280" s="71"/>
      <c r="R280" s="71"/>
      <c r="S280" s="71"/>
      <c r="T280" s="72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137</v>
      </c>
      <c r="AU280" s="17" t="s">
        <v>86</v>
      </c>
    </row>
    <row r="281" spans="1:47" s="2" customFormat="1" ht="11.25">
      <c r="A281" s="34"/>
      <c r="B281" s="35"/>
      <c r="C281" s="36"/>
      <c r="D281" s="204" t="s">
        <v>148</v>
      </c>
      <c r="E281" s="36"/>
      <c r="F281" s="205" t="s">
        <v>771</v>
      </c>
      <c r="G281" s="36"/>
      <c r="H281" s="36"/>
      <c r="I281" s="199"/>
      <c r="J281" s="36"/>
      <c r="K281" s="36"/>
      <c r="L281" s="39"/>
      <c r="M281" s="200"/>
      <c r="N281" s="201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148</v>
      </c>
      <c r="AU281" s="17" t="s">
        <v>86</v>
      </c>
    </row>
    <row r="282" spans="1:65" s="2" customFormat="1" ht="24.2" customHeight="1">
      <c r="A282" s="34"/>
      <c r="B282" s="35"/>
      <c r="C282" s="184" t="s">
        <v>406</v>
      </c>
      <c r="D282" s="184" t="s">
        <v>132</v>
      </c>
      <c r="E282" s="185" t="s">
        <v>772</v>
      </c>
      <c r="F282" s="186" t="s">
        <v>773</v>
      </c>
      <c r="G282" s="187" t="s">
        <v>271</v>
      </c>
      <c r="H282" s="188">
        <v>100</v>
      </c>
      <c r="I282" s="189"/>
      <c r="J282" s="190">
        <f>ROUND(I282*H282,2)</f>
        <v>0</v>
      </c>
      <c r="K282" s="186" t="s">
        <v>147</v>
      </c>
      <c r="L282" s="39"/>
      <c r="M282" s="191" t="s">
        <v>1</v>
      </c>
      <c r="N282" s="192" t="s">
        <v>41</v>
      </c>
      <c r="O282" s="71"/>
      <c r="P282" s="193">
        <f>O282*H282</f>
        <v>0</v>
      </c>
      <c r="Q282" s="193">
        <v>0</v>
      </c>
      <c r="R282" s="193">
        <f>Q282*H282</f>
        <v>0</v>
      </c>
      <c r="S282" s="193">
        <v>0</v>
      </c>
      <c r="T282" s="194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5" t="s">
        <v>130</v>
      </c>
      <c r="AT282" s="195" t="s">
        <v>132</v>
      </c>
      <c r="AU282" s="195" t="s">
        <v>86</v>
      </c>
      <c r="AY282" s="17" t="s">
        <v>131</v>
      </c>
      <c r="BE282" s="196">
        <f>IF(N282="základní",J282,0)</f>
        <v>0</v>
      </c>
      <c r="BF282" s="196">
        <f>IF(N282="snížená",J282,0)</f>
        <v>0</v>
      </c>
      <c r="BG282" s="196">
        <f>IF(N282="zákl. přenesená",J282,0)</f>
        <v>0</v>
      </c>
      <c r="BH282" s="196">
        <f>IF(N282="sníž. přenesená",J282,0)</f>
        <v>0</v>
      </c>
      <c r="BI282" s="196">
        <f>IF(N282="nulová",J282,0)</f>
        <v>0</v>
      </c>
      <c r="BJ282" s="17" t="s">
        <v>84</v>
      </c>
      <c r="BK282" s="196">
        <f>ROUND(I282*H282,2)</f>
        <v>0</v>
      </c>
      <c r="BL282" s="17" t="s">
        <v>130</v>
      </c>
      <c r="BM282" s="195" t="s">
        <v>409</v>
      </c>
    </row>
    <row r="283" spans="1:47" s="2" customFormat="1" ht="19.5">
      <c r="A283" s="34"/>
      <c r="B283" s="35"/>
      <c r="C283" s="36"/>
      <c r="D283" s="197" t="s">
        <v>137</v>
      </c>
      <c r="E283" s="36"/>
      <c r="F283" s="198" t="s">
        <v>774</v>
      </c>
      <c r="G283" s="36"/>
      <c r="H283" s="36"/>
      <c r="I283" s="199"/>
      <c r="J283" s="36"/>
      <c r="K283" s="36"/>
      <c r="L283" s="39"/>
      <c r="M283" s="200"/>
      <c r="N283" s="201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137</v>
      </c>
      <c r="AU283" s="17" t="s">
        <v>86</v>
      </c>
    </row>
    <row r="284" spans="1:47" s="2" customFormat="1" ht="11.25">
      <c r="A284" s="34"/>
      <c r="B284" s="35"/>
      <c r="C284" s="36"/>
      <c r="D284" s="204" t="s">
        <v>148</v>
      </c>
      <c r="E284" s="36"/>
      <c r="F284" s="205" t="s">
        <v>775</v>
      </c>
      <c r="G284" s="36"/>
      <c r="H284" s="36"/>
      <c r="I284" s="199"/>
      <c r="J284" s="36"/>
      <c r="K284" s="36"/>
      <c r="L284" s="39"/>
      <c r="M284" s="200"/>
      <c r="N284" s="201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148</v>
      </c>
      <c r="AU284" s="17" t="s">
        <v>86</v>
      </c>
    </row>
    <row r="285" spans="1:65" s="2" customFormat="1" ht="24.2" customHeight="1">
      <c r="A285" s="34"/>
      <c r="B285" s="35"/>
      <c r="C285" s="184" t="s">
        <v>312</v>
      </c>
      <c r="D285" s="184" t="s">
        <v>132</v>
      </c>
      <c r="E285" s="185" t="s">
        <v>776</v>
      </c>
      <c r="F285" s="186" t="s">
        <v>777</v>
      </c>
      <c r="G285" s="187" t="s">
        <v>271</v>
      </c>
      <c r="H285" s="188">
        <v>28</v>
      </c>
      <c r="I285" s="189"/>
      <c r="J285" s="190">
        <f>ROUND(I285*H285,2)</f>
        <v>0</v>
      </c>
      <c r="K285" s="186" t="s">
        <v>147</v>
      </c>
      <c r="L285" s="39"/>
      <c r="M285" s="191" t="s">
        <v>1</v>
      </c>
      <c r="N285" s="192" t="s">
        <v>41</v>
      </c>
      <c r="O285" s="71"/>
      <c r="P285" s="193">
        <f>O285*H285</f>
        <v>0</v>
      </c>
      <c r="Q285" s="193">
        <v>0</v>
      </c>
      <c r="R285" s="193">
        <f>Q285*H285</f>
        <v>0</v>
      </c>
      <c r="S285" s="193">
        <v>0</v>
      </c>
      <c r="T285" s="194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5" t="s">
        <v>130</v>
      </c>
      <c r="AT285" s="195" t="s">
        <v>132</v>
      </c>
      <c r="AU285" s="195" t="s">
        <v>86</v>
      </c>
      <c r="AY285" s="17" t="s">
        <v>131</v>
      </c>
      <c r="BE285" s="196">
        <f>IF(N285="základní",J285,0)</f>
        <v>0</v>
      </c>
      <c r="BF285" s="196">
        <f>IF(N285="snížená",J285,0)</f>
        <v>0</v>
      </c>
      <c r="BG285" s="196">
        <f>IF(N285="zákl. přenesená",J285,0)</f>
        <v>0</v>
      </c>
      <c r="BH285" s="196">
        <f>IF(N285="sníž. přenesená",J285,0)</f>
        <v>0</v>
      </c>
      <c r="BI285" s="196">
        <f>IF(N285="nulová",J285,0)</f>
        <v>0</v>
      </c>
      <c r="BJ285" s="17" t="s">
        <v>84</v>
      </c>
      <c r="BK285" s="196">
        <f>ROUND(I285*H285,2)</f>
        <v>0</v>
      </c>
      <c r="BL285" s="17" t="s">
        <v>130</v>
      </c>
      <c r="BM285" s="195" t="s">
        <v>416</v>
      </c>
    </row>
    <row r="286" spans="1:47" s="2" customFormat="1" ht="19.5">
      <c r="A286" s="34"/>
      <c r="B286" s="35"/>
      <c r="C286" s="36"/>
      <c r="D286" s="197" t="s">
        <v>137</v>
      </c>
      <c r="E286" s="36"/>
      <c r="F286" s="198" t="s">
        <v>778</v>
      </c>
      <c r="G286" s="36"/>
      <c r="H286" s="36"/>
      <c r="I286" s="199"/>
      <c r="J286" s="36"/>
      <c r="K286" s="36"/>
      <c r="L286" s="39"/>
      <c r="M286" s="200"/>
      <c r="N286" s="201"/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137</v>
      </c>
      <c r="AU286" s="17" t="s">
        <v>86</v>
      </c>
    </row>
    <row r="287" spans="1:47" s="2" customFormat="1" ht="11.25">
      <c r="A287" s="34"/>
      <c r="B287" s="35"/>
      <c r="C287" s="36"/>
      <c r="D287" s="204" t="s">
        <v>148</v>
      </c>
      <c r="E287" s="36"/>
      <c r="F287" s="205" t="s">
        <v>779</v>
      </c>
      <c r="G287" s="36"/>
      <c r="H287" s="36"/>
      <c r="I287" s="199"/>
      <c r="J287" s="36"/>
      <c r="K287" s="36"/>
      <c r="L287" s="39"/>
      <c r="M287" s="200"/>
      <c r="N287" s="201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148</v>
      </c>
      <c r="AU287" s="17" t="s">
        <v>86</v>
      </c>
    </row>
    <row r="288" spans="1:65" s="2" customFormat="1" ht="24.2" customHeight="1">
      <c r="A288" s="34"/>
      <c r="B288" s="35"/>
      <c r="C288" s="184" t="s">
        <v>421</v>
      </c>
      <c r="D288" s="184" t="s">
        <v>132</v>
      </c>
      <c r="E288" s="185" t="s">
        <v>780</v>
      </c>
      <c r="F288" s="186" t="s">
        <v>781</v>
      </c>
      <c r="G288" s="187" t="s">
        <v>271</v>
      </c>
      <c r="H288" s="188">
        <v>100</v>
      </c>
      <c r="I288" s="189"/>
      <c r="J288" s="190">
        <f>ROUND(I288*H288,2)</f>
        <v>0</v>
      </c>
      <c r="K288" s="186" t="s">
        <v>147</v>
      </c>
      <c r="L288" s="39"/>
      <c r="M288" s="191" t="s">
        <v>1</v>
      </c>
      <c r="N288" s="192" t="s">
        <v>41</v>
      </c>
      <c r="O288" s="71"/>
      <c r="P288" s="193">
        <f>O288*H288</f>
        <v>0</v>
      </c>
      <c r="Q288" s="193">
        <v>0</v>
      </c>
      <c r="R288" s="193">
        <f>Q288*H288</f>
        <v>0</v>
      </c>
      <c r="S288" s="193">
        <v>0</v>
      </c>
      <c r="T288" s="194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5" t="s">
        <v>130</v>
      </c>
      <c r="AT288" s="195" t="s">
        <v>132</v>
      </c>
      <c r="AU288" s="195" t="s">
        <v>86</v>
      </c>
      <c r="AY288" s="17" t="s">
        <v>131</v>
      </c>
      <c r="BE288" s="196">
        <f>IF(N288="základní",J288,0)</f>
        <v>0</v>
      </c>
      <c r="BF288" s="196">
        <f>IF(N288="snížená",J288,0)</f>
        <v>0</v>
      </c>
      <c r="BG288" s="196">
        <f>IF(N288="zákl. přenesená",J288,0)</f>
        <v>0</v>
      </c>
      <c r="BH288" s="196">
        <f>IF(N288="sníž. přenesená",J288,0)</f>
        <v>0</v>
      </c>
      <c r="BI288" s="196">
        <f>IF(N288="nulová",J288,0)</f>
        <v>0</v>
      </c>
      <c r="BJ288" s="17" t="s">
        <v>84</v>
      </c>
      <c r="BK288" s="196">
        <f>ROUND(I288*H288,2)</f>
        <v>0</v>
      </c>
      <c r="BL288" s="17" t="s">
        <v>130</v>
      </c>
      <c r="BM288" s="195" t="s">
        <v>424</v>
      </c>
    </row>
    <row r="289" spans="1:47" s="2" customFormat="1" ht="19.5">
      <c r="A289" s="34"/>
      <c r="B289" s="35"/>
      <c r="C289" s="36"/>
      <c r="D289" s="197" t="s">
        <v>137</v>
      </c>
      <c r="E289" s="36"/>
      <c r="F289" s="198" t="s">
        <v>782</v>
      </c>
      <c r="G289" s="36"/>
      <c r="H289" s="36"/>
      <c r="I289" s="199"/>
      <c r="J289" s="36"/>
      <c r="K289" s="36"/>
      <c r="L289" s="39"/>
      <c r="M289" s="200"/>
      <c r="N289" s="201"/>
      <c r="O289" s="71"/>
      <c r="P289" s="71"/>
      <c r="Q289" s="71"/>
      <c r="R289" s="71"/>
      <c r="S289" s="71"/>
      <c r="T289" s="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137</v>
      </c>
      <c r="AU289" s="17" t="s">
        <v>86</v>
      </c>
    </row>
    <row r="290" spans="1:47" s="2" customFormat="1" ht="11.25">
      <c r="A290" s="34"/>
      <c r="B290" s="35"/>
      <c r="C290" s="36"/>
      <c r="D290" s="204" t="s">
        <v>148</v>
      </c>
      <c r="E290" s="36"/>
      <c r="F290" s="205" t="s">
        <v>783</v>
      </c>
      <c r="G290" s="36"/>
      <c r="H290" s="36"/>
      <c r="I290" s="199"/>
      <c r="J290" s="36"/>
      <c r="K290" s="36"/>
      <c r="L290" s="39"/>
      <c r="M290" s="200"/>
      <c r="N290" s="201"/>
      <c r="O290" s="71"/>
      <c r="P290" s="71"/>
      <c r="Q290" s="71"/>
      <c r="R290" s="71"/>
      <c r="S290" s="71"/>
      <c r="T290" s="72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148</v>
      </c>
      <c r="AU290" s="17" t="s">
        <v>86</v>
      </c>
    </row>
    <row r="291" spans="1:65" s="2" customFormat="1" ht="33" customHeight="1">
      <c r="A291" s="34"/>
      <c r="B291" s="35"/>
      <c r="C291" s="184" t="s">
        <v>318</v>
      </c>
      <c r="D291" s="184" t="s">
        <v>132</v>
      </c>
      <c r="E291" s="185" t="s">
        <v>784</v>
      </c>
      <c r="F291" s="186" t="s">
        <v>785</v>
      </c>
      <c r="G291" s="187" t="s">
        <v>271</v>
      </c>
      <c r="H291" s="188">
        <v>190</v>
      </c>
      <c r="I291" s="189"/>
      <c r="J291" s="190">
        <f>ROUND(I291*H291,2)</f>
        <v>0</v>
      </c>
      <c r="K291" s="186" t="s">
        <v>147</v>
      </c>
      <c r="L291" s="39"/>
      <c r="M291" s="191" t="s">
        <v>1</v>
      </c>
      <c r="N291" s="192" t="s">
        <v>41</v>
      </c>
      <c r="O291" s="71"/>
      <c r="P291" s="193">
        <f>O291*H291</f>
        <v>0</v>
      </c>
      <c r="Q291" s="193">
        <v>0</v>
      </c>
      <c r="R291" s="193">
        <f>Q291*H291</f>
        <v>0</v>
      </c>
      <c r="S291" s="193">
        <v>0</v>
      </c>
      <c r="T291" s="194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5" t="s">
        <v>130</v>
      </c>
      <c r="AT291" s="195" t="s">
        <v>132</v>
      </c>
      <c r="AU291" s="195" t="s">
        <v>86</v>
      </c>
      <c r="AY291" s="17" t="s">
        <v>131</v>
      </c>
      <c r="BE291" s="196">
        <f>IF(N291="základní",J291,0)</f>
        <v>0</v>
      </c>
      <c r="BF291" s="196">
        <f>IF(N291="snížená",J291,0)</f>
        <v>0</v>
      </c>
      <c r="BG291" s="196">
        <f>IF(N291="zákl. přenesená",J291,0)</f>
        <v>0</v>
      </c>
      <c r="BH291" s="196">
        <f>IF(N291="sníž. přenesená",J291,0)</f>
        <v>0</v>
      </c>
      <c r="BI291" s="196">
        <f>IF(N291="nulová",J291,0)</f>
        <v>0</v>
      </c>
      <c r="BJ291" s="17" t="s">
        <v>84</v>
      </c>
      <c r="BK291" s="196">
        <f>ROUND(I291*H291,2)</f>
        <v>0</v>
      </c>
      <c r="BL291" s="17" t="s">
        <v>130</v>
      </c>
      <c r="BM291" s="195" t="s">
        <v>433</v>
      </c>
    </row>
    <row r="292" spans="1:47" s="2" customFormat="1" ht="19.5">
      <c r="A292" s="34"/>
      <c r="B292" s="35"/>
      <c r="C292" s="36"/>
      <c r="D292" s="197" t="s">
        <v>137</v>
      </c>
      <c r="E292" s="36"/>
      <c r="F292" s="198" t="s">
        <v>786</v>
      </c>
      <c r="G292" s="36"/>
      <c r="H292" s="36"/>
      <c r="I292" s="199"/>
      <c r="J292" s="36"/>
      <c r="K292" s="36"/>
      <c r="L292" s="39"/>
      <c r="M292" s="200"/>
      <c r="N292" s="201"/>
      <c r="O292" s="71"/>
      <c r="P292" s="71"/>
      <c r="Q292" s="71"/>
      <c r="R292" s="71"/>
      <c r="S292" s="71"/>
      <c r="T292" s="72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137</v>
      </c>
      <c r="AU292" s="17" t="s">
        <v>86</v>
      </c>
    </row>
    <row r="293" spans="1:47" s="2" customFormat="1" ht="11.25">
      <c r="A293" s="34"/>
      <c r="B293" s="35"/>
      <c r="C293" s="36"/>
      <c r="D293" s="204" t="s">
        <v>148</v>
      </c>
      <c r="E293" s="36"/>
      <c r="F293" s="205" t="s">
        <v>787</v>
      </c>
      <c r="G293" s="36"/>
      <c r="H293" s="36"/>
      <c r="I293" s="199"/>
      <c r="J293" s="36"/>
      <c r="K293" s="36"/>
      <c r="L293" s="39"/>
      <c r="M293" s="200"/>
      <c r="N293" s="201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148</v>
      </c>
      <c r="AU293" s="17" t="s">
        <v>86</v>
      </c>
    </row>
    <row r="294" spans="2:51" s="13" customFormat="1" ht="11.25">
      <c r="B294" s="211"/>
      <c r="C294" s="212"/>
      <c r="D294" s="197" t="s">
        <v>238</v>
      </c>
      <c r="E294" s="213" t="s">
        <v>1</v>
      </c>
      <c r="F294" s="214" t="s">
        <v>788</v>
      </c>
      <c r="G294" s="212"/>
      <c r="H294" s="215">
        <v>190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238</v>
      </c>
      <c r="AU294" s="221" t="s">
        <v>86</v>
      </c>
      <c r="AV294" s="13" t="s">
        <v>86</v>
      </c>
      <c r="AW294" s="13" t="s">
        <v>32</v>
      </c>
      <c r="AX294" s="13" t="s">
        <v>76</v>
      </c>
      <c r="AY294" s="221" t="s">
        <v>131</v>
      </c>
    </row>
    <row r="295" spans="2:51" s="14" customFormat="1" ht="11.25">
      <c r="B295" s="222"/>
      <c r="C295" s="223"/>
      <c r="D295" s="197" t="s">
        <v>238</v>
      </c>
      <c r="E295" s="224" t="s">
        <v>1</v>
      </c>
      <c r="F295" s="225" t="s">
        <v>240</v>
      </c>
      <c r="G295" s="223"/>
      <c r="H295" s="226">
        <v>190</v>
      </c>
      <c r="I295" s="227"/>
      <c r="J295" s="223"/>
      <c r="K295" s="223"/>
      <c r="L295" s="228"/>
      <c r="M295" s="229"/>
      <c r="N295" s="230"/>
      <c r="O295" s="230"/>
      <c r="P295" s="230"/>
      <c r="Q295" s="230"/>
      <c r="R295" s="230"/>
      <c r="S295" s="230"/>
      <c r="T295" s="231"/>
      <c r="AT295" s="232" t="s">
        <v>238</v>
      </c>
      <c r="AU295" s="232" t="s">
        <v>86</v>
      </c>
      <c r="AV295" s="14" t="s">
        <v>130</v>
      </c>
      <c r="AW295" s="14" t="s">
        <v>32</v>
      </c>
      <c r="AX295" s="14" t="s">
        <v>84</v>
      </c>
      <c r="AY295" s="232" t="s">
        <v>131</v>
      </c>
    </row>
    <row r="296" spans="1:65" s="2" customFormat="1" ht="24.2" customHeight="1">
      <c r="A296" s="34"/>
      <c r="B296" s="35"/>
      <c r="C296" s="184" t="s">
        <v>434</v>
      </c>
      <c r="D296" s="184" t="s">
        <v>132</v>
      </c>
      <c r="E296" s="185" t="s">
        <v>789</v>
      </c>
      <c r="F296" s="186" t="s">
        <v>790</v>
      </c>
      <c r="G296" s="187" t="s">
        <v>231</v>
      </c>
      <c r="H296" s="188">
        <v>109.25</v>
      </c>
      <c r="I296" s="189"/>
      <c r="J296" s="190">
        <f>ROUND(I296*H296,2)</f>
        <v>0</v>
      </c>
      <c r="K296" s="186" t="s">
        <v>147</v>
      </c>
      <c r="L296" s="39"/>
      <c r="M296" s="191" t="s">
        <v>1</v>
      </c>
      <c r="N296" s="192" t="s">
        <v>41</v>
      </c>
      <c r="O296" s="71"/>
      <c r="P296" s="193">
        <f>O296*H296</f>
        <v>0</v>
      </c>
      <c r="Q296" s="193">
        <v>0</v>
      </c>
      <c r="R296" s="193">
        <f>Q296*H296</f>
        <v>0</v>
      </c>
      <c r="S296" s="193">
        <v>0</v>
      </c>
      <c r="T296" s="194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5" t="s">
        <v>130</v>
      </c>
      <c r="AT296" s="195" t="s">
        <v>132</v>
      </c>
      <c r="AU296" s="195" t="s">
        <v>86</v>
      </c>
      <c r="AY296" s="17" t="s">
        <v>131</v>
      </c>
      <c r="BE296" s="196">
        <f>IF(N296="základní",J296,0)</f>
        <v>0</v>
      </c>
      <c r="BF296" s="196">
        <f>IF(N296="snížená",J296,0)</f>
        <v>0</v>
      </c>
      <c r="BG296" s="196">
        <f>IF(N296="zákl. přenesená",J296,0)</f>
        <v>0</v>
      </c>
      <c r="BH296" s="196">
        <f>IF(N296="sníž. přenesená",J296,0)</f>
        <v>0</v>
      </c>
      <c r="BI296" s="196">
        <f>IF(N296="nulová",J296,0)</f>
        <v>0</v>
      </c>
      <c r="BJ296" s="17" t="s">
        <v>84</v>
      </c>
      <c r="BK296" s="196">
        <f>ROUND(I296*H296,2)</f>
        <v>0</v>
      </c>
      <c r="BL296" s="17" t="s">
        <v>130</v>
      </c>
      <c r="BM296" s="195" t="s">
        <v>437</v>
      </c>
    </row>
    <row r="297" spans="1:47" s="2" customFormat="1" ht="11.25">
      <c r="A297" s="34"/>
      <c r="B297" s="35"/>
      <c r="C297" s="36"/>
      <c r="D297" s="197" t="s">
        <v>137</v>
      </c>
      <c r="E297" s="36"/>
      <c r="F297" s="198" t="s">
        <v>790</v>
      </c>
      <c r="G297" s="36"/>
      <c r="H297" s="36"/>
      <c r="I297" s="199"/>
      <c r="J297" s="36"/>
      <c r="K297" s="36"/>
      <c r="L297" s="39"/>
      <c r="M297" s="200"/>
      <c r="N297" s="201"/>
      <c r="O297" s="71"/>
      <c r="P297" s="71"/>
      <c r="Q297" s="71"/>
      <c r="R297" s="71"/>
      <c r="S297" s="71"/>
      <c r="T297" s="72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137</v>
      </c>
      <c r="AU297" s="17" t="s">
        <v>86</v>
      </c>
    </row>
    <row r="298" spans="1:47" s="2" customFormat="1" ht="11.25">
      <c r="A298" s="34"/>
      <c r="B298" s="35"/>
      <c r="C298" s="36"/>
      <c r="D298" s="204" t="s">
        <v>148</v>
      </c>
      <c r="E298" s="36"/>
      <c r="F298" s="205" t="s">
        <v>791</v>
      </c>
      <c r="G298" s="36"/>
      <c r="H298" s="36"/>
      <c r="I298" s="199"/>
      <c r="J298" s="36"/>
      <c r="K298" s="36"/>
      <c r="L298" s="39"/>
      <c r="M298" s="200"/>
      <c r="N298" s="201"/>
      <c r="O298" s="71"/>
      <c r="P298" s="71"/>
      <c r="Q298" s="71"/>
      <c r="R298" s="71"/>
      <c r="S298" s="71"/>
      <c r="T298" s="72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148</v>
      </c>
      <c r="AU298" s="17" t="s">
        <v>86</v>
      </c>
    </row>
    <row r="299" spans="2:51" s="15" customFormat="1" ht="22.5">
      <c r="B299" s="233"/>
      <c r="C299" s="234"/>
      <c r="D299" s="197" t="s">
        <v>238</v>
      </c>
      <c r="E299" s="235" t="s">
        <v>1</v>
      </c>
      <c r="F299" s="236" t="s">
        <v>792</v>
      </c>
      <c r="G299" s="234"/>
      <c r="H299" s="235" t="s">
        <v>1</v>
      </c>
      <c r="I299" s="237"/>
      <c r="J299" s="234"/>
      <c r="K299" s="234"/>
      <c r="L299" s="238"/>
      <c r="M299" s="239"/>
      <c r="N299" s="240"/>
      <c r="O299" s="240"/>
      <c r="P299" s="240"/>
      <c r="Q299" s="240"/>
      <c r="R299" s="240"/>
      <c r="S299" s="240"/>
      <c r="T299" s="241"/>
      <c r="AT299" s="242" t="s">
        <v>238</v>
      </c>
      <c r="AU299" s="242" t="s">
        <v>86</v>
      </c>
      <c r="AV299" s="15" t="s">
        <v>84</v>
      </c>
      <c r="AW299" s="15" t="s">
        <v>32</v>
      </c>
      <c r="AX299" s="15" t="s">
        <v>76</v>
      </c>
      <c r="AY299" s="242" t="s">
        <v>131</v>
      </c>
    </row>
    <row r="300" spans="2:51" s="13" customFormat="1" ht="11.25">
      <c r="B300" s="211"/>
      <c r="C300" s="212"/>
      <c r="D300" s="197" t="s">
        <v>238</v>
      </c>
      <c r="E300" s="213" t="s">
        <v>1</v>
      </c>
      <c r="F300" s="214" t="s">
        <v>793</v>
      </c>
      <c r="G300" s="212"/>
      <c r="H300" s="215">
        <v>109.25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238</v>
      </c>
      <c r="AU300" s="221" t="s">
        <v>86</v>
      </c>
      <c r="AV300" s="13" t="s">
        <v>86</v>
      </c>
      <c r="AW300" s="13" t="s">
        <v>32</v>
      </c>
      <c r="AX300" s="13" t="s">
        <v>76</v>
      </c>
      <c r="AY300" s="221" t="s">
        <v>131</v>
      </c>
    </row>
    <row r="301" spans="2:51" s="14" customFormat="1" ht="11.25">
      <c r="B301" s="222"/>
      <c r="C301" s="223"/>
      <c r="D301" s="197" t="s">
        <v>238</v>
      </c>
      <c r="E301" s="224" t="s">
        <v>1</v>
      </c>
      <c r="F301" s="225" t="s">
        <v>240</v>
      </c>
      <c r="G301" s="223"/>
      <c r="H301" s="226">
        <v>109.25</v>
      </c>
      <c r="I301" s="227"/>
      <c r="J301" s="223"/>
      <c r="K301" s="223"/>
      <c r="L301" s="228"/>
      <c r="M301" s="229"/>
      <c r="N301" s="230"/>
      <c r="O301" s="230"/>
      <c r="P301" s="230"/>
      <c r="Q301" s="230"/>
      <c r="R301" s="230"/>
      <c r="S301" s="230"/>
      <c r="T301" s="231"/>
      <c r="AT301" s="232" t="s">
        <v>238</v>
      </c>
      <c r="AU301" s="232" t="s">
        <v>86</v>
      </c>
      <c r="AV301" s="14" t="s">
        <v>130</v>
      </c>
      <c r="AW301" s="14" t="s">
        <v>32</v>
      </c>
      <c r="AX301" s="14" t="s">
        <v>84</v>
      </c>
      <c r="AY301" s="232" t="s">
        <v>131</v>
      </c>
    </row>
    <row r="302" spans="1:65" s="2" customFormat="1" ht="24.2" customHeight="1">
      <c r="A302" s="34"/>
      <c r="B302" s="35"/>
      <c r="C302" s="184" t="s">
        <v>327</v>
      </c>
      <c r="D302" s="184" t="s">
        <v>132</v>
      </c>
      <c r="E302" s="185" t="s">
        <v>794</v>
      </c>
      <c r="F302" s="186" t="s">
        <v>795</v>
      </c>
      <c r="G302" s="187" t="s">
        <v>271</v>
      </c>
      <c r="H302" s="188">
        <v>285</v>
      </c>
      <c r="I302" s="189"/>
      <c r="J302" s="190">
        <f>ROUND(I302*H302,2)</f>
        <v>0</v>
      </c>
      <c r="K302" s="186" t="s">
        <v>147</v>
      </c>
      <c r="L302" s="39"/>
      <c r="M302" s="191" t="s">
        <v>1</v>
      </c>
      <c r="N302" s="192" t="s">
        <v>41</v>
      </c>
      <c r="O302" s="71"/>
      <c r="P302" s="193">
        <f>O302*H302</f>
        <v>0</v>
      </c>
      <c r="Q302" s="193">
        <v>0</v>
      </c>
      <c r="R302" s="193">
        <f>Q302*H302</f>
        <v>0</v>
      </c>
      <c r="S302" s="193">
        <v>0</v>
      </c>
      <c r="T302" s="194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5" t="s">
        <v>130</v>
      </c>
      <c r="AT302" s="195" t="s">
        <v>132</v>
      </c>
      <c r="AU302" s="195" t="s">
        <v>86</v>
      </c>
      <c r="AY302" s="17" t="s">
        <v>131</v>
      </c>
      <c r="BE302" s="196">
        <f>IF(N302="základní",J302,0)</f>
        <v>0</v>
      </c>
      <c r="BF302" s="196">
        <f>IF(N302="snížená",J302,0)</f>
        <v>0</v>
      </c>
      <c r="BG302" s="196">
        <f>IF(N302="zákl. přenesená",J302,0)</f>
        <v>0</v>
      </c>
      <c r="BH302" s="196">
        <f>IF(N302="sníž. přenesená",J302,0)</f>
        <v>0</v>
      </c>
      <c r="BI302" s="196">
        <f>IF(N302="nulová",J302,0)</f>
        <v>0</v>
      </c>
      <c r="BJ302" s="17" t="s">
        <v>84</v>
      </c>
      <c r="BK302" s="196">
        <f>ROUND(I302*H302,2)</f>
        <v>0</v>
      </c>
      <c r="BL302" s="17" t="s">
        <v>130</v>
      </c>
      <c r="BM302" s="195" t="s">
        <v>441</v>
      </c>
    </row>
    <row r="303" spans="1:47" s="2" customFormat="1" ht="19.5">
      <c r="A303" s="34"/>
      <c r="B303" s="35"/>
      <c r="C303" s="36"/>
      <c r="D303" s="197" t="s">
        <v>137</v>
      </c>
      <c r="E303" s="36"/>
      <c r="F303" s="198" t="s">
        <v>796</v>
      </c>
      <c r="G303" s="36"/>
      <c r="H303" s="36"/>
      <c r="I303" s="199"/>
      <c r="J303" s="36"/>
      <c r="K303" s="36"/>
      <c r="L303" s="39"/>
      <c r="M303" s="200"/>
      <c r="N303" s="201"/>
      <c r="O303" s="71"/>
      <c r="P303" s="71"/>
      <c r="Q303" s="71"/>
      <c r="R303" s="71"/>
      <c r="S303" s="71"/>
      <c r="T303" s="72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137</v>
      </c>
      <c r="AU303" s="17" t="s">
        <v>86</v>
      </c>
    </row>
    <row r="304" spans="1:47" s="2" customFormat="1" ht="11.25">
      <c r="A304" s="34"/>
      <c r="B304" s="35"/>
      <c r="C304" s="36"/>
      <c r="D304" s="204" t="s">
        <v>148</v>
      </c>
      <c r="E304" s="36"/>
      <c r="F304" s="205" t="s">
        <v>797</v>
      </c>
      <c r="G304" s="36"/>
      <c r="H304" s="36"/>
      <c r="I304" s="199"/>
      <c r="J304" s="36"/>
      <c r="K304" s="36"/>
      <c r="L304" s="39"/>
      <c r="M304" s="200"/>
      <c r="N304" s="201"/>
      <c r="O304" s="71"/>
      <c r="P304" s="71"/>
      <c r="Q304" s="71"/>
      <c r="R304" s="71"/>
      <c r="S304" s="71"/>
      <c r="T304" s="72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148</v>
      </c>
      <c r="AU304" s="17" t="s">
        <v>86</v>
      </c>
    </row>
    <row r="305" spans="2:51" s="13" customFormat="1" ht="11.25">
      <c r="B305" s="211"/>
      <c r="C305" s="212"/>
      <c r="D305" s="197" t="s">
        <v>238</v>
      </c>
      <c r="E305" s="213" t="s">
        <v>1</v>
      </c>
      <c r="F305" s="214" t="s">
        <v>798</v>
      </c>
      <c r="G305" s="212"/>
      <c r="H305" s="215">
        <v>285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238</v>
      </c>
      <c r="AU305" s="221" t="s">
        <v>86</v>
      </c>
      <c r="AV305" s="13" t="s">
        <v>86</v>
      </c>
      <c r="AW305" s="13" t="s">
        <v>32</v>
      </c>
      <c r="AX305" s="13" t="s">
        <v>76</v>
      </c>
      <c r="AY305" s="221" t="s">
        <v>131</v>
      </c>
    </row>
    <row r="306" spans="2:51" s="14" customFormat="1" ht="11.25">
      <c r="B306" s="222"/>
      <c r="C306" s="223"/>
      <c r="D306" s="197" t="s">
        <v>238</v>
      </c>
      <c r="E306" s="224" t="s">
        <v>1</v>
      </c>
      <c r="F306" s="225" t="s">
        <v>240</v>
      </c>
      <c r="G306" s="223"/>
      <c r="H306" s="226">
        <v>285</v>
      </c>
      <c r="I306" s="227"/>
      <c r="J306" s="223"/>
      <c r="K306" s="223"/>
      <c r="L306" s="228"/>
      <c r="M306" s="229"/>
      <c r="N306" s="230"/>
      <c r="O306" s="230"/>
      <c r="P306" s="230"/>
      <c r="Q306" s="230"/>
      <c r="R306" s="230"/>
      <c r="S306" s="230"/>
      <c r="T306" s="231"/>
      <c r="AT306" s="232" t="s">
        <v>238</v>
      </c>
      <c r="AU306" s="232" t="s">
        <v>86</v>
      </c>
      <c r="AV306" s="14" t="s">
        <v>130</v>
      </c>
      <c r="AW306" s="14" t="s">
        <v>32</v>
      </c>
      <c r="AX306" s="14" t="s">
        <v>84</v>
      </c>
      <c r="AY306" s="232" t="s">
        <v>131</v>
      </c>
    </row>
    <row r="307" spans="1:65" s="2" customFormat="1" ht="24.2" customHeight="1">
      <c r="A307" s="34"/>
      <c r="B307" s="35"/>
      <c r="C307" s="184" t="s">
        <v>444</v>
      </c>
      <c r="D307" s="184" t="s">
        <v>132</v>
      </c>
      <c r="E307" s="185" t="s">
        <v>799</v>
      </c>
      <c r="F307" s="186" t="s">
        <v>800</v>
      </c>
      <c r="G307" s="187" t="s">
        <v>271</v>
      </c>
      <c r="H307" s="188">
        <v>128</v>
      </c>
      <c r="I307" s="189"/>
      <c r="J307" s="190">
        <f>ROUND(I307*H307,2)</f>
        <v>0</v>
      </c>
      <c r="K307" s="186" t="s">
        <v>147</v>
      </c>
      <c r="L307" s="39"/>
      <c r="M307" s="191" t="s">
        <v>1</v>
      </c>
      <c r="N307" s="192" t="s">
        <v>41</v>
      </c>
      <c r="O307" s="71"/>
      <c r="P307" s="193">
        <f>O307*H307</f>
        <v>0</v>
      </c>
      <c r="Q307" s="193">
        <v>0</v>
      </c>
      <c r="R307" s="193">
        <f>Q307*H307</f>
        <v>0</v>
      </c>
      <c r="S307" s="193">
        <v>0</v>
      </c>
      <c r="T307" s="194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5" t="s">
        <v>130</v>
      </c>
      <c r="AT307" s="195" t="s">
        <v>132</v>
      </c>
      <c r="AU307" s="195" t="s">
        <v>86</v>
      </c>
      <c r="AY307" s="17" t="s">
        <v>131</v>
      </c>
      <c r="BE307" s="196">
        <f>IF(N307="základní",J307,0)</f>
        <v>0</v>
      </c>
      <c r="BF307" s="196">
        <f>IF(N307="snížená",J307,0)</f>
        <v>0</v>
      </c>
      <c r="BG307" s="196">
        <f>IF(N307="zákl. přenesená",J307,0)</f>
        <v>0</v>
      </c>
      <c r="BH307" s="196">
        <f>IF(N307="sníž. přenesená",J307,0)</f>
        <v>0</v>
      </c>
      <c r="BI307" s="196">
        <f>IF(N307="nulová",J307,0)</f>
        <v>0</v>
      </c>
      <c r="BJ307" s="17" t="s">
        <v>84</v>
      </c>
      <c r="BK307" s="196">
        <f>ROUND(I307*H307,2)</f>
        <v>0</v>
      </c>
      <c r="BL307" s="17" t="s">
        <v>130</v>
      </c>
      <c r="BM307" s="195" t="s">
        <v>447</v>
      </c>
    </row>
    <row r="308" spans="1:47" s="2" customFormat="1" ht="19.5">
      <c r="A308" s="34"/>
      <c r="B308" s="35"/>
      <c r="C308" s="36"/>
      <c r="D308" s="197" t="s">
        <v>137</v>
      </c>
      <c r="E308" s="36"/>
      <c r="F308" s="198" t="s">
        <v>801</v>
      </c>
      <c r="G308" s="36"/>
      <c r="H308" s="36"/>
      <c r="I308" s="199"/>
      <c r="J308" s="36"/>
      <c r="K308" s="36"/>
      <c r="L308" s="39"/>
      <c r="M308" s="200"/>
      <c r="N308" s="201"/>
      <c r="O308" s="71"/>
      <c r="P308" s="71"/>
      <c r="Q308" s="71"/>
      <c r="R308" s="71"/>
      <c r="S308" s="71"/>
      <c r="T308" s="72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137</v>
      </c>
      <c r="AU308" s="17" t="s">
        <v>86</v>
      </c>
    </row>
    <row r="309" spans="1:47" s="2" customFormat="1" ht="11.25">
      <c r="A309" s="34"/>
      <c r="B309" s="35"/>
      <c r="C309" s="36"/>
      <c r="D309" s="204" t="s">
        <v>148</v>
      </c>
      <c r="E309" s="36"/>
      <c r="F309" s="205" t="s">
        <v>802</v>
      </c>
      <c r="G309" s="36"/>
      <c r="H309" s="36"/>
      <c r="I309" s="199"/>
      <c r="J309" s="36"/>
      <c r="K309" s="36"/>
      <c r="L309" s="39"/>
      <c r="M309" s="200"/>
      <c r="N309" s="201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148</v>
      </c>
      <c r="AU309" s="17" t="s">
        <v>86</v>
      </c>
    </row>
    <row r="310" spans="2:51" s="13" customFormat="1" ht="11.25">
      <c r="B310" s="211"/>
      <c r="C310" s="212"/>
      <c r="D310" s="197" t="s">
        <v>238</v>
      </c>
      <c r="E310" s="213" t="s">
        <v>1</v>
      </c>
      <c r="F310" s="214" t="s">
        <v>803</v>
      </c>
      <c r="G310" s="212"/>
      <c r="H310" s="215">
        <v>128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238</v>
      </c>
      <c r="AU310" s="221" t="s">
        <v>86</v>
      </c>
      <c r="AV310" s="13" t="s">
        <v>86</v>
      </c>
      <c r="AW310" s="13" t="s">
        <v>32</v>
      </c>
      <c r="AX310" s="13" t="s">
        <v>76</v>
      </c>
      <c r="AY310" s="221" t="s">
        <v>131</v>
      </c>
    </row>
    <row r="311" spans="2:51" s="14" customFormat="1" ht="11.25">
      <c r="B311" s="222"/>
      <c r="C311" s="223"/>
      <c r="D311" s="197" t="s">
        <v>238</v>
      </c>
      <c r="E311" s="224" t="s">
        <v>1</v>
      </c>
      <c r="F311" s="225" t="s">
        <v>240</v>
      </c>
      <c r="G311" s="223"/>
      <c r="H311" s="226">
        <v>128</v>
      </c>
      <c r="I311" s="227"/>
      <c r="J311" s="223"/>
      <c r="K311" s="223"/>
      <c r="L311" s="228"/>
      <c r="M311" s="229"/>
      <c r="N311" s="230"/>
      <c r="O311" s="230"/>
      <c r="P311" s="230"/>
      <c r="Q311" s="230"/>
      <c r="R311" s="230"/>
      <c r="S311" s="230"/>
      <c r="T311" s="231"/>
      <c r="AT311" s="232" t="s">
        <v>238</v>
      </c>
      <c r="AU311" s="232" t="s">
        <v>86</v>
      </c>
      <c r="AV311" s="14" t="s">
        <v>130</v>
      </c>
      <c r="AW311" s="14" t="s">
        <v>32</v>
      </c>
      <c r="AX311" s="14" t="s">
        <v>84</v>
      </c>
      <c r="AY311" s="232" t="s">
        <v>131</v>
      </c>
    </row>
    <row r="312" spans="1:65" s="2" customFormat="1" ht="24.2" customHeight="1">
      <c r="A312" s="34"/>
      <c r="B312" s="35"/>
      <c r="C312" s="184" t="s">
        <v>336</v>
      </c>
      <c r="D312" s="184" t="s">
        <v>132</v>
      </c>
      <c r="E312" s="185" t="s">
        <v>804</v>
      </c>
      <c r="F312" s="186" t="s">
        <v>805</v>
      </c>
      <c r="G312" s="187" t="s">
        <v>271</v>
      </c>
      <c r="H312" s="188">
        <v>100</v>
      </c>
      <c r="I312" s="189"/>
      <c r="J312" s="190">
        <f>ROUND(I312*H312,2)</f>
        <v>0</v>
      </c>
      <c r="K312" s="186" t="s">
        <v>147</v>
      </c>
      <c r="L312" s="39"/>
      <c r="M312" s="191" t="s">
        <v>1</v>
      </c>
      <c r="N312" s="192" t="s">
        <v>41</v>
      </c>
      <c r="O312" s="71"/>
      <c r="P312" s="193">
        <f>O312*H312</f>
        <v>0</v>
      </c>
      <c r="Q312" s="193">
        <v>0</v>
      </c>
      <c r="R312" s="193">
        <f>Q312*H312</f>
        <v>0</v>
      </c>
      <c r="S312" s="193">
        <v>0</v>
      </c>
      <c r="T312" s="194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5" t="s">
        <v>130</v>
      </c>
      <c r="AT312" s="195" t="s">
        <v>132</v>
      </c>
      <c r="AU312" s="195" t="s">
        <v>86</v>
      </c>
      <c r="AY312" s="17" t="s">
        <v>131</v>
      </c>
      <c r="BE312" s="196">
        <f>IF(N312="základní",J312,0)</f>
        <v>0</v>
      </c>
      <c r="BF312" s="196">
        <f>IF(N312="snížená",J312,0)</f>
        <v>0</v>
      </c>
      <c r="BG312" s="196">
        <f>IF(N312="zákl. přenesená",J312,0)</f>
        <v>0</v>
      </c>
      <c r="BH312" s="196">
        <f>IF(N312="sníž. přenesená",J312,0)</f>
        <v>0</v>
      </c>
      <c r="BI312" s="196">
        <f>IF(N312="nulová",J312,0)</f>
        <v>0</v>
      </c>
      <c r="BJ312" s="17" t="s">
        <v>84</v>
      </c>
      <c r="BK312" s="196">
        <f>ROUND(I312*H312,2)</f>
        <v>0</v>
      </c>
      <c r="BL312" s="17" t="s">
        <v>130</v>
      </c>
      <c r="BM312" s="195" t="s">
        <v>451</v>
      </c>
    </row>
    <row r="313" spans="1:47" s="2" customFormat="1" ht="19.5">
      <c r="A313" s="34"/>
      <c r="B313" s="35"/>
      <c r="C313" s="36"/>
      <c r="D313" s="197" t="s">
        <v>137</v>
      </c>
      <c r="E313" s="36"/>
      <c r="F313" s="198" t="s">
        <v>806</v>
      </c>
      <c r="G313" s="36"/>
      <c r="H313" s="36"/>
      <c r="I313" s="199"/>
      <c r="J313" s="36"/>
      <c r="K313" s="36"/>
      <c r="L313" s="39"/>
      <c r="M313" s="200"/>
      <c r="N313" s="201"/>
      <c r="O313" s="71"/>
      <c r="P313" s="71"/>
      <c r="Q313" s="71"/>
      <c r="R313" s="71"/>
      <c r="S313" s="71"/>
      <c r="T313" s="72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137</v>
      </c>
      <c r="AU313" s="17" t="s">
        <v>86</v>
      </c>
    </row>
    <row r="314" spans="1:47" s="2" customFormat="1" ht="11.25">
      <c r="A314" s="34"/>
      <c r="B314" s="35"/>
      <c r="C314" s="36"/>
      <c r="D314" s="204" t="s">
        <v>148</v>
      </c>
      <c r="E314" s="36"/>
      <c r="F314" s="205" t="s">
        <v>807</v>
      </c>
      <c r="G314" s="36"/>
      <c r="H314" s="36"/>
      <c r="I314" s="199"/>
      <c r="J314" s="36"/>
      <c r="K314" s="36"/>
      <c r="L314" s="39"/>
      <c r="M314" s="200"/>
      <c r="N314" s="201"/>
      <c r="O314" s="71"/>
      <c r="P314" s="71"/>
      <c r="Q314" s="71"/>
      <c r="R314" s="71"/>
      <c r="S314" s="71"/>
      <c r="T314" s="72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148</v>
      </c>
      <c r="AU314" s="17" t="s">
        <v>86</v>
      </c>
    </row>
    <row r="315" spans="2:63" s="12" customFormat="1" ht="22.9" customHeight="1">
      <c r="B315" s="170"/>
      <c r="C315" s="171"/>
      <c r="D315" s="172" t="s">
        <v>75</v>
      </c>
      <c r="E315" s="202" t="s">
        <v>552</v>
      </c>
      <c r="F315" s="202" t="s">
        <v>553</v>
      </c>
      <c r="G315" s="171"/>
      <c r="H315" s="171"/>
      <c r="I315" s="174"/>
      <c r="J315" s="203">
        <f>BK315</f>
        <v>0</v>
      </c>
      <c r="K315" s="171"/>
      <c r="L315" s="176"/>
      <c r="M315" s="177"/>
      <c r="N315" s="178"/>
      <c r="O315" s="178"/>
      <c r="P315" s="179">
        <f>SUM(P316:P353)</f>
        <v>0</v>
      </c>
      <c r="Q315" s="178"/>
      <c r="R315" s="179">
        <f>SUM(R316:R353)</f>
        <v>0</v>
      </c>
      <c r="S315" s="178"/>
      <c r="T315" s="180">
        <f>SUM(T316:T353)</f>
        <v>0</v>
      </c>
      <c r="AR315" s="181" t="s">
        <v>84</v>
      </c>
      <c r="AT315" s="182" t="s">
        <v>75</v>
      </c>
      <c r="AU315" s="182" t="s">
        <v>84</v>
      </c>
      <c r="AY315" s="181" t="s">
        <v>131</v>
      </c>
      <c r="BK315" s="183">
        <f>SUM(BK316:BK353)</f>
        <v>0</v>
      </c>
    </row>
    <row r="316" spans="1:65" s="2" customFormat="1" ht="21.75" customHeight="1">
      <c r="A316" s="34"/>
      <c r="B316" s="35"/>
      <c r="C316" s="184" t="s">
        <v>454</v>
      </c>
      <c r="D316" s="184" t="s">
        <v>132</v>
      </c>
      <c r="E316" s="185" t="s">
        <v>554</v>
      </c>
      <c r="F316" s="186" t="s">
        <v>555</v>
      </c>
      <c r="G316" s="187" t="s">
        <v>305</v>
      </c>
      <c r="H316" s="188">
        <v>24.174</v>
      </c>
      <c r="I316" s="189"/>
      <c r="J316" s="190">
        <f>ROUND(I316*H316,2)</f>
        <v>0</v>
      </c>
      <c r="K316" s="186" t="s">
        <v>147</v>
      </c>
      <c r="L316" s="39"/>
      <c r="M316" s="191" t="s">
        <v>1</v>
      </c>
      <c r="N316" s="192" t="s">
        <v>41</v>
      </c>
      <c r="O316" s="71"/>
      <c r="P316" s="193">
        <f>O316*H316</f>
        <v>0</v>
      </c>
      <c r="Q316" s="193">
        <v>0</v>
      </c>
      <c r="R316" s="193">
        <f>Q316*H316</f>
        <v>0</v>
      </c>
      <c r="S316" s="193">
        <v>0</v>
      </c>
      <c r="T316" s="194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5" t="s">
        <v>130</v>
      </c>
      <c r="AT316" s="195" t="s">
        <v>132</v>
      </c>
      <c r="AU316" s="195" t="s">
        <v>86</v>
      </c>
      <c r="AY316" s="17" t="s">
        <v>131</v>
      </c>
      <c r="BE316" s="196">
        <f>IF(N316="základní",J316,0)</f>
        <v>0</v>
      </c>
      <c r="BF316" s="196">
        <f>IF(N316="snížená",J316,0)</f>
        <v>0</v>
      </c>
      <c r="BG316" s="196">
        <f>IF(N316="zákl. přenesená",J316,0)</f>
        <v>0</v>
      </c>
      <c r="BH316" s="196">
        <f>IF(N316="sníž. přenesená",J316,0)</f>
        <v>0</v>
      </c>
      <c r="BI316" s="196">
        <f>IF(N316="nulová",J316,0)</f>
        <v>0</v>
      </c>
      <c r="BJ316" s="17" t="s">
        <v>84</v>
      </c>
      <c r="BK316" s="196">
        <f>ROUND(I316*H316,2)</f>
        <v>0</v>
      </c>
      <c r="BL316" s="17" t="s">
        <v>130</v>
      </c>
      <c r="BM316" s="195" t="s">
        <v>457</v>
      </c>
    </row>
    <row r="317" spans="1:47" s="2" customFormat="1" ht="19.5">
      <c r="A317" s="34"/>
      <c r="B317" s="35"/>
      <c r="C317" s="36"/>
      <c r="D317" s="197" t="s">
        <v>137</v>
      </c>
      <c r="E317" s="36"/>
      <c r="F317" s="198" t="s">
        <v>557</v>
      </c>
      <c r="G317" s="36"/>
      <c r="H317" s="36"/>
      <c r="I317" s="199"/>
      <c r="J317" s="36"/>
      <c r="K317" s="36"/>
      <c r="L317" s="39"/>
      <c r="M317" s="200"/>
      <c r="N317" s="201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137</v>
      </c>
      <c r="AU317" s="17" t="s">
        <v>86</v>
      </c>
    </row>
    <row r="318" spans="1:47" s="2" customFormat="1" ht="11.25">
      <c r="A318" s="34"/>
      <c r="B318" s="35"/>
      <c r="C318" s="36"/>
      <c r="D318" s="204" t="s">
        <v>148</v>
      </c>
      <c r="E318" s="36"/>
      <c r="F318" s="205" t="s">
        <v>808</v>
      </c>
      <c r="G318" s="36"/>
      <c r="H318" s="36"/>
      <c r="I318" s="199"/>
      <c r="J318" s="36"/>
      <c r="K318" s="36"/>
      <c r="L318" s="39"/>
      <c r="M318" s="200"/>
      <c r="N318" s="201"/>
      <c r="O318" s="71"/>
      <c r="P318" s="71"/>
      <c r="Q318" s="71"/>
      <c r="R318" s="71"/>
      <c r="S318" s="71"/>
      <c r="T318" s="72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148</v>
      </c>
      <c r="AU318" s="17" t="s">
        <v>86</v>
      </c>
    </row>
    <row r="319" spans="2:51" s="15" customFormat="1" ht="11.25">
      <c r="B319" s="233"/>
      <c r="C319" s="234"/>
      <c r="D319" s="197" t="s">
        <v>238</v>
      </c>
      <c r="E319" s="235" t="s">
        <v>1</v>
      </c>
      <c r="F319" s="236" t="s">
        <v>809</v>
      </c>
      <c r="G319" s="234"/>
      <c r="H319" s="235" t="s">
        <v>1</v>
      </c>
      <c r="I319" s="237"/>
      <c r="J319" s="234"/>
      <c r="K319" s="234"/>
      <c r="L319" s="238"/>
      <c r="M319" s="239"/>
      <c r="N319" s="240"/>
      <c r="O319" s="240"/>
      <c r="P319" s="240"/>
      <c r="Q319" s="240"/>
      <c r="R319" s="240"/>
      <c r="S319" s="240"/>
      <c r="T319" s="241"/>
      <c r="AT319" s="242" t="s">
        <v>238</v>
      </c>
      <c r="AU319" s="242" t="s">
        <v>86</v>
      </c>
      <c r="AV319" s="15" t="s">
        <v>84</v>
      </c>
      <c r="AW319" s="15" t="s">
        <v>32</v>
      </c>
      <c r="AX319" s="15" t="s">
        <v>76</v>
      </c>
      <c r="AY319" s="242" t="s">
        <v>131</v>
      </c>
    </row>
    <row r="320" spans="2:51" s="13" customFormat="1" ht="11.25">
      <c r="B320" s="211"/>
      <c r="C320" s="212"/>
      <c r="D320" s="197" t="s">
        <v>238</v>
      </c>
      <c r="E320" s="213" t="s">
        <v>1</v>
      </c>
      <c r="F320" s="214" t="s">
        <v>810</v>
      </c>
      <c r="G320" s="212"/>
      <c r="H320" s="215">
        <v>24.174</v>
      </c>
      <c r="I320" s="216"/>
      <c r="J320" s="212"/>
      <c r="K320" s="212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238</v>
      </c>
      <c r="AU320" s="221" t="s">
        <v>86</v>
      </c>
      <c r="AV320" s="13" t="s">
        <v>86</v>
      </c>
      <c r="AW320" s="13" t="s">
        <v>32</v>
      </c>
      <c r="AX320" s="13" t="s">
        <v>76</v>
      </c>
      <c r="AY320" s="221" t="s">
        <v>131</v>
      </c>
    </row>
    <row r="321" spans="2:51" s="14" customFormat="1" ht="11.25">
      <c r="B321" s="222"/>
      <c r="C321" s="223"/>
      <c r="D321" s="197" t="s">
        <v>238</v>
      </c>
      <c r="E321" s="224" t="s">
        <v>1</v>
      </c>
      <c r="F321" s="225" t="s">
        <v>240</v>
      </c>
      <c r="G321" s="223"/>
      <c r="H321" s="226">
        <v>24.174</v>
      </c>
      <c r="I321" s="227"/>
      <c r="J321" s="223"/>
      <c r="K321" s="223"/>
      <c r="L321" s="228"/>
      <c r="M321" s="229"/>
      <c r="N321" s="230"/>
      <c r="O321" s="230"/>
      <c r="P321" s="230"/>
      <c r="Q321" s="230"/>
      <c r="R321" s="230"/>
      <c r="S321" s="230"/>
      <c r="T321" s="231"/>
      <c r="AT321" s="232" t="s">
        <v>238</v>
      </c>
      <c r="AU321" s="232" t="s">
        <v>86</v>
      </c>
      <c r="AV321" s="14" t="s">
        <v>130</v>
      </c>
      <c r="AW321" s="14" t="s">
        <v>32</v>
      </c>
      <c r="AX321" s="14" t="s">
        <v>84</v>
      </c>
      <c r="AY321" s="232" t="s">
        <v>131</v>
      </c>
    </row>
    <row r="322" spans="1:65" s="2" customFormat="1" ht="24.2" customHeight="1">
      <c r="A322" s="34"/>
      <c r="B322" s="35"/>
      <c r="C322" s="184" t="s">
        <v>340</v>
      </c>
      <c r="D322" s="184" t="s">
        <v>132</v>
      </c>
      <c r="E322" s="185" t="s">
        <v>560</v>
      </c>
      <c r="F322" s="186" t="s">
        <v>561</v>
      </c>
      <c r="G322" s="187" t="s">
        <v>305</v>
      </c>
      <c r="H322" s="188">
        <v>217.566</v>
      </c>
      <c r="I322" s="189"/>
      <c r="J322" s="190">
        <f>ROUND(I322*H322,2)</f>
        <v>0</v>
      </c>
      <c r="K322" s="186" t="s">
        <v>147</v>
      </c>
      <c r="L322" s="39"/>
      <c r="M322" s="191" t="s">
        <v>1</v>
      </c>
      <c r="N322" s="192" t="s">
        <v>41</v>
      </c>
      <c r="O322" s="71"/>
      <c r="P322" s="193">
        <f>O322*H322</f>
        <v>0</v>
      </c>
      <c r="Q322" s="193">
        <v>0</v>
      </c>
      <c r="R322" s="193">
        <f>Q322*H322</f>
        <v>0</v>
      </c>
      <c r="S322" s="193">
        <v>0</v>
      </c>
      <c r="T322" s="194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5" t="s">
        <v>130</v>
      </c>
      <c r="AT322" s="195" t="s">
        <v>132</v>
      </c>
      <c r="AU322" s="195" t="s">
        <v>86</v>
      </c>
      <c r="AY322" s="17" t="s">
        <v>131</v>
      </c>
      <c r="BE322" s="196">
        <f>IF(N322="základní",J322,0)</f>
        <v>0</v>
      </c>
      <c r="BF322" s="196">
        <f>IF(N322="snížená",J322,0)</f>
        <v>0</v>
      </c>
      <c r="BG322" s="196">
        <f>IF(N322="zákl. přenesená",J322,0)</f>
        <v>0</v>
      </c>
      <c r="BH322" s="196">
        <f>IF(N322="sníž. přenesená",J322,0)</f>
        <v>0</v>
      </c>
      <c r="BI322" s="196">
        <f>IF(N322="nulová",J322,0)</f>
        <v>0</v>
      </c>
      <c r="BJ322" s="17" t="s">
        <v>84</v>
      </c>
      <c r="BK322" s="196">
        <f>ROUND(I322*H322,2)</f>
        <v>0</v>
      </c>
      <c r="BL322" s="17" t="s">
        <v>130</v>
      </c>
      <c r="BM322" s="195" t="s">
        <v>462</v>
      </c>
    </row>
    <row r="323" spans="1:47" s="2" customFormat="1" ht="29.25">
      <c r="A323" s="34"/>
      <c r="B323" s="35"/>
      <c r="C323" s="36"/>
      <c r="D323" s="197" t="s">
        <v>137</v>
      </c>
      <c r="E323" s="36"/>
      <c r="F323" s="198" t="s">
        <v>563</v>
      </c>
      <c r="G323" s="36"/>
      <c r="H323" s="36"/>
      <c r="I323" s="199"/>
      <c r="J323" s="36"/>
      <c r="K323" s="36"/>
      <c r="L323" s="39"/>
      <c r="M323" s="200"/>
      <c r="N323" s="201"/>
      <c r="O323" s="71"/>
      <c r="P323" s="71"/>
      <c r="Q323" s="71"/>
      <c r="R323" s="71"/>
      <c r="S323" s="71"/>
      <c r="T323" s="72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137</v>
      </c>
      <c r="AU323" s="17" t="s">
        <v>86</v>
      </c>
    </row>
    <row r="324" spans="1:47" s="2" customFormat="1" ht="11.25">
      <c r="A324" s="34"/>
      <c r="B324" s="35"/>
      <c r="C324" s="36"/>
      <c r="D324" s="204" t="s">
        <v>148</v>
      </c>
      <c r="E324" s="36"/>
      <c r="F324" s="205" t="s">
        <v>811</v>
      </c>
      <c r="G324" s="36"/>
      <c r="H324" s="36"/>
      <c r="I324" s="199"/>
      <c r="J324" s="36"/>
      <c r="K324" s="36"/>
      <c r="L324" s="39"/>
      <c r="M324" s="200"/>
      <c r="N324" s="201"/>
      <c r="O324" s="71"/>
      <c r="P324" s="71"/>
      <c r="Q324" s="71"/>
      <c r="R324" s="71"/>
      <c r="S324" s="71"/>
      <c r="T324" s="72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148</v>
      </c>
      <c r="AU324" s="17" t="s">
        <v>86</v>
      </c>
    </row>
    <row r="325" spans="2:51" s="13" customFormat="1" ht="11.25">
      <c r="B325" s="211"/>
      <c r="C325" s="212"/>
      <c r="D325" s="197" t="s">
        <v>238</v>
      </c>
      <c r="E325" s="213" t="s">
        <v>1</v>
      </c>
      <c r="F325" s="214" t="s">
        <v>810</v>
      </c>
      <c r="G325" s="212"/>
      <c r="H325" s="215">
        <v>24.174</v>
      </c>
      <c r="I325" s="216"/>
      <c r="J325" s="212"/>
      <c r="K325" s="212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238</v>
      </c>
      <c r="AU325" s="221" t="s">
        <v>86</v>
      </c>
      <c r="AV325" s="13" t="s">
        <v>86</v>
      </c>
      <c r="AW325" s="13" t="s">
        <v>32</v>
      </c>
      <c r="AX325" s="13" t="s">
        <v>76</v>
      </c>
      <c r="AY325" s="221" t="s">
        <v>131</v>
      </c>
    </row>
    <row r="326" spans="2:51" s="14" customFormat="1" ht="11.25">
      <c r="B326" s="222"/>
      <c r="C326" s="223"/>
      <c r="D326" s="197" t="s">
        <v>238</v>
      </c>
      <c r="E326" s="224" t="s">
        <v>1</v>
      </c>
      <c r="F326" s="225" t="s">
        <v>240</v>
      </c>
      <c r="G326" s="223"/>
      <c r="H326" s="226">
        <v>24.174</v>
      </c>
      <c r="I326" s="227"/>
      <c r="J326" s="223"/>
      <c r="K326" s="223"/>
      <c r="L326" s="228"/>
      <c r="M326" s="229"/>
      <c r="N326" s="230"/>
      <c r="O326" s="230"/>
      <c r="P326" s="230"/>
      <c r="Q326" s="230"/>
      <c r="R326" s="230"/>
      <c r="S326" s="230"/>
      <c r="T326" s="231"/>
      <c r="AT326" s="232" t="s">
        <v>238</v>
      </c>
      <c r="AU326" s="232" t="s">
        <v>86</v>
      </c>
      <c r="AV326" s="14" t="s">
        <v>130</v>
      </c>
      <c r="AW326" s="14" t="s">
        <v>32</v>
      </c>
      <c r="AX326" s="14" t="s">
        <v>76</v>
      </c>
      <c r="AY326" s="232" t="s">
        <v>131</v>
      </c>
    </row>
    <row r="327" spans="2:51" s="13" customFormat="1" ht="11.25">
      <c r="B327" s="211"/>
      <c r="C327" s="212"/>
      <c r="D327" s="197" t="s">
        <v>238</v>
      </c>
      <c r="E327" s="213" t="s">
        <v>1</v>
      </c>
      <c r="F327" s="214" t="s">
        <v>812</v>
      </c>
      <c r="G327" s="212"/>
      <c r="H327" s="215">
        <v>217.566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238</v>
      </c>
      <c r="AU327" s="221" t="s">
        <v>86</v>
      </c>
      <c r="AV327" s="13" t="s">
        <v>86</v>
      </c>
      <c r="AW327" s="13" t="s">
        <v>32</v>
      </c>
      <c r="AX327" s="13" t="s">
        <v>76</v>
      </c>
      <c r="AY327" s="221" t="s">
        <v>131</v>
      </c>
    </row>
    <row r="328" spans="2:51" s="14" customFormat="1" ht="11.25">
      <c r="B328" s="222"/>
      <c r="C328" s="223"/>
      <c r="D328" s="197" t="s">
        <v>238</v>
      </c>
      <c r="E328" s="224" t="s">
        <v>1</v>
      </c>
      <c r="F328" s="225" t="s">
        <v>240</v>
      </c>
      <c r="G328" s="223"/>
      <c r="H328" s="226">
        <v>217.566</v>
      </c>
      <c r="I328" s="227"/>
      <c r="J328" s="223"/>
      <c r="K328" s="223"/>
      <c r="L328" s="228"/>
      <c r="M328" s="229"/>
      <c r="N328" s="230"/>
      <c r="O328" s="230"/>
      <c r="P328" s="230"/>
      <c r="Q328" s="230"/>
      <c r="R328" s="230"/>
      <c r="S328" s="230"/>
      <c r="T328" s="231"/>
      <c r="AT328" s="232" t="s">
        <v>238</v>
      </c>
      <c r="AU328" s="232" t="s">
        <v>86</v>
      </c>
      <c r="AV328" s="14" t="s">
        <v>130</v>
      </c>
      <c r="AW328" s="14" t="s">
        <v>32</v>
      </c>
      <c r="AX328" s="14" t="s">
        <v>84</v>
      </c>
      <c r="AY328" s="232" t="s">
        <v>131</v>
      </c>
    </row>
    <row r="329" spans="1:65" s="2" customFormat="1" ht="16.5" customHeight="1">
      <c r="A329" s="34"/>
      <c r="B329" s="35"/>
      <c r="C329" s="184" t="s">
        <v>467</v>
      </c>
      <c r="D329" s="184" t="s">
        <v>132</v>
      </c>
      <c r="E329" s="185" t="s">
        <v>813</v>
      </c>
      <c r="F329" s="186" t="s">
        <v>814</v>
      </c>
      <c r="G329" s="187" t="s">
        <v>305</v>
      </c>
      <c r="H329" s="188">
        <v>3.69</v>
      </c>
      <c r="I329" s="189"/>
      <c r="J329" s="190">
        <f>ROUND(I329*H329,2)</f>
        <v>0</v>
      </c>
      <c r="K329" s="186" t="s">
        <v>147</v>
      </c>
      <c r="L329" s="39"/>
      <c r="M329" s="191" t="s">
        <v>1</v>
      </c>
      <c r="N329" s="192" t="s">
        <v>41</v>
      </c>
      <c r="O329" s="71"/>
      <c r="P329" s="193">
        <f>O329*H329</f>
        <v>0</v>
      </c>
      <c r="Q329" s="193">
        <v>0</v>
      </c>
      <c r="R329" s="193">
        <f>Q329*H329</f>
        <v>0</v>
      </c>
      <c r="S329" s="193">
        <v>0</v>
      </c>
      <c r="T329" s="194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5" t="s">
        <v>130</v>
      </c>
      <c r="AT329" s="195" t="s">
        <v>132</v>
      </c>
      <c r="AU329" s="195" t="s">
        <v>86</v>
      </c>
      <c r="AY329" s="17" t="s">
        <v>131</v>
      </c>
      <c r="BE329" s="196">
        <f>IF(N329="základní",J329,0)</f>
        <v>0</v>
      </c>
      <c r="BF329" s="196">
        <f>IF(N329="snížená",J329,0)</f>
        <v>0</v>
      </c>
      <c r="BG329" s="196">
        <f>IF(N329="zákl. přenesená",J329,0)</f>
        <v>0</v>
      </c>
      <c r="BH329" s="196">
        <f>IF(N329="sníž. přenesená",J329,0)</f>
        <v>0</v>
      </c>
      <c r="BI329" s="196">
        <f>IF(N329="nulová",J329,0)</f>
        <v>0</v>
      </c>
      <c r="BJ329" s="17" t="s">
        <v>84</v>
      </c>
      <c r="BK329" s="196">
        <f>ROUND(I329*H329,2)</f>
        <v>0</v>
      </c>
      <c r="BL329" s="17" t="s">
        <v>130</v>
      </c>
      <c r="BM329" s="195" t="s">
        <v>470</v>
      </c>
    </row>
    <row r="330" spans="1:47" s="2" customFormat="1" ht="19.5">
      <c r="A330" s="34"/>
      <c r="B330" s="35"/>
      <c r="C330" s="36"/>
      <c r="D330" s="197" t="s">
        <v>137</v>
      </c>
      <c r="E330" s="36"/>
      <c r="F330" s="198" t="s">
        <v>815</v>
      </c>
      <c r="G330" s="36"/>
      <c r="H330" s="36"/>
      <c r="I330" s="199"/>
      <c r="J330" s="36"/>
      <c r="K330" s="36"/>
      <c r="L330" s="39"/>
      <c r="M330" s="200"/>
      <c r="N330" s="201"/>
      <c r="O330" s="71"/>
      <c r="P330" s="71"/>
      <c r="Q330" s="71"/>
      <c r="R330" s="71"/>
      <c r="S330" s="71"/>
      <c r="T330" s="72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137</v>
      </c>
      <c r="AU330" s="17" t="s">
        <v>86</v>
      </c>
    </row>
    <row r="331" spans="1:47" s="2" customFormat="1" ht="11.25">
      <c r="A331" s="34"/>
      <c r="B331" s="35"/>
      <c r="C331" s="36"/>
      <c r="D331" s="204" t="s">
        <v>148</v>
      </c>
      <c r="E331" s="36"/>
      <c r="F331" s="205" t="s">
        <v>816</v>
      </c>
      <c r="G331" s="36"/>
      <c r="H331" s="36"/>
      <c r="I331" s="199"/>
      <c r="J331" s="36"/>
      <c r="K331" s="36"/>
      <c r="L331" s="39"/>
      <c r="M331" s="200"/>
      <c r="N331" s="201"/>
      <c r="O331" s="71"/>
      <c r="P331" s="71"/>
      <c r="Q331" s="71"/>
      <c r="R331" s="71"/>
      <c r="S331" s="71"/>
      <c r="T331" s="72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148</v>
      </c>
      <c r="AU331" s="17" t="s">
        <v>86</v>
      </c>
    </row>
    <row r="332" spans="2:51" s="15" customFormat="1" ht="11.25">
      <c r="B332" s="233"/>
      <c r="C332" s="234"/>
      <c r="D332" s="197" t="s">
        <v>238</v>
      </c>
      <c r="E332" s="235" t="s">
        <v>1</v>
      </c>
      <c r="F332" s="236" t="s">
        <v>817</v>
      </c>
      <c r="G332" s="234"/>
      <c r="H332" s="235" t="s">
        <v>1</v>
      </c>
      <c r="I332" s="237"/>
      <c r="J332" s="234"/>
      <c r="K332" s="234"/>
      <c r="L332" s="238"/>
      <c r="M332" s="239"/>
      <c r="N332" s="240"/>
      <c r="O332" s="240"/>
      <c r="P332" s="240"/>
      <c r="Q332" s="240"/>
      <c r="R332" s="240"/>
      <c r="S332" s="240"/>
      <c r="T332" s="241"/>
      <c r="AT332" s="242" t="s">
        <v>238</v>
      </c>
      <c r="AU332" s="242" t="s">
        <v>86</v>
      </c>
      <c r="AV332" s="15" t="s">
        <v>84</v>
      </c>
      <c r="AW332" s="15" t="s">
        <v>32</v>
      </c>
      <c r="AX332" s="15" t="s">
        <v>76</v>
      </c>
      <c r="AY332" s="242" t="s">
        <v>131</v>
      </c>
    </row>
    <row r="333" spans="2:51" s="13" customFormat="1" ht="11.25">
      <c r="B333" s="211"/>
      <c r="C333" s="212"/>
      <c r="D333" s="197" t="s">
        <v>238</v>
      </c>
      <c r="E333" s="213" t="s">
        <v>1</v>
      </c>
      <c r="F333" s="214" t="s">
        <v>818</v>
      </c>
      <c r="G333" s="212"/>
      <c r="H333" s="215">
        <v>3.69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238</v>
      </c>
      <c r="AU333" s="221" t="s">
        <v>86</v>
      </c>
      <c r="AV333" s="13" t="s">
        <v>86</v>
      </c>
      <c r="AW333" s="13" t="s">
        <v>32</v>
      </c>
      <c r="AX333" s="13" t="s">
        <v>76</v>
      </c>
      <c r="AY333" s="221" t="s">
        <v>131</v>
      </c>
    </row>
    <row r="334" spans="2:51" s="14" customFormat="1" ht="11.25">
      <c r="B334" s="222"/>
      <c r="C334" s="223"/>
      <c r="D334" s="197" t="s">
        <v>238</v>
      </c>
      <c r="E334" s="224" t="s">
        <v>1</v>
      </c>
      <c r="F334" s="225" t="s">
        <v>240</v>
      </c>
      <c r="G334" s="223"/>
      <c r="H334" s="226">
        <v>3.69</v>
      </c>
      <c r="I334" s="227"/>
      <c r="J334" s="223"/>
      <c r="K334" s="223"/>
      <c r="L334" s="228"/>
      <c r="M334" s="229"/>
      <c r="N334" s="230"/>
      <c r="O334" s="230"/>
      <c r="P334" s="230"/>
      <c r="Q334" s="230"/>
      <c r="R334" s="230"/>
      <c r="S334" s="230"/>
      <c r="T334" s="231"/>
      <c r="AT334" s="232" t="s">
        <v>238</v>
      </c>
      <c r="AU334" s="232" t="s">
        <v>86</v>
      </c>
      <c r="AV334" s="14" t="s">
        <v>130</v>
      </c>
      <c r="AW334" s="14" t="s">
        <v>32</v>
      </c>
      <c r="AX334" s="14" t="s">
        <v>84</v>
      </c>
      <c r="AY334" s="232" t="s">
        <v>131</v>
      </c>
    </row>
    <row r="335" spans="1:65" s="2" customFormat="1" ht="24.2" customHeight="1">
      <c r="A335" s="34"/>
      <c r="B335" s="35"/>
      <c r="C335" s="184" t="s">
        <v>346</v>
      </c>
      <c r="D335" s="184" t="s">
        <v>132</v>
      </c>
      <c r="E335" s="185" t="s">
        <v>819</v>
      </c>
      <c r="F335" s="186" t="s">
        <v>820</v>
      </c>
      <c r="G335" s="187" t="s">
        <v>305</v>
      </c>
      <c r="H335" s="188">
        <v>33.21</v>
      </c>
      <c r="I335" s="189"/>
      <c r="J335" s="190">
        <f>ROUND(I335*H335,2)</f>
        <v>0</v>
      </c>
      <c r="K335" s="186" t="s">
        <v>147</v>
      </c>
      <c r="L335" s="39"/>
      <c r="M335" s="191" t="s">
        <v>1</v>
      </c>
      <c r="N335" s="192" t="s">
        <v>41</v>
      </c>
      <c r="O335" s="71"/>
      <c r="P335" s="193">
        <f>O335*H335</f>
        <v>0</v>
      </c>
      <c r="Q335" s="193">
        <v>0</v>
      </c>
      <c r="R335" s="193">
        <f>Q335*H335</f>
        <v>0</v>
      </c>
      <c r="S335" s="193">
        <v>0</v>
      </c>
      <c r="T335" s="194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5" t="s">
        <v>130</v>
      </c>
      <c r="AT335" s="195" t="s">
        <v>132</v>
      </c>
      <c r="AU335" s="195" t="s">
        <v>86</v>
      </c>
      <c r="AY335" s="17" t="s">
        <v>131</v>
      </c>
      <c r="BE335" s="196">
        <f>IF(N335="základní",J335,0)</f>
        <v>0</v>
      </c>
      <c r="BF335" s="196">
        <f>IF(N335="snížená",J335,0)</f>
        <v>0</v>
      </c>
      <c r="BG335" s="196">
        <f>IF(N335="zákl. přenesená",J335,0)</f>
        <v>0</v>
      </c>
      <c r="BH335" s="196">
        <f>IF(N335="sníž. přenesená",J335,0)</f>
        <v>0</v>
      </c>
      <c r="BI335" s="196">
        <f>IF(N335="nulová",J335,0)</f>
        <v>0</v>
      </c>
      <c r="BJ335" s="17" t="s">
        <v>84</v>
      </c>
      <c r="BK335" s="196">
        <f>ROUND(I335*H335,2)</f>
        <v>0</v>
      </c>
      <c r="BL335" s="17" t="s">
        <v>130</v>
      </c>
      <c r="BM335" s="195" t="s">
        <v>475</v>
      </c>
    </row>
    <row r="336" spans="1:47" s="2" customFormat="1" ht="29.25">
      <c r="A336" s="34"/>
      <c r="B336" s="35"/>
      <c r="C336" s="36"/>
      <c r="D336" s="197" t="s">
        <v>137</v>
      </c>
      <c r="E336" s="36"/>
      <c r="F336" s="198" t="s">
        <v>821</v>
      </c>
      <c r="G336" s="36"/>
      <c r="H336" s="36"/>
      <c r="I336" s="199"/>
      <c r="J336" s="36"/>
      <c r="K336" s="36"/>
      <c r="L336" s="39"/>
      <c r="M336" s="200"/>
      <c r="N336" s="201"/>
      <c r="O336" s="71"/>
      <c r="P336" s="71"/>
      <c r="Q336" s="71"/>
      <c r="R336" s="71"/>
      <c r="S336" s="71"/>
      <c r="T336" s="72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137</v>
      </c>
      <c r="AU336" s="17" t="s">
        <v>86</v>
      </c>
    </row>
    <row r="337" spans="1:47" s="2" customFormat="1" ht="11.25">
      <c r="A337" s="34"/>
      <c r="B337" s="35"/>
      <c r="C337" s="36"/>
      <c r="D337" s="204" t="s">
        <v>148</v>
      </c>
      <c r="E337" s="36"/>
      <c r="F337" s="205" t="s">
        <v>822</v>
      </c>
      <c r="G337" s="36"/>
      <c r="H337" s="36"/>
      <c r="I337" s="199"/>
      <c r="J337" s="36"/>
      <c r="K337" s="36"/>
      <c r="L337" s="39"/>
      <c r="M337" s="200"/>
      <c r="N337" s="201"/>
      <c r="O337" s="71"/>
      <c r="P337" s="71"/>
      <c r="Q337" s="71"/>
      <c r="R337" s="71"/>
      <c r="S337" s="71"/>
      <c r="T337" s="72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148</v>
      </c>
      <c r="AU337" s="17" t="s">
        <v>86</v>
      </c>
    </row>
    <row r="338" spans="2:51" s="13" customFormat="1" ht="11.25">
      <c r="B338" s="211"/>
      <c r="C338" s="212"/>
      <c r="D338" s="197" t="s">
        <v>238</v>
      </c>
      <c r="E338" s="213" t="s">
        <v>1</v>
      </c>
      <c r="F338" s="214" t="s">
        <v>818</v>
      </c>
      <c r="G338" s="212"/>
      <c r="H338" s="215">
        <v>3.69</v>
      </c>
      <c r="I338" s="216"/>
      <c r="J338" s="212"/>
      <c r="K338" s="212"/>
      <c r="L338" s="217"/>
      <c r="M338" s="218"/>
      <c r="N338" s="219"/>
      <c r="O338" s="219"/>
      <c r="P338" s="219"/>
      <c r="Q338" s="219"/>
      <c r="R338" s="219"/>
      <c r="S338" s="219"/>
      <c r="T338" s="220"/>
      <c r="AT338" s="221" t="s">
        <v>238</v>
      </c>
      <c r="AU338" s="221" t="s">
        <v>86</v>
      </c>
      <c r="AV338" s="13" t="s">
        <v>86</v>
      </c>
      <c r="AW338" s="13" t="s">
        <v>32</v>
      </c>
      <c r="AX338" s="13" t="s">
        <v>76</v>
      </c>
      <c r="AY338" s="221" t="s">
        <v>131</v>
      </c>
    </row>
    <row r="339" spans="2:51" s="14" customFormat="1" ht="11.25">
      <c r="B339" s="222"/>
      <c r="C339" s="223"/>
      <c r="D339" s="197" t="s">
        <v>238</v>
      </c>
      <c r="E339" s="224" t="s">
        <v>1</v>
      </c>
      <c r="F339" s="225" t="s">
        <v>240</v>
      </c>
      <c r="G339" s="223"/>
      <c r="H339" s="226">
        <v>3.69</v>
      </c>
      <c r="I339" s="227"/>
      <c r="J339" s="223"/>
      <c r="K339" s="223"/>
      <c r="L339" s="228"/>
      <c r="M339" s="229"/>
      <c r="N339" s="230"/>
      <c r="O339" s="230"/>
      <c r="P339" s="230"/>
      <c r="Q339" s="230"/>
      <c r="R339" s="230"/>
      <c r="S339" s="230"/>
      <c r="T339" s="231"/>
      <c r="AT339" s="232" t="s">
        <v>238</v>
      </c>
      <c r="AU339" s="232" t="s">
        <v>86</v>
      </c>
      <c r="AV339" s="14" t="s">
        <v>130</v>
      </c>
      <c r="AW339" s="14" t="s">
        <v>32</v>
      </c>
      <c r="AX339" s="14" t="s">
        <v>76</v>
      </c>
      <c r="AY339" s="232" t="s">
        <v>131</v>
      </c>
    </row>
    <row r="340" spans="2:51" s="13" customFormat="1" ht="11.25">
      <c r="B340" s="211"/>
      <c r="C340" s="212"/>
      <c r="D340" s="197" t="s">
        <v>238</v>
      </c>
      <c r="E340" s="213" t="s">
        <v>1</v>
      </c>
      <c r="F340" s="214" t="s">
        <v>823</v>
      </c>
      <c r="G340" s="212"/>
      <c r="H340" s="215">
        <v>33.21</v>
      </c>
      <c r="I340" s="216"/>
      <c r="J340" s="212"/>
      <c r="K340" s="212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238</v>
      </c>
      <c r="AU340" s="221" t="s">
        <v>86</v>
      </c>
      <c r="AV340" s="13" t="s">
        <v>86</v>
      </c>
      <c r="AW340" s="13" t="s">
        <v>32</v>
      </c>
      <c r="AX340" s="13" t="s">
        <v>76</v>
      </c>
      <c r="AY340" s="221" t="s">
        <v>131</v>
      </c>
    </row>
    <row r="341" spans="2:51" s="14" customFormat="1" ht="11.25">
      <c r="B341" s="222"/>
      <c r="C341" s="223"/>
      <c r="D341" s="197" t="s">
        <v>238</v>
      </c>
      <c r="E341" s="224" t="s">
        <v>1</v>
      </c>
      <c r="F341" s="225" t="s">
        <v>240</v>
      </c>
      <c r="G341" s="223"/>
      <c r="H341" s="226">
        <v>33.21</v>
      </c>
      <c r="I341" s="227"/>
      <c r="J341" s="223"/>
      <c r="K341" s="223"/>
      <c r="L341" s="228"/>
      <c r="M341" s="229"/>
      <c r="N341" s="230"/>
      <c r="O341" s="230"/>
      <c r="P341" s="230"/>
      <c r="Q341" s="230"/>
      <c r="R341" s="230"/>
      <c r="S341" s="230"/>
      <c r="T341" s="231"/>
      <c r="AT341" s="232" t="s">
        <v>238</v>
      </c>
      <c r="AU341" s="232" t="s">
        <v>86</v>
      </c>
      <c r="AV341" s="14" t="s">
        <v>130</v>
      </c>
      <c r="AW341" s="14" t="s">
        <v>32</v>
      </c>
      <c r="AX341" s="14" t="s">
        <v>84</v>
      </c>
      <c r="AY341" s="232" t="s">
        <v>131</v>
      </c>
    </row>
    <row r="342" spans="1:65" s="2" customFormat="1" ht="24.2" customHeight="1">
      <c r="A342" s="34"/>
      <c r="B342" s="35"/>
      <c r="C342" s="184" t="s">
        <v>479</v>
      </c>
      <c r="D342" s="184" t="s">
        <v>132</v>
      </c>
      <c r="E342" s="185" t="s">
        <v>824</v>
      </c>
      <c r="F342" s="186" t="s">
        <v>825</v>
      </c>
      <c r="G342" s="187" t="s">
        <v>305</v>
      </c>
      <c r="H342" s="188">
        <v>21.5</v>
      </c>
      <c r="I342" s="189"/>
      <c r="J342" s="190">
        <f>ROUND(I342*H342,2)</f>
        <v>0</v>
      </c>
      <c r="K342" s="186" t="s">
        <v>147</v>
      </c>
      <c r="L342" s="39"/>
      <c r="M342" s="191" t="s">
        <v>1</v>
      </c>
      <c r="N342" s="192" t="s">
        <v>41</v>
      </c>
      <c r="O342" s="71"/>
      <c r="P342" s="193">
        <f>O342*H342</f>
        <v>0</v>
      </c>
      <c r="Q342" s="193">
        <v>0</v>
      </c>
      <c r="R342" s="193">
        <f>Q342*H342</f>
        <v>0</v>
      </c>
      <c r="S342" s="193">
        <v>0</v>
      </c>
      <c r="T342" s="194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5" t="s">
        <v>130</v>
      </c>
      <c r="AT342" s="195" t="s">
        <v>132</v>
      </c>
      <c r="AU342" s="195" t="s">
        <v>86</v>
      </c>
      <c r="AY342" s="17" t="s">
        <v>131</v>
      </c>
      <c r="BE342" s="196">
        <f>IF(N342="základní",J342,0)</f>
        <v>0</v>
      </c>
      <c r="BF342" s="196">
        <f>IF(N342="snížená",J342,0)</f>
        <v>0</v>
      </c>
      <c r="BG342" s="196">
        <f>IF(N342="zákl. přenesená",J342,0)</f>
        <v>0</v>
      </c>
      <c r="BH342" s="196">
        <f>IF(N342="sníž. přenesená",J342,0)</f>
        <v>0</v>
      </c>
      <c r="BI342" s="196">
        <f>IF(N342="nulová",J342,0)</f>
        <v>0</v>
      </c>
      <c r="BJ342" s="17" t="s">
        <v>84</v>
      </c>
      <c r="BK342" s="196">
        <f>ROUND(I342*H342,2)</f>
        <v>0</v>
      </c>
      <c r="BL342" s="17" t="s">
        <v>130</v>
      </c>
      <c r="BM342" s="195" t="s">
        <v>482</v>
      </c>
    </row>
    <row r="343" spans="1:47" s="2" customFormat="1" ht="11.25">
      <c r="A343" s="34"/>
      <c r="B343" s="35"/>
      <c r="C343" s="36"/>
      <c r="D343" s="197" t="s">
        <v>137</v>
      </c>
      <c r="E343" s="36"/>
      <c r="F343" s="198" t="s">
        <v>826</v>
      </c>
      <c r="G343" s="36"/>
      <c r="H343" s="36"/>
      <c r="I343" s="199"/>
      <c r="J343" s="36"/>
      <c r="K343" s="36"/>
      <c r="L343" s="39"/>
      <c r="M343" s="200"/>
      <c r="N343" s="201"/>
      <c r="O343" s="71"/>
      <c r="P343" s="71"/>
      <c r="Q343" s="71"/>
      <c r="R343" s="71"/>
      <c r="S343" s="71"/>
      <c r="T343" s="72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7" t="s">
        <v>137</v>
      </c>
      <c r="AU343" s="17" t="s">
        <v>86</v>
      </c>
    </row>
    <row r="344" spans="1:47" s="2" customFormat="1" ht="11.25">
      <c r="A344" s="34"/>
      <c r="B344" s="35"/>
      <c r="C344" s="36"/>
      <c r="D344" s="204" t="s">
        <v>148</v>
      </c>
      <c r="E344" s="36"/>
      <c r="F344" s="205" t="s">
        <v>827</v>
      </c>
      <c r="G344" s="36"/>
      <c r="H344" s="36"/>
      <c r="I344" s="199"/>
      <c r="J344" s="36"/>
      <c r="K344" s="36"/>
      <c r="L344" s="39"/>
      <c r="M344" s="200"/>
      <c r="N344" s="201"/>
      <c r="O344" s="71"/>
      <c r="P344" s="71"/>
      <c r="Q344" s="71"/>
      <c r="R344" s="71"/>
      <c r="S344" s="71"/>
      <c r="T344" s="72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7" t="s">
        <v>148</v>
      </c>
      <c r="AU344" s="17" t="s">
        <v>86</v>
      </c>
    </row>
    <row r="345" spans="2:51" s="15" customFormat="1" ht="11.25">
      <c r="B345" s="233"/>
      <c r="C345" s="234"/>
      <c r="D345" s="197" t="s">
        <v>238</v>
      </c>
      <c r="E345" s="235" t="s">
        <v>1</v>
      </c>
      <c r="F345" s="236" t="s">
        <v>828</v>
      </c>
      <c r="G345" s="234"/>
      <c r="H345" s="235" t="s">
        <v>1</v>
      </c>
      <c r="I345" s="237"/>
      <c r="J345" s="234"/>
      <c r="K345" s="234"/>
      <c r="L345" s="238"/>
      <c r="M345" s="239"/>
      <c r="N345" s="240"/>
      <c r="O345" s="240"/>
      <c r="P345" s="240"/>
      <c r="Q345" s="240"/>
      <c r="R345" s="240"/>
      <c r="S345" s="240"/>
      <c r="T345" s="241"/>
      <c r="AT345" s="242" t="s">
        <v>238</v>
      </c>
      <c r="AU345" s="242" t="s">
        <v>86</v>
      </c>
      <c r="AV345" s="15" t="s">
        <v>84</v>
      </c>
      <c r="AW345" s="15" t="s">
        <v>32</v>
      </c>
      <c r="AX345" s="15" t="s">
        <v>76</v>
      </c>
      <c r="AY345" s="242" t="s">
        <v>131</v>
      </c>
    </row>
    <row r="346" spans="2:51" s="13" customFormat="1" ht="11.25">
      <c r="B346" s="211"/>
      <c r="C346" s="212"/>
      <c r="D346" s="197" t="s">
        <v>238</v>
      </c>
      <c r="E346" s="213" t="s">
        <v>1</v>
      </c>
      <c r="F346" s="214" t="s">
        <v>829</v>
      </c>
      <c r="G346" s="212"/>
      <c r="H346" s="215">
        <v>21.5</v>
      </c>
      <c r="I346" s="216"/>
      <c r="J346" s="212"/>
      <c r="K346" s="212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238</v>
      </c>
      <c r="AU346" s="221" t="s">
        <v>86</v>
      </c>
      <c r="AV346" s="13" t="s">
        <v>86</v>
      </c>
      <c r="AW346" s="13" t="s">
        <v>32</v>
      </c>
      <c r="AX346" s="13" t="s">
        <v>76</v>
      </c>
      <c r="AY346" s="221" t="s">
        <v>131</v>
      </c>
    </row>
    <row r="347" spans="2:51" s="14" customFormat="1" ht="11.25">
      <c r="B347" s="222"/>
      <c r="C347" s="223"/>
      <c r="D347" s="197" t="s">
        <v>238</v>
      </c>
      <c r="E347" s="224" t="s">
        <v>1</v>
      </c>
      <c r="F347" s="225" t="s">
        <v>240</v>
      </c>
      <c r="G347" s="223"/>
      <c r="H347" s="226">
        <v>21.5</v>
      </c>
      <c r="I347" s="227"/>
      <c r="J347" s="223"/>
      <c r="K347" s="223"/>
      <c r="L347" s="228"/>
      <c r="M347" s="229"/>
      <c r="N347" s="230"/>
      <c r="O347" s="230"/>
      <c r="P347" s="230"/>
      <c r="Q347" s="230"/>
      <c r="R347" s="230"/>
      <c r="S347" s="230"/>
      <c r="T347" s="231"/>
      <c r="AT347" s="232" t="s">
        <v>238</v>
      </c>
      <c r="AU347" s="232" t="s">
        <v>86</v>
      </c>
      <c r="AV347" s="14" t="s">
        <v>130</v>
      </c>
      <c r="AW347" s="14" t="s">
        <v>32</v>
      </c>
      <c r="AX347" s="14" t="s">
        <v>84</v>
      </c>
      <c r="AY347" s="232" t="s">
        <v>131</v>
      </c>
    </row>
    <row r="348" spans="1:65" s="2" customFormat="1" ht="37.9" customHeight="1">
      <c r="A348" s="34"/>
      <c r="B348" s="35"/>
      <c r="C348" s="184" t="s">
        <v>352</v>
      </c>
      <c r="D348" s="184" t="s">
        <v>132</v>
      </c>
      <c r="E348" s="185" t="s">
        <v>566</v>
      </c>
      <c r="F348" s="186" t="s">
        <v>830</v>
      </c>
      <c r="G348" s="187" t="s">
        <v>305</v>
      </c>
      <c r="H348" s="188">
        <v>3.69</v>
      </c>
      <c r="I348" s="189"/>
      <c r="J348" s="190">
        <f>ROUND(I348*H348,2)</f>
        <v>0</v>
      </c>
      <c r="K348" s="186" t="s">
        <v>147</v>
      </c>
      <c r="L348" s="39"/>
      <c r="M348" s="191" t="s">
        <v>1</v>
      </c>
      <c r="N348" s="192" t="s">
        <v>41</v>
      </c>
      <c r="O348" s="71"/>
      <c r="P348" s="193">
        <f>O348*H348</f>
        <v>0</v>
      </c>
      <c r="Q348" s="193">
        <v>0</v>
      </c>
      <c r="R348" s="193">
        <f>Q348*H348</f>
        <v>0</v>
      </c>
      <c r="S348" s="193">
        <v>0</v>
      </c>
      <c r="T348" s="194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5" t="s">
        <v>130</v>
      </c>
      <c r="AT348" s="195" t="s">
        <v>132</v>
      </c>
      <c r="AU348" s="195" t="s">
        <v>86</v>
      </c>
      <c r="AY348" s="17" t="s">
        <v>131</v>
      </c>
      <c r="BE348" s="196">
        <f>IF(N348="základní",J348,0)</f>
        <v>0</v>
      </c>
      <c r="BF348" s="196">
        <f>IF(N348="snížená",J348,0)</f>
        <v>0</v>
      </c>
      <c r="BG348" s="196">
        <f>IF(N348="zákl. přenesená",J348,0)</f>
        <v>0</v>
      </c>
      <c r="BH348" s="196">
        <f>IF(N348="sníž. přenesená",J348,0)</f>
        <v>0</v>
      </c>
      <c r="BI348" s="196">
        <f>IF(N348="nulová",J348,0)</f>
        <v>0</v>
      </c>
      <c r="BJ348" s="17" t="s">
        <v>84</v>
      </c>
      <c r="BK348" s="196">
        <f>ROUND(I348*H348,2)</f>
        <v>0</v>
      </c>
      <c r="BL348" s="17" t="s">
        <v>130</v>
      </c>
      <c r="BM348" s="195" t="s">
        <v>489</v>
      </c>
    </row>
    <row r="349" spans="1:47" s="2" customFormat="1" ht="29.25">
      <c r="A349" s="34"/>
      <c r="B349" s="35"/>
      <c r="C349" s="36"/>
      <c r="D349" s="197" t="s">
        <v>137</v>
      </c>
      <c r="E349" s="36"/>
      <c r="F349" s="198" t="s">
        <v>569</v>
      </c>
      <c r="G349" s="36"/>
      <c r="H349" s="36"/>
      <c r="I349" s="199"/>
      <c r="J349" s="36"/>
      <c r="K349" s="36"/>
      <c r="L349" s="39"/>
      <c r="M349" s="200"/>
      <c r="N349" s="201"/>
      <c r="O349" s="71"/>
      <c r="P349" s="71"/>
      <c r="Q349" s="71"/>
      <c r="R349" s="71"/>
      <c r="S349" s="71"/>
      <c r="T349" s="72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137</v>
      </c>
      <c r="AU349" s="17" t="s">
        <v>86</v>
      </c>
    </row>
    <row r="350" spans="1:47" s="2" customFormat="1" ht="11.25">
      <c r="A350" s="34"/>
      <c r="B350" s="35"/>
      <c r="C350" s="36"/>
      <c r="D350" s="204" t="s">
        <v>148</v>
      </c>
      <c r="E350" s="36"/>
      <c r="F350" s="205" t="s">
        <v>831</v>
      </c>
      <c r="G350" s="36"/>
      <c r="H350" s="36"/>
      <c r="I350" s="199"/>
      <c r="J350" s="36"/>
      <c r="K350" s="36"/>
      <c r="L350" s="39"/>
      <c r="M350" s="200"/>
      <c r="N350" s="201"/>
      <c r="O350" s="71"/>
      <c r="P350" s="71"/>
      <c r="Q350" s="71"/>
      <c r="R350" s="71"/>
      <c r="S350" s="71"/>
      <c r="T350" s="72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148</v>
      </c>
      <c r="AU350" s="17" t="s">
        <v>86</v>
      </c>
    </row>
    <row r="351" spans="1:65" s="2" customFormat="1" ht="44.25" customHeight="1">
      <c r="A351" s="34"/>
      <c r="B351" s="35"/>
      <c r="C351" s="184" t="s">
        <v>491</v>
      </c>
      <c r="D351" s="184" t="s">
        <v>132</v>
      </c>
      <c r="E351" s="185" t="s">
        <v>573</v>
      </c>
      <c r="F351" s="186" t="s">
        <v>832</v>
      </c>
      <c r="G351" s="187" t="s">
        <v>305</v>
      </c>
      <c r="H351" s="188">
        <v>24.174</v>
      </c>
      <c r="I351" s="189"/>
      <c r="J351" s="190">
        <f>ROUND(I351*H351,2)</f>
        <v>0</v>
      </c>
      <c r="K351" s="186" t="s">
        <v>147</v>
      </c>
      <c r="L351" s="39"/>
      <c r="M351" s="191" t="s">
        <v>1</v>
      </c>
      <c r="N351" s="192" t="s">
        <v>41</v>
      </c>
      <c r="O351" s="71"/>
      <c r="P351" s="193">
        <f>O351*H351</f>
        <v>0</v>
      </c>
      <c r="Q351" s="193">
        <v>0</v>
      </c>
      <c r="R351" s="193">
        <f>Q351*H351</f>
        <v>0</v>
      </c>
      <c r="S351" s="193">
        <v>0</v>
      </c>
      <c r="T351" s="194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5" t="s">
        <v>130</v>
      </c>
      <c r="AT351" s="195" t="s">
        <v>132</v>
      </c>
      <c r="AU351" s="195" t="s">
        <v>86</v>
      </c>
      <c r="AY351" s="17" t="s">
        <v>131</v>
      </c>
      <c r="BE351" s="196">
        <f>IF(N351="základní",J351,0)</f>
        <v>0</v>
      </c>
      <c r="BF351" s="196">
        <f>IF(N351="snížená",J351,0)</f>
        <v>0</v>
      </c>
      <c r="BG351" s="196">
        <f>IF(N351="zákl. přenesená",J351,0)</f>
        <v>0</v>
      </c>
      <c r="BH351" s="196">
        <f>IF(N351="sníž. přenesená",J351,0)</f>
        <v>0</v>
      </c>
      <c r="BI351" s="196">
        <f>IF(N351="nulová",J351,0)</f>
        <v>0</v>
      </c>
      <c r="BJ351" s="17" t="s">
        <v>84</v>
      </c>
      <c r="BK351" s="196">
        <f>ROUND(I351*H351,2)</f>
        <v>0</v>
      </c>
      <c r="BL351" s="17" t="s">
        <v>130</v>
      </c>
      <c r="BM351" s="195" t="s">
        <v>494</v>
      </c>
    </row>
    <row r="352" spans="1:47" s="2" customFormat="1" ht="29.25">
      <c r="A352" s="34"/>
      <c r="B352" s="35"/>
      <c r="C352" s="36"/>
      <c r="D352" s="197" t="s">
        <v>137</v>
      </c>
      <c r="E352" s="36"/>
      <c r="F352" s="198" t="s">
        <v>307</v>
      </c>
      <c r="G352" s="36"/>
      <c r="H352" s="36"/>
      <c r="I352" s="199"/>
      <c r="J352" s="36"/>
      <c r="K352" s="36"/>
      <c r="L352" s="39"/>
      <c r="M352" s="200"/>
      <c r="N352" s="201"/>
      <c r="O352" s="71"/>
      <c r="P352" s="71"/>
      <c r="Q352" s="71"/>
      <c r="R352" s="71"/>
      <c r="S352" s="71"/>
      <c r="T352" s="72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T352" s="17" t="s">
        <v>137</v>
      </c>
      <c r="AU352" s="17" t="s">
        <v>86</v>
      </c>
    </row>
    <row r="353" spans="1:47" s="2" customFormat="1" ht="11.25">
      <c r="A353" s="34"/>
      <c r="B353" s="35"/>
      <c r="C353" s="36"/>
      <c r="D353" s="204" t="s">
        <v>148</v>
      </c>
      <c r="E353" s="36"/>
      <c r="F353" s="205" t="s">
        <v>833</v>
      </c>
      <c r="G353" s="36"/>
      <c r="H353" s="36"/>
      <c r="I353" s="199"/>
      <c r="J353" s="36"/>
      <c r="K353" s="36"/>
      <c r="L353" s="39"/>
      <c r="M353" s="200"/>
      <c r="N353" s="201"/>
      <c r="O353" s="71"/>
      <c r="P353" s="71"/>
      <c r="Q353" s="71"/>
      <c r="R353" s="71"/>
      <c r="S353" s="71"/>
      <c r="T353" s="72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T353" s="17" t="s">
        <v>148</v>
      </c>
      <c r="AU353" s="17" t="s">
        <v>86</v>
      </c>
    </row>
    <row r="354" spans="2:63" s="12" customFormat="1" ht="22.9" customHeight="1">
      <c r="B354" s="170"/>
      <c r="C354" s="171"/>
      <c r="D354" s="172" t="s">
        <v>75</v>
      </c>
      <c r="E354" s="202" t="s">
        <v>582</v>
      </c>
      <c r="F354" s="202" t="s">
        <v>583</v>
      </c>
      <c r="G354" s="171"/>
      <c r="H354" s="171"/>
      <c r="I354" s="174"/>
      <c r="J354" s="203">
        <f>BK354</f>
        <v>0</v>
      </c>
      <c r="K354" s="171"/>
      <c r="L354" s="176"/>
      <c r="M354" s="177"/>
      <c r="N354" s="178"/>
      <c r="O354" s="178"/>
      <c r="P354" s="179">
        <f>SUM(P355:P357)</f>
        <v>0</v>
      </c>
      <c r="Q354" s="178"/>
      <c r="R354" s="179">
        <f>SUM(R355:R357)</f>
        <v>0</v>
      </c>
      <c r="S354" s="178"/>
      <c r="T354" s="180">
        <f>SUM(T355:T357)</f>
        <v>0</v>
      </c>
      <c r="AR354" s="181" t="s">
        <v>84</v>
      </c>
      <c r="AT354" s="182" t="s">
        <v>75</v>
      </c>
      <c r="AU354" s="182" t="s">
        <v>84</v>
      </c>
      <c r="AY354" s="181" t="s">
        <v>131</v>
      </c>
      <c r="BK354" s="183">
        <f>SUM(BK355:BK357)</f>
        <v>0</v>
      </c>
    </row>
    <row r="355" spans="1:65" s="2" customFormat="1" ht="33" customHeight="1">
      <c r="A355" s="34"/>
      <c r="B355" s="35"/>
      <c r="C355" s="184" t="s">
        <v>359</v>
      </c>
      <c r="D355" s="184" t="s">
        <v>132</v>
      </c>
      <c r="E355" s="185" t="s">
        <v>834</v>
      </c>
      <c r="F355" s="186" t="s">
        <v>835</v>
      </c>
      <c r="G355" s="187" t="s">
        <v>305</v>
      </c>
      <c r="H355" s="188">
        <v>143.172</v>
      </c>
      <c r="I355" s="189"/>
      <c r="J355" s="190">
        <f>ROUND(I355*H355,2)</f>
        <v>0</v>
      </c>
      <c r="K355" s="186" t="s">
        <v>147</v>
      </c>
      <c r="L355" s="39"/>
      <c r="M355" s="191" t="s">
        <v>1</v>
      </c>
      <c r="N355" s="192" t="s">
        <v>41</v>
      </c>
      <c r="O355" s="71"/>
      <c r="P355" s="193">
        <f>O355*H355</f>
        <v>0</v>
      </c>
      <c r="Q355" s="193">
        <v>0</v>
      </c>
      <c r="R355" s="193">
        <f>Q355*H355</f>
        <v>0</v>
      </c>
      <c r="S355" s="193">
        <v>0</v>
      </c>
      <c r="T355" s="194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5" t="s">
        <v>130</v>
      </c>
      <c r="AT355" s="195" t="s">
        <v>132</v>
      </c>
      <c r="AU355" s="195" t="s">
        <v>86</v>
      </c>
      <c r="AY355" s="17" t="s">
        <v>131</v>
      </c>
      <c r="BE355" s="196">
        <f>IF(N355="základní",J355,0)</f>
        <v>0</v>
      </c>
      <c r="BF355" s="196">
        <f>IF(N355="snížená",J355,0)</f>
        <v>0</v>
      </c>
      <c r="BG355" s="196">
        <f>IF(N355="zákl. přenesená",J355,0)</f>
        <v>0</v>
      </c>
      <c r="BH355" s="196">
        <f>IF(N355="sníž. přenesená",J355,0)</f>
        <v>0</v>
      </c>
      <c r="BI355" s="196">
        <f>IF(N355="nulová",J355,0)</f>
        <v>0</v>
      </c>
      <c r="BJ355" s="17" t="s">
        <v>84</v>
      </c>
      <c r="BK355" s="196">
        <f>ROUND(I355*H355,2)</f>
        <v>0</v>
      </c>
      <c r="BL355" s="17" t="s">
        <v>130</v>
      </c>
      <c r="BM355" s="195" t="s">
        <v>503</v>
      </c>
    </row>
    <row r="356" spans="1:47" s="2" customFormat="1" ht="29.25">
      <c r="A356" s="34"/>
      <c r="B356" s="35"/>
      <c r="C356" s="36"/>
      <c r="D356" s="197" t="s">
        <v>137</v>
      </c>
      <c r="E356" s="36"/>
      <c r="F356" s="198" t="s">
        <v>836</v>
      </c>
      <c r="G356" s="36"/>
      <c r="H356" s="36"/>
      <c r="I356" s="199"/>
      <c r="J356" s="36"/>
      <c r="K356" s="36"/>
      <c r="L356" s="39"/>
      <c r="M356" s="200"/>
      <c r="N356" s="201"/>
      <c r="O356" s="71"/>
      <c r="P356" s="71"/>
      <c r="Q356" s="71"/>
      <c r="R356" s="71"/>
      <c r="S356" s="71"/>
      <c r="T356" s="72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7" t="s">
        <v>137</v>
      </c>
      <c r="AU356" s="17" t="s">
        <v>86</v>
      </c>
    </row>
    <row r="357" spans="1:47" s="2" customFormat="1" ht="11.25">
      <c r="A357" s="34"/>
      <c r="B357" s="35"/>
      <c r="C357" s="36"/>
      <c r="D357" s="204" t="s">
        <v>148</v>
      </c>
      <c r="E357" s="36"/>
      <c r="F357" s="205" t="s">
        <v>837</v>
      </c>
      <c r="G357" s="36"/>
      <c r="H357" s="36"/>
      <c r="I357" s="199"/>
      <c r="J357" s="36"/>
      <c r="K357" s="36"/>
      <c r="L357" s="39"/>
      <c r="M357" s="200"/>
      <c r="N357" s="201"/>
      <c r="O357" s="71"/>
      <c r="P357" s="71"/>
      <c r="Q357" s="71"/>
      <c r="R357" s="71"/>
      <c r="S357" s="71"/>
      <c r="T357" s="72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7" t="s">
        <v>148</v>
      </c>
      <c r="AU357" s="17" t="s">
        <v>86</v>
      </c>
    </row>
    <row r="358" spans="2:63" s="12" customFormat="1" ht="25.9" customHeight="1">
      <c r="B358" s="170"/>
      <c r="C358" s="171"/>
      <c r="D358" s="172" t="s">
        <v>75</v>
      </c>
      <c r="E358" s="173" t="s">
        <v>332</v>
      </c>
      <c r="F358" s="173" t="s">
        <v>590</v>
      </c>
      <c r="G358" s="171"/>
      <c r="H358" s="171"/>
      <c r="I358" s="174"/>
      <c r="J358" s="175">
        <f>BK358</f>
        <v>0</v>
      </c>
      <c r="K358" s="171"/>
      <c r="L358" s="176"/>
      <c r="M358" s="177"/>
      <c r="N358" s="178"/>
      <c r="O358" s="178"/>
      <c r="P358" s="179">
        <f>P359</f>
        <v>0</v>
      </c>
      <c r="Q358" s="178"/>
      <c r="R358" s="179">
        <f>R359</f>
        <v>0</v>
      </c>
      <c r="S358" s="178"/>
      <c r="T358" s="180">
        <f>T359</f>
        <v>0</v>
      </c>
      <c r="AR358" s="181" t="s">
        <v>150</v>
      </c>
      <c r="AT358" s="182" t="s">
        <v>75</v>
      </c>
      <c r="AU358" s="182" t="s">
        <v>76</v>
      </c>
      <c r="AY358" s="181" t="s">
        <v>131</v>
      </c>
      <c r="BK358" s="183">
        <f>BK359</f>
        <v>0</v>
      </c>
    </row>
    <row r="359" spans="2:63" s="12" customFormat="1" ht="22.9" customHeight="1">
      <c r="B359" s="170"/>
      <c r="C359" s="171"/>
      <c r="D359" s="172" t="s">
        <v>75</v>
      </c>
      <c r="E359" s="202" t="s">
        <v>610</v>
      </c>
      <c r="F359" s="202" t="s">
        <v>611</v>
      </c>
      <c r="G359" s="171"/>
      <c r="H359" s="171"/>
      <c r="I359" s="174"/>
      <c r="J359" s="203">
        <f>BK359</f>
        <v>0</v>
      </c>
      <c r="K359" s="171"/>
      <c r="L359" s="176"/>
      <c r="M359" s="177"/>
      <c r="N359" s="178"/>
      <c r="O359" s="178"/>
      <c r="P359" s="179">
        <f>SUM(P360:P376)</f>
        <v>0</v>
      </c>
      <c r="Q359" s="178"/>
      <c r="R359" s="179">
        <f>SUM(R360:R376)</f>
        <v>0</v>
      </c>
      <c r="S359" s="178"/>
      <c r="T359" s="180">
        <f>SUM(T360:T376)</f>
        <v>0</v>
      </c>
      <c r="AR359" s="181" t="s">
        <v>150</v>
      </c>
      <c r="AT359" s="182" t="s">
        <v>75</v>
      </c>
      <c r="AU359" s="182" t="s">
        <v>84</v>
      </c>
      <c r="AY359" s="181" t="s">
        <v>131</v>
      </c>
      <c r="BK359" s="183">
        <f>SUM(BK360:BK376)</f>
        <v>0</v>
      </c>
    </row>
    <row r="360" spans="1:65" s="2" customFormat="1" ht="24.2" customHeight="1">
      <c r="A360" s="34"/>
      <c r="B360" s="35"/>
      <c r="C360" s="184" t="s">
        <v>506</v>
      </c>
      <c r="D360" s="184" t="s">
        <v>132</v>
      </c>
      <c r="E360" s="185" t="s">
        <v>613</v>
      </c>
      <c r="F360" s="186" t="s">
        <v>614</v>
      </c>
      <c r="G360" s="187" t="s">
        <v>271</v>
      </c>
      <c r="H360" s="188">
        <v>1.5</v>
      </c>
      <c r="I360" s="189"/>
      <c r="J360" s="190">
        <f>ROUND(I360*H360,2)</f>
        <v>0</v>
      </c>
      <c r="K360" s="186" t="s">
        <v>147</v>
      </c>
      <c r="L360" s="39"/>
      <c r="M360" s="191" t="s">
        <v>1</v>
      </c>
      <c r="N360" s="192" t="s">
        <v>41</v>
      </c>
      <c r="O360" s="71"/>
      <c r="P360" s="193">
        <f>O360*H360</f>
        <v>0</v>
      </c>
      <c r="Q360" s="193">
        <v>0</v>
      </c>
      <c r="R360" s="193">
        <f>Q360*H360</f>
        <v>0</v>
      </c>
      <c r="S360" s="193">
        <v>0</v>
      </c>
      <c r="T360" s="194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5" t="s">
        <v>416</v>
      </c>
      <c r="AT360" s="195" t="s">
        <v>132</v>
      </c>
      <c r="AU360" s="195" t="s">
        <v>86</v>
      </c>
      <c r="AY360" s="17" t="s">
        <v>131</v>
      </c>
      <c r="BE360" s="196">
        <f>IF(N360="základní",J360,0)</f>
        <v>0</v>
      </c>
      <c r="BF360" s="196">
        <f>IF(N360="snížená",J360,0)</f>
        <v>0</v>
      </c>
      <c r="BG360" s="196">
        <f>IF(N360="zákl. přenesená",J360,0)</f>
        <v>0</v>
      </c>
      <c r="BH360" s="196">
        <f>IF(N360="sníž. přenesená",J360,0)</f>
        <v>0</v>
      </c>
      <c r="BI360" s="196">
        <f>IF(N360="nulová",J360,0)</f>
        <v>0</v>
      </c>
      <c r="BJ360" s="17" t="s">
        <v>84</v>
      </c>
      <c r="BK360" s="196">
        <f>ROUND(I360*H360,2)</f>
        <v>0</v>
      </c>
      <c r="BL360" s="17" t="s">
        <v>416</v>
      </c>
      <c r="BM360" s="195" t="s">
        <v>509</v>
      </c>
    </row>
    <row r="361" spans="1:47" s="2" customFormat="1" ht="39">
      <c r="A361" s="34"/>
      <c r="B361" s="35"/>
      <c r="C361" s="36"/>
      <c r="D361" s="197" t="s">
        <v>137</v>
      </c>
      <c r="E361" s="36"/>
      <c r="F361" s="198" t="s">
        <v>616</v>
      </c>
      <c r="G361" s="36"/>
      <c r="H361" s="36"/>
      <c r="I361" s="199"/>
      <c r="J361" s="36"/>
      <c r="K361" s="36"/>
      <c r="L361" s="39"/>
      <c r="M361" s="200"/>
      <c r="N361" s="201"/>
      <c r="O361" s="71"/>
      <c r="P361" s="71"/>
      <c r="Q361" s="71"/>
      <c r="R361" s="71"/>
      <c r="S361" s="71"/>
      <c r="T361" s="72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137</v>
      </c>
      <c r="AU361" s="17" t="s">
        <v>86</v>
      </c>
    </row>
    <row r="362" spans="1:47" s="2" customFormat="1" ht="11.25">
      <c r="A362" s="34"/>
      <c r="B362" s="35"/>
      <c r="C362" s="36"/>
      <c r="D362" s="204" t="s">
        <v>148</v>
      </c>
      <c r="E362" s="36"/>
      <c r="F362" s="205" t="s">
        <v>617</v>
      </c>
      <c r="G362" s="36"/>
      <c r="H362" s="36"/>
      <c r="I362" s="199"/>
      <c r="J362" s="36"/>
      <c r="K362" s="36"/>
      <c r="L362" s="39"/>
      <c r="M362" s="200"/>
      <c r="N362" s="201"/>
      <c r="O362" s="71"/>
      <c r="P362" s="71"/>
      <c r="Q362" s="71"/>
      <c r="R362" s="71"/>
      <c r="S362" s="71"/>
      <c r="T362" s="72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7" t="s">
        <v>148</v>
      </c>
      <c r="AU362" s="17" t="s">
        <v>86</v>
      </c>
    </row>
    <row r="363" spans="2:51" s="15" customFormat="1" ht="11.25">
      <c r="B363" s="233"/>
      <c r="C363" s="234"/>
      <c r="D363" s="197" t="s">
        <v>238</v>
      </c>
      <c r="E363" s="235" t="s">
        <v>1</v>
      </c>
      <c r="F363" s="236" t="s">
        <v>838</v>
      </c>
      <c r="G363" s="234"/>
      <c r="H363" s="235" t="s">
        <v>1</v>
      </c>
      <c r="I363" s="237"/>
      <c r="J363" s="234"/>
      <c r="K363" s="234"/>
      <c r="L363" s="238"/>
      <c r="M363" s="239"/>
      <c r="N363" s="240"/>
      <c r="O363" s="240"/>
      <c r="P363" s="240"/>
      <c r="Q363" s="240"/>
      <c r="R363" s="240"/>
      <c r="S363" s="240"/>
      <c r="T363" s="241"/>
      <c r="AT363" s="242" t="s">
        <v>238</v>
      </c>
      <c r="AU363" s="242" t="s">
        <v>86</v>
      </c>
      <c r="AV363" s="15" t="s">
        <v>84</v>
      </c>
      <c r="AW363" s="15" t="s">
        <v>32</v>
      </c>
      <c r="AX363" s="15" t="s">
        <v>76</v>
      </c>
      <c r="AY363" s="242" t="s">
        <v>131</v>
      </c>
    </row>
    <row r="364" spans="2:51" s="13" customFormat="1" ht="11.25">
      <c r="B364" s="211"/>
      <c r="C364" s="212"/>
      <c r="D364" s="197" t="s">
        <v>238</v>
      </c>
      <c r="E364" s="213" t="s">
        <v>1</v>
      </c>
      <c r="F364" s="214" t="s">
        <v>839</v>
      </c>
      <c r="G364" s="212"/>
      <c r="H364" s="215">
        <v>1.5</v>
      </c>
      <c r="I364" s="216"/>
      <c r="J364" s="212"/>
      <c r="K364" s="212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238</v>
      </c>
      <c r="AU364" s="221" t="s">
        <v>86</v>
      </c>
      <c r="AV364" s="13" t="s">
        <v>86</v>
      </c>
      <c r="AW364" s="13" t="s">
        <v>32</v>
      </c>
      <c r="AX364" s="13" t="s">
        <v>76</v>
      </c>
      <c r="AY364" s="221" t="s">
        <v>131</v>
      </c>
    </row>
    <row r="365" spans="2:51" s="14" customFormat="1" ht="11.25">
      <c r="B365" s="222"/>
      <c r="C365" s="223"/>
      <c r="D365" s="197" t="s">
        <v>238</v>
      </c>
      <c r="E365" s="224" t="s">
        <v>1</v>
      </c>
      <c r="F365" s="225" t="s">
        <v>240</v>
      </c>
      <c r="G365" s="223"/>
      <c r="H365" s="226">
        <v>1.5</v>
      </c>
      <c r="I365" s="227"/>
      <c r="J365" s="223"/>
      <c r="K365" s="223"/>
      <c r="L365" s="228"/>
      <c r="M365" s="229"/>
      <c r="N365" s="230"/>
      <c r="O365" s="230"/>
      <c r="P365" s="230"/>
      <c r="Q365" s="230"/>
      <c r="R365" s="230"/>
      <c r="S365" s="230"/>
      <c r="T365" s="231"/>
      <c r="AT365" s="232" t="s">
        <v>238</v>
      </c>
      <c r="AU365" s="232" t="s">
        <v>86</v>
      </c>
      <c r="AV365" s="14" t="s">
        <v>130</v>
      </c>
      <c r="AW365" s="14" t="s">
        <v>32</v>
      </c>
      <c r="AX365" s="14" t="s">
        <v>84</v>
      </c>
      <c r="AY365" s="232" t="s">
        <v>131</v>
      </c>
    </row>
    <row r="366" spans="1:65" s="2" customFormat="1" ht="24.2" customHeight="1">
      <c r="A366" s="34"/>
      <c r="B366" s="35"/>
      <c r="C366" s="184" t="s">
        <v>364</v>
      </c>
      <c r="D366" s="184" t="s">
        <v>132</v>
      </c>
      <c r="E366" s="185" t="s">
        <v>625</v>
      </c>
      <c r="F366" s="186" t="s">
        <v>626</v>
      </c>
      <c r="G366" s="187" t="s">
        <v>271</v>
      </c>
      <c r="H366" s="188">
        <v>1.5</v>
      </c>
      <c r="I366" s="189"/>
      <c r="J366" s="190">
        <f>ROUND(I366*H366,2)</f>
        <v>0</v>
      </c>
      <c r="K366" s="186" t="s">
        <v>147</v>
      </c>
      <c r="L366" s="39"/>
      <c r="M366" s="191" t="s">
        <v>1</v>
      </c>
      <c r="N366" s="192" t="s">
        <v>41</v>
      </c>
      <c r="O366" s="71"/>
      <c r="P366" s="193">
        <f>O366*H366</f>
        <v>0</v>
      </c>
      <c r="Q366" s="193">
        <v>0</v>
      </c>
      <c r="R366" s="193">
        <f>Q366*H366</f>
        <v>0</v>
      </c>
      <c r="S366" s="193">
        <v>0</v>
      </c>
      <c r="T366" s="194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5" t="s">
        <v>416</v>
      </c>
      <c r="AT366" s="195" t="s">
        <v>132</v>
      </c>
      <c r="AU366" s="195" t="s">
        <v>86</v>
      </c>
      <c r="AY366" s="17" t="s">
        <v>131</v>
      </c>
      <c r="BE366" s="196">
        <f>IF(N366="základní",J366,0)</f>
        <v>0</v>
      </c>
      <c r="BF366" s="196">
        <f>IF(N366="snížená",J366,0)</f>
        <v>0</v>
      </c>
      <c r="BG366" s="196">
        <f>IF(N366="zákl. přenesená",J366,0)</f>
        <v>0</v>
      </c>
      <c r="BH366" s="196">
        <f>IF(N366="sníž. přenesená",J366,0)</f>
        <v>0</v>
      </c>
      <c r="BI366" s="196">
        <f>IF(N366="nulová",J366,0)</f>
        <v>0</v>
      </c>
      <c r="BJ366" s="17" t="s">
        <v>84</v>
      </c>
      <c r="BK366" s="196">
        <f>ROUND(I366*H366,2)</f>
        <v>0</v>
      </c>
      <c r="BL366" s="17" t="s">
        <v>416</v>
      </c>
      <c r="BM366" s="195" t="s">
        <v>514</v>
      </c>
    </row>
    <row r="367" spans="1:47" s="2" customFormat="1" ht="39">
      <c r="A367" s="34"/>
      <c r="B367" s="35"/>
      <c r="C367" s="36"/>
      <c r="D367" s="197" t="s">
        <v>137</v>
      </c>
      <c r="E367" s="36"/>
      <c r="F367" s="198" t="s">
        <v>628</v>
      </c>
      <c r="G367" s="36"/>
      <c r="H367" s="36"/>
      <c r="I367" s="199"/>
      <c r="J367" s="36"/>
      <c r="K367" s="36"/>
      <c r="L367" s="39"/>
      <c r="M367" s="200"/>
      <c r="N367" s="201"/>
      <c r="O367" s="71"/>
      <c r="P367" s="71"/>
      <c r="Q367" s="71"/>
      <c r="R367" s="71"/>
      <c r="S367" s="71"/>
      <c r="T367" s="72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7" t="s">
        <v>137</v>
      </c>
      <c r="AU367" s="17" t="s">
        <v>86</v>
      </c>
    </row>
    <row r="368" spans="1:47" s="2" customFormat="1" ht="11.25">
      <c r="A368" s="34"/>
      <c r="B368" s="35"/>
      <c r="C368" s="36"/>
      <c r="D368" s="204" t="s">
        <v>148</v>
      </c>
      <c r="E368" s="36"/>
      <c r="F368" s="205" t="s">
        <v>629</v>
      </c>
      <c r="G368" s="36"/>
      <c r="H368" s="36"/>
      <c r="I368" s="199"/>
      <c r="J368" s="36"/>
      <c r="K368" s="36"/>
      <c r="L368" s="39"/>
      <c r="M368" s="200"/>
      <c r="N368" s="201"/>
      <c r="O368" s="71"/>
      <c r="P368" s="71"/>
      <c r="Q368" s="71"/>
      <c r="R368" s="71"/>
      <c r="S368" s="71"/>
      <c r="T368" s="72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148</v>
      </c>
      <c r="AU368" s="17" t="s">
        <v>86</v>
      </c>
    </row>
    <row r="369" spans="1:65" s="2" customFormat="1" ht="24.2" customHeight="1">
      <c r="A369" s="34"/>
      <c r="B369" s="35"/>
      <c r="C369" s="184" t="s">
        <v>523</v>
      </c>
      <c r="D369" s="184" t="s">
        <v>132</v>
      </c>
      <c r="E369" s="185" t="s">
        <v>636</v>
      </c>
      <c r="F369" s="186" t="s">
        <v>637</v>
      </c>
      <c r="G369" s="187" t="s">
        <v>271</v>
      </c>
      <c r="H369" s="188">
        <v>1.5</v>
      </c>
      <c r="I369" s="189"/>
      <c r="J369" s="190">
        <f>ROUND(I369*H369,2)</f>
        <v>0</v>
      </c>
      <c r="K369" s="186" t="s">
        <v>147</v>
      </c>
      <c r="L369" s="39"/>
      <c r="M369" s="191" t="s">
        <v>1</v>
      </c>
      <c r="N369" s="192" t="s">
        <v>41</v>
      </c>
      <c r="O369" s="71"/>
      <c r="P369" s="193">
        <f>O369*H369</f>
        <v>0</v>
      </c>
      <c r="Q369" s="193">
        <v>0</v>
      </c>
      <c r="R369" s="193">
        <f>Q369*H369</f>
        <v>0</v>
      </c>
      <c r="S369" s="193">
        <v>0</v>
      </c>
      <c r="T369" s="194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5" t="s">
        <v>416</v>
      </c>
      <c r="AT369" s="195" t="s">
        <v>132</v>
      </c>
      <c r="AU369" s="195" t="s">
        <v>86</v>
      </c>
      <c r="AY369" s="17" t="s">
        <v>131</v>
      </c>
      <c r="BE369" s="196">
        <f>IF(N369="základní",J369,0)</f>
        <v>0</v>
      </c>
      <c r="BF369" s="196">
        <f>IF(N369="snížená",J369,0)</f>
        <v>0</v>
      </c>
      <c r="BG369" s="196">
        <f>IF(N369="zákl. přenesená",J369,0)</f>
        <v>0</v>
      </c>
      <c r="BH369" s="196">
        <f>IF(N369="sníž. přenesená",J369,0)</f>
        <v>0</v>
      </c>
      <c r="BI369" s="196">
        <f>IF(N369="nulová",J369,0)</f>
        <v>0</v>
      </c>
      <c r="BJ369" s="17" t="s">
        <v>84</v>
      </c>
      <c r="BK369" s="196">
        <f>ROUND(I369*H369,2)</f>
        <v>0</v>
      </c>
      <c r="BL369" s="17" t="s">
        <v>416</v>
      </c>
      <c r="BM369" s="195" t="s">
        <v>526</v>
      </c>
    </row>
    <row r="370" spans="1:47" s="2" customFormat="1" ht="29.25">
      <c r="A370" s="34"/>
      <c r="B370" s="35"/>
      <c r="C370" s="36"/>
      <c r="D370" s="197" t="s">
        <v>137</v>
      </c>
      <c r="E370" s="36"/>
      <c r="F370" s="198" t="s">
        <v>639</v>
      </c>
      <c r="G370" s="36"/>
      <c r="H370" s="36"/>
      <c r="I370" s="199"/>
      <c r="J370" s="36"/>
      <c r="K370" s="36"/>
      <c r="L370" s="39"/>
      <c r="M370" s="200"/>
      <c r="N370" s="201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137</v>
      </c>
      <c r="AU370" s="17" t="s">
        <v>86</v>
      </c>
    </row>
    <row r="371" spans="1:47" s="2" customFormat="1" ht="11.25">
      <c r="A371" s="34"/>
      <c r="B371" s="35"/>
      <c r="C371" s="36"/>
      <c r="D371" s="204" t="s">
        <v>148</v>
      </c>
      <c r="E371" s="36"/>
      <c r="F371" s="205" t="s">
        <v>640</v>
      </c>
      <c r="G371" s="36"/>
      <c r="H371" s="36"/>
      <c r="I371" s="199"/>
      <c r="J371" s="36"/>
      <c r="K371" s="36"/>
      <c r="L371" s="39"/>
      <c r="M371" s="200"/>
      <c r="N371" s="201"/>
      <c r="O371" s="71"/>
      <c r="P371" s="71"/>
      <c r="Q371" s="71"/>
      <c r="R371" s="71"/>
      <c r="S371" s="71"/>
      <c r="T371" s="72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148</v>
      </c>
      <c r="AU371" s="17" t="s">
        <v>86</v>
      </c>
    </row>
    <row r="372" spans="2:51" s="15" customFormat="1" ht="11.25">
      <c r="B372" s="233"/>
      <c r="C372" s="234"/>
      <c r="D372" s="197" t="s">
        <v>238</v>
      </c>
      <c r="E372" s="235" t="s">
        <v>1</v>
      </c>
      <c r="F372" s="236" t="s">
        <v>838</v>
      </c>
      <c r="G372" s="234"/>
      <c r="H372" s="235" t="s">
        <v>1</v>
      </c>
      <c r="I372" s="237"/>
      <c r="J372" s="234"/>
      <c r="K372" s="234"/>
      <c r="L372" s="238"/>
      <c r="M372" s="239"/>
      <c r="N372" s="240"/>
      <c r="O372" s="240"/>
      <c r="P372" s="240"/>
      <c r="Q372" s="240"/>
      <c r="R372" s="240"/>
      <c r="S372" s="240"/>
      <c r="T372" s="241"/>
      <c r="AT372" s="242" t="s">
        <v>238</v>
      </c>
      <c r="AU372" s="242" t="s">
        <v>86</v>
      </c>
      <c r="AV372" s="15" t="s">
        <v>84</v>
      </c>
      <c r="AW372" s="15" t="s">
        <v>32</v>
      </c>
      <c r="AX372" s="15" t="s">
        <v>76</v>
      </c>
      <c r="AY372" s="242" t="s">
        <v>131</v>
      </c>
    </row>
    <row r="373" spans="2:51" s="13" customFormat="1" ht="11.25">
      <c r="B373" s="211"/>
      <c r="C373" s="212"/>
      <c r="D373" s="197" t="s">
        <v>238</v>
      </c>
      <c r="E373" s="213" t="s">
        <v>1</v>
      </c>
      <c r="F373" s="214" t="s">
        <v>839</v>
      </c>
      <c r="G373" s="212"/>
      <c r="H373" s="215">
        <v>1.5</v>
      </c>
      <c r="I373" s="216"/>
      <c r="J373" s="212"/>
      <c r="K373" s="212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238</v>
      </c>
      <c r="AU373" s="221" t="s">
        <v>86</v>
      </c>
      <c r="AV373" s="13" t="s">
        <v>86</v>
      </c>
      <c r="AW373" s="13" t="s">
        <v>32</v>
      </c>
      <c r="AX373" s="13" t="s">
        <v>76</v>
      </c>
      <c r="AY373" s="221" t="s">
        <v>131</v>
      </c>
    </row>
    <row r="374" spans="2:51" s="14" customFormat="1" ht="11.25">
      <c r="B374" s="222"/>
      <c r="C374" s="223"/>
      <c r="D374" s="197" t="s">
        <v>238</v>
      </c>
      <c r="E374" s="224" t="s">
        <v>1</v>
      </c>
      <c r="F374" s="225" t="s">
        <v>240</v>
      </c>
      <c r="G374" s="223"/>
      <c r="H374" s="226">
        <v>1.5</v>
      </c>
      <c r="I374" s="227"/>
      <c r="J374" s="223"/>
      <c r="K374" s="223"/>
      <c r="L374" s="228"/>
      <c r="M374" s="229"/>
      <c r="N374" s="230"/>
      <c r="O374" s="230"/>
      <c r="P374" s="230"/>
      <c r="Q374" s="230"/>
      <c r="R374" s="230"/>
      <c r="S374" s="230"/>
      <c r="T374" s="231"/>
      <c r="AT374" s="232" t="s">
        <v>238</v>
      </c>
      <c r="AU374" s="232" t="s">
        <v>86</v>
      </c>
      <c r="AV374" s="14" t="s">
        <v>130</v>
      </c>
      <c r="AW374" s="14" t="s">
        <v>32</v>
      </c>
      <c r="AX374" s="14" t="s">
        <v>84</v>
      </c>
      <c r="AY374" s="232" t="s">
        <v>131</v>
      </c>
    </row>
    <row r="375" spans="1:65" s="2" customFormat="1" ht="24.2" customHeight="1">
      <c r="A375" s="34"/>
      <c r="B375" s="35"/>
      <c r="C375" s="243" t="s">
        <v>372</v>
      </c>
      <c r="D375" s="243" t="s">
        <v>332</v>
      </c>
      <c r="E375" s="244" t="s">
        <v>606</v>
      </c>
      <c r="F375" s="245" t="s">
        <v>607</v>
      </c>
      <c r="G375" s="246" t="s">
        <v>271</v>
      </c>
      <c r="H375" s="247">
        <v>1.5</v>
      </c>
      <c r="I375" s="248"/>
      <c r="J375" s="249">
        <f>ROUND(I375*H375,2)</f>
        <v>0</v>
      </c>
      <c r="K375" s="245" t="s">
        <v>147</v>
      </c>
      <c r="L375" s="250"/>
      <c r="M375" s="251" t="s">
        <v>1</v>
      </c>
      <c r="N375" s="252" t="s">
        <v>41</v>
      </c>
      <c r="O375" s="71"/>
      <c r="P375" s="193">
        <f>O375*H375</f>
        <v>0</v>
      </c>
      <c r="Q375" s="193">
        <v>0</v>
      </c>
      <c r="R375" s="193">
        <f>Q375*H375</f>
        <v>0</v>
      </c>
      <c r="S375" s="193">
        <v>0</v>
      </c>
      <c r="T375" s="194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5" t="s">
        <v>608</v>
      </c>
      <c r="AT375" s="195" t="s">
        <v>332</v>
      </c>
      <c r="AU375" s="195" t="s">
        <v>86</v>
      </c>
      <c r="AY375" s="17" t="s">
        <v>131</v>
      </c>
      <c r="BE375" s="196">
        <f>IF(N375="základní",J375,0)</f>
        <v>0</v>
      </c>
      <c r="BF375" s="196">
        <f>IF(N375="snížená",J375,0)</f>
        <v>0</v>
      </c>
      <c r="BG375" s="196">
        <f>IF(N375="zákl. přenesená",J375,0)</f>
        <v>0</v>
      </c>
      <c r="BH375" s="196">
        <f>IF(N375="sníž. přenesená",J375,0)</f>
        <v>0</v>
      </c>
      <c r="BI375" s="196">
        <f>IF(N375="nulová",J375,0)</f>
        <v>0</v>
      </c>
      <c r="BJ375" s="17" t="s">
        <v>84</v>
      </c>
      <c r="BK375" s="196">
        <f>ROUND(I375*H375,2)</f>
        <v>0</v>
      </c>
      <c r="BL375" s="17" t="s">
        <v>416</v>
      </c>
      <c r="BM375" s="195" t="s">
        <v>531</v>
      </c>
    </row>
    <row r="376" spans="1:47" s="2" customFormat="1" ht="11.25">
      <c r="A376" s="34"/>
      <c r="B376" s="35"/>
      <c r="C376" s="36"/>
      <c r="D376" s="197" t="s">
        <v>137</v>
      </c>
      <c r="E376" s="36"/>
      <c r="F376" s="198" t="s">
        <v>607</v>
      </c>
      <c r="G376" s="36"/>
      <c r="H376" s="36"/>
      <c r="I376" s="199"/>
      <c r="J376" s="36"/>
      <c r="K376" s="36"/>
      <c r="L376" s="39"/>
      <c r="M376" s="200"/>
      <c r="N376" s="201"/>
      <c r="O376" s="71"/>
      <c r="P376" s="71"/>
      <c r="Q376" s="71"/>
      <c r="R376" s="71"/>
      <c r="S376" s="71"/>
      <c r="T376" s="72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137</v>
      </c>
      <c r="AU376" s="17" t="s">
        <v>86</v>
      </c>
    </row>
    <row r="377" spans="2:63" s="12" customFormat="1" ht="25.9" customHeight="1">
      <c r="B377" s="170"/>
      <c r="C377" s="171"/>
      <c r="D377" s="172" t="s">
        <v>75</v>
      </c>
      <c r="E377" s="173" t="s">
        <v>139</v>
      </c>
      <c r="F377" s="173" t="s">
        <v>140</v>
      </c>
      <c r="G377" s="171"/>
      <c r="H377" s="171"/>
      <c r="I377" s="174"/>
      <c r="J377" s="175">
        <f>BK377</f>
        <v>0</v>
      </c>
      <c r="K377" s="171"/>
      <c r="L377" s="176"/>
      <c r="M377" s="177"/>
      <c r="N377" s="178"/>
      <c r="O377" s="178"/>
      <c r="P377" s="179">
        <f>P378</f>
        <v>0</v>
      </c>
      <c r="Q377" s="178"/>
      <c r="R377" s="179">
        <f>R378</f>
        <v>0</v>
      </c>
      <c r="S377" s="178"/>
      <c r="T377" s="180">
        <f>T378</f>
        <v>0</v>
      </c>
      <c r="AR377" s="181" t="s">
        <v>141</v>
      </c>
      <c r="AT377" s="182" t="s">
        <v>75</v>
      </c>
      <c r="AU377" s="182" t="s">
        <v>76</v>
      </c>
      <c r="AY377" s="181" t="s">
        <v>131</v>
      </c>
      <c r="BK377" s="183">
        <f>BK378</f>
        <v>0</v>
      </c>
    </row>
    <row r="378" spans="2:63" s="12" customFormat="1" ht="22.9" customHeight="1">
      <c r="B378" s="170"/>
      <c r="C378" s="171"/>
      <c r="D378" s="172" t="s">
        <v>75</v>
      </c>
      <c r="E378" s="202" t="s">
        <v>190</v>
      </c>
      <c r="F378" s="202" t="s">
        <v>191</v>
      </c>
      <c r="G378" s="171"/>
      <c r="H378" s="171"/>
      <c r="I378" s="174"/>
      <c r="J378" s="203">
        <f>BK378</f>
        <v>0</v>
      </c>
      <c r="K378" s="171"/>
      <c r="L378" s="176"/>
      <c r="M378" s="177"/>
      <c r="N378" s="178"/>
      <c r="O378" s="178"/>
      <c r="P378" s="179">
        <f>SUM(P379:P381)</f>
        <v>0</v>
      </c>
      <c r="Q378" s="178"/>
      <c r="R378" s="179">
        <f>SUM(R379:R381)</f>
        <v>0</v>
      </c>
      <c r="S378" s="178"/>
      <c r="T378" s="180">
        <f>SUM(T379:T381)</f>
        <v>0</v>
      </c>
      <c r="AR378" s="181" t="s">
        <v>141</v>
      </c>
      <c r="AT378" s="182" t="s">
        <v>75</v>
      </c>
      <c r="AU378" s="182" t="s">
        <v>84</v>
      </c>
      <c r="AY378" s="181" t="s">
        <v>131</v>
      </c>
      <c r="BK378" s="183">
        <f>SUM(BK379:BK381)</f>
        <v>0</v>
      </c>
    </row>
    <row r="379" spans="1:65" s="2" customFormat="1" ht="16.5" customHeight="1">
      <c r="A379" s="34"/>
      <c r="B379" s="35"/>
      <c r="C379" s="184" t="s">
        <v>533</v>
      </c>
      <c r="D379" s="184" t="s">
        <v>132</v>
      </c>
      <c r="E379" s="185" t="s">
        <v>840</v>
      </c>
      <c r="F379" s="186" t="s">
        <v>841</v>
      </c>
      <c r="G379" s="187" t="s">
        <v>146</v>
      </c>
      <c r="H379" s="188">
        <v>1</v>
      </c>
      <c r="I379" s="189"/>
      <c r="J379" s="190">
        <f>ROUND(I379*H379,2)</f>
        <v>0</v>
      </c>
      <c r="K379" s="186" t="s">
        <v>147</v>
      </c>
      <c r="L379" s="39"/>
      <c r="M379" s="191" t="s">
        <v>1</v>
      </c>
      <c r="N379" s="192" t="s">
        <v>41</v>
      </c>
      <c r="O379" s="71"/>
      <c r="P379" s="193">
        <f>O379*H379</f>
        <v>0</v>
      </c>
      <c r="Q379" s="193">
        <v>0</v>
      </c>
      <c r="R379" s="193">
        <f>Q379*H379</f>
        <v>0</v>
      </c>
      <c r="S379" s="193">
        <v>0</v>
      </c>
      <c r="T379" s="194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5" t="s">
        <v>130</v>
      </c>
      <c r="AT379" s="195" t="s">
        <v>132</v>
      </c>
      <c r="AU379" s="195" t="s">
        <v>86</v>
      </c>
      <c r="AY379" s="17" t="s">
        <v>131</v>
      </c>
      <c r="BE379" s="196">
        <f>IF(N379="základní",J379,0)</f>
        <v>0</v>
      </c>
      <c r="BF379" s="196">
        <f>IF(N379="snížená",J379,0)</f>
        <v>0</v>
      </c>
      <c r="BG379" s="196">
        <f>IF(N379="zákl. přenesená",J379,0)</f>
        <v>0</v>
      </c>
      <c r="BH379" s="196">
        <f>IF(N379="sníž. přenesená",J379,0)</f>
        <v>0</v>
      </c>
      <c r="BI379" s="196">
        <f>IF(N379="nulová",J379,0)</f>
        <v>0</v>
      </c>
      <c r="BJ379" s="17" t="s">
        <v>84</v>
      </c>
      <c r="BK379" s="196">
        <f>ROUND(I379*H379,2)</f>
        <v>0</v>
      </c>
      <c r="BL379" s="17" t="s">
        <v>130</v>
      </c>
      <c r="BM379" s="195" t="s">
        <v>536</v>
      </c>
    </row>
    <row r="380" spans="1:47" s="2" customFormat="1" ht="11.25">
      <c r="A380" s="34"/>
      <c r="B380" s="35"/>
      <c r="C380" s="36"/>
      <c r="D380" s="197" t="s">
        <v>137</v>
      </c>
      <c r="E380" s="36"/>
      <c r="F380" s="198" t="s">
        <v>842</v>
      </c>
      <c r="G380" s="36"/>
      <c r="H380" s="36"/>
      <c r="I380" s="199"/>
      <c r="J380" s="36"/>
      <c r="K380" s="36"/>
      <c r="L380" s="39"/>
      <c r="M380" s="200"/>
      <c r="N380" s="201"/>
      <c r="O380" s="71"/>
      <c r="P380" s="71"/>
      <c r="Q380" s="71"/>
      <c r="R380" s="71"/>
      <c r="S380" s="71"/>
      <c r="T380" s="72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7" t="s">
        <v>137</v>
      </c>
      <c r="AU380" s="17" t="s">
        <v>86</v>
      </c>
    </row>
    <row r="381" spans="1:47" s="2" customFormat="1" ht="11.25">
      <c r="A381" s="34"/>
      <c r="B381" s="35"/>
      <c r="C381" s="36"/>
      <c r="D381" s="204" t="s">
        <v>148</v>
      </c>
      <c r="E381" s="36"/>
      <c r="F381" s="205" t="s">
        <v>843</v>
      </c>
      <c r="G381" s="36"/>
      <c r="H381" s="36"/>
      <c r="I381" s="199"/>
      <c r="J381" s="36"/>
      <c r="K381" s="36"/>
      <c r="L381" s="39"/>
      <c r="M381" s="207"/>
      <c r="N381" s="208"/>
      <c r="O381" s="209"/>
      <c r="P381" s="209"/>
      <c r="Q381" s="209"/>
      <c r="R381" s="209"/>
      <c r="S381" s="209"/>
      <c r="T381" s="210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7" t="s">
        <v>148</v>
      </c>
      <c r="AU381" s="17" t="s">
        <v>86</v>
      </c>
    </row>
    <row r="382" spans="1:31" s="2" customFormat="1" ht="6.95" customHeight="1">
      <c r="A382" s="34"/>
      <c r="B382" s="54"/>
      <c r="C382" s="55"/>
      <c r="D382" s="55"/>
      <c r="E382" s="55"/>
      <c r="F382" s="55"/>
      <c r="G382" s="55"/>
      <c r="H382" s="55"/>
      <c r="I382" s="55"/>
      <c r="J382" s="55"/>
      <c r="K382" s="55"/>
      <c r="L382" s="39"/>
      <c r="M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</row>
  </sheetData>
  <sheetProtection algorithmName="SHA-512" hashValue="pzaQ9Rh/2ZhFU7lI5V9blwuY4Zs7aJtew9/+Ex/D462rmX1oU+wO6QzWGw9297XQn7crY4Au0fpErddl4/lOzA==" saltValue="e8EjabOEKKwDbOrg5LYGhJFfCDmKHdelRWnVz/qZLikUevHEm80pLU7kY2Oelz+9/EM4JnJF5lLHQ7BNvr0PLA==" spinCount="100000" sheet="1" objects="1" scenarios="1" formatColumns="0" formatRows="0" autoFilter="0"/>
  <autoFilter ref="C126:K381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hyperlinks>
    <hyperlink ref="F132" r:id="rId1" display="https://podminky.urs.cz/item/CS_URS_2023_02/111301111"/>
    <hyperlink ref="F138" r:id="rId2" display="https://podminky.urs.cz/item/CS_URS_2023_02/113107162"/>
    <hyperlink ref="F144" r:id="rId3" display="https://podminky.urs.cz/item/CS_URS_2023_02/113154114"/>
    <hyperlink ref="F147" r:id="rId4" display="https://podminky.urs.cz/item/CS_URS_2023_02/113202111"/>
    <hyperlink ref="F150" r:id="rId5" display="https://podminky.urs.cz/item/CS_URS_2023_02/122211101"/>
    <hyperlink ref="F156" r:id="rId6" display="https://podminky.urs.cz/item/CS_URS_2023_02/122251101"/>
    <hyperlink ref="F164" r:id="rId7" display="https://podminky.urs.cz/item/CS_URS_2023_02/132251101"/>
    <hyperlink ref="F170" r:id="rId8" display="https://podminky.urs.cz/item/CS_URS_2023_02/162751117"/>
    <hyperlink ref="F179" r:id="rId9" display="https://podminky.urs.cz/item/CS_URS_2023_02/167151121"/>
    <hyperlink ref="F184" r:id="rId10" display="https://podminky.urs.cz/item/CS_URS_2023_02/171201231"/>
    <hyperlink ref="F189" r:id="rId11" display="https://podminky.urs.cz/item/CS_URS_2023_02/171251201"/>
    <hyperlink ref="F192" r:id="rId12" display="https://podminky.urs.cz/item/CS_URS_2023_02/174151101"/>
    <hyperlink ref="F200" r:id="rId13" display="https://podminky.urs.cz/item/CS_URS_2023_02/181311103"/>
    <hyperlink ref="F203" r:id="rId14" display="https://podminky.urs.cz/item/CS_URS_2023_02/181411131"/>
    <hyperlink ref="F210" r:id="rId15" display="https://podminky.urs.cz/item/CS_URS_2023_02/181951112"/>
    <hyperlink ref="F214" r:id="rId16" display="https://podminky.urs.cz/item/CS_URS_2023_02/211531111"/>
    <hyperlink ref="F220" r:id="rId17" display="https://podminky.urs.cz/item/CS_URS_2023_02/213141131"/>
    <hyperlink ref="F231" r:id="rId18" display="https://podminky.urs.cz/item/CS_URS_2023_02/564851011"/>
    <hyperlink ref="F237" r:id="rId19" display="https://podminky.urs.cz/item/CS_URS_2023_02/564861011"/>
    <hyperlink ref="F250" r:id="rId20" display="https://podminky.urs.cz/item/CS_URS_2023_02/573111111"/>
    <hyperlink ref="F256" r:id="rId21" display="https://podminky.urs.cz/item/CS_URS_2023_02/573211107"/>
    <hyperlink ref="F262" r:id="rId22" display="https://podminky.urs.cz/item/CS_URS_2023_02/577134031"/>
    <hyperlink ref="F268" r:id="rId23" display="https://podminky.urs.cz/item/CS_URS_2023_02/577155032"/>
    <hyperlink ref="F275" r:id="rId24" display="https://podminky.urs.cz/item/CS_URS_2023_02/911381215"/>
    <hyperlink ref="F278" r:id="rId25" display="https://podminky.urs.cz/item/CS_URS_2023_02/911381222"/>
    <hyperlink ref="F281" r:id="rId26" display="https://podminky.urs.cz/item/CS_URS_2023_02/915111112"/>
    <hyperlink ref="F284" r:id="rId27" display="https://podminky.urs.cz/item/CS_URS_2023_02/915111122"/>
    <hyperlink ref="F287" r:id="rId28" display="https://podminky.urs.cz/item/CS_URS_2023_02/915211112"/>
    <hyperlink ref="F290" r:id="rId29" display="https://podminky.urs.cz/item/CS_URS_2023_02/915211122"/>
    <hyperlink ref="F293" r:id="rId30" display="https://podminky.urs.cz/item/CS_URS_2023_02/919125111"/>
    <hyperlink ref="F298" r:id="rId31" display="https://podminky.urs.cz/item/CS_URS_2023_02/919721221"/>
    <hyperlink ref="F304" r:id="rId32" display="https://podminky.urs.cz/item/CS_URS_2023_02/919735112"/>
    <hyperlink ref="F309" r:id="rId33" display="https://podminky.urs.cz/item/CS_URS_2023_02/966007111"/>
    <hyperlink ref="F314" r:id="rId34" display="https://podminky.urs.cz/item/CS_URS_2023_02/966007121"/>
    <hyperlink ref="F318" r:id="rId35" display="https://podminky.urs.cz/item/CS_URS_2023_02/997221551"/>
    <hyperlink ref="F324" r:id="rId36" display="https://podminky.urs.cz/item/CS_URS_2023_02/997221559"/>
    <hyperlink ref="F331" r:id="rId37" display="https://podminky.urs.cz/item/CS_URS_2023_02/997221571"/>
    <hyperlink ref="F337" r:id="rId38" display="https://podminky.urs.cz/item/CS_URS_2023_02/997221579"/>
    <hyperlink ref="F344" r:id="rId39" display="https://podminky.urs.cz/item/CS_URS_2023_02/997221611"/>
    <hyperlink ref="F350" r:id="rId40" display="https://podminky.urs.cz/item/CS_URS_2023_02/997221861"/>
    <hyperlink ref="F353" r:id="rId41" display="https://podminky.urs.cz/item/CS_URS_2023_02/997221873"/>
    <hyperlink ref="F357" r:id="rId42" display="https://podminky.urs.cz/item/CS_URS_2023_02/998225111"/>
    <hyperlink ref="F362" r:id="rId43" display="https://podminky.urs.cz/item/CS_URS_2023_02/460161142"/>
    <hyperlink ref="F368" r:id="rId44" display="https://podminky.urs.cz/item/CS_URS_2023_02/460431152"/>
    <hyperlink ref="F371" r:id="rId45" display="https://podminky.urs.cz/item/CS_URS_2023_02/460661412"/>
    <hyperlink ref="F381" r:id="rId46" display="https://podminky.urs.cz/item/CS_URS_2023_02/04319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97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101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Prodloužení chodníku Svádov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844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26. 9. 2023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>Statutární město Ústí nad Labem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DIPONT s.r.o.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ROUND(J119,2)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ROUND((SUM(BE119:BE212)),2)</f>
        <v>0</v>
      </c>
      <c r="G33" s="34"/>
      <c r="H33" s="34"/>
      <c r="I33" s="124">
        <v>0.21</v>
      </c>
      <c r="J33" s="123">
        <f>ROUND(((SUM(BE119:BE212))*I33),2)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ROUND((SUM(BF119:BF212)),2)</f>
        <v>0</v>
      </c>
      <c r="G34" s="34"/>
      <c r="H34" s="34"/>
      <c r="I34" s="124">
        <v>0.15</v>
      </c>
      <c r="J34" s="123">
        <f>ROUND(((SUM(BF119:BF212))*I34),2)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ROUND((SUM(BG119:BG212)),2)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ROUND((SUM(BH119:BH212)),2)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ROUND((SUM(BI119:BI212)),2)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Prodloužení chodníku Svádov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SO 181 - Dopravně inženýr...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26. 9. 2023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Statutární město Ústí nad Labem</v>
      </c>
      <c r="G91" s="36"/>
      <c r="H91" s="36"/>
      <c r="I91" s="29" t="s">
        <v>30</v>
      </c>
      <c r="J91" s="32" t="str">
        <f>E21</f>
        <v>DIPONT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105</v>
      </c>
      <c r="D94" s="144"/>
      <c r="E94" s="144"/>
      <c r="F94" s="144"/>
      <c r="G94" s="144"/>
      <c r="H94" s="144"/>
      <c r="I94" s="144"/>
      <c r="J94" s="145" t="s">
        <v>106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107</v>
      </c>
      <c r="D96" s="36"/>
      <c r="E96" s="36"/>
      <c r="F96" s="36"/>
      <c r="G96" s="36"/>
      <c r="H96" s="36"/>
      <c r="I96" s="36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108</v>
      </c>
    </row>
    <row r="97" spans="2:12" s="9" customFormat="1" ht="24.95" customHeight="1">
      <c r="B97" s="147"/>
      <c r="C97" s="148"/>
      <c r="D97" s="149" t="s">
        <v>207</v>
      </c>
      <c r="E97" s="150"/>
      <c r="F97" s="150"/>
      <c r="G97" s="150"/>
      <c r="H97" s="150"/>
      <c r="I97" s="150"/>
      <c r="J97" s="151">
        <f>J120</f>
        <v>0</v>
      </c>
      <c r="K97" s="148"/>
      <c r="L97" s="152"/>
    </row>
    <row r="98" spans="2:12" s="10" customFormat="1" ht="19.9" customHeight="1">
      <c r="B98" s="153"/>
      <c r="C98" s="154"/>
      <c r="D98" s="155" t="s">
        <v>211</v>
      </c>
      <c r="E98" s="156"/>
      <c r="F98" s="156"/>
      <c r="G98" s="156"/>
      <c r="H98" s="156"/>
      <c r="I98" s="156"/>
      <c r="J98" s="157">
        <f>J121</f>
        <v>0</v>
      </c>
      <c r="K98" s="154"/>
      <c r="L98" s="158"/>
    </row>
    <row r="99" spans="2:12" s="10" customFormat="1" ht="19.9" customHeight="1">
      <c r="B99" s="153"/>
      <c r="C99" s="154"/>
      <c r="D99" s="155" t="s">
        <v>213</v>
      </c>
      <c r="E99" s="156"/>
      <c r="F99" s="156"/>
      <c r="G99" s="156"/>
      <c r="H99" s="156"/>
      <c r="I99" s="156"/>
      <c r="J99" s="157">
        <f>J128</f>
        <v>0</v>
      </c>
      <c r="K99" s="154"/>
      <c r="L99" s="158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115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301" t="str">
        <f>E7</f>
        <v>Prodloužení chodníku Svádov</v>
      </c>
      <c r="F109" s="302"/>
      <c r="G109" s="302"/>
      <c r="H109" s="302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102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53" t="str">
        <f>E9</f>
        <v>SO 181 - Dopravně inženýr...</v>
      </c>
      <c r="F111" s="303"/>
      <c r="G111" s="303"/>
      <c r="H111" s="303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20</v>
      </c>
      <c r="D113" s="36"/>
      <c r="E113" s="36"/>
      <c r="F113" s="27" t="str">
        <f>F12</f>
        <v xml:space="preserve"> </v>
      </c>
      <c r="G113" s="36"/>
      <c r="H113" s="36"/>
      <c r="I113" s="29" t="s">
        <v>22</v>
      </c>
      <c r="J113" s="66" t="str">
        <f>IF(J12="","",J12)</f>
        <v>26. 9. 2023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24</v>
      </c>
      <c r="D115" s="36"/>
      <c r="E115" s="36"/>
      <c r="F115" s="27" t="str">
        <f>E15</f>
        <v>Statutární město Ústí nad Labem</v>
      </c>
      <c r="G115" s="36"/>
      <c r="H115" s="36"/>
      <c r="I115" s="29" t="s">
        <v>30</v>
      </c>
      <c r="J115" s="32" t="str">
        <f>E21</f>
        <v>DIPONT s.r.o.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28</v>
      </c>
      <c r="D116" s="36"/>
      <c r="E116" s="36"/>
      <c r="F116" s="27" t="str">
        <f>IF(E18="","",E18)</f>
        <v>Vyplň údaj</v>
      </c>
      <c r="G116" s="36"/>
      <c r="H116" s="36"/>
      <c r="I116" s="29" t="s">
        <v>33</v>
      </c>
      <c r="J116" s="32" t="str">
        <f>E24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1" customFormat="1" ht="29.25" customHeight="1">
      <c r="A118" s="159"/>
      <c r="B118" s="160"/>
      <c r="C118" s="161" t="s">
        <v>116</v>
      </c>
      <c r="D118" s="162" t="s">
        <v>61</v>
      </c>
      <c r="E118" s="162" t="s">
        <v>57</v>
      </c>
      <c r="F118" s="162" t="s">
        <v>58</v>
      </c>
      <c r="G118" s="162" t="s">
        <v>117</v>
      </c>
      <c r="H118" s="162" t="s">
        <v>118</v>
      </c>
      <c r="I118" s="162" t="s">
        <v>119</v>
      </c>
      <c r="J118" s="162" t="s">
        <v>106</v>
      </c>
      <c r="K118" s="163" t="s">
        <v>120</v>
      </c>
      <c r="L118" s="164"/>
      <c r="M118" s="75" t="s">
        <v>1</v>
      </c>
      <c r="N118" s="76" t="s">
        <v>40</v>
      </c>
      <c r="O118" s="76" t="s">
        <v>121</v>
      </c>
      <c r="P118" s="76" t="s">
        <v>122</v>
      </c>
      <c r="Q118" s="76" t="s">
        <v>123</v>
      </c>
      <c r="R118" s="76" t="s">
        <v>124</v>
      </c>
      <c r="S118" s="76" t="s">
        <v>125</v>
      </c>
      <c r="T118" s="77" t="s">
        <v>126</v>
      </c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</row>
    <row r="119" spans="1:63" s="2" customFormat="1" ht="22.9" customHeight="1">
      <c r="A119" s="34"/>
      <c r="B119" s="35"/>
      <c r="C119" s="82" t="s">
        <v>127</v>
      </c>
      <c r="D119" s="36"/>
      <c r="E119" s="36"/>
      <c r="F119" s="36"/>
      <c r="G119" s="36"/>
      <c r="H119" s="36"/>
      <c r="I119" s="36"/>
      <c r="J119" s="165">
        <f>BK119</f>
        <v>0</v>
      </c>
      <c r="K119" s="36"/>
      <c r="L119" s="39"/>
      <c r="M119" s="78"/>
      <c r="N119" s="166"/>
      <c r="O119" s="79"/>
      <c r="P119" s="167">
        <f>P120</f>
        <v>0</v>
      </c>
      <c r="Q119" s="79"/>
      <c r="R119" s="167">
        <f>R120</f>
        <v>0</v>
      </c>
      <c r="S119" s="79"/>
      <c r="T119" s="168">
        <f>T120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75</v>
      </c>
      <c r="AU119" s="17" t="s">
        <v>108</v>
      </c>
      <c r="BK119" s="169">
        <f>BK120</f>
        <v>0</v>
      </c>
    </row>
    <row r="120" spans="2:63" s="12" customFormat="1" ht="25.9" customHeight="1">
      <c r="B120" s="170"/>
      <c r="C120" s="171"/>
      <c r="D120" s="172" t="s">
        <v>75</v>
      </c>
      <c r="E120" s="173" t="s">
        <v>221</v>
      </c>
      <c r="F120" s="173" t="s">
        <v>222</v>
      </c>
      <c r="G120" s="171"/>
      <c r="H120" s="171"/>
      <c r="I120" s="174"/>
      <c r="J120" s="175">
        <f>BK120</f>
        <v>0</v>
      </c>
      <c r="K120" s="171"/>
      <c r="L120" s="176"/>
      <c r="M120" s="177"/>
      <c r="N120" s="178"/>
      <c r="O120" s="178"/>
      <c r="P120" s="179">
        <f>P121+P128</f>
        <v>0</v>
      </c>
      <c r="Q120" s="178"/>
      <c r="R120" s="179">
        <f>R121+R128</f>
        <v>0</v>
      </c>
      <c r="S120" s="178"/>
      <c r="T120" s="180">
        <f>T121+T128</f>
        <v>0</v>
      </c>
      <c r="AR120" s="181" t="s">
        <v>84</v>
      </c>
      <c r="AT120" s="182" t="s">
        <v>75</v>
      </c>
      <c r="AU120" s="182" t="s">
        <v>76</v>
      </c>
      <c r="AY120" s="181" t="s">
        <v>131</v>
      </c>
      <c r="BK120" s="183">
        <f>BK121+BK128</f>
        <v>0</v>
      </c>
    </row>
    <row r="121" spans="2:63" s="12" customFormat="1" ht="22.9" customHeight="1">
      <c r="B121" s="170"/>
      <c r="C121" s="171"/>
      <c r="D121" s="172" t="s">
        <v>75</v>
      </c>
      <c r="E121" s="202" t="s">
        <v>141</v>
      </c>
      <c r="F121" s="202" t="s">
        <v>400</v>
      </c>
      <c r="G121" s="171"/>
      <c r="H121" s="171"/>
      <c r="I121" s="174"/>
      <c r="J121" s="203">
        <f>BK121</f>
        <v>0</v>
      </c>
      <c r="K121" s="171"/>
      <c r="L121" s="176"/>
      <c r="M121" s="177"/>
      <c r="N121" s="178"/>
      <c r="O121" s="178"/>
      <c r="P121" s="179">
        <f>SUM(P122:P127)</f>
        <v>0</v>
      </c>
      <c r="Q121" s="178"/>
      <c r="R121" s="179">
        <f>SUM(R122:R127)</f>
        <v>0</v>
      </c>
      <c r="S121" s="178"/>
      <c r="T121" s="180">
        <f>SUM(T122:T127)</f>
        <v>0</v>
      </c>
      <c r="AR121" s="181" t="s">
        <v>84</v>
      </c>
      <c r="AT121" s="182" t="s">
        <v>75</v>
      </c>
      <c r="AU121" s="182" t="s">
        <v>84</v>
      </c>
      <c r="AY121" s="181" t="s">
        <v>131</v>
      </c>
      <c r="BK121" s="183">
        <f>SUM(BK122:BK127)</f>
        <v>0</v>
      </c>
    </row>
    <row r="122" spans="1:65" s="2" customFormat="1" ht="16.5" customHeight="1">
      <c r="A122" s="34"/>
      <c r="B122" s="35"/>
      <c r="C122" s="184" t="s">
        <v>84</v>
      </c>
      <c r="D122" s="184" t="s">
        <v>132</v>
      </c>
      <c r="E122" s="185" t="s">
        <v>845</v>
      </c>
      <c r="F122" s="186" t="s">
        <v>846</v>
      </c>
      <c r="G122" s="187" t="s">
        <v>231</v>
      </c>
      <c r="H122" s="188">
        <v>40</v>
      </c>
      <c r="I122" s="189"/>
      <c r="J122" s="190">
        <f>ROUND(I122*H122,2)</f>
        <v>0</v>
      </c>
      <c r="K122" s="186" t="s">
        <v>147</v>
      </c>
      <c r="L122" s="39"/>
      <c r="M122" s="191" t="s">
        <v>1</v>
      </c>
      <c r="N122" s="192" t="s">
        <v>41</v>
      </c>
      <c r="O122" s="71"/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5" t="s">
        <v>130</v>
      </c>
      <c r="AT122" s="195" t="s">
        <v>132</v>
      </c>
      <c r="AU122" s="195" t="s">
        <v>86</v>
      </c>
      <c r="AY122" s="17" t="s">
        <v>131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17" t="s">
        <v>84</v>
      </c>
      <c r="BK122" s="196">
        <f>ROUND(I122*H122,2)</f>
        <v>0</v>
      </c>
      <c r="BL122" s="17" t="s">
        <v>130</v>
      </c>
      <c r="BM122" s="195" t="s">
        <v>86</v>
      </c>
    </row>
    <row r="123" spans="1:47" s="2" customFormat="1" ht="19.5">
      <c r="A123" s="34"/>
      <c r="B123" s="35"/>
      <c r="C123" s="36"/>
      <c r="D123" s="197" t="s">
        <v>137</v>
      </c>
      <c r="E123" s="36"/>
      <c r="F123" s="198" t="s">
        <v>847</v>
      </c>
      <c r="G123" s="36"/>
      <c r="H123" s="36"/>
      <c r="I123" s="199"/>
      <c r="J123" s="36"/>
      <c r="K123" s="36"/>
      <c r="L123" s="39"/>
      <c r="M123" s="200"/>
      <c r="N123" s="201"/>
      <c r="O123" s="71"/>
      <c r="P123" s="71"/>
      <c r="Q123" s="71"/>
      <c r="R123" s="71"/>
      <c r="S123" s="71"/>
      <c r="T123" s="72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137</v>
      </c>
      <c r="AU123" s="17" t="s">
        <v>86</v>
      </c>
    </row>
    <row r="124" spans="1:47" s="2" customFormat="1" ht="11.25">
      <c r="A124" s="34"/>
      <c r="B124" s="35"/>
      <c r="C124" s="36"/>
      <c r="D124" s="204" t="s">
        <v>148</v>
      </c>
      <c r="E124" s="36"/>
      <c r="F124" s="205" t="s">
        <v>848</v>
      </c>
      <c r="G124" s="36"/>
      <c r="H124" s="36"/>
      <c r="I124" s="199"/>
      <c r="J124" s="36"/>
      <c r="K124" s="36"/>
      <c r="L124" s="39"/>
      <c r="M124" s="200"/>
      <c r="N124" s="201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148</v>
      </c>
      <c r="AU124" s="17" t="s">
        <v>86</v>
      </c>
    </row>
    <row r="125" spans="2:51" s="15" customFormat="1" ht="11.25">
      <c r="B125" s="233"/>
      <c r="C125" s="234"/>
      <c r="D125" s="197" t="s">
        <v>238</v>
      </c>
      <c r="E125" s="235" t="s">
        <v>1</v>
      </c>
      <c r="F125" s="236" t="s">
        <v>849</v>
      </c>
      <c r="G125" s="234"/>
      <c r="H125" s="235" t="s">
        <v>1</v>
      </c>
      <c r="I125" s="237"/>
      <c r="J125" s="234"/>
      <c r="K125" s="234"/>
      <c r="L125" s="238"/>
      <c r="M125" s="239"/>
      <c r="N125" s="240"/>
      <c r="O125" s="240"/>
      <c r="P125" s="240"/>
      <c r="Q125" s="240"/>
      <c r="R125" s="240"/>
      <c r="S125" s="240"/>
      <c r="T125" s="241"/>
      <c r="AT125" s="242" t="s">
        <v>238</v>
      </c>
      <c r="AU125" s="242" t="s">
        <v>86</v>
      </c>
      <c r="AV125" s="15" t="s">
        <v>84</v>
      </c>
      <c r="AW125" s="15" t="s">
        <v>32</v>
      </c>
      <c r="AX125" s="15" t="s">
        <v>76</v>
      </c>
      <c r="AY125" s="242" t="s">
        <v>131</v>
      </c>
    </row>
    <row r="126" spans="2:51" s="13" customFormat="1" ht="11.25">
      <c r="B126" s="211"/>
      <c r="C126" s="212"/>
      <c r="D126" s="197" t="s">
        <v>238</v>
      </c>
      <c r="E126" s="213" t="s">
        <v>1</v>
      </c>
      <c r="F126" s="214" t="s">
        <v>850</v>
      </c>
      <c r="G126" s="212"/>
      <c r="H126" s="215">
        <v>40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238</v>
      </c>
      <c r="AU126" s="221" t="s">
        <v>86</v>
      </c>
      <c r="AV126" s="13" t="s">
        <v>86</v>
      </c>
      <c r="AW126" s="13" t="s">
        <v>32</v>
      </c>
      <c r="AX126" s="13" t="s">
        <v>76</v>
      </c>
      <c r="AY126" s="221" t="s">
        <v>131</v>
      </c>
    </row>
    <row r="127" spans="2:51" s="14" customFormat="1" ht="11.25">
      <c r="B127" s="222"/>
      <c r="C127" s="223"/>
      <c r="D127" s="197" t="s">
        <v>238</v>
      </c>
      <c r="E127" s="224" t="s">
        <v>1</v>
      </c>
      <c r="F127" s="225" t="s">
        <v>240</v>
      </c>
      <c r="G127" s="223"/>
      <c r="H127" s="226">
        <v>40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238</v>
      </c>
      <c r="AU127" s="232" t="s">
        <v>86</v>
      </c>
      <c r="AV127" s="14" t="s">
        <v>130</v>
      </c>
      <c r="AW127" s="14" t="s">
        <v>32</v>
      </c>
      <c r="AX127" s="14" t="s">
        <v>84</v>
      </c>
      <c r="AY127" s="232" t="s">
        <v>131</v>
      </c>
    </row>
    <row r="128" spans="2:63" s="12" customFormat="1" ht="22.9" customHeight="1">
      <c r="B128" s="170"/>
      <c r="C128" s="171"/>
      <c r="D128" s="172" t="s">
        <v>75</v>
      </c>
      <c r="E128" s="202" t="s">
        <v>175</v>
      </c>
      <c r="F128" s="202" t="s">
        <v>478</v>
      </c>
      <c r="G128" s="171"/>
      <c r="H128" s="171"/>
      <c r="I128" s="174"/>
      <c r="J128" s="203">
        <f>BK128</f>
        <v>0</v>
      </c>
      <c r="K128" s="171"/>
      <c r="L128" s="176"/>
      <c r="M128" s="177"/>
      <c r="N128" s="178"/>
      <c r="O128" s="178"/>
      <c r="P128" s="179">
        <f>SUM(P129:P212)</f>
        <v>0</v>
      </c>
      <c r="Q128" s="178"/>
      <c r="R128" s="179">
        <f>SUM(R129:R212)</f>
        <v>0</v>
      </c>
      <c r="S128" s="178"/>
      <c r="T128" s="180">
        <f>SUM(T129:T212)</f>
        <v>0</v>
      </c>
      <c r="AR128" s="181" t="s">
        <v>84</v>
      </c>
      <c r="AT128" s="182" t="s">
        <v>75</v>
      </c>
      <c r="AU128" s="182" t="s">
        <v>84</v>
      </c>
      <c r="AY128" s="181" t="s">
        <v>131</v>
      </c>
      <c r="BK128" s="183">
        <f>SUM(BK129:BK212)</f>
        <v>0</v>
      </c>
    </row>
    <row r="129" spans="1:65" s="2" customFormat="1" ht="24.2" customHeight="1">
      <c r="A129" s="34"/>
      <c r="B129" s="35"/>
      <c r="C129" s="184" t="s">
        <v>86</v>
      </c>
      <c r="D129" s="184" t="s">
        <v>132</v>
      </c>
      <c r="E129" s="185" t="s">
        <v>851</v>
      </c>
      <c r="F129" s="186" t="s">
        <v>852</v>
      </c>
      <c r="G129" s="187" t="s">
        <v>226</v>
      </c>
      <c r="H129" s="188">
        <v>20</v>
      </c>
      <c r="I129" s="189"/>
      <c r="J129" s="190">
        <f>ROUND(I129*H129,2)</f>
        <v>0</v>
      </c>
      <c r="K129" s="186" t="s">
        <v>147</v>
      </c>
      <c r="L129" s="39"/>
      <c r="M129" s="191" t="s">
        <v>1</v>
      </c>
      <c r="N129" s="192" t="s">
        <v>41</v>
      </c>
      <c r="O129" s="71"/>
      <c r="P129" s="193">
        <f>O129*H129</f>
        <v>0</v>
      </c>
      <c r="Q129" s="193">
        <v>0</v>
      </c>
      <c r="R129" s="193">
        <f>Q129*H129</f>
        <v>0</v>
      </c>
      <c r="S129" s="193">
        <v>0</v>
      </c>
      <c r="T129" s="194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5" t="s">
        <v>130</v>
      </c>
      <c r="AT129" s="195" t="s">
        <v>132</v>
      </c>
      <c r="AU129" s="195" t="s">
        <v>86</v>
      </c>
      <c r="AY129" s="17" t="s">
        <v>131</v>
      </c>
      <c r="BE129" s="196">
        <f>IF(N129="základní",J129,0)</f>
        <v>0</v>
      </c>
      <c r="BF129" s="196">
        <f>IF(N129="snížená",J129,0)</f>
        <v>0</v>
      </c>
      <c r="BG129" s="196">
        <f>IF(N129="zákl. přenesená",J129,0)</f>
        <v>0</v>
      </c>
      <c r="BH129" s="196">
        <f>IF(N129="sníž. přenesená",J129,0)</f>
        <v>0</v>
      </c>
      <c r="BI129" s="196">
        <f>IF(N129="nulová",J129,0)</f>
        <v>0</v>
      </c>
      <c r="BJ129" s="17" t="s">
        <v>84</v>
      </c>
      <c r="BK129" s="196">
        <f>ROUND(I129*H129,2)</f>
        <v>0</v>
      </c>
      <c r="BL129" s="17" t="s">
        <v>130</v>
      </c>
      <c r="BM129" s="195" t="s">
        <v>130</v>
      </c>
    </row>
    <row r="130" spans="1:47" s="2" customFormat="1" ht="19.5">
      <c r="A130" s="34"/>
      <c r="B130" s="35"/>
      <c r="C130" s="36"/>
      <c r="D130" s="197" t="s">
        <v>137</v>
      </c>
      <c r="E130" s="36"/>
      <c r="F130" s="198" t="s">
        <v>853</v>
      </c>
      <c r="G130" s="36"/>
      <c r="H130" s="36"/>
      <c r="I130" s="199"/>
      <c r="J130" s="36"/>
      <c r="K130" s="36"/>
      <c r="L130" s="39"/>
      <c r="M130" s="200"/>
      <c r="N130" s="201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137</v>
      </c>
      <c r="AU130" s="17" t="s">
        <v>86</v>
      </c>
    </row>
    <row r="131" spans="1:47" s="2" customFormat="1" ht="11.25">
      <c r="A131" s="34"/>
      <c r="B131" s="35"/>
      <c r="C131" s="36"/>
      <c r="D131" s="204" t="s">
        <v>148</v>
      </c>
      <c r="E131" s="36"/>
      <c r="F131" s="205" t="s">
        <v>854</v>
      </c>
      <c r="G131" s="36"/>
      <c r="H131" s="36"/>
      <c r="I131" s="199"/>
      <c r="J131" s="36"/>
      <c r="K131" s="36"/>
      <c r="L131" s="39"/>
      <c r="M131" s="200"/>
      <c r="N131" s="201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148</v>
      </c>
      <c r="AU131" s="17" t="s">
        <v>86</v>
      </c>
    </row>
    <row r="132" spans="2:51" s="15" customFormat="1" ht="11.25">
      <c r="B132" s="233"/>
      <c r="C132" s="234"/>
      <c r="D132" s="197" t="s">
        <v>238</v>
      </c>
      <c r="E132" s="235" t="s">
        <v>1</v>
      </c>
      <c r="F132" s="236" t="s">
        <v>855</v>
      </c>
      <c r="G132" s="234"/>
      <c r="H132" s="235" t="s">
        <v>1</v>
      </c>
      <c r="I132" s="237"/>
      <c r="J132" s="234"/>
      <c r="K132" s="234"/>
      <c r="L132" s="238"/>
      <c r="M132" s="239"/>
      <c r="N132" s="240"/>
      <c r="O132" s="240"/>
      <c r="P132" s="240"/>
      <c r="Q132" s="240"/>
      <c r="R132" s="240"/>
      <c r="S132" s="240"/>
      <c r="T132" s="241"/>
      <c r="AT132" s="242" t="s">
        <v>238</v>
      </c>
      <c r="AU132" s="242" t="s">
        <v>86</v>
      </c>
      <c r="AV132" s="15" t="s">
        <v>84</v>
      </c>
      <c r="AW132" s="15" t="s">
        <v>32</v>
      </c>
      <c r="AX132" s="15" t="s">
        <v>76</v>
      </c>
      <c r="AY132" s="242" t="s">
        <v>131</v>
      </c>
    </row>
    <row r="133" spans="2:51" s="13" customFormat="1" ht="11.25">
      <c r="B133" s="211"/>
      <c r="C133" s="212"/>
      <c r="D133" s="197" t="s">
        <v>238</v>
      </c>
      <c r="E133" s="213" t="s">
        <v>1</v>
      </c>
      <c r="F133" s="214" t="s">
        <v>856</v>
      </c>
      <c r="G133" s="212"/>
      <c r="H133" s="215">
        <v>4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238</v>
      </c>
      <c r="AU133" s="221" t="s">
        <v>86</v>
      </c>
      <c r="AV133" s="13" t="s">
        <v>86</v>
      </c>
      <c r="AW133" s="13" t="s">
        <v>32</v>
      </c>
      <c r="AX133" s="13" t="s">
        <v>76</v>
      </c>
      <c r="AY133" s="221" t="s">
        <v>131</v>
      </c>
    </row>
    <row r="134" spans="2:51" s="15" customFormat="1" ht="11.25">
      <c r="B134" s="233"/>
      <c r="C134" s="234"/>
      <c r="D134" s="197" t="s">
        <v>238</v>
      </c>
      <c r="E134" s="235" t="s">
        <v>1</v>
      </c>
      <c r="F134" s="236" t="s">
        <v>857</v>
      </c>
      <c r="G134" s="234"/>
      <c r="H134" s="235" t="s">
        <v>1</v>
      </c>
      <c r="I134" s="237"/>
      <c r="J134" s="234"/>
      <c r="K134" s="234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238</v>
      </c>
      <c r="AU134" s="242" t="s">
        <v>86</v>
      </c>
      <c r="AV134" s="15" t="s">
        <v>84</v>
      </c>
      <c r="AW134" s="15" t="s">
        <v>32</v>
      </c>
      <c r="AX134" s="15" t="s">
        <v>76</v>
      </c>
      <c r="AY134" s="242" t="s">
        <v>131</v>
      </c>
    </row>
    <row r="135" spans="2:51" s="13" customFormat="1" ht="11.25">
      <c r="B135" s="211"/>
      <c r="C135" s="212"/>
      <c r="D135" s="197" t="s">
        <v>238</v>
      </c>
      <c r="E135" s="213" t="s">
        <v>1</v>
      </c>
      <c r="F135" s="214" t="s">
        <v>858</v>
      </c>
      <c r="G135" s="212"/>
      <c r="H135" s="215">
        <v>12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238</v>
      </c>
      <c r="AU135" s="221" t="s">
        <v>86</v>
      </c>
      <c r="AV135" s="13" t="s">
        <v>86</v>
      </c>
      <c r="AW135" s="13" t="s">
        <v>32</v>
      </c>
      <c r="AX135" s="13" t="s">
        <v>76</v>
      </c>
      <c r="AY135" s="221" t="s">
        <v>131</v>
      </c>
    </row>
    <row r="136" spans="2:51" s="15" customFormat="1" ht="11.25">
      <c r="B136" s="233"/>
      <c r="C136" s="234"/>
      <c r="D136" s="197" t="s">
        <v>238</v>
      </c>
      <c r="E136" s="235" t="s">
        <v>1</v>
      </c>
      <c r="F136" s="236" t="s">
        <v>859</v>
      </c>
      <c r="G136" s="234"/>
      <c r="H136" s="235" t="s">
        <v>1</v>
      </c>
      <c r="I136" s="237"/>
      <c r="J136" s="234"/>
      <c r="K136" s="234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238</v>
      </c>
      <c r="AU136" s="242" t="s">
        <v>86</v>
      </c>
      <c r="AV136" s="15" t="s">
        <v>84</v>
      </c>
      <c r="AW136" s="15" t="s">
        <v>32</v>
      </c>
      <c r="AX136" s="15" t="s">
        <v>76</v>
      </c>
      <c r="AY136" s="242" t="s">
        <v>131</v>
      </c>
    </row>
    <row r="137" spans="2:51" s="13" customFormat="1" ht="11.25">
      <c r="B137" s="211"/>
      <c r="C137" s="212"/>
      <c r="D137" s="197" t="s">
        <v>238</v>
      </c>
      <c r="E137" s="213" t="s">
        <v>1</v>
      </c>
      <c r="F137" s="214" t="s">
        <v>86</v>
      </c>
      <c r="G137" s="212"/>
      <c r="H137" s="215">
        <v>2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238</v>
      </c>
      <c r="AU137" s="221" t="s">
        <v>86</v>
      </c>
      <c r="AV137" s="13" t="s">
        <v>86</v>
      </c>
      <c r="AW137" s="13" t="s">
        <v>32</v>
      </c>
      <c r="AX137" s="13" t="s">
        <v>76</v>
      </c>
      <c r="AY137" s="221" t="s">
        <v>131</v>
      </c>
    </row>
    <row r="138" spans="2:51" s="15" customFormat="1" ht="11.25">
      <c r="B138" s="233"/>
      <c r="C138" s="234"/>
      <c r="D138" s="197" t="s">
        <v>238</v>
      </c>
      <c r="E138" s="235" t="s">
        <v>1</v>
      </c>
      <c r="F138" s="236" t="s">
        <v>860</v>
      </c>
      <c r="G138" s="234"/>
      <c r="H138" s="235" t="s">
        <v>1</v>
      </c>
      <c r="I138" s="237"/>
      <c r="J138" s="234"/>
      <c r="K138" s="234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238</v>
      </c>
      <c r="AU138" s="242" t="s">
        <v>86</v>
      </c>
      <c r="AV138" s="15" t="s">
        <v>84</v>
      </c>
      <c r="AW138" s="15" t="s">
        <v>32</v>
      </c>
      <c r="AX138" s="15" t="s">
        <v>76</v>
      </c>
      <c r="AY138" s="242" t="s">
        <v>131</v>
      </c>
    </row>
    <row r="139" spans="2:51" s="13" customFormat="1" ht="11.25">
      <c r="B139" s="211"/>
      <c r="C139" s="212"/>
      <c r="D139" s="197" t="s">
        <v>238</v>
      </c>
      <c r="E139" s="213" t="s">
        <v>1</v>
      </c>
      <c r="F139" s="214" t="s">
        <v>86</v>
      </c>
      <c r="G139" s="212"/>
      <c r="H139" s="215">
        <v>2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238</v>
      </c>
      <c r="AU139" s="221" t="s">
        <v>86</v>
      </c>
      <c r="AV139" s="13" t="s">
        <v>86</v>
      </c>
      <c r="AW139" s="13" t="s">
        <v>32</v>
      </c>
      <c r="AX139" s="13" t="s">
        <v>76</v>
      </c>
      <c r="AY139" s="221" t="s">
        <v>131</v>
      </c>
    </row>
    <row r="140" spans="2:51" s="14" customFormat="1" ht="11.25">
      <c r="B140" s="222"/>
      <c r="C140" s="223"/>
      <c r="D140" s="197" t="s">
        <v>238</v>
      </c>
      <c r="E140" s="224" t="s">
        <v>1</v>
      </c>
      <c r="F140" s="225" t="s">
        <v>240</v>
      </c>
      <c r="G140" s="223"/>
      <c r="H140" s="226">
        <v>20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238</v>
      </c>
      <c r="AU140" s="232" t="s">
        <v>86</v>
      </c>
      <c r="AV140" s="14" t="s">
        <v>130</v>
      </c>
      <c r="AW140" s="14" t="s">
        <v>32</v>
      </c>
      <c r="AX140" s="14" t="s">
        <v>84</v>
      </c>
      <c r="AY140" s="232" t="s">
        <v>131</v>
      </c>
    </row>
    <row r="141" spans="1:65" s="2" customFormat="1" ht="24.2" customHeight="1">
      <c r="A141" s="34"/>
      <c r="B141" s="35"/>
      <c r="C141" s="184" t="s">
        <v>150</v>
      </c>
      <c r="D141" s="184" t="s">
        <v>132</v>
      </c>
      <c r="E141" s="185" t="s">
        <v>861</v>
      </c>
      <c r="F141" s="186" t="s">
        <v>862</v>
      </c>
      <c r="G141" s="187" t="s">
        <v>226</v>
      </c>
      <c r="H141" s="188">
        <v>336</v>
      </c>
      <c r="I141" s="189"/>
      <c r="J141" s="190">
        <f>ROUND(I141*H141,2)</f>
        <v>0</v>
      </c>
      <c r="K141" s="186" t="s">
        <v>147</v>
      </c>
      <c r="L141" s="39"/>
      <c r="M141" s="191" t="s">
        <v>1</v>
      </c>
      <c r="N141" s="192" t="s">
        <v>41</v>
      </c>
      <c r="O141" s="71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5" t="s">
        <v>130</v>
      </c>
      <c r="AT141" s="195" t="s">
        <v>132</v>
      </c>
      <c r="AU141" s="195" t="s">
        <v>86</v>
      </c>
      <c r="AY141" s="17" t="s">
        <v>131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7" t="s">
        <v>84</v>
      </c>
      <c r="BK141" s="196">
        <f>ROUND(I141*H141,2)</f>
        <v>0</v>
      </c>
      <c r="BL141" s="17" t="s">
        <v>130</v>
      </c>
      <c r="BM141" s="195" t="s">
        <v>153</v>
      </c>
    </row>
    <row r="142" spans="1:47" s="2" customFormat="1" ht="29.25">
      <c r="A142" s="34"/>
      <c r="B142" s="35"/>
      <c r="C142" s="36"/>
      <c r="D142" s="197" t="s">
        <v>137</v>
      </c>
      <c r="E142" s="36"/>
      <c r="F142" s="198" t="s">
        <v>863</v>
      </c>
      <c r="G142" s="36"/>
      <c r="H142" s="36"/>
      <c r="I142" s="199"/>
      <c r="J142" s="36"/>
      <c r="K142" s="36"/>
      <c r="L142" s="39"/>
      <c r="M142" s="200"/>
      <c r="N142" s="201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137</v>
      </c>
      <c r="AU142" s="17" t="s">
        <v>86</v>
      </c>
    </row>
    <row r="143" spans="1:47" s="2" customFormat="1" ht="11.25">
      <c r="A143" s="34"/>
      <c r="B143" s="35"/>
      <c r="C143" s="36"/>
      <c r="D143" s="204" t="s">
        <v>148</v>
      </c>
      <c r="E143" s="36"/>
      <c r="F143" s="205" t="s">
        <v>864</v>
      </c>
      <c r="G143" s="36"/>
      <c r="H143" s="36"/>
      <c r="I143" s="199"/>
      <c r="J143" s="36"/>
      <c r="K143" s="36"/>
      <c r="L143" s="39"/>
      <c r="M143" s="200"/>
      <c r="N143" s="201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148</v>
      </c>
      <c r="AU143" s="17" t="s">
        <v>86</v>
      </c>
    </row>
    <row r="144" spans="2:51" s="13" customFormat="1" ht="11.25">
      <c r="B144" s="211"/>
      <c r="C144" s="212"/>
      <c r="D144" s="197" t="s">
        <v>238</v>
      </c>
      <c r="E144" s="213" t="s">
        <v>1</v>
      </c>
      <c r="F144" s="214" t="s">
        <v>865</v>
      </c>
      <c r="G144" s="212"/>
      <c r="H144" s="215">
        <v>56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238</v>
      </c>
      <c r="AU144" s="221" t="s">
        <v>86</v>
      </c>
      <c r="AV144" s="13" t="s">
        <v>86</v>
      </c>
      <c r="AW144" s="13" t="s">
        <v>32</v>
      </c>
      <c r="AX144" s="13" t="s">
        <v>76</v>
      </c>
      <c r="AY144" s="221" t="s">
        <v>131</v>
      </c>
    </row>
    <row r="145" spans="2:51" s="13" customFormat="1" ht="11.25">
      <c r="B145" s="211"/>
      <c r="C145" s="212"/>
      <c r="D145" s="197" t="s">
        <v>238</v>
      </c>
      <c r="E145" s="213" t="s">
        <v>1</v>
      </c>
      <c r="F145" s="214" t="s">
        <v>866</v>
      </c>
      <c r="G145" s="212"/>
      <c r="H145" s="215">
        <v>126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238</v>
      </c>
      <c r="AU145" s="221" t="s">
        <v>86</v>
      </c>
      <c r="AV145" s="13" t="s">
        <v>86</v>
      </c>
      <c r="AW145" s="13" t="s">
        <v>32</v>
      </c>
      <c r="AX145" s="13" t="s">
        <v>76</v>
      </c>
      <c r="AY145" s="221" t="s">
        <v>131</v>
      </c>
    </row>
    <row r="146" spans="2:51" s="13" customFormat="1" ht="11.25">
      <c r="B146" s="211"/>
      <c r="C146" s="212"/>
      <c r="D146" s="197" t="s">
        <v>238</v>
      </c>
      <c r="E146" s="213" t="s">
        <v>1</v>
      </c>
      <c r="F146" s="214" t="s">
        <v>867</v>
      </c>
      <c r="G146" s="212"/>
      <c r="H146" s="215">
        <v>28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238</v>
      </c>
      <c r="AU146" s="221" t="s">
        <v>86</v>
      </c>
      <c r="AV146" s="13" t="s">
        <v>86</v>
      </c>
      <c r="AW146" s="13" t="s">
        <v>32</v>
      </c>
      <c r="AX146" s="13" t="s">
        <v>76</v>
      </c>
      <c r="AY146" s="221" t="s">
        <v>131</v>
      </c>
    </row>
    <row r="147" spans="2:51" s="13" customFormat="1" ht="11.25">
      <c r="B147" s="211"/>
      <c r="C147" s="212"/>
      <c r="D147" s="197" t="s">
        <v>238</v>
      </c>
      <c r="E147" s="213" t="s">
        <v>1</v>
      </c>
      <c r="F147" s="214" t="s">
        <v>868</v>
      </c>
      <c r="G147" s="212"/>
      <c r="H147" s="215">
        <v>84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238</v>
      </c>
      <c r="AU147" s="221" t="s">
        <v>86</v>
      </c>
      <c r="AV147" s="13" t="s">
        <v>86</v>
      </c>
      <c r="AW147" s="13" t="s">
        <v>32</v>
      </c>
      <c r="AX147" s="13" t="s">
        <v>76</v>
      </c>
      <c r="AY147" s="221" t="s">
        <v>131</v>
      </c>
    </row>
    <row r="148" spans="2:51" s="13" customFormat="1" ht="11.25">
      <c r="B148" s="211"/>
      <c r="C148" s="212"/>
      <c r="D148" s="197" t="s">
        <v>238</v>
      </c>
      <c r="E148" s="213" t="s">
        <v>1</v>
      </c>
      <c r="F148" s="214" t="s">
        <v>869</v>
      </c>
      <c r="G148" s="212"/>
      <c r="H148" s="215">
        <v>42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238</v>
      </c>
      <c r="AU148" s="221" t="s">
        <v>86</v>
      </c>
      <c r="AV148" s="13" t="s">
        <v>86</v>
      </c>
      <c r="AW148" s="13" t="s">
        <v>32</v>
      </c>
      <c r="AX148" s="13" t="s">
        <v>76</v>
      </c>
      <c r="AY148" s="221" t="s">
        <v>131</v>
      </c>
    </row>
    <row r="149" spans="2:51" s="14" customFormat="1" ht="11.25">
      <c r="B149" s="222"/>
      <c r="C149" s="223"/>
      <c r="D149" s="197" t="s">
        <v>238</v>
      </c>
      <c r="E149" s="224" t="s">
        <v>1</v>
      </c>
      <c r="F149" s="225" t="s">
        <v>240</v>
      </c>
      <c r="G149" s="223"/>
      <c r="H149" s="226">
        <v>336</v>
      </c>
      <c r="I149" s="227"/>
      <c r="J149" s="223"/>
      <c r="K149" s="223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238</v>
      </c>
      <c r="AU149" s="232" t="s">
        <v>86</v>
      </c>
      <c r="AV149" s="14" t="s">
        <v>130</v>
      </c>
      <c r="AW149" s="14" t="s">
        <v>32</v>
      </c>
      <c r="AX149" s="14" t="s">
        <v>84</v>
      </c>
      <c r="AY149" s="232" t="s">
        <v>131</v>
      </c>
    </row>
    <row r="150" spans="1:65" s="2" customFormat="1" ht="24.2" customHeight="1">
      <c r="A150" s="34"/>
      <c r="B150" s="35"/>
      <c r="C150" s="184" t="s">
        <v>130</v>
      </c>
      <c r="D150" s="184" t="s">
        <v>132</v>
      </c>
      <c r="E150" s="185" t="s">
        <v>870</v>
      </c>
      <c r="F150" s="186" t="s">
        <v>871</v>
      </c>
      <c r="G150" s="187" t="s">
        <v>226</v>
      </c>
      <c r="H150" s="188">
        <v>6</v>
      </c>
      <c r="I150" s="189"/>
      <c r="J150" s="190">
        <f>ROUND(I150*H150,2)</f>
        <v>0</v>
      </c>
      <c r="K150" s="186" t="s">
        <v>147</v>
      </c>
      <c r="L150" s="39"/>
      <c r="M150" s="191" t="s">
        <v>1</v>
      </c>
      <c r="N150" s="192" t="s">
        <v>41</v>
      </c>
      <c r="O150" s="71"/>
      <c r="P150" s="193">
        <f>O150*H150</f>
        <v>0</v>
      </c>
      <c r="Q150" s="193">
        <v>0</v>
      </c>
      <c r="R150" s="193">
        <f>Q150*H150</f>
        <v>0</v>
      </c>
      <c r="S150" s="193">
        <v>0</v>
      </c>
      <c r="T150" s="19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5" t="s">
        <v>130</v>
      </c>
      <c r="AT150" s="195" t="s">
        <v>132</v>
      </c>
      <c r="AU150" s="195" t="s">
        <v>86</v>
      </c>
      <c r="AY150" s="17" t="s">
        <v>131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17" t="s">
        <v>84</v>
      </c>
      <c r="BK150" s="196">
        <f>ROUND(I150*H150,2)</f>
        <v>0</v>
      </c>
      <c r="BL150" s="17" t="s">
        <v>130</v>
      </c>
      <c r="BM150" s="195" t="s">
        <v>156</v>
      </c>
    </row>
    <row r="151" spans="1:47" s="2" customFormat="1" ht="19.5">
      <c r="A151" s="34"/>
      <c r="B151" s="35"/>
      <c r="C151" s="36"/>
      <c r="D151" s="197" t="s">
        <v>137</v>
      </c>
      <c r="E151" s="36"/>
      <c r="F151" s="198" t="s">
        <v>872</v>
      </c>
      <c r="G151" s="36"/>
      <c r="H151" s="36"/>
      <c r="I151" s="199"/>
      <c r="J151" s="36"/>
      <c r="K151" s="36"/>
      <c r="L151" s="39"/>
      <c r="M151" s="200"/>
      <c r="N151" s="201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137</v>
      </c>
      <c r="AU151" s="17" t="s">
        <v>86</v>
      </c>
    </row>
    <row r="152" spans="1:47" s="2" customFormat="1" ht="11.25">
      <c r="A152" s="34"/>
      <c r="B152" s="35"/>
      <c r="C152" s="36"/>
      <c r="D152" s="204" t="s">
        <v>148</v>
      </c>
      <c r="E152" s="36"/>
      <c r="F152" s="205" t="s">
        <v>873</v>
      </c>
      <c r="G152" s="36"/>
      <c r="H152" s="36"/>
      <c r="I152" s="199"/>
      <c r="J152" s="36"/>
      <c r="K152" s="36"/>
      <c r="L152" s="39"/>
      <c r="M152" s="200"/>
      <c r="N152" s="201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148</v>
      </c>
      <c r="AU152" s="17" t="s">
        <v>86</v>
      </c>
    </row>
    <row r="153" spans="2:51" s="15" customFormat="1" ht="11.25">
      <c r="B153" s="233"/>
      <c r="C153" s="234"/>
      <c r="D153" s="197" t="s">
        <v>238</v>
      </c>
      <c r="E153" s="235" t="s">
        <v>1</v>
      </c>
      <c r="F153" s="236" t="s">
        <v>874</v>
      </c>
      <c r="G153" s="234"/>
      <c r="H153" s="235" t="s">
        <v>1</v>
      </c>
      <c r="I153" s="237"/>
      <c r="J153" s="234"/>
      <c r="K153" s="234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238</v>
      </c>
      <c r="AU153" s="242" t="s">
        <v>86</v>
      </c>
      <c r="AV153" s="15" t="s">
        <v>84</v>
      </c>
      <c r="AW153" s="15" t="s">
        <v>32</v>
      </c>
      <c r="AX153" s="15" t="s">
        <v>76</v>
      </c>
      <c r="AY153" s="242" t="s">
        <v>131</v>
      </c>
    </row>
    <row r="154" spans="2:51" s="13" customFormat="1" ht="11.25">
      <c r="B154" s="211"/>
      <c r="C154" s="212"/>
      <c r="D154" s="197" t="s">
        <v>238</v>
      </c>
      <c r="E154" s="213" t="s">
        <v>1</v>
      </c>
      <c r="F154" s="214" t="s">
        <v>86</v>
      </c>
      <c r="G154" s="212"/>
      <c r="H154" s="215">
        <v>2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238</v>
      </c>
      <c r="AU154" s="221" t="s">
        <v>86</v>
      </c>
      <c r="AV154" s="13" t="s">
        <v>86</v>
      </c>
      <c r="AW154" s="13" t="s">
        <v>32</v>
      </c>
      <c r="AX154" s="13" t="s">
        <v>76</v>
      </c>
      <c r="AY154" s="221" t="s">
        <v>131</v>
      </c>
    </row>
    <row r="155" spans="2:51" s="15" customFormat="1" ht="11.25">
      <c r="B155" s="233"/>
      <c r="C155" s="234"/>
      <c r="D155" s="197" t="s">
        <v>238</v>
      </c>
      <c r="E155" s="235" t="s">
        <v>1</v>
      </c>
      <c r="F155" s="236" t="s">
        <v>875</v>
      </c>
      <c r="G155" s="234"/>
      <c r="H155" s="235" t="s">
        <v>1</v>
      </c>
      <c r="I155" s="237"/>
      <c r="J155" s="234"/>
      <c r="K155" s="234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238</v>
      </c>
      <c r="AU155" s="242" t="s">
        <v>86</v>
      </c>
      <c r="AV155" s="15" t="s">
        <v>84</v>
      </c>
      <c r="AW155" s="15" t="s">
        <v>32</v>
      </c>
      <c r="AX155" s="15" t="s">
        <v>76</v>
      </c>
      <c r="AY155" s="242" t="s">
        <v>131</v>
      </c>
    </row>
    <row r="156" spans="2:51" s="13" customFormat="1" ht="11.25">
      <c r="B156" s="211"/>
      <c r="C156" s="212"/>
      <c r="D156" s="197" t="s">
        <v>238</v>
      </c>
      <c r="E156" s="213" t="s">
        <v>1</v>
      </c>
      <c r="F156" s="214" t="s">
        <v>130</v>
      </c>
      <c r="G156" s="212"/>
      <c r="H156" s="215">
        <v>4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238</v>
      </c>
      <c r="AU156" s="221" t="s">
        <v>86</v>
      </c>
      <c r="AV156" s="13" t="s">
        <v>86</v>
      </c>
      <c r="AW156" s="13" t="s">
        <v>32</v>
      </c>
      <c r="AX156" s="13" t="s">
        <v>76</v>
      </c>
      <c r="AY156" s="221" t="s">
        <v>131</v>
      </c>
    </row>
    <row r="157" spans="2:51" s="14" customFormat="1" ht="11.25">
      <c r="B157" s="222"/>
      <c r="C157" s="223"/>
      <c r="D157" s="197" t="s">
        <v>238</v>
      </c>
      <c r="E157" s="224" t="s">
        <v>1</v>
      </c>
      <c r="F157" s="225" t="s">
        <v>240</v>
      </c>
      <c r="G157" s="223"/>
      <c r="H157" s="226">
        <v>6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238</v>
      </c>
      <c r="AU157" s="232" t="s">
        <v>86</v>
      </c>
      <c r="AV157" s="14" t="s">
        <v>130</v>
      </c>
      <c r="AW157" s="14" t="s">
        <v>32</v>
      </c>
      <c r="AX157" s="14" t="s">
        <v>84</v>
      </c>
      <c r="AY157" s="232" t="s">
        <v>131</v>
      </c>
    </row>
    <row r="158" spans="1:65" s="2" customFormat="1" ht="33" customHeight="1">
      <c r="A158" s="34"/>
      <c r="B158" s="35"/>
      <c r="C158" s="184" t="s">
        <v>141</v>
      </c>
      <c r="D158" s="184" t="s">
        <v>132</v>
      </c>
      <c r="E158" s="185" t="s">
        <v>876</v>
      </c>
      <c r="F158" s="186" t="s">
        <v>877</v>
      </c>
      <c r="G158" s="187" t="s">
        <v>226</v>
      </c>
      <c r="H158" s="188">
        <v>98</v>
      </c>
      <c r="I158" s="189"/>
      <c r="J158" s="190">
        <f>ROUND(I158*H158,2)</f>
        <v>0</v>
      </c>
      <c r="K158" s="186" t="s">
        <v>147</v>
      </c>
      <c r="L158" s="39"/>
      <c r="M158" s="191" t="s">
        <v>1</v>
      </c>
      <c r="N158" s="192" t="s">
        <v>41</v>
      </c>
      <c r="O158" s="71"/>
      <c r="P158" s="193">
        <f>O158*H158</f>
        <v>0</v>
      </c>
      <c r="Q158" s="193">
        <v>0</v>
      </c>
      <c r="R158" s="193">
        <f>Q158*H158</f>
        <v>0</v>
      </c>
      <c r="S158" s="193">
        <v>0</v>
      </c>
      <c r="T158" s="19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5" t="s">
        <v>130</v>
      </c>
      <c r="AT158" s="195" t="s">
        <v>132</v>
      </c>
      <c r="AU158" s="195" t="s">
        <v>86</v>
      </c>
      <c r="AY158" s="17" t="s">
        <v>131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17" t="s">
        <v>84</v>
      </c>
      <c r="BK158" s="196">
        <f>ROUND(I158*H158,2)</f>
        <v>0</v>
      </c>
      <c r="BL158" s="17" t="s">
        <v>130</v>
      </c>
      <c r="BM158" s="195" t="s">
        <v>160</v>
      </c>
    </row>
    <row r="159" spans="1:47" s="2" customFormat="1" ht="29.25">
      <c r="A159" s="34"/>
      <c r="B159" s="35"/>
      <c r="C159" s="36"/>
      <c r="D159" s="197" t="s">
        <v>137</v>
      </c>
      <c r="E159" s="36"/>
      <c r="F159" s="198" t="s">
        <v>878</v>
      </c>
      <c r="G159" s="36"/>
      <c r="H159" s="36"/>
      <c r="I159" s="199"/>
      <c r="J159" s="36"/>
      <c r="K159" s="36"/>
      <c r="L159" s="39"/>
      <c r="M159" s="200"/>
      <c r="N159" s="201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137</v>
      </c>
      <c r="AU159" s="17" t="s">
        <v>86</v>
      </c>
    </row>
    <row r="160" spans="1:47" s="2" customFormat="1" ht="11.25">
      <c r="A160" s="34"/>
      <c r="B160" s="35"/>
      <c r="C160" s="36"/>
      <c r="D160" s="204" t="s">
        <v>148</v>
      </c>
      <c r="E160" s="36"/>
      <c r="F160" s="205" t="s">
        <v>879</v>
      </c>
      <c r="G160" s="36"/>
      <c r="H160" s="36"/>
      <c r="I160" s="199"/>
      <c r="J160" s="36"/>
      <c r="K160" s="36"/>
      <c r="L160" s="39"/>
      <c r="M160" s="200"/>
      <c r="N160" s="201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148</v>
      </c>
      <c r="AU160" s="17" t="s">
        <v>86</v>
      </c>
    </row>
    <row r="161" spans="2:51" s="13" customFormat="1" ht="11.25">
      <c r="B161" s="211"/>
      <c r="C161" s="212"/>
      <c r="D161" s="197" t="s">
        <v>238</v>
      </c>
      <c r="E161" s="213" t="s">
        <v>1</v>
      </c>
      <c r="F161" s="214" t="s">
        <v>867</v>
      </c>
      <c r="G161" s="212"/>
      <c r="H161" s="215">
        <v>28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238</v>
      </c>
      <c r="AU161" s="221" t="s">
        <v>86</v>
      </c>
      <c r="AV161" s="13" t="s">
        <v>86</v>
      </c>
      <c r="AW161" s="13" t="s">
        <v>32</v>
      </c>
      <c r="AX161" s="13" t="s">
        <v>76</v>
      </c>
      <c r="AY161" s="221" t="s">
        <v>131</v>
      </c>
    </row>
    <row r="162" spans="2:51" s="13" customFormat="1" ht="11.25">
      <c r="B162" s="211"/>
      <c r="C162" s="212"/>
      <c r="D162" s="197" t="s">
        <v>238</v>
      </c>
      <c r="E162" s="213" t="s">
        <v>1</v>
      </c>
      <c r="F162" s="214" t="s">
        <v>869</v>
      </c>
      <c r="G162" s="212"/>
      <c r="H162" s="215">
        <v>42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238</v>
      </c>
      <c r="AU162" s="221" t="s">
        <v>86</v>
      </c>
      <c r="AV162" s="13" t="s">
        <v>86</v>
      </c>
      <c r="AW162" s="13" t="s">
        <v>32</v>
      </c>
      <c r="AX162" s="13" t="s">
        <v>76</v>
      </c>
      <c r="AY162" s="221" t="s">
        <v>131</v>
      </c>
    </row>
    <row r="163" spans="2:51" s="13" customFormat="1" ht="11.25">
      <c r="B163" s="211"/>
      <c r="C163" s="212"/>
      <c r="D163" s="197" t="s">
        <v>238</v>
      </c>
      <c r="E163" s="213" t="s">
        <v>1</v>
      </c>
      <c r="F163" s="214" t="s">
        <v>867</v>
      </c>
      <c r="G163" s="212"/>
      <c r="H163" s="215">
        <v>28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238</v>
      </c>
      <c r="AU163" s="221" t="s">
        <v>86</v>
      </c>
      <c r="AV163" s="13" t="s">
        <v>86</v>
      </c>
      <c r="AW163" s="13" t="s">
        <v>32</v>
      </c>
      <c r="AX163" s="13" t="s">
        <v>76</v>
      </c>
      <c r="AY163" s="221" t="s">
        <v>131</v>
      </c>
    </row>
    <row r="164" spans="2:51" s="14" customFormat="1" ht="11.25">
      <c r="B164" s="222"/>
      <c r="C164" s="223"/>
      <c r="D164" s="197" t="s">
        <v>238</v>
      </c>
      <c r="E164" s="224" t="s">
        <v>1</v>
      </c>
      <c r="F164" s="225" t="s">
        <v>240</v>
      </c>
      <c r="G164" s="223"/>
      <c r="H164" s="226">
        <v>98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238</v>
      </c>
      <c r="AU164" s="232" t="s">
        <v>86</v>
      </c>
      <c r="AV164" s="14" t="s">
        <v>130</v>
      </c>
      <c r="AW164" s="14" t="s">
        <v>32</v>
      </c>
      <c r="AX164" s="14" t="s">
        <v>84</v>
      </c>
      <c r="AY164" s="232" t="s">
        <v>131</v>
      </c>
    </row>
    <row r="165" spans="1:65" s="2" customFormat="1" ht="24.2" customHeight="1">
      <c r="A165" s="34"/>
      <c r="B165" s="35"/>
      <c r="C165" s="184" t="s">
        <v>153</v>
      </c>
      <c r="D165" s="184" t="s">
        <v>132</v>
      </c>
      <c r="E165" s="185" t="s">
        <v>880</v>
      </c>
      <c r="F165" s="186" t="s">
        <v>881</v>
      </c>
      <c r="G165" s="187" t="s">
        <v>226</v>
      </c>
      <c r="H165" s="188">
        <v>146</v>
      </c>
      <c r="I165" s="189"/>
      <c r="J165" s="190">
        <f>ROUND(I165*H165,2)</f>
        <v>0</v>
      </c>
      <c r="K165" s="186" t="s">
        <v>147</v>
      </c>
      <c r="L165" s="39"/>
      <c r="M165" s="191" t="s">
        <v>1</v>
      </c>
      <c r="N165" s="192" t="s">
        <v>41</v>
      </c>
      <c r="O165" s="71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5" t="s">
        <v>130</v>
      </c>
      <c r="AT165" s="195" t="s">
        <v>132</v>
      </c>
      <c r="AU165" s="195" t="s">
        <v>86</v>
      </c>
      <c r="AY165" s="17" t="s">
        <v>131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7" t="s">
        <v>84</v>
      </c>
      <c r="BK165" s="196">
        <f>ROUND(I165*H165,2)</f>
        <v>0</v>
      </c>
      <c r="BL165" s="17" t="s">
        <v>130</v>
      </c>
      <c r="BM165" s="195" t="s">
        <v>164</v>
      </c>
    </row>
    <row r="166" spans="1:47" s="2" customFormat="1" ht="19.5">
      <c r="A166" s="34"/>
      <c r="B166" s="35"/>
      <c r="C166" s="36"/>
      <c r="D166" s="197" t="s">
        <v>137</v>
      </c>
      <c r="E166" s="36"/>
      <c r="F166" s="198" t="s">
        <v>882</v>
      </c>
      <c r="G166" s="36"/>
      <c r="H166" s="36"/>
      <c r="I166" s="199"/>
      <c r="J166" s="36"/>
      <c r="K166" s="36"/>
      <c r="L166" s="39"/>
      <c r="M166" s="200"/>
      <c r="N166" s="201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137</v>
      </c>
      <c r="AU166" s="17" t="s">
        <v>86</v>
      </c>
    </row>
    <row r="167" spans="1:47" s="2" customFormat="1" ht="11.25">
      <c r="A167" s="34"/>
      <c r="B167" s="35"/>
      <c r="C167" s="36"/>
      <c r="D167" s="204" t="s">
        <v>148</v>
      </c>
      <c r="E167" s="36"/>
      <c r="F167" s="205" t="s">
        <v>883</v>
      </c>
      <c r="G167" s="36"/>
      <c r="H167" s="36"/>
      <c r="I167" s="199"/>
      <c r="J167" s="36"/>
      <c r="K167" s="36"/>
      <c r="L167" s="39"/>
      <c r="M167" s="200"/>
      <c r="N167" s="201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148</v>
      </c>
      <c r="AU167" s="17" t="s">
        <v>86</v>
      </c>
    </row>
    <row r="168" spans="2:51" s="15" customFormat="1" ht="11.25">
      <c r="B168" s="233"/>
      <c r="C168" s="234"/>
      <c r="D168" s="197" t="s">
        <v>238</v>
      </c>
      <c r="E168" s="235" t="s">
        <v>1</v>
      </c>
      <c r="F168" s="236" t="s">
        <v>884</v>
      </c>
      <c r="G168" s="234"/>
      <c r="H168" s="235" t="s">
        <v>1</v>
      </c>
      <c r="I168" s="237"/>
      <c r="J168" s="234"/>
      <c r="K168" s="234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238</v>
      </c>
      <c r="AU168" s="242" t="s">
        <v>86</v>
      </c>
      <c r="AV168" s="15" t="s">
        <v>84</v>
      </c>
      <c r="AW168" s="15" t="s">
        <v>32</v>
      </c>
      <c r="AX168" s="15" t="s">
        <v>76</v>
      </c>
      <c r="AY168" s="242" t="s">
        <v>131</v>
      </c>
    </row>
    <row r="169" spans="2:51" s="13" customFormat="1" ht="11.25">
      <c r="B169" s="211"/>
      <c r="C169" s="212"/>
      <c r="D169" s="197" t="s">
        <v>238</v>
      </c>
      <c r="E169" s="213" t="s">
        <v>1</v>
      </c>
      <c r="F169" s="214" t="s">
        <v>173</v>
      </c>
      <c r="G169" s="212"/>
      <c r="H169" s="215">
        <v>16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238</v>
      </c>
      <c r="AU169" s="221" t="s">
        <v>86</v>
      </c>
      <c r="AV169" s="13" t="s">
        <v>86</v>
      </c>
      <c r="AW169" s="13" t="s">
        <v>32</v>
      </c>
      <c r="AX169" s="13" t="s">
        <v>76</v>
      </c>
      <c r="AY169" s="221" t="s">
        <v>131</v>
      </c>
    </row>
    <row r="170" spans="2:51" s="15" customFormat="1" ht="11.25">
      <c r="B170" s="233"/>
      <c r="C170" s="234"/>
      <c r="D170" s="197" t="s">
        <v>238</v>
      </c>
      <c r="E170" s="235" t="s">
        <v>1</v>
      </c>
      <c r="F170" s="236" t="s">
        <v>885</v>
      </c>
      <c r="G170" s="234"/>
      <c r="H170" s="235" t="s">
        <v>1</v>
      </c>
      <c r="I170" s="237"/>
      <c r="J170" s="234"/>
      <c r="K170" s="234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238</v>
      </c>
      <c r="AU170" s="242" t="s">
        <v>86</v>
      </c>
      <c r="AV170" s="15" t="s">
        <v>84</v>
      </c>
      <c r="AW170" s="15" t="s">
        <v>32</v>
      </c>
      <c r="AX170" s="15" t="s">
        <v>76</v>
      </c>
      <c r="AY170" s="242" t="s">
        <v>131</v>
      </c>
    </row>
    <row r="171" spans="2:51" s="13" customFormat="1" ht="11.25">
      <c r="B171" s="211"/>
      <c r="C171" s="212"/>
      <c r="D171" s="197" t="s">
        <v>238</v>
      </c>
      <c r="E171" s="213" t="s">
        <v>1</v>
      </c>
      <c r="F171" s="214" t="s">
        <v>886</v>
      </c>
      <c r="G171" s="212"/>
      <c r="H171" s="215">
        <v>90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238</v>
      </c>
      <c r="AU171" s="221" t="s">
        <v>86</v>
      </c>
      <c r="AV171" s="13" t="s">
        <v>86</v>
      </c>
      <c r="AW171" s="13" t="s">
        <v>32</v>
      </c>
      <c r="AX171" s="13" t="s">
        <v>76</v>
      </c>
      <c r="AY171" s="221" t="s">
        <v>131</v>
      </c>
    </row>
    <row r="172" spans="2:51" s="15" customFormat="1" ht="11.25">
      <c r="B172" s="233"/>
      <c r="C172" s="234"/>
      <c r="D172" s="197" t="s">
        <v>238</v>
      </c>
      <c r="E172" s="235" t="s">
        <v>1</v>
      </c>
      <c r="F172" s="236" t="s">
        <v>887</v>
      </c>
      <c r="G172" s="234"/>
      <c r="H172" s="235" t="s">
        <v>1</v>
      </c>
      <c r="I172" s="237"/>
      <c r="J172" s="234"/>
      <c r="K172" s="234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238</v>
      </c>
      <c r="AU172" s="242" t="s">
        <v>86</v>
      </c>
      <c r="AV172" s="15" t="s">
        <v>84</v>
      </c>
      <c r="AW172" s="15" t="s">
        <v>32</v>
      </c>
      <c r="AX172" s="15" t="s">
        <v>76</v>
      </c>
      <c r="AY172" s="242" t="s">
        <v>131</v>
      </c>
    </row>
    <row r="173" spans="2:51" s="13" customFormat="1" ht="11.25">
      <c r="B173" s="211"/>
      <c r="C173" s="212"/>
      <c r="D173" s="197" t="s">
        <v>238</v>
      </c>
      <c r="E173" s="213" t="s">
        <v>1</v>
      </c>
      <c r="F173" s="214" t="s">
        <v>340</v>
      </c>
      <c r="G173" s="212"/>
      <c r="H173" s="215">
        <v>40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238</v>
      </c>
      <c r="AU173" s="221" t="s">
        <v>86</v>
      </c>
      <c r="AV173" s="13" t="s">
        <v>86</v>
      </c>
      <c r="AW173" s="13" t="s">
        <v>32</v>
      </c>
      <c r="AX173" s="13" t="s">
        <v>76</v>
      </c>
      <c r="AY173" s="221" t="s">
        <v>131</v>
      </c>
    </row>
    <row r="174" spans="2:51" s="14" customFormat="1" ht="11.25">
      <c r="B174" s="222"/>
      <c r="C174" s="223"/>
      <c r="D174" s="197" t="s">
        <v>238</v>
      </c>
      <c r="E174" s="224" t="s">
        <v>1</v>
      </c>
      <c r="F174" s="225" t="s">
        <v>240</v>
      </c>
      <c r="G174" s="223"/>
      <c r="H174" s="226">
        <v>146</v>
      </c>
      <c r="I174" s="227"/>
      <c r="J174" s="223"/>
      <c r="K174" s="223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238</v>
      </c>
      <c r="AU174" s="232" t="s">
        <v>86</v>
      </c>
      <c r="AV174" s="14" t="s">
        <v>130</v>
      </c>
      <c r="AW174" s="14" t="s">
        <v>32</v>
      </c>
      <c r="AX174" s="14" t="s">
        <v>84</v>
      </c>
      <c r="AY174" s="232" t="s">
        <v>131</v>
      </c>
    </row>
    <row r="175" spans="1:65" s="2" customFormat="1" ht="24.2" customHeight="1">
      <c r="A175" s="34"/>
      <c r="B175" s="35"/>
      <c r="C175" s="184" t="s">
        <v>167</v>
      </c>
      <c r="D175" s="184" t="s">
        <v>132</v>
      </c>
      <c r="E175" s="185" t="s">
        <v>888</v>
      </c>
      <c r="F175" s="186" t="s">
        <v>889</v>
      </c>
      <c r="G175" s="187" t="s">
        <v>226</v>
      </c>
      <c r="H175" s="188">
        <v>1694</v>
      </c>
      <c r="I175" s="189"/>
      <c r="J175" s="190">
        <f>ROUND(I175*H175,2)</f>
        <v>0</v>
      </c>
      <c r="K175" s="186" t="s">
        <v>147</v>
      </c>
      <c r="L175" s="39"/>
      <c r="M175" s="191" t="s">
        <v>1</v>
      </c>
      <c r="N175" s="192" t="s">
        <v>41</v>
      </c>
      <c r="O175" s="71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5" t="s">
        <v>130</v>
      </c>
      <c r="AT175" s="195" t="s">
        <v>132</v>
      </c>
      <c r="AU175" s="195" t="s">
        <v>86</v>
      </c>
      <c r="AY175" s="17" t="s">
        <v>131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17" t="s">
        <v>84</v>
      </c>
      <c r="BK175" s="196">
        <f>ROUND(I175*H175,2)</f>
        <v>0</v>
      </c>
      <c r="BL175" s="17" t="s">
        <v>130</v>
      </c>
      <c r="BM175" s="195" t="s">
        <v>169</v>
      </c>
    </row>
    <row r="176" spans="1:47" s="2" customFormat="1" ht="29.25">
      <c r="A176" s="34"/>
      <c r="B176" s="35"/>
      <c r="C176" s="36"/>
      <c r="D176" s="197" t="s">
        <v>137</v>
      </c>
      <c r="E176" s="36"/>
      <c r="F176" s="198" t="s">
        <v>890</v>
      </c>
      <c r="G176" s="36"/>
      <c r="H176" s="36"/>
      <c r="I176" s="199"/>
      <c r="J176" s="36"/>
      <c r="K176" s="36"/>
      <c r="L176" s="39"/>
      <c r="M176" s="200"/>
      <c r="N176" s="201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137</v>
      </c>
      <c r="AU176" s="17" t="s">
        <v>86</v>
      </c>
    </row>
    <row r="177" spans="1:47" s="2" customFormat="1" ht="11.25">
      <c r="A177" s="34"/>
      <c r="B177" s="35"/>
      <c r="C177" s="36"/>
      <c r="D177" s="204" t="s">
        <v>148</v>
      </c>
      <c r="E177" s="36"/>
      <c r="F177" s="205" t="s">
        <v>891</v>
      </c>
      <c r="G177" s="36"/>
      <c r="H177" s="36"/>
      <c r="I177" s="199"/>
      <c r="J177" s="36"/>
      <c r="K177" s="36"/>
      <c r="L177" s="39"/>
      <c r="M177" s="200"/>
      <c r="N177" s="201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148</v>
      </c>
      <c r="AU177" s="17" t="s">
        <v>86</v>
      </c>
    </row>
    <row r="178" spans="2:51" s="13" customFormat="1" ht="11.25">
      <c r="B178" s="211"/>
      <c r="C178" s="212"/>
      <c r="D178" s="197" t="s">
        <v>238</v>
      </c>
      <c r="E178" s="213" t="s">
        <v>1</v>
      </c>
      <c r="F178" s="214" t="s">
        <v>892</v>
      </c>
      <c r="G178" s="212"/>
      <c r="H178" s="215">
        <v>224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238</v>
      </c>
      <c r="AU178" s="221" t="s">
        <v>86</v>
      </c>
      <c r="AV178" s="13" t="s">
        <v>86</v>
      </c>
      <c r="AW178" s="13" t="s">
        <v>32</v>
      </c>
      <c r="AX178" s="13" t="s">
        <v>76</v>
      </c>
      <c r="AY178" s="221" t="s">
        <v>131</v>
      </c>
    </row>
    <row r="179" spans="2:51" s="13" customFormat="1" ht="11.25">
      <c r="B179" s="211"/>
      <c r="C179" s="212"/>
      <c r="D179" s="197" t="s">
        <v>238</v>
      </c>
      <c r="E179" s="213" t="s">
        <v>1</v>
      </c>
      <c r="F179" s="214" t="s">
        <v>893</v>
      </c>
      <c r="G179" s="212"/>
      <c r="H179" s="215">
        <v>630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238</v>
      </c>
      <c r="AU179" s="221" t="s">
        <v>86</v>
      </c>
      <c r="AV179" s="13" t="s">
        <v>86</v>
      </c>
      <c r="AW179" s="13" t="s">
        <v>32</v>
      </c>
      <c r="AX179" s="13" t="s">
        <v>76</v>
      </c>
      <c r="AY179" s="221" t="s">
        <v>131</v>
      </c>
    </row>
    <row r="180" spans="2:51" s="13" customFormat="1" ht="11.25">
      <c r="B180" s="211"/>
      <c r="C180" s="212"/>
      <c r="D180" s="197" t="s">
        <v>238</v>
      </c>
      <c r="E180" s="213" t="s">
        <v>1</v>
      </c>
      <c r="F180" s="214" t="s">
        <v>894</v>
      </c>
      <c r="G180" s="212"/>
      <c r="H180" s="215">
        <v>420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238</v>
      </c>
      <c r="AU180" s="221" t="s">
        <v>86</v>
      </c>
      <c r="AV180" s="13" t="s">
        <v>86</v>
      </c>
      <c r="AW180" s="13" t="s">
        <v>32</v>
      </c>
      <c r="AX180" s="13" t="s">
        <v>76</v>
      </c>
      <c r="AY180" s="221" t="s">
        <v>131</v>
      </c>
    </row>
    <row r="181" spans="2:51" s="13" customFormat="1" ht="11.25">
      <c r="B181" s="211"/>
      <c r="C181" s="212"/>
      <c r="D181" s="197" t="s">
        <v>238</v>
      </c>
      <c r="E181" s="213" t="s">
        <v>1</v>
      </c>
      <c r="F181" s="214" t="s">
        <v>894</v>
      </c>
      <c r="G181" s="212"/>
      <c r="H181" s="215">
        <v>420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238</v>
      </c>
      <c r="AU181" s="221" t="s">
        <v>86</v>
      </c>
      <c r="AV181" s="13" t="s">
        <v>86</v>
      </c>
      <c r="AW181" s="13" t="s">
        <v>32</v>
      </c>
      <c r="AX181" s="13" t="s">
        <v>76</v>
      </c>
      <c r="AY181" s="221" t="s">
        <v>131</v>
      </c>
    </row>
    <row r="182" spans="2:51" s="14" customFormat="1" ht="11.25">
      <c r="B182" s="222"/>
      <c r="C182" s="223"/>
      <c r="D182" s="197" t="s">
        <v>238</v>
      </c>
      <c r="E182" s="224" t="s">
        <v>1</v>
      </c>
      <c r="F182" s="225" t="s">
        <v>240</v>
      </c>
      <c r="G182" s="223"/>
      <c r="H182" s="226">
        <v>1694</v>
      </c>
      <c r="I182" s="227"/>
      <c r="J182" s="223"/>
      <c r="K182" s="223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238</v>
      </c>
      <c r="AU182" s="232" t="s">
        <v>86</v>
      </c>
      <c r="AV182" s="14" t="s">
        <v>130</v>
      </c>
      <c r="AW182" s="14" t="s">
        <v>32</v>
      </c>
      <c r="AX182" s="14" t="s">
        <v>84</v>
      </c>
      <c r="AY182" s="232" t="s">
        <v>131</v>
      </c>
    </row>
    <row r="183" spans="1:65" s="2" customFormat="1" ht="24.2" customHeight="1">
      <c r="A183" s="34"/>
      <c r="B183" s="35"/>
      <c r="C183" s="184" t="s">
        <v>156</v>
      </c>
      <c r="D183" s="184" t="s">
        <v>132</v>
      </c>
      <c r="E183" s="185" t="s">
        <v>895</v>
      </c>
      <c r="F183" s="186" t="s">
        <v>896</v>
      </c>
      <c r="G183" s="187" t="s">
        <v>226</v>
      </c>
      <c r="H183" s="188">
        <v>1</v>
      </c>
      <c r="I183" s="189"/>
      <c r="J183" s="190">
        <f>ROUND(I183*H183,2)</f>
        <v>0</v>
      </c>
      <c r="K183" s="186" t="s">
        <v>147</v>
      </c>
      <c r="L183" s="39"/>
      <c r="M183" s="191" t="s">
        <v>1</v>
      </c>
      <c r="N183" s="192" t="s">
        <v>41</v>
      </c>
      <c r="O183" s="71"/>
      <c r="P183" s="193">
        <f>O183*H183</f>
        <v>0</v>
      </c>
      <c r="Q183" s="193">
        <v>0</v>
      </c>
      <c r="R183" s="193">
        <f>Q183*H183</f>
        <v>0</v>
      </c>
      <c r="S183" s="193">
        <v>0</v>
      </c>
      <c r="T183" s="19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5" t="s">
        <v>130</v>
      </c>
      <c r="AT183" s="195" t="s">
        <v>132</v>
      </c>
      <c r="AU183" s="195" t="s">
        <v>86</v>
      </c>
      <c r="AY183" s="17" t="s">
        <v>131</v>
      </c>
      <c r="BE183" s="196">
        <f>IF(N183="základní",J183,0)</f>
        <v>0</v>
      </c>
      <c r="BF183" s="196">
        <f>IF(N183="snížená",J183,0)</f>
        <v>0</v>
      </c>
      <c r="BG183" s="196">
        <f>IF(N183="zákl. přenesená",J183,0)</f>
        <v>0</v>
      </c>
      <c r="BH183" s="196">
        <f>IF(N183="sníž. přenesená",J183,0)</f>
        <v>0</v>
      </c>
      <c r="BI183" s="196">
        <f>IF(N183="nulová",J183,0)</f>
        <v>0</v>
      </c>
      <c r="BJ183" s="17" t="s">
        <v>84</v>
      </c>
      <c r="BK183" s="196">
        <f>ROUND(I183*H183,2)</f>
        <v>0</v>
      </c>
      <c r="BL183" s="17" t="s">
        <v>130</v>
      </c>
      <c r="BM183" s="195" t="s">
        <v>173</v>
      </c>
    </row>
    <row r="184" spans="1:47" s="2" customFormat="1" ht="11.25">
      <c r="A184" s="34"/>
      <c r="B184" s="35"/>
      <c r="C184" s="36"/>
      <c r="D184" s="197" t="s">
        <v>137</v>
      </c>
      <c r="E184" s="36"/>
      <c r="F184" s="198" t="s">
        <v>897</v>
      </c>
      <c r="G184" s="36"/>
      <c r="H184" s="36"/>
      <c r="I184" s="199"/>
      <c r="J184" s="36"/>
      <c r="K184" s="36"/>
      <c r="L184" s="39"/>
      <c r="M184" s="200"/>
      <c r="N184" s="201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137</v>
      </c>
      <c r="AU184" s="17" t="s">
        <v>86</v>
      </c>
    </row>
    <row r="185" spans="1:47" s="2" customFormat="1" ht="11.25">
      <c r="A185" s="34"/>
      <c r="B185" s="35"/>
      <c r="C185" s="36"/>
      <c r="D185" s="204" t="s">
        <v>148</v>
      </c>
      <c r="E185" s="36"/>
      <c r="F185" s="205" t="s">
        <v>898</v>
      </c>
      <c r="G185" s="36"/>
      <c r="H185" s="36"/>
      <c r="I185" s="199"/>
      <c r="J185" s="36"/>
      <c r="K185" s="36"/>
      <c r="L185" s="39"/>
      <c r="M185" s="200"/>
      <c r="N185" s="201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148</v>
      </c>
      <c r="AU185" s="17" t="s">
        <v>86</v>
      </c>
    </row>
    <row r="186" spans="1:65" s="2" customFormat="1" ht="33" customHeight="1">
      <c r="A186" s="34"/>
      <c r="B186" s="35"/>
      <c r="C186" s="184" t="s">
        <v>175</v>
      </c>
      <c r="D186" s="184" t="s">
        <v>132</v>
      </c>
      <c r="E186" s="185" t="s">
        <v>899</v>
      </c>
      <c r="F186" s="186" t="s">
        <v>900</v>
      </c>
      <c r="G186" s="187" t="s">
        <v>226</v>
      </c>
      <c r="H186" s="188">
        <v>35</v>
      </c>
      <c r="I186" s="189"/>
      <c r="J186" s="190">
        <f>ROUND(I186*H186,2)</f>
        <v>0</v>
      </c>
      <c r="K186" s="186" t="s">
        <v>147</v>
      </c>
      <c r="L186" s="39"/>
      <c r="M186" s="191" t="s">
        <v>1</v>
      </c>
      <c r="N186" s="192" t="s">
        <v>41</v>
      </c>
      <c r="O186" s="71"/>
      <c r="P186" s="193">
        <f>O186*H186</f>
        <v>0</v>
      </c>
      <c r="Q186" s="193">
        <v>0</v>
      </c>
      <c r="R186" s="193">
        <f>Q186*H186</f>
        <v>0</v>
      </c>
      <c r="S186" s="193">
        <v>0</v>
      </c>
      <c r="T186" s="194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5" t="s">
        <v>130</v>
      </c>
      <c r="AT186" s="195" t="s">
        <v>132</v>
      </c>
      <c r="AU186" s="195" t="s">
        <v>86</v>
      </c>
      <c r="AY186" s="17" t="s">
        <v>131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17" t="s">
        <v>84</v>
      </c>
      <c r="BK186" s="196">
        <f>ROUND(I186*H186,2)</f>
        <v>0</v>
      </c>
      <c r="BL186" s="17" t="s">
        <v>130</v>
      </c>
      <c r="BM186" s="195" t="s">
        <v>178</v>
      </c>
    </row>
    <row r="187" spans="1:47" s="2" customFormat="1" ht="29.25">
      <c r="A187" s="34"/>
      <c r="B187" s="35"/>
      <c r="C187" s="36"/>
      <c r="D187" s="197" t="s">
        <v>137</v>
      </c>
      <c r="E187" s="36"/>
      <c r="F187" s="198" t="s">
        <v>901</v>
      </c>
      <c r="G187" s="36"/>
      <c r="H187" s="36"/>
      <c r="I187" s="199"/>
      <c r="J187" s="36"/>
      <c r="K187" s="36"/>
      <c r="L187" s="39"/>
      <c r="M187" s="200"/>
      <c r="N187" s="201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137</v>
      </c>
      <c r="AU187" s="17" t="s">
        <v>86</v>
      </c>
    </row>
    <row r="188" spans="1:47" s="2" customFormat="1" ht="11.25">
      <c r="A188" s="34"/>
      <c r="B188" s="35"/>
      <c r="C188" s="36"/>
      <c r="D188" s="204" t="s">
        <v>148</v>
      </c>
      <c r="E188" s="36"/>
      <c r="F188" s="205" t="s">
        <v>902</v>
      </c>
      <c r="G188" s="36"/>
      <c r="H188" s="36"/>
      <c r="I188" s="199"/>
      <c r="J188" s="36"/>
      <c r="K188" s="36"/>
      <c r="L188" s="39"/>
      <c r="M188" s="200"/>
      <c r="N188" s="201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148</v>
      </c>
      <c r="AU188" s="17" t="s">
        <v>86</v>
      </c>
    </row>
    <row r="189" spans="2:51" s="13" customFormat="1" ht="11.25">
      <c r="B189" s="211"/>
      <c r="C189" s="212"/>
      <c r="D189" s="197" t="s">
        <v>238</v>
      </c>
      <c r="E189" s="213" t="s">
        <v>1</v>
      </c>
      <c r="F189" s="214" t="s">
        <v>903</v>
      </c>
      <c r="G189" s="212"/>
      <c r="H189" s="215">
        <v>21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238</v>
      </c>
      <c r="AU189" s="221" t="s">
        <v>86</v>
      </c>
      <c r="AV189" s="13" t="s">
        <v>86</v>
      </c>
      <c r="AW189" s="13" t="s">
        <v>32</v>
      </c>
      <c r="AX189" s="13" t="s">
        <v>76</v>
      </c>
      <c r="AY189" s="221" t="s">
        <v>131</v>
      </c>
    </row>
    <row r="190" spans="2:51" s="13" customFormat="1" ht="11.25">
      <c r="B190" s="211"/>
      <c r="C190" s="212"/>
      <c r="D190" s="197" t="s">
        <v>238</v>
      </c>
      <c r="E190" s="213" t="s">
        <v>1</v>
      </c>
      <c r="F190" s="214" t="s">
        <v>904</v>
      </c>
      <c r="G190" s="212"/>
      <c r="H190" s="215">
        <v>14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238</v>
      </c>
      <c r="AU190" s="221" t="s">
        <v>86</v>
      </c>
      <c r="AV190" s="13" t="s">
        <v>86</v>
      </c>
      <c r="AW190" s="13" t="s">
        <v>32</v>
      </c>
      <c r="AX190" s="13" t="s">
        <v>76</v>
      </c>
      <c r="AY190" s="221" t="s">
        <v>131</v>
      </c>
    </row>
    <row r="191" spans="2:51" s="14" customFormat="1" ht="11.25">
      <c r="B191" s="222"/>
      <c r="C191" s="223"/>
      <c r="D191" s="197" t="s">
        <v>238</v>
      </c>
      <c r="E191" s="224" t="s">
        <v>1</v>
      </c>
      <c r="F191" s="225" t="s">
        <v>240</v>
      </c>
      <c r="G191" s="223"/>
      <c r="H191" s="226">
        <v>35</v>
      </c>
      <c r="I191" s="227"/>
      <c r="J191" s="223"/>
      <c r="K191" s="223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238</v>
      </c>
      <c r="AU191" s="232" t="s">
        <v>86</v>
      </c>
      <c r="AV191" s="14" t="s">
        <v>130</v>
      </c>
      <c r="AW191" s="14" t="s">
        <v>32</v>
      </c>
      <c r="AX191" s="14" t="s">
        <v>84</v>
      </c>
      <c r="AY191" s="232" t="s">
        <v>131</v>
      </c>
    </row>
    <row r="192" spans="1:65" s="2" customFormat="1" ht="24.2" customHeight="1">
      <c r="A192" s="34"/>
      <c r="B192" s="35"/>
      <c r="C192" s="184" t="s">
        <v>160</v>
      </c>
      <c r="D192" s="184" t="s">
        <v>132</v>
      </c>
      <c r="E192" s="185" t="s">
        <v>905</v>
      </c>
      <c r="F192" s="186" t="s">
        <v>906</v>
      </c>
      <c r="G192" s="187" t="s">
        <v>226</v>
      </c>
      <c r="H192" s="188">
        <v>2</v>
      </c>
      <c r="I192" s="189"/>
      <c r="J192" s="190">
        <f>ROUND(I192*H192,2)</f>
        <v>0</v>
      </c>
      <c r="K192" s="186" t="s">
        <v>147</v>
      </c>
      <c r="L192" s="39"/>
      <c r="M192" s="191" t="s">
        <v>1</v>
      </c>
      <c r="N192" s="192" t="s">
        <v>41</v>
      </c>
      <c r="O192" s="71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5" t="s">
        <v>130</v>
      </c>
      <c r="AT192" s="195" t="s">
        <v>132</v>
      </c>
      <c r="AU192" s="195" t="s">
        <v>86</v>
      </c>
      <c r="AY192" s="17" t="s">
        <v>131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7" t="s">
        <v>84</v>
      </c>
      <c r="BK192" s="196">
        <f>ROUND(I192*H192,2)</f>
        <v>0</v>
      </c>
      <c r="BL192" s="17" t="s">
        <v>130</v>
      </c>
      <c r="BM192" s="195" t="s">
        <v>183</v>
      </c>
    </row>
    <row r="193" spans="1:47" s="2" customFormat="1" ht="19.5">
      <c r="A193" s="34"/>
      <c r="B193" s="35"/>
      <c r="C193" s="36"/>
      <c r="D193" s="197" t="s">
        <v>137</v>
      </c>
      <c r="E193" s="36"/>
      <c r="F193" s="198" t="s">
        <v>907</v>
      </c>
      <c r="G193" s="36"/>
      <c r="H193" s="36"/>
      <c r="I193" s="199"/>
      <c r="J193" s="36"/>
      <c r="K193" s="36"/>
      <c r="L193" s="39"/>
      <c r="M193" s="200"/>
      <c r="N193" s="201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137</v>
      </c>
      <c r="AU193" s="17" t="s">
        <v>86</v>
      </c>
    </row>
    <row r="194" spans="1:47" s="2" customFormat="1" ht="11.25">
      <c r="A194" s="34"/>
      <c r="B194" s="35"/>
      <c r="C194" s="36"/>
      <c r="D194" s="204" t="s">
        <v>148</v>
      </c>
      <c r="E194" s="36"/>
      <c r="F194" s="205" t="s">
        <v>908</v>
      </c>
      <c r="G194" s="36"/>
      <c r="H194" s="36"/>
      <c r="I194" s="199"/>
      <c r="J194" s="36"/>
      <c r="K194" s="36"/>
      <c r="L194" s="39"/>
      <c r="M194" s="200"/>
      <c r="N194" s="201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148</v>
      </c>
      <c r="AU194" s="17" t="s">
        <v>86</v>
      </c>
    </row>
    <row r="195" spans="1:65" s="2" customFormat="1" ht="24.2" customHeight="1">
      <c r="A195" s="34"/>
      <c r="B195" s="35"/>
      <c r="C195" s="184" t="s">
        <v>185</v>
      </c>
      <c r="D195" s="184" t="s">
        <v>132</v>
      </c>
      <c r="E195" s="185" t="s">
        <v>909</v>
      </c>
      <c r="F195" s="186" t="s">
        <v>910</v>
      </c>
      <c r="G195" s="187" t="s">
        <v>226</v>
      </c>
      <c r="H195" s="188">
        <v>2</v>
      </c>
      <c r="I195" s="189"/>
      <c r="J195" s="190">
        <f>ROUND(I195*H195,2)</f>
        <v>0</v>
      </c>
      <c r="K195" s="186" t="s">
        <v>147</v>
      </c>
      <c r="L195" s="39"/>
      <c r="M195" s="191" t="s">
        <v>1</v>
      </c>
      <c r="N195" s="192" t="s">
        <v>41</v>
      </c>
      <c r="O195" s="71"/>
      <c r="P195" s="193">
        <f>O195*H195</f>
        <v>0</v>
      </c>
      <c r="Q195" s="193">
        <v>0</v>
      </c>
      <c r="R195" s="193">
        <f>Q195*H195</f>
        <v>0</v>
      </c>
      <c r="S195" s="193">
        <v>0</v>
      </c>
      <c r="T195" s="19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5" t="s">
        <v>130</v>
      </c>
      <c r="AT195" s="195" t="s">
        <v>132</v>
      </c>
      <c r="AU195" s="195" t="s">
        <v>86</v>
      </c>
      <c r="AY195" s="17" t="s">
        <v>131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17" t="s">
        <v>84</v>
      </c>
      <c r="BK195" s="196">
        <f>ROUND(I195*H195,2)</f>
        <v>0</v>
      </c>
      <c r="BL195" s="17" t="s">
        <v>130</v>
      </c>
      <c r="BM195" s="195" t="s">
        <v>188</v>
      </c>
    </row>
    <row r="196" spans="1:47" s="2" customFormat="1" ht="19.5">
      <c r="A196" s="34"/>
      <c r="B196" s="35"/>
      <c r="C196" s="36"/>
      <c r="D196" s="197" t="s">
        <v>137</v>
      </c>
      <c r="E196" s="36"/>
      <c r="F196" s="198" t="s">
        <v>911</v>
      </c>
      <c r="G196" s="36"/>
      <c r="H196" s="36"/>
      <c r="I196" s="199"/>
      <c r="J196" s="36"/>
      <c r="K196" s="36"/>
      <c r="L196" s="39"/>
      <c r="M196" s="200"/>
      <c r="N196" s="201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137</v>
      </c>
      <c r="AU196" s="17" t="s">
        <v>86</v>
      </c>
    </row>
    <row r="197" spans="1:47" s="2" customFormat="1" ht="11.25">
      <c r="A197" s="34"/>
      <c r="B197" s="35"/>
      <c r="C197" s="36"/>
      <c r="D197" s="204" t="s">
        <v>148</v>
      </c>
      <c r="E197" s="36"/>
      <c r="F197" s="205" t="s">
        <v>912</v>
      </c>
      <c r="G197" s="36"/>
      <c r="H197" s="36"/>
      <c r="I197" s="199"/>
      <c r="J197" s="36"/>
      <c r="K197" s="36"/>
      <c r="L197" s="39"/>
      <c r="M197" s="200"/>
      <c r="N197" s="201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148</v>
      </c>
      <c r="AU197" s="17" t="s">
        <v>86</v>
      </c>
    </row>
    <row r="198" spans="1:65" s="2" customFormat="1" ht="24.2" customHeight="1">
      <c r="A198" s="34"/>
      <c r="B198" s="35"/>
      <c r="C198" s="184" t="s">
        <v>164</v>
      </c>
      <c r="D198" s="184" t="s">
        <v>132</v>
      </c>
      <c r="E198" s="185" t="s">
        <v>913</v>
      </c>
      <c r="F198" s="186" t="s">
        <v>914</v>
      </c>
      <c r="G198" s="187" t="s">
        <v>226</v>
      </c>
      <c r="H198" s="188">
        <v>35</v>
      </c>
      <c r="I198" s="189"/>
      <c r="J198" s="190">
        <f>ROUND(I198*H198,2)</f>
        <v>0</v>
      </c>
      <c r="K198" s="186" t="s">
        <v>147</v>
      </c>
      <c r="L198" s="39"/>
      <c r="M198" s="191" t="s">
        <v>1</v>
      </c>
      <c r="N198" s="192" t="s">
        <v>41</v>
      </c>
      <c r="O198" s="71"/>
      <c r="P198" s="193">
        <f>O198*H198</f>
        <v>0</v>
      </c>
      <c r="Q198" s="193">
        <v>0</v>
      </c>
      <c r="R198" s="193">
        <f>Q198*H198</f>
        <v>0</v>
      </c>
      <c r="S198" s="193">
        <v>0</v>
      </c>
      <c r="T198" s="194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5" t="s">
        <v>130</v>
      </c>
      <c r="AT198" s="195" t="s">
        <v>132</v>
      </c>
      <c r="AU198" s="195" t="s">
        <v>86</v>
      </c>
      <c r="AY198" s="17" t="s">
        <v>131</v>
      </c>
      <c r="BE198" s="196">
        <f>IF(N198="základní",J198,0)</f>
        <v>0</v>
      </c>
      <c r="BF198" s="196">
        <f>IF(N198="snížená",J198,0)</f>
        <v>0</v>
      </c>
      <c r="BG198" s="196">
        <f>IF(N198="zákl. přenesená",J198,0)</f>
        <v>0</v>
      </c>
      <c r="BH198" s="196">
        <f>IF(N198="sníž. přenesená",J198,0)</f>
        <v>0</v>
      </c>
      <c r="BI198" s="196">
        <f>IF(N198="nulová",J198,0)</f>
        <v>0</v>
      </c>
      <c r="BJ198" s="17" t="s">
        <v>84</v>
      </c>
      <c r="BK198" s="196">
        <f>ROUND(I198*H198,2)</f>
        <v>0</v>
      </c>
      <c r="BL198" s="17" t="s">
        <v>130</v>
      </c>
      <c r="BM198" s="195" t="s">
        <v>194</v>
      </c>
    </row>
    <row r="199" spans="1:47" s="2" customFormat="1" ht="29.25">
      <c r="A199" s="34"/>
      <c r="B199" s="35"/>
      <c r="C199" s="36"/>
      <c r="D199" s="197" t="s">
        <v>137</v>
      </c>
      <c r="E199" s="36"/>
      <c r="F199" s="198" t="s">
        <v>915</v>
      </c>
      <c r="G199" s="36"/>
      <c r="H199" s="36"/>
      <c r="I199" s="199"/>
      <c r="J199" s="36"/>
      <c r="K199" s="36"/>
      <c r="L199" s="39"/>
      <c r="M199" s="200"/>
      <c r="N199" s="201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137</v>
      </c>
      <c r="AU199" s="17" t="s">
        <v>86</v>
      </c>
    </row>
    <row r="200" spans="1:47" s="2" customFormat="1" ht="11.25">
      <c r="A200" s="34"/>
      <c r="B200" s="35"/>
      <c r="C200" s="36"/>
      <c r="D200" s="204" t="s">
        <v>148</v>
      </c>
      <c r="E200" s="36"/>
      <c r="F200" s="205" t="s">
        <v>916</v>
      </c>
      <c r="G200" s="36"/>
      <c r="H200" s="36"/>
      <c r="I200" s="199"/>
      <c r="J200" s="36"/>
      <c r="K200" s="36"/>
      <c r="L200" s="39"/>
      <c r="M200" s="200"/>
      <c r="N200" s="201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148</v>
      </c>
      <c r="AU200" s="17" t="s">
        <v>86</v>
      </c>
    </row>
    <row r="201" spans="1:65" s="2" customFormat="1" ht="24.2" customHeight="1">
      <c r="A201" s="34"/>
      <c r="B201" s="35"/>
      <c r="C201" s="184" t="s">
        <v>198</v>
      </c>
      <c r="D201" s="184" t="s">
        <v>132</v>
      </c>
      <c r="E201" s="185" t="s">
        <v>917</v>
      </c>
      <c r="F201" s="186" t="s">
        <v>918</v>
      </c>
      <c r="G201" s="187" t="s">
        <v>226</v>
      </c>
      <c r="H201" s="188">
        <v>35</v>
      </c>
      <c r="I201" s="189"/>
      <c r="J201" s="190">
        <f>ROUND(I201*H201,2)</f>
        <v>0</v>
      </c>
      <c r="K201" s="186" t="s">
        <v>147</v>
      </c>
      <c r="L201" s="39"/>
      <c r="M201" s="191" t="s">
        <v>1</v>
      </c>
      <c r="N201" s="192" t="s">
        <v>41</v>
      </c>
      <c r="O201" s="71"/>
      <c r="P201" s="193">
        <f>O201*H201</f>
        <v>0</v>
      </c>
      <c r="Q201" s="193">
        <v>0</v>
      </c>
      <c r="R201" s="193">
        <f>Q201*H201</f>
        <v>0</v>
      </c>
      <c r="S201" s="193">
        <v>0</v>
      </c>
      <c r="T201" s="194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5" t="s">
        <v>130</v>
      </c>
      <c r="AT201" s="195" t="s">
        <v>132</v>
      </c>
      <c r="AU201" s="195" t="s">
        <v>86</v>
      </c>
      <c r="AY201" s="17" t="s">
        <v>131</v>
      </c>
      <c r="BE201" s="196">
        <f>IF(N201="základní",J201,0)</f>
        <v>0</v>
      </c>
      <c r="BF201" s="196">
        <f>IF(N201="snížená",J201,0)</f>
        <v>0</v>
      </c>
      <c r="BG201" s="196">
        <f>IF(N201="zákl. přenesená",J201,0)</f>
        <v>0</v>
      </c>
      <c r="BH201" s="196">
        <f>IF(N201="sníž. přenesená",J201,0)</f>
        <v>0</v>
      </c>
      <c r="BI201" s="196">
        <f>IF(N201="nulová",J201,0)</f>
        <v>0</v>
      </c>
      <c r="BJ201" s="17" t="s">
        <v>84</v>
      </c>
      <c r="BK201" s="196">
        <f>ROUND(I201*H201,2)</f>
        <v>0</v>
      </c>
      <c r="BL201" s="17" t="s">
        <v>130</v>
      </c>
      <c r="BM201" s="195" t="s">
        <v>201</v>
      </c>
    </row>
    <row r="202" spans="1:47" s="2" customFormat="1" ht="29.25">
      <c r="A202" s="34"/>
      <c r="B202" s="35"/>
      <c r="C202" s="36"/>
      <c r="D202" s="197" t="s">
        <v>137</v>
      </c>
      <c r="E202" s="36"/>
      <c r="F202" s="198" t="s">
        <v>919</v>
      </c>
      <c r="G202" s="36"/>
      <c r="H202" s="36"/>
      <c r="I202" s="199"/>
      <c r="J202" s="36"/>
      <c r="K202" s="36"/>
      <c r="L202" s="39"/>
      <c r="M202" s="200"/>
      <c r="N202" s="201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137</v>
      </c>
      <c r="AU202" s="17" t="s">
        <v>86</v>
      </c>
    </row>
    <row r="203" spans="1:47" s="2" customFormat="1" ht="11.25">
      <c r="A203" s="34"/>
      <c r="B203" s="35"/>
      <c r="C203" s="36"/>
      <c r="D203" s="204" t="s">
        <v>148</v>
      </c>
      <c r="E203" s="36"/>
      <c r="F203" s="205" t="s">
        <v>920</v>
      </c>
      <c r="G203" s="36"/>
      <c r="H203" s="36"/>
      <c r="I203" s="199"/>
      <c r="J203" s="36"/>
      <c r="K203" s="36"/>
      <c r="L203" s="39"/>
      <c r="M203" s="200"/>
      <c r="N203" s="201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148</v>
      </c>
      <c r="AU203" s="17" t="s">
        <v>86</v>
      </c>
    </row>
    <row r="204" spans="1:65" s="2" customFormat="1" ht="33" customHeight="1">
      <c r="A204" s="34"/>
      <c r="B204" s="35"/>
      <c r="C204" s="184" t="s">
        <v>169</v>
      </c>
      <c r="D204" s="184" t="s">
        <v>132</v>
      </c>
      <c r="E204" s="185" t="s">
        <v>921</v>
      </c>
      <c r="F204" s="186" t="s">
        <v>922</v>
      </c>
      <c r="G204" s="187" t="s">
        <v>271</v>
      </c>
      <c r="H204" s="188">
        <v>12</v>
      </c>
      <c r="I204" s="189"/>
      <c r="J204" s="190">
        <f>ROUND(I204*H204,2)</f>
        <v>0</v>
      </c>
      <c r="K204" s="186" t="s">
        <v>147</v>
      </c>
      <c r="L204" s="39"/>
      <c r="M204" s="191" t="s">
        <v>1</v>
      </c>
      <c r="N204" s="192" t="s">
        <v>41</v>
      </c>
      <c r="O204" s="71"/>
      <c r="P204" s="193">
        <f>O204*H204</f>
        <v>0</v>
      </c>
      <c r="Q204" s="193">
        <v>0</v>
      </c>
      <c r="R204" s="193">
        <f>Q204*H204</f>
        <v>0</v>
      </c>
      <c r="S204" s="193">
        <v>0</v>
      </c>
      <c r="T204" s="194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5" t="s">
        <v>130</v>
      </c>
      <c r="AT204" s="195" t="s">
        <v>132</v>
      </c>
      <c r="AU204" s="195" t="s">
        <v>86</v>
      </c>
      <c r="AY204" s="17" t="s">
        <v>131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17" t="s">
        <v>84</v>
      </c>
      <c r="BK204" s="196">
        <f>ROUND(I204*H204,2)</f>
        <v>0</v>
      </c>
      <c r="BL204" s="17" t="s">
        <v>130</v>
      </c>
      <c r="BM204" s="195" t="s">
        <v>299</v>
      </c>
    </row>
    <row r="205" spans="1:47" s="2" customFormat="1" ht="19.5">
      <c r="A205" s="34"/>
      <c r="B205" s="35"/>
      <c r="C205" s="36"/>
      <c r="D205" s="197" t="s">
        <v>137</v>
      </c>
      <c r="E205" s="36"/>
      <c r="F205" s="198" t="s">
        <v>922</v>
      </c>
      <c r="G205" s="36"/>
      <c r="H205" s="36"/>
      <c r="I205" s="199"/>
      <c r="J205" s="36"/>
      <c r="K205" s="36"/>
      <c r="L205" s="39"/>
      <c r="M205" s="200"/>
      <c r="N205" s="201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137</v>
      </c>
      <c r="AU205" s="17" t="s">
        <v>86</v>
      </c>
    </row>
    <row r="206" spans="1:47" s="2" customFormat="1" ht="11.25">
      <c r="A206" s="34"/>
      <c r="B206" s="35"/>
      <c r="C206" s="36"/>
      <c r="D206" s="204" t="s">
        <v>148</v>
      </c>
      <c r="E206" s="36"/>
      <c r="F206" s="205" t="s">
        <v>923</v>
      </c>
      <c r="G206" s="36"/>
      <c r="H206" s="36"/>
      <c r="I206" s="199"/>
      <c r="J206" s="36"/>
      <c r="K206" s="36"/>
      <c r="L206" s="39"/>
      <c r="M206" s="200"/>
      <c r="N206" s="201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148</v>
      </c>
      <c r="AU206" s="17" t="s">
        <v>86</v>
      </c>
    </row>
    <row r="207" spans="2:51" s="15" customFormat="1" ht="11.25">
      <c r="B207" s="233"/>
      <c r="C207" s="234"/>
      <c r="D207" s="197" t="s">
        <v>238</v>
      </c>
      <c r="E207" s="235" t="s">
        <v>1</v>
      </c>
      <c r="F207" s="236" t="s">
        <v>924</v>
      </c>
      <c r="G207" s="234"/>
      <c r="H207" s="235" t="s">
        <v>1</v>
      </c>
      <c r="I207" s="237"/>
      <c r="J207" s="234"/>
      <c r="K207" s="234"/>
      <c r="L207" s="238"/>
      <c r="M207" s="239"/>
      <c r="N207" s="240"/>
      <c r="O207" s="240"/>
      <c r="P207" s="240"/>
      <c r="Q207" s="240"/>
      <c r="R207" s="240"/>
      <c r="S207" s="240"/>
      <c r="T207" s="241"/>
      <c r="AT207" s="242" t="s">
        <v>238</v>
      </c>
      <c r="AU207" s="242" t="s">
        <v>86</v>
      </c>
      <c r="AV207" s="15" t="s">
        <v>84</v>
      </c>
      <c r="AW207" s="15" t="s">
        <v>32</v>
      </c>
      <c r="AX207" s="15" t="s">
        <v>76</v>
      </c>
      <c r="AY207" s="242" t="s">
        <v>131</v>
      </c>
    </row>
    <row r="208" spans="2:51" s="13" customFormat="1" ht="11.25">
      <c r="B208" s="211"/>
      <c r="C208" s="212"/>
      <c r="D208" s="197" t="s">
        <v>238</v>
      </c>
      <c r="E208" s="213" t="s">
        <v>1</v>
      </c>
      <c r="F208" s="214" t="s">
        <v>925</v>
      </c>
      <c r="G208" s="212"/>
      <c r="H208" s="215">
        <v>12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238</v>
      </c>
      <c r="AU208" s="221" t="s">
        <v>86</v>
      </c>
      <c r="AV208" s="13" t="s">
        <v>86</v>
      </c>
      <c r="AW208" s="13" t="s">
        <v>32</v>
      </c>
      <c r="AX208" s="13" t="s">
        <v>76</v>
      </c>
      <c r="AY208" s="221" t="s">
        <v>131</v>
      </c>
    </row>
    <row r="209" spans="2:51" s="14" customFormat="1" ht="11.25">
      <c r="B209" s="222"/>
      <c r="C209" s="223"/>
      <c r="D209" s="197" t="s">
        <v>238</v>
      </c>
      <c r="E209" s="224" t="s">
        <v>1</v>
      </c>
      <c r="F209" s="225" t="s">
        <v>240</v>
      </c>
      <c r="G209" s="223"/>
      <c r="H209" s="226">
        <v>12</v>
      </c>
      <c r="I209" s="227"/>
      <c r="J209" s="223"/>
      <c r="K209" s="223"/>
      <c r="L209" s="228"/>
      <c r="M209" s="229"/>
      <c r="N209" s="230"/>
      <c r="O209" s="230"/>
      <c r="P209" s="230"/>
      <c r="Q209" s="230"/>
      <c r="R209" s="230"/>
      <c r="S209" s="230"/>
      <c r="T209" s="231"/>
      <c r="AT209" s="232" t="s">
        <v>238</v>
      </c>
      <c r="AU209" s="232" t="s">
        <v>86</v>
      </c>
      <c r="AV209" s="14" t="s">
        <v>130</v>
      </c>
      <c r="AW209" s="14" t="s">
        <v>32</v>
      </c>
      <c r="AX209" s="14" t="s">
        <v>84</v>
      </c>
      <c r="AY209" s="232" t="s">
        <v>131</v>
      </c>
    </row>
    <row r="210" spans="1:65" s="2" customFormat="1" ht="24.2" customHeight="1">
      <c r="A210" s="34"/>
      <c r="B210" s="35"/>
      <c r="C210" s="184" t="s">
        <v>8</v>
      </c>
      <c r="D210" s="184" t="s">
        <v>132</v>
      </c>
      <c r="E210" s="185" t="s">
        <v>926</v>
      </c>
      <c r="F210" s="186" t="s">
        <v>927</v>
      </c>
      <c r="G210" s="187" t="s">
        <v>271</v>
      </c>
      <c r="H210" s="188">
        <v>12</v>
      </c>
      <c r="I210" s="189"/>
      <c r="J210" s="190">
        <f>ROUND(I210*H210,2)</f>
        <v>0</v>
      </c>
      <c r="K210" s="186" t="s">
        <v>147</v>
      </c>
      <c r="L210" s="39"/>
      <c r="M210" s="191" t="s">
        <v>1</v>
      </c>
      <c r="N210" s="192" t="s">
        <v>41</v>
      </c>
      <c r="O210" s="71"/>
      <c r="P210" s="193">
        <f>O210*H210</f>
        <v>0</v>
      </c>
      <c r="Q210" s="193">
        <v>0</v>
      </c>
      <c r="R210" s="193">
        <f>Q210*H210</f>
        <v>0</v>
      </c>
      <c r="S210" s="193">
        <v>0</v>
      </c>
      <c r="T210" s="194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5" t="s">
        <v>130</v>
      </c>
      <c r="AT210" s="195" t="s">
        <v>132</v>
      </c>
      <c r="AU210" s="195" t="s">
        <v>86</v>
      </c>
      <c r="AY210" s="17" t="s">
        <v>131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17" t="s">
        <v>84</v>
      </c>
      <c r="BK210" s="196">
        <f>ROUND(I210*H210,2)</f>
        <v>0</v>
      </c>
      <c r="BL210" s="17" t="s">
        <v>130</v>
      </c>
      <c r="BM210" s="195" t="s">
        <v>306</v>
      </c>
    </row>
    <row r="211" spans="1:47" s="2" customFormat="1" ht="19.5">
      <c r="A211" s="34"/>
      <c r="B211" s="35"/>
      <c r="C211" s="36"/>
      <c r="D211" s="197" t="s">
        <v>137</v>
      </c>
      <c r="E211" s="36"/>
      <c r="F211" s="198" t="s">
        <v>928</v>
      </c>
      <c r="G211" s="36"/>
      <c r="H211" s="36"/>
      <c r="I211" s="199"/>
      <c r="J211" s="36"/>
      <c r="K211" s="36"/>
      <c r="L211" s="39"/>
      <c r="M211" s="200"/>
      <c r="N211" s="201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137</v>
      </c>
      <c r="AU211" s="17" t="s">
        <v>86</v>
      </c>
    </row>
    <row r="212" spans="1:47" s="2" customFormat="1" ht="11.25">
      <c r="A212" s="34"/>
      <c r="B212" s="35"/>
      <c r="C212" s="36"/>
      <c r="D212" s="204" t="s">
        <v>148</v>
      </c>
      <c r="E212" s="36"/>
      <c r="F212" s="205" t="s">
        <v>929</v>
      </c>
      <c r="G212" s="36"/>
      <c r="H212" s="36"/>
      <c r="I212" s="199"/>
      <c r="J212" s="36"/>
      <c r="K212" s="36"/>
      <c r="L212" s="39"/>
      <c r="M212" s="207"/>
      <c r="N212" s="208"/>
      <c r="O212" s="209"/>
      <c r="P212" s="209"/>
      <c r="Q212" s="209"/>
      <c r="R212" s="209"/>
      <c r="S212" s="209"/>
      <c r="T212" s="210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148</v>
      </c>
      <c r="AU212" s="17" t="s">
        <v>86</v>
      </c>
    </row>
    <row r="213" spans="1:31" s="2" customFormat="1" ht="6.95" customHeight="1">
      <c r="A213" s="34"/>
      <c r="B213" s="54"/>
      <c r="C213" s="55"/>
      <c r="D213" s="55"/>
      <c r="E213" s="55"/>
      <c r="F213" s="55"/>
      <c r="G213" s="55"/>
      <c r="H213" s="55"/>
      <c r="I213" s="55"/>
      <c r="J213" s="55"/>
      <c r="K213" s="55"/>
      <c r="L213" s="39"/>
      <c r="M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</row>
  </sheetData>
  <sheetProtection algorithmName="SHA-512" hashValue="N0bV1z6EWcmC0buTKoynpMyMZYX2E4uznXATUhGTYo/fWbvvGoe4P79w0aAGL3pUkEvrpfPuPOJ6K6QU4mtwdA==" saltValue="D2FVDwJFGDLC+SV6q5OPer0iL8MqxM0mlxFOpmlnk+qaFWY2mglsuknxehwjFlVYU47WcJeYYvfqZ0FZnSkqwQ==" spinCount="100000" sheet="1" objects="1" scenarios="1" formatColumns="0" formatRows="0" autoFilter="0"/>
  <autoFilter ref="C118:K212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hyperlinks>
    <hyperlink ref="F124" r:id="rId1" display="https://podminky.urs.cz/item/CS_URS_2023_02/569831111"/>
    <hyperlink ref="F131" r:id="rId2" display="https://podminky.urs.cz/item/CS_URS_2023_02/913121111"/>
    <hyperlink ref="F143" r:id="rId3" display="https://podminky.urs.cz/item/CS_URS_2023_02/913121211"/>
    <hyperlink ref="F152" r:id="rId4" display="https://podminky.urs.cz/item/CS_URS_2023_02/913221111"/>
    <hyperlink ref="F160" r:id="rId5" display="https://podminky.urs.cz/item/CS_URS_2023_02/913221211"/>
    <hyperlink ref="F167" r:id="rId6" display="https://podminky.urs.cz/item/CS_URS_2023_02/913321111"/>
    <hyperlink ref="F177" r:id="rId7" display="https://podminky.urs.cz/item/CS_URS_2023_02/913321211"/>
    <hyperlink ref="F185" r:id="rId8" display="https://podminky.urs.cz/item/CS_URS_2023_02/913411111"/>
    <hyperlink ref="F188" r:id="rId9" display="https://podminky.urs.cz/item/CS_URS_2023_02/913411211"/>
    <hyperlink ref="F194" r:id="rId10" display="https://podminky.urs.cz/item/CS_URS_2023_02/913911111"/>
    <hyperlink ref="F197" r:id="rId11" display="https://podminky.urs.cz/item/CS_URS_2023_02/913911121"/>
    <hyperlink ref="F200" r:id="rId12" display="https://podminky.urs.cz/item/CS_URS_2023_02/913911211"/>
    <hyperlink ref="F203" r:id="rId13" display="https://podminky.urs.cz/item/CS_URS_2023_02/913911221"/>
    <hyperlink ref="F206" r:id="rId14" display="https://podminky.urs.cz/item/CS_URS_2023_02/915222111"/>
    <hyperlink ref="F212" r:id="rId15" display="https://podminky.urs.cz/item/CS_URS_2023_02/9152229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100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86</v>
      </c>
    </row>
    <row r="4" spans="2:46" s="1" customFormat="1" ht="24.95" customHeight="1">
      <c r="B4" s="20"/>
      <c r="D4" s="110" t="s">
        <v>101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Prodloužení chodníku Svádov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930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26. 9. 2023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>Statutární město Ústí nad Labem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DIPONT s.r.o.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36</v>
      </c>
      <c r="E30" s="34"/>
      <c r="F30" s="34"/>
      <c r="G30" s="34"/>
      <c r="H30" s="34"/>
      <c r="I30" s="34"/>
      <c r="J30" s="120">
        <f>ROUND(J129,2)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38</v>
      </c>
      <c r="G32" s="34"/>
      <c r="H32" s="34"/>
      <c r="I32" s="121" t="s">
        <v>37</v>
      </c>
      <c r="J32" s="121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40</v>
      </c>
      <c r="E33" s="112" t="s">
        <v>41</v>
      </c>
      <c r="F33" s="123">
        <f>ROUND((SUM(BE129:BE488)),2)</f>
        <v>0</v>
      </c>
      <c r="G33" s="34"/>
      <c r="H33" s="34"/>
      <c r="I33" s="124">
        <v>0.21</v>
      </c>
      <c r="J33" s="123">
        <f>ROUND(((SUM(BE129:BE488))*I33),2)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42</v>
      </c>
      <c r="F34" s="123">
        <f>ROUND((SUM(BF129:BF488)),2)</f>
        <v>0</v>
      </c>
      <c r="G34" s="34"/>
      <c r="H34" s="34"/>
      <c r="I34" s="124">
        <v>0.15</v>
      </c>
      <c r="J34" s="123">
        <f>ROUND(((SUM(BF129:BF488))*I34),2)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43</v>
      </c>
      <c r="F35" s="123">
        <f>ROUND((SUM(BG129:BG488)),2)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44</v>
      </c>
      <c r="F36" s="123">
        <f>ROUND((SUM(BH129:BH488)),2)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45</v>
      </c>
      <c r="F37" s="123">
        <f>ROUND((SUM(BI129:BI488)),2)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46</v>
      </c>
      <c r="E39" s="127"/>
      <c r="F39" s="127"/>
      <c r="G39" s="128" t="s">
        <v>47</v>
      </c>
      <c r="H39" s="129" t="s">
        <v>48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49</v>
      </c>
      <c r="E50" s="133"/>
      <c r="F50" s="133"/>
      <c r="G50" s="132" t="s">
        <v>50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51</v>
      </c>
      <c r="E61" s="135"/>
      <c r="F61" s="136" t="s">
        <v>52</v>
      </c>
      <c r="G61" s="134" t="s">
        <v>51</v>
      </c>
      <c r="H61" s="135"/>
      <c r="I61" s="135"/>
      <c r="J61" s="137" t="s">
        <v>52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53</v>
      </c>
      <c r="E65" s="138"/>
      <c r="F65" s="138"/>
      <c r="G65" s="132" t="s">
        <v>54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51</v>
      </c>
      <c r="E76" s="135"/>
      <c r="F76" s="136" t="s">
        <v>52</v>
      </c>
      <c r="G76" s="134" t="s">
        <v>51</v>
      </c>
      <c r="H76" s="135"/>
      <c r="I76" s="135"/>
      <c r="J76" s="137" t="s">
        <v>52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Prodloužení chodníku Svádov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SO 301 - Nová kanalizace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26. 9. 2023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Statutární město Ústí nad Labem</v>
      </c>
      <c r="G91" s="36"/>
      <c r="H91" s="36"/>
      <c r="I91" s="29" t="s">
        <v>30</v>
      </c>
      <c r="J91" s="32" t="str">
        <f>E21</f>
        <v>DIPONT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105</v>
      </c>
      <c r="D94" s="144"/>
      <c r="E94" s="144"/>
      <c r="F94" s="144"/>
      <c r="G94" s="144"/>
      <c r="H94" s="144"/>
      <c r="I94" s="144"/>
      <c r="J94" s="145" t="s">
        <v>106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107</v>
      </c>
      <c r="D96" s="36"/>
      <c r="E96" s="36"/>
      <c r="F96" s="36"/>
      <c r="G96" s="36"/>
      <c r="H96" s="36"/>
      <c r="I96" s="36"/>
      <c r="J96" s="84">
        <f>J129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108</v>
      </c>
    </row>
    <row r="97" spans="2:12" s="9" customFormat="1" ht="24.95" customHeight="1">
      <c r="B97" s="147"/>
      <c r="C97" s="148"/>
      <c r="D97" s="149" t="s">
        <v>207</v>
      </c>
      <c r="E97" s="150"/>
      <c r="F97" s="150"/>
      <c r="G97" s="150"/>
      <c r="H97" s="150"/>
      <c r="I97" s="150"/>
      <c r="J97" s="151">
        <f>J130</f>
        <v>0</v>
      </c>
      <c r="K97" s="148"/>
      <c r="L97" s="152"/>
    </row>
    <row r="98" spans="2:12" s="10" customFormat="1" ht="19.9" customHeight="1">
      <c r="B98" s="153"/>
      <c r="C98" s="154"/>
      <c r="D98" s="155" t="s">
        <v>208</v>
      </c>
      <c r="E98" s="156"/>
      <c r="F98" s="156"/>
      <c r="G98" s="156"/>
      <c r="H98" s="156"/>
      <c r="I98" s="156"/>
      <c r="J98" s="157">
        <f>J131</f>
        <v>0</v>
      </c>
      <c r="K98" s="154"/>
      <c r="L98" s="158"/>
    </row>
    <row r="99" spans="2:12" s="10" customFormat="1" ht="19.9" customHeight="1">
      <c r="B99" s="153"/>
      <c r="C99" s="154"/>
      <c r="D99" s="155" t="s">
        <v>209</v>
      </c>
      <c r="E99" s="156"/>
      <c r="F99" s="156"/>
      <c r="G99" s="156"/>
      <c r="H99" s="156"/>
      <c r="I99" s="156"/>
      <c r="J99" s="157">
        <f>J255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210</v>
      </c>
      <c r="E100" s="156"/>
      <c r="F100" s="156"/>
      <c r="G100" s="156"/>
      <c r="H100" s="156"/>
      <c r="I100" s="156"/>
      <c r="J100" s="157">
        <f>J259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211</v>
      </c>
      <c r="E101" s="156"/>
      <c r="F101" s="156"/>
      <c r="G101" s="156"/>
      <c r="H101" s="156"/>
      <c r="I101" s="156"/>
      <c r="J101" s="157">
        <f>J303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212</v>
      </c>
      <c r="E102" s="156"/>
      <c r="F102" s="156"/>
      <c r="G102" s="156"/>
      <c r="H102" s="156"/>
      <c r="I102" s="156"/>
      <c r="J102" s="157">
        <f>J328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213</v>
      </c>
      <c r="E103" s="156"/>
      <c r="F103" s="156"/>
      <c r="G103" s="156"/>
      <c r="H103" s="156"/>
      <c r="I103" s="156"/>
      <c r="J103" s="157">
        <f>J424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214</v>
      </c>
      <c r="E104" s="156"/>
      <c r="F104" s="156"/>
      <c r="G104" s="156"/>
      <c r="H104" s="156"/>
      <c r="I104" s="156"/>
      <c r="J104" s="157">
        <f>J447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215</v>
      </c>
      <c r="E105" s="156"/>
      <c r="F105" s="156"/>
      <c r="G105" s="156"/>
      <c r="H105" s="156"/>
      <c r="I105" s="156"/>
      <c r="J105" s="157">
        <f>J467</f>
        <v>0</v>
      </c>
      <c r="K105" s="154"/>
      <c r="L105" s="158"/>
    </row>
    <row r="106" spans="2:12" s="9" customFormat="1" ht="24.95" customHeight="1">
      <c r="B106" s="147"/>
      <c r="C106" s="148"/>
      <c r="D106" s="149" t="s">
        <v>216</v>
      </c>
      <c r="E106" s="150"/>
      <c r="F106" s="150"/>
      <c r="G106" s="150"/>
      <c r="H106" s="150"/>
      <c r="I106" s="150"/>
      <c r="J106" s="151">
        <f>J471</f>
        <v>0</v>
      </c>
      <c r="K106" s="148"/>
      <c r="L106" s="152"/>
    </row>
    <row r="107" spans="2:12" s="10" customFormat="1" ht="19.9" customHeight="1">
      <c r="B107" s="153"/>
      <c r="C107" s="154"/>
      <c r="D107" s="155" t="s">
        <v>218</v>
      </c>
      <c r="E107" s="156"/>
      <c r="F107" s="156"/>
      <c r="G107" s="156"/>
      <c r="H107" s="156"/>
      <c r="I107" s="156"/>
      <c r="J107" s="157">
        <f>J472</f>
        <v>0</v>
      </c>
      <c r="K107" s="154"/>
      <c r="L107" s="158"/>
    </row>
    <row r="108" spans="2:12" s="9" customFormat="1" ht="24.95" customHeight="1">
      <c r="B108" s="147"/>
      <c r="C108" s="148"/>
      <c r="D108" s="149" t="s">
        <v>110</v>
      </c>
      <c r="E108" s="150"/>
      <c r="F108" s="150"/>
      <c r="G108" s="150"/>
      <c r="H108" s="150"/>
      <c r="I108" s="150"/>
      <c r="J108" s="151">
        <f>J484</f>
        <v>0</v>
      </c>
      <c r="K108" s="148"/>
      <c r="L108" s="152"/>
    </row>
    <row r="109" spans="2:12" s="10" customFormat="1" ht="19.9" customHeight="1">
      <c r="B109" s="153"/>
      <c r="C109" s="154"/>
      <c r="D109" s="155" t="s">
        <v>113</v>
      </c>
      <c r="E109" s="156"/>
      <c r="F109" s="156"/>
      <c r="G109" s="156"/>
      <c r="H109" s="156"/>
      <c r="I109" s="156"/>
      <c r="J109" s="157">
        <f>J485</f>
        <v>0</v>
      </c>
      <c r="K109" s="154"/>
      <c r="L109" s="158"/>
    </row>
    <row r="110" spans="1:31" s="2" customFormat="1" ht="21.7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pans="1:31" s="2" customFormat="1" ht="6.95" customHeight="1">
      <c r="A115" s="34"/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4.95" customHeight="1">
      <c r="A116" s="34"/>
      <c r="B116" s="35"/>
      <c r="C116" s="23" t="s">
        <v>115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16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301" t="str">
        <f>E7</f>
        <v>Prodloužení chodníku Svádov</v>
      </c>
      <c r="F119" s="302"/>
      <c r="G119" s="302"/>
      <c r="H119" s="302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102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53" t="str">
        <f>E9</f>
        <v>SO 301 - Nová kanalizace</v>
      </c>
      <c r="F121" s="303"/>
      <c r="G121" s="303"/>
      <c r="H121" s="303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F12</f>
        <v xml:space="preserve"> </v>
      </c>
      <c r="G123" s="36"/>
      <c r="H123" s="36"/>
      <c r="I123" s="29" t="s">
        <v>22</v>
      </c>
      <c r="J123" s="66" t="str">
        <f>IF(J12="","",J12)</f>
        <v>26. 9. 2023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24</v>
      </c>
      <c r="D125" s="36"/>
      <c r="E125" s="36"/>
      <c r="F125" s="27" t="str">
        <f>E15</f>
        <v>Statutární město Ústí nad Labem</v>
      </c>
      <c r="G125" s="36"/>
      <c r="H125" s="36"/>
      <c r="I125" s="29" t="s">
        <v>30</v>
      </c>
      <c r="J125" s="32" t="str">
        <f>E21</f>
        <v>DIPONT s.r.o.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28</v>
      </c>
      <c r="D126" s="36"/>
      <c r="E126" s="36"/>
      <c r="F126" s="27" t="str">
        <f>IF(E18="","",E18)</f>
        <v>Vyplň údaj</v>
      </c>
      <c r="G126" s="36"/>
      <c r="H126" s="36"/>
      <c r="I126" s="29" t="s">
        <v>33</v>
      </c>
      <c r="J126" s="32" t="str">
        <f>E24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59"/>
      <c r="B128" s="160"/>
      <c r="C128" s="161" t="s">
        <v>116</v>
      </c>
      <c r="D128" s="162" t="s">
        <v>61</v>
      </c>
      <c r="E128" s="162" t="s">
        <v>57</v>
      </c>
      <c r="F128" s="162" t="s">
        <v>58</v>
      </c>
      <c r="G128" s="162" t="s">
        <v>117</v>
      </c>
      <c r="H128" s="162" t="s">
        <v>118</v>
      </c>
      <c r="I128" s="162" t="s">
        <v>119</v>
      </c>
      <c r="J128" s="162" t="s">
        <v>106</v>
      </c>
      <c r="K128" s="163" t="s">
        <v>120</v>
      </c>
      <c r="L128" s="164"/>
      <c r="M128" s="75" t="s">
        <v>1</v>
      </c>
      <c r="N128" s="76" t="s">
        <v>40</v>
      </c>
      <c r="O128" s="76" t="s">
        <v>121</v>
      </c>
      <c r="P128" s="76" t="s">
        <v>122</v>
      </c>
      <c r="Q128" s="76" t="s">
        <v>123</v>
      </c>
      <c r="R128" s="76" t="s">
        <v>124</v>
      </c>
      <c r="S128" s="76" t="s">
        <v>125</v>
      </c>
      <c r="T128" s="77" t="s">
        <v>126</v>
      </c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</row>
    <row r="129" spans="1:63" s="2" customFormat="1" ht="22.9" customHeight="1">
      <c r="A129" s="34"/>
      <c r="B129" s="35"/>
      <c r="C129" s="82" t="s">
        <v>127</v>
      </c>
      <c r="D129" s="36"/>
      <c r="E129" s="36"/>
      <c r="F129" s="36"/>
      <c r="G129" s="36"/>
      <c r="H129" s="36"/>
      <c r="I129" s="36"/>
      <c r="J129" s="165">
        <f>BK129</f>
        <v>0</v>
      </c>
      <c r="K129" s="36"/>
      <c r="L129" s="39"/>
      <c r="M129" s="78"/>
      <c r="N129" s="166"/>
      <c r="O129" s="79"/>
      <c r="P129" s="167">
        <f>P130+P471+P484</f>
        <v>0</v>
      </c>
      <c r="Q129" s="79"/>
      <c r="R129" s="167">
        <f>R130+R471+R484</f>
        <v>0</v>
      </c>
      <c r="S129" s="79"/>
      <c r="T129" s="168">
        <f>T130+T471+T484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75</v>
      </c>
      <c r="AU129" s="17" t="s">
        <v>108</v>
      </c>
      <c r="BK129" s="169">
        <f>BK130+BK471+BK484</f>
        <v>0</v>
      </c>
    </row>
    <row r="130" spans="2:63" s="12" customFormat="1" ht="25.9" customHeight="1">
      <c r="B130" s="170"/>
      <c r="C130" s="171"/>
      <c r="D130" s="172" t="s">
        <v>75</v>
      </c>
      <c r="E130" s="173" t="s">
        <v>221</v>
      </c>
      <c r="F130" s="173" t="s">
        <v>222</v>
      </c>
      <c r="G130" s="171"/>
      <c r="H130" s="171"/>
      <c r="I130" s="174"/>
      <c r="J130" s="175">
        <f>BK130</f>
        <v>0</v>
      </c>
      <c r="K130" s="171"/>
      <c r="L130" s="176"/>
      <c r="M130" s="177"/>
      <c r="N130" s="178"/>
      <c r="O130" s="178"/>
      <c r="P130" s="179">
        <f>P131+P255+P259+P303+P328+P424+P447+P467</f>
        <v>0</v>
      </c>
      <c r="Q130" s="178"/>
      <c r="R130" s="179">
        <f>R131+R255+R259+R303+R328+R424+R447+R467</f>
        <v>0</v>
      </c>
      <c r="S130" s="178"/>
      <c r="T130" s="180">
        <f>T131+T255+T259+T303+T328+T424+T447+T467</f>
        <v>0</v>
      </c>
      <c r="AR130" s="181" t="s">
        <v>84</v>
      </c>
      <c r="AT130" s="182" t="s">
        <v>75</v>
      </c>
      <c r="AU130" s="182" t="s">
        <v>76</v>
      </c>
      <c r="AY130" s="181" t="s">
        <v>131</v>
      </c>
      <c r="BK130" s="183">
        <f>BK131+BK255+BK259+BK303+BK328+BK424+BK447+BK467</f>
        <v>0</v>
      </c>
    </row>
    <row r="131" spans="2:63" s="12" customFormat="1" ht="22.9" customHeight="1">
      <c r="B131" s="170"/>
      <c r="C131" s="171"/>
      <c r="D131" s="172" t="s">
        <v>75</v>
      </c>
      <c r="E131" s="202" t="s">
        <v>84</v>
      </c>
      <c r="F131" s="202" t="s">
        <v>223</v>
      </c>
      <c r="G131" s="171"/>
      <c r="H131" s="171"/>
      <c r="I131" s="174"/>
      <c r="J131" s="203">
        <f>BK131</f>
        <v>0</v>
      </c>
      <c r="K131" s="171"/>
      <c r="L131" s="176"/>
      <c r="M131" s="177"/>
      <c r="N131" s="178"/>
      <c r="O131" s="178"/>
      <c r="P131" s="179">
        <f>SUM(P132:P254)</f>
        <v>0</v>
      </c>
      <c r="Q131" s="178"/>
      <c r="R131" s="179">
        <f>SUM(R132:R254)</f>
        <v>0</v>
      </c>
      <c r="S131" s="178"/>
      <c r="T131" s="180">
        <f>SUM(T132:T254)</f>
        <v>0</v>
      </c>
      <c r="AR131" s="181" t="s">
        <v>84</v>
      </c>
      <c r="AT131" s="182" t="s">
        <v>75</v>
      </c>
      <c r="AU131" s="182" t="s">
        <v>84</v>
      </c>
      <c r="AY131" s="181" t="s">
        <v>131</v>
      </c>
      <c r="BK131" s="183">
        <f>SUM(BK132:BK254)</f>
        <v>0</v>
      </c>
    </row>
    <row r="132" spans="1:65" s="2" customFormat="1" ht="24.2" customHeight="1">
      <c r="A132" s="34"/>
      <c r="B132" s="35"/>
      <c r="C132" s="184" t="s">
        <v>84</v>
      </c>
      <c r="D132" s="184" t="s">
        <v>132</v>
      </c>
      <c r="E132" s="185" t="s">
        <v>931</v>
      </c>
      <c r="F132" s="186" t="s">
        <v>932</v>
      </c>
      <c r="G132" s="187" t="s">
        <v>231</v>
      </c>
      <c r="H132" s="188">
        <v>437.75</v>
      </c>
      <c r="I132" s="189"/>
      <c r="J132" s="190">
        <f>ROUND(I132*H132,2)</f>
        <v>0</v>
      </c>
      <c r="K132" s="186" t="s">
        <v>147</v>
      </c>
      <c r="L132" s="39"/>
      <c r="M132" s="191" t="s">
        <v>1</v>
      </c>
      <c r="N132" s="192" t="s">
        <v>41</v>
      </c>
      <c r="O132" s="71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5" t="s">
        <v>130</v>
      </c>
      <c r="AT132" s="195" t="s">
        <v>132</v>
      </c>
      <c r="AU132" s="195" t="s">
        <v>86</v>
      </c>
      <c r="AY132" s="17" t="s">
        <v>131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17" t="s">
        <v>84</v>
      </c>
      <c r="BK132" s="196">
        <f>ROUND(I132*H132,2)</f>
        <v>0</v>
      </c>
      <c r="BL132" s="17" t="s">
        <v>130</v>
      </c>
      <c r="BM132" s="195" t="s">
        <v>86</v>
      </c>
    </row>
    <row r="133" spans="1:47" s="2" customFormat="1" ht="39">
      <c r="A133" s="34"/>
      <c r="B133" s="35"/>
      <c r="C133" s="36"/>
      <c r="D133" s="197" t="s">
        <v>137</v>
      </c>
      <c r="E133" s="36"/>
      <c r="F133" s="198" t="s">
        <v>933</v>
      </c>
      <c r="G133" s="36"/>
      <c r="H133" s="36"/>
      <c r="I133" s="199"/>
      <c r="J133" s="36"/>
      <c r="K133" s="36"/>
      <c r="L133" s="39"/>
      <c r="M133" s="200"/>
      <c r="N133" s="201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137</v>
      </c>
      <c r="AU133" s="17" t="s">
        <v>86</v>
      </c>
    </row>
    <row r="134" spans="1:47" s="2" customFormat="1" ht="11.25">
      <c r="A134" s="34"/>
      <c r="B134" s="35"/>
      <c r="C134" s="36"/>
      <c r="D134" s="204" t="s">
        <v>148</v>
      </c>
      <c r="E134" s="36"/>
      <c r="F134" s="205" t="s">
        <v>934</v>
      </c>
      <c r="G134" s="36"/>
      <c r="H134" s="36"/>
      <c r="I134" s="199"/>
      <c r="J134" s="36"/>
      <c r="K134" s="36"/>
      <c r="L134" s="39"/>
      <c r="M134" s="200"/>
      <c r="N134" s="201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148</v>
      </c>
      <c r="AU134" s="17" t="s">
        <v>86</v>
      </c>
    </row>
    <row r="135" spans="1:65" s="2" customFormat="1" ht="33" customHeight="1">
      <c r="A135" s="34"/>
      <c r="B135" s="35"/>
      <c r="C135" s="184" t="s">
        <v>86</v>
      </c>
      <c r="D135" s="184" t="s">
        <v>132</v>
      </c>
      <c r="E135" s="185" t="s">
        <v>935</v>
      </c>
      <c r="F135" s="186" t="s">
        <v>936</v>
      </c>
      <c r="G135" s="187" t="s">
        <v>231</v>
      </c>
      <c r="H135" s="188">
        <v>437.75</v>
      </c>
      <c r="I135" s="189"/>
      <c r="J135" s="190">
        <f>ROUND(I135*H135,2)</f>
        <v>0</v>
      </c>
      <c r="K135" s="186" t="s">
        <v>147</v>
      </c>
      <c r="L135" s="39"/>
      <c r="M135" s="191" t="s">
        <v>1</v>
      </c>
      <c r="N135" s="192" t="s">
        <v>41</v>
      </c>
      <c r="O135" s="71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5" t="s">
        <v>130</v>
      </c>
      <c r="AT135" s="195" t="s">
        <v>132</v>
      </c>
      <c r="AU135" s="195" t="s">
        <v>86</v>
      </c>
      <c r="AY135" s="17" t="s">
        <v>131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17" t="s">
        <v>84</v>
      </c>
      <c r="BK135" s="196">
        <f>ROUND(I135*H135,2)</f>
        <v>0</v>
      </c>
      <c r="BL135" s="17" t="s">
        <v>130</v>
      </c>
      <c r="BM135" s="195" t="s">
        <v>130</v>
      </c>
    </row>
    <row r="136" spans="1:47" s="2" customFormat="1" ht="29.25">
      <c r="A136" s="34"/>
      <c r="B136" s="35"/>
      <c r="C136" s="36"/>
      <c r="D136" s="197" t="s">
        <v>137</v>
      </c>
      <c r="E136" s="36"/>
      <c r="F136" s="198" t="s">
        <v>937</v>
      </c>
      <c r="G136" s="36"/>
      <c r="H136" s="36"/>
      <c r="I136" s="199"/>
      <c r="J136" s="36"/>
      <c r="K136" s="36"/>
      <c r="L136" s="39"/>
      <c r="M136" s="200"/>
      <c r="N136" s="201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137</v>
      </c>
      <c r="AU136" s="17" t="s">
        <v>86</v>
      </c>
    </row>
    <row r="137" spans="1:47" s="2" customFormat="1" ht="11.25">
      <c r="A137" s="34"/>
      <c r="B137" s="35"/>
      <c r="C137" s="36"/>
      <c r="D137" s="204" t="s">
        <v>148</v>
      </c>
      <c r="E137" s="36"/>
      <c r="F137" s="205" t="s">
        <v>938</v>
      </c>
      <c r="G137" s="36"/>
      <c r="H137" s="36"/>
      <c r="I137" s="199"/>
      <c r="J137" s="36"/>
      <c r="K137" s="36"/>
      <c r="L137" s="39"/>
      <c r="M137" s="200"/>
      <c r="N137" s="201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148</v>
      </c>
      <c r="AU137" s="17" t="s">
        <v>86</v>
      </c>
    </row>
    <row r="138" spans="1:65" s="2" customFormat="1" ht="33" customHeight="1">
      <c r="A138" s="34"/>
      <c r="B138" s="35"/>
      <c r="C138" s="184" t="s">
        <v>150</v>
      </c>
      <c r="D138" s="184" t="s">
        <v>132</v>
      </c>
      <c r="E138" s="185" t="s">
        <v>939</v>
      </c>
      <c r="F138" s="186" t="s">
        <v>940</v>
      </c>
      <c r="G138" s="187" t="s">
        <v>231</v>
      </c>
      <c r="H138" s="188">
        <v>437.75</v>
      </c>
      <c r="I138" s="189"/>
      <c r="J138" s="190">
        <f>ROUND(I138*H138,2)</f>
        <v>0</v>
      </c>
      <c r="K138" s="186" t="s">
        <v>147</v>
      </c>
      <c r="L138" s="39"/>
      <c r="M138" s="191" t="s">
        <v>1</v>
      </c>
      <c r="N138" s="192" t="s">
        <v>41</v>
      </c>
      <c r="O138" s="71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5" t="s">
        <v>130</v>
      </c>
      <c r="AT138" s="195" t="s">
        <v>132</v>
      </c>
      <c r="AU138" s="195" t="s">
        <v>86</v>
      </c>
      <c r="AY138" s="17" t="s">
        <v>131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7" t="s">
        <v>84</v>
      </c>
      <c r="BK138" s="196">
        <f>ROUND(I138*H138,2)</f>
        <v>0</v>
      </c>
      <c r="BL138" s="17" t="s">
        <v>130</v>
      </c>
      <c r="BM138" s="195" t="s">
        <v>153</v>
      </c>
    </row>
    <row r="139" spans="1:47" s="2" customFormat="1" ht="29.25">
      <c r="A139" s="34"/>
      <c r="B139" s="35"/>
      <c r="C139" s="36"/>
      <c r="D139" s="197" t="s">
        <v>137</v>
      </c>
      <c r="E139" s="36"/>
      <c r="F139" s="198" t="s">
        <v>941</v>
      </c>
      <c r="G139" s="36"/>
      <c r="H139" s="36"/>
      <c r="I139" s="199"/>
      <c r="J139" s="36"/>
      <c r="K139" s="36"/>
      <c r="L139" s="39"/>
      <c r="M139" s="200"/>
      <c r="N139" s="201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137</v>
      </c>
      <c r="AU139" s="17" t="s">
        <v>86</v>
      </c>
    </row>
    <row r="140" spans="1:47" s="2" customFormat="1" ht="11.25">
      <c r="A140" s="34"/>
      <c r="B140" s="35"/>
      <c r="C140" s="36"/>
      <c r="D140" s="204" t="s">
        <v>148</v>
      </c>
      <c r="E140" s="36"/>
      <c r="F140" s="205" t="s">
        <v>942</v>
      </c>
      <c r="G140" s="36"/>
      <c r="H140" s="36"/>
      <c r="I140" s="199"/>
      <c r="J140" s="36"/>
      <c r="K140" s="36"/>
      <c r="L140" s="39"/>
      <c r="M140" s="200"/>
      <c r="N140" s="201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148</v>
      </c>
      <c r="AU140" s="17" t="s">
        <v>86</v>
      </c>
    </row>
    <row r="141" spans="1:65" s="2" customFormat="1" ht="37.9" customHeight="1">
      <c r="A141" s="34"/>
      <c r="B141" s="35"/>
      <c r="C141" s="184" t="s">
        <v>130</v>
      </c>
      <c r="D141" s="184" t="s">
        <v>132</v>
      </c>
      <c r="E141" s="185" t="s">
        <v>943</v>
      </c>
      <c r="F141" s="186" t="s">
        <v>944</v>
      </c>
      <c r="G141" s="187" t="s">
        <v>276</v>
      </c>
      <c r="H141" s="188">
        <v>32.175</v>
      </c>
      <c r="I141" s="189"/>
      <c r="J141" s="190">
        <f>ROUND(I141*H141,2)</f>
        <v>0</v>
      </c>
      <c r="K141" s="186" t="s">
        <v>147</v>
      </c>
      <c r="L141" s="39"/>
      <c r="M141" s="191" t="s">
        <v>1</v>
      </c>
      <c r="N141" s="192" t="s">
        <v>41</v>
      </c>
      <c r="O141" s="71"/>
      <c r="P141" s="193">
        <f>O141*H141</f>
        <v>0</v>
      </c>
      <c r="Q141" s="193">
        <v>0</v>
      </c>
      <c r="R141" s="193">
        <f>Q141*H141</f>
        <v>0</v>
      </c>
      <c r="S141" s="193">
        <v>0</v>
      </c>
      <c r="T141" s="19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5" t="s">
        <v>130</v>
      </c>
      <c r="AT141" s="195" t="s">
        <v>132</v>
      </c>
      <c r="AU141" s="195" t="s">
        <v>86</v>
      </c>
      <c r="AY141" s="17" t="s">
        <v>131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7" t="s">
        <v>84</v>
      </c>
      <c r="BK141" s="196">
        <f>ROUND(I141*H141,2)</f>
        <v>0</v>
      </c>
      <c r="BL141" s="17" t="s">
        <v>130</v>
      </c>
      <c r="BM141" s="195" t="s">
        <v>156</v>
      </c>
    </row>
    <row r="142" spans="1:47" s="2" customFormat="1" ht="39">
      <c r="A142" s="34"/>
      <c r="B142" s="35"/>
      <c r="C142" s="36"/>
      <c r="D142" s="197" t="s">
        <v>137</v>
      </c>
      <c r="E142" s="36"/>
      <c r="F142" s="198" t="s">
        <v>945</v>
      </c>
      <c r="G142" s="36"/>
      <c r="H142" s="36"/>
      <c r="I142" s="199"/>
      <c r="J142" s="36"/>
      <c r="K142" s="36"/>
      <c r="L142" s="39"/>
      <c r="M142" s="200"/>
      <c r="N142" s="201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137</v>
      </c>
      <c r="AU142" s="17" t="s">
        <v>86</v>
      </c>
    </row>
    <row r="143" spans="1:47" s="2" customFormat="1" ht="11.25">
      <c r="A143" s="34"/>
      <c r="B143" s="35"/>
      <c r="C143" s="36"/>
      <c r="D143" s="204" t="s">
        <v>148</v>
      </c>
      <c r="E143" s="36"/>
      <c r="F143" s="205" t="s">
        <v>946</v>
      </c>
      <c r="G143" s="36"/>
      <c r="H143" s="36"/>
      <c r="I143" s="199"/>
      <c r="J143" s="36"/>
      <c r="K143" s="36"/>
      <c r="L143" s="39"/>
      <c r="M143" s="200"/>
      <c r="N143" s="201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148</v>
      </c>
      <c r="AU143" s="17" t="s">
        <v>86</v>
      </c>
    </row>
    <row r="144" spans="2:51" s="13" customFormat="1" ht="11.25">
      <c r="B144" s="211"/>
      <c r="C144" s="212"/>
      <c r="D144" s="197" t="s">
        <v>238</v>
      </c>
      <c r="E144" s="213" t="s">
        <v>1</v>
      </c>
      <c r="F144" s="214" t="s">
        <v>947</v>
      </c>
      <c r="G144" s="212"/>
      <c r="H144" s="215">
        <v>31.2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238</v>
      </c>
      <c r="AU144" s="221" t="s">
        <v>86</v>
      </c>
      <c r="AV144" s="13" t="s">
        <v>86</v>
      </c>
      <c r="AW144" s="13" t="s">
        <v>32</v>
      </c>
      <c r="AX144" s="13" t="s">
        <v>76</v>
      </c>
      <c r="AY144" s="221" t="s">
        <v>131</v>
      </c>
    </row>
    <row r="145" spans="2:51" s="13" customFormat="1" ht="11.25">
      <c r="B145" s="211"/>
      <c r="C145" s="212"/>
      <c r="D145" s="197" t="s">
        <v>238</v>
      </c>
      <c r="E145" s="213" t="s">
        <v>1</v>
      </c>
      <c r="F145" s="214" t="s">
        <v>948</v>
      </c>
      <c r="G145" s="212"/>
      <c r="H145" s="215">
        <v>0.975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238</v>
      </c>
      <c r="AU145" s="221" t="s">
        <v>86</v>
      </c>
      <c r="AV145" s="13" t="s">
        <v>86</v>
      </c>
      <c r="AW145" s="13" t="s">
        <v>32</v>
      </c>
      <c r="AX145" s="13" t="s">
        <v>76</v>
      </c>
      <c r="AY145" s="221" t="s">
        <v>131</v>
      </c>
    </row>
    <row r="146" spans="2:51" s="14" customFormat="1" ht="11.25">
      <c r="B146" s="222"/>
      <c r="C146" s="223"/>
      <c r="D146" s="197" t="s">
        <v>238</v>
      </c>
      <c r="E146" s="224" t="s">
        <v>1</v>
      </c>
      <c r="F146" s="225" t="s">
        <v>240</v>
      </c>
      <c r="G146" s="223"/>
      <c r="H146" s="226">
        <v>32.175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238</v>
      </c>
      <c r="AU146" s="232" t="s">
        <v>86</v>
      </c>
      <c r="AV146" s="14" t="s">
        <v>130</v>
      </c>
      <c r="AW146" s="14" t="s">
        <v>32</v>
      </c>
      <c r="AX146" s="14" t="s">
        <v>84</v>
      </c>
      <c r="AY146" s="232" t="s">
        <v>131</v>
      </c>
    </row>
    <row r="147" spans="1:65" s="2" customFormat="1" ht="33" customHeight="1">
      <c r="A147" s="34"/>
      <c r="B147" s="35"/>
      <c r="C147" s="184" t="s">
        <v>141</v>
      </c>
      <c r="D147" s="184" t="s">
        <v>132</v>
      </c>
      <c r="E147" s="185" t="s">
        <v>949</v>
      </c>
      <c r="F147" s="186" t="s">
        <v>950</v>
      </c>
      <c r="G147" s="187" t="s">
        <v>276</v>
      </c>
      <c r="H147" s="188">
        <v>279.008</v>
      </c>
      <c r="I147" s="189"/>
      <c r="J147" s="190">
        <f>ROUND(I147*H147,2)</f>
        <v>0</v>
      </c>
      <c r="K147" s="186" t="s">
        <v>147</v>
      </c>
      <c r="L147" s="39"/>
      <c r="M147" s="191" t="s">
        <v>1</v>
      </c>
      <c r="N147" s="192" t="s">
        <v>41</v>
      </c>
      <c r="O147" s="71"/>
      <c r="P147" s="193">
        <f>O147*H147</f>
        <v>0</v>
      </c>
      <c r="Q147" s="193">
        <v>0</v>
      </c>
      <c r="R147" s="193">
        <f>Q147*H147</f>
        <v>0</v>
      </c>
      <c r="S147" s="193">
        <v>0</v>
      </c>
      <c r="T147" s="19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5" t="s">
        <v>130</v>
      </c>
      <c r="AT147" s="195" t="s">
        <v>132</v>
      </c>
      <c r="AU147" s="195" t="s">
        <v>86</v>
      </c>
      <c r="AY147" s="17" t="s">
        <v>131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7" t="s">
        <v>84</v>
      </c>
      <c r="BK147" s="196">
        <f>ROUND(I147*H147,2)</f>
        <v>0</v>
      </c>
      <c r="BL147" s="17" t="s">
        <v>130</v>
      </c>
      <c r="BM147" s="195" t="s">
        <v>160</v>
      </c>
    </row>
    <row r="148" spans="1:47" s="2" customFormat="1" ht="29.25">
      <c r="A148" s="34"/>
      <c r="B148" s="35"/>
      <c r="C148" s="36"/>
      <c r="D148" s="197" t="s">
        <v>137</v>
      </c>
      <c r="E148" s="36"/>
      <c r="F148" s="198" t="s">
        <v>951</v>
      </c>
      <c r="G148" s="36"/>
      <c r="H148" s="36"/>
      <c r="I148" s="199"/>
      <c r="J148" s="36"/>
      <c r="K148" s="36"/>
      <c r="L148" s="39"/>
      <c r="M148" s="200"/>
      <c r="N148" s="201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137</v>
      </c>
      <c r="AU148" s="17" t="s">
        <v>86</v>
      </c>
    </row>
    <row r="149" spans="1:47" s="2" customFormat="1" ht="11.25">
      <c r="A149" s="34"/>
      <c r="B149" s="35"/>
      <c r="C149" s="36"/>
      <c r="D149" s="204" t="s">
        <v>148</v>
      </c>
      <c r="E149" s="36"/>
      <c r="F149" s="205" t="s">
        <v>952</v>
      </c>
      <c r="G149" s="36"/>
      <c r="H149" s="36"/>
      <c r="I149" s="199"/>
      <c r="J149" s="36"/>
      <c r="K149" s="36"/>
      <c r="L149" s="39"/>
      <c r="M149" s="200"/>
      <c r="N149" s="201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148</v>
      </c>
      <c r="AU149" s="17" t="s">
        <v>86</v>
      </c>
    </row>
    <row r="150" spans="2:51" s="15" customFormat="1" ht="11.25">
      <c r="B150" s="233"/>
      <c r="C150" s="234"/>
      <c r="D150" s="197" t="s">
        <v>238</v>
      </c>
      <c r="E150" s="235" t="s">
        <v>1</v>
      </c>
      <c r="F150" s="236" t="s">
        <v>953</v>
      </c>
      <c r="G150" s="234"/>
      <c r="H150" s="235" t="s">
        <v>1</v>
      </c>
      <c r="I150" s="237"/>
      <c r="J150" s="234"/>
      <c r="K150" s="234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238</v>
      </c>
      <c r="AU150" s="242" t="s">
        <v>86</v>
      </c>
      <c r="AV150" s="15" t="s">
        <v>84</v>
      </c>
      <c r="AW150" s="15" t="s">
        <v>32</v>
      </c>
      <c r="AX150" s="15" t="s">
        <v>76</v>
      </c>
      <c r="AY150" s="242" t="s">
        <v>131</v>
      </c>
    </row>
    <row r="151" spans="2:51" s="13" customFormat="1" ht="11.25">
      <c r="B151" s="211"/>
      <c r="C151" s="212"/>
      <c r="D151" s="197" t="s">
        <v>238</v>
      </c>
      <c r="E151" s="213" t="s">
        <v>1</v>
      </c>
      <c r="F151" s="214" t="s">
        <v>954</v>
      </c>
      <c r="G151" s="212"/>
      <c r="H151" s="215">
        <v>57.917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238</v>
      </c>
      <c r="AU151" s="221" t="s">
        <v>86</v>
      </c>
      <c r="AV151" s="13" t="s">
        <v>86</v>
      </c>
      <c r="AW151" s="13" t="s">
        <v>32</v>
      </c>
      <c r="AX151" s="13" t="s">
        <v>76</v>
      </c>
      <c r="AY151" s="221" t="s">
        <v>131</v>
      </c>
    </row>
    <row r="152" spans="2:51" s="15" customFormat="1" ht="11.25">
      <c r="B152" s="233"/>
      <c r="C152" s="234"/>
      <c r="D152" s="197" t="s">
        <v>238</v>
      </c>
      <c r="E152" s="235" t="s">
        <v>1</v>
      </c>
      <c r="F152" s="236" t="s">
        <v>955</v>
      </c>
      <c r="G152" s="234"/>
      <c r="H152" s="235" t="s">
        <v>1</v>
      </c>
      <c r="I152" s="237"/>
      <c r="J152" s="234"/>
      <c r="K152" s="234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238</v>
      </c>
      <c r="AU152" s="242" t="s">
        <v>86</v>
      </c>
      <c r="AV152" s="15" t="s">
        <v>84</v>
      </c>
      <c r="AW152" s="15" t="s">
        <v>32</v>
      </c>
      <c r="AX152" s="15" t="s">
        <v>76</v>
      </c>
      <c r="AY152" s="242" t="s">
        <v>131</v>
      </c>
    </row>
    <row r="153" spans="2:51" s="13" customFormat="1" ht="11.25">
      <c r="B153" s="211"/>
      <c r="C153" s="212"/>
      <c r="D153" s="197" t="s">
        <v>238</v>
      </c>
      <c r="E153" s="213" t="s">
        <v>1</v>
      </c>
      <c r="F153" s="214" t="s">
        <v>956</v>
      </c>
      <c r="G153" s="212"/>
      <c r="H153" s="215">
        <v>47.543</v>
      </c>
      <c r="I153" s="216"/>
      <c r="J153" s="212"/>
      <c r="K153" s="212"/>
      <c r="L153" s="217"/>
      <c r="M153" s="218"/>
      <c r="N153" s="219"/>
      <c r="O153" s="219"/>
      <c r="P153" s="219"/>
      <c r="Q153" s="219"/>
      <c r="R153" s="219"/>
      <c r="S153" s="219"/>
      <c r="T153" s="220"/>
      <c r="AT153" s="221" t="s">
        <v>238</v>
      </c>
      <c r="AU153" s="221" t="s">
        <v>86</v>
      </c>
      <c r="AV153" s="13" t="s">
        <v>86</v>
      </c>
      <c r="AW153" s="13" t="s">
        <v>32</v>
      </c>
      <c r="AX153" s="13" t="s">
        <v>76</v>
      </c>
      <c r="AY153" s="221" t="s">
        <v>131</v>
      </c>
    </row>
    <row r="154" spans="2:51" s="13" customFormat="1" ht="11.25">
      <c r="B154" s="211"/>
      <c r="C154" s="212"/>
      <c r="D154" s="197" t="s">
        <v>238</v>
      </c>
      <c r="E154" s="213" t="s">
        <v>1</v>
      </c>
      <c r="F154" s="214" t="s">
        <v>957</v>
      </c>
      <c r="G154" s="212"/>
      <c r="H154" s="215">
        <v>90.687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238</v>
      </c>
      <c r="AU154" s="221" t="s">
        <v>86</v>
      </c>
      <c r="AV154" s="13" t="s">
        <v>86</v>
      </c>
      <c r="AW154" s="13" t="s">
        <v>32</v>
      </c>
      <c r="AX154" s="13" t="s">
        <v>76</v>
      </c>
      <c r="AY154" s="221" t="s">
        <v>131</v>
      </c>
    </row>
    <row r="155" spans="2:51" s="13" customFormat="1" ht="11.25">
      <c r="B155" s="211"/>
      <c r="C155" s="212"/>
      <c r="D155" s="197" t="s">
        <v>238</v>
      </c>
      <c r="E155" s="213" t="s">
        <v>1</v>
      </c>
      <c r="F155" s="214" t="s">
        <v>958</v>
      </c>
      <c r="G155" s="212"/>
      <c r="H155" s="215">
        <v>66.676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238</v>
      </c>
      <c r="AU155" s="221" t="s">
        <v>86</v>
      </c>
      <c r="AV155" s="13" t="s">
        <v>86</v>
      </c>
      <c r="AW155" s="13" t="s">
        <v>32</v>
      </c>
      <c r="AX155" s="13" t="s">
        <v>76</v>
      </c>
      <c r="AY155" s="221" t="s">
        <v>131</v>
      </c>
    </row>
    <row r="156" spans="2:51" s="13" customFormat="1" ht="11.25">
      <c r="B156" s="211"/>
      <c r="C156" s="212"/>
      <c r="D156" s="197" t="s">
        <v>238</v>
      </c>
      <c r="E156" s="213" t="s">
        <v>1</v>
      </c>
      <c r="F156" s="214" t="s">
        <v>959</v>
      </c>
      <c r="G156" s="212"/>
      <c r="H156" s="215">
        <v>15.649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238</v>
      </c>
      <c r="AU156" s="221" t="s">
        <v>86</v>
      </c>
      <c r="AV156" s="13" t="s">
        <v>86</v>
      </c>
      <c r="AW156" s="13" t="s">
        <v>32</v>
      </c>
      <c r="AX156" s="13" t="s">
        <v>76</v>
      </c>
      <c r="AY156" s="221" t="s">
        <v>131</v>
      </c>
    </row>
    <row r="157" spans="2:51" s="13" customFormat="1" ht="11.25">
      <c r="B157" s="211"/>
      <c r="C157" s="212"/>
      <c r="D157" s="197" t="s">
        <v>238</v>
      </c>
      <c r="E157" s="213" t="s">
        <v>1</v>
      </c>
      <c r="F157" s="214" t="s">
        <v>960</v>
      </c>
      <c r="G157" s="212"/>
      <c r="H157" s="215">
        <v>14.836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238</v>
      </c>
      <c r="AU157" s="221" t="s">
        <v>86</v>
      </c>
      <c r="AV157" s="13" t="s">
        <v>86</v>
      </c>
      <c r="AW157" s="13" t="s">
        <v>32</v>
      </c>
      <c r="AX157" s="13" t="s">
        <v>76</v>
      </c>
      <c r="AY157" s="221" t="s">
        <v>131</v>
      </c>
    </row>
    <row r="158" spans="2:51" s="15" customFormat="1" ht="11.25">
      <c r="B158" s="233"/>
      <c r="C158" s="234"/>
      <c r="D158" s="197" t="s">
        <v>238</v>
      </c>
      <c r="E158" s="235" t="s">
        <v>1</v>
      </c>
      <c r="F158" s="236" t="s">
        <v>961</v>
      </c>
      <c r="G158" s="234"/>
      <c r="H158" s="235" t="s">
        <v>1</v>
      </c>
      <c r="I158" s="237"/>
      <c r="J158" s="234"/>
      <c r="K158" s="234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238</v>
      </c>
      <c r="AU158" s="242" t="s">
        <v>86</v>
      </c>
      <c r="AV158" s="15" t="s">
        <v>84</v>
      </c>
      <c r="AW158" s="15" t="s">
        <v>32</v>
      </c>
      <c r="AX158" s="15" t="s">
        <v>76</v>
      </c>
      <c r="AY158" s="242" t="s">
        <v>131</v>
      </c>
    </row>
    <row r="159" spans="2:51" s="13" customFormat="1" ht="11.25">
      <c r="B159" s="211"/>
      <c r="C159" s="212"/>
      <c r="D159" s="197" t="s">
        <v>238</v>
      </c>
      <c r="E159" s="213" t="s">
        <v>1</v>
      </c>
      <c r="F159" s="214" t="s">
        <v>962</v>
      </c>
      <c r="G159" s="212"/>
      <c r="H159" s="215">
        <v>-32.175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238</v>
      </c>
      <c r="AU159" s="221" t="s">
        <v>86</v>
      </c>
      <c r="AV159" s="13" t="s">
        <v>86</v>
      </c>
      <c r="AW159" s="13" t="s">
        <v>32</v>
      </c>
      <c r="AX159" s="13" t="s">
        <v>76</v>
      </c>
      <c r="AY159" s="221" t="s">
        <v>131</v>
      </c>
    </row>
    <row r="160" spans="2:51" s="15" customFormat="1" ht="11.25">
      <c r="B160" s="233"/>
      <c r="C160" s="234"/>
      <c r="D160" s="197" t="s">
        <v>238</v>
      </c>
      <c r="E160" s="235" t="s">
        <v>1</v>
      </c>
      <c r="F160" s="236" t="s">
        <v>963</v>
      </c>
      <c r="G160" s="234"/>
      <c r="H160" s="235" t="s">
        <v>1</v>
      </c>
      <c r="I160" s="237"/>
      <c r="J160" s="234"/>
      <c r="K160" s="234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238</v>
      </c>
      <c r="AU160" s="242" t="s">
        <v>86</v>
      </c>
      <c r="AV160" s="15" t="s">
        <v>84</v>
      </c>
      <c r="AW160" s="15" t="s">
        <v>32</v>
      </c>
      <c r="AX160" s="15" t="s">
        <v>76</v>
      </c>
      <c r="AY160" s="242" t="s">
        <v>131</v>
      </c>
    </row>
    <row r="161" spans="2:51" s="13" customFormat="1" ht="11.25">
      <c r="B161" s="211"/>
      <c r="C161" s="212"/>
      <c r="D161" s="197" t="s">
        <v>238</v>
      </c>
      <c r="E161" s="213" t="s">
        <v>1</v>
      </c>
      <c r="F161" s="214" t="s">
        <v>964</v>
      </c>
      <c r="G161" s="212"/>
      <c r="H161" s="215">
        <v>17.875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238</v>
      </c>
      <c r="AU161" s="221" t="s">
        <v>86</v>
      </c>
      <c r="AV161" s="13" t="s">
        <v>86</v>
      </c>
      <c r="AW161" s="13" t="s">
        <v>32</v>
      </c>
      <c r="AX161" s="13" t="s">
        <v>76</v>
      </c>
      <c r="AY161" s="221" t="s">
        <v>131</v>
      </c>
    </row>
    <row r="162" spans="2:51" s="14" customFormat="1" ht="11.25">
      <c r="B162" s="222"/>
      <c r="C162" s="223"/>
      <c r="D162" s="197" t="s">
        <v>238</v>
      </c>
      <c r="E162" s="224" t="s">
        <v>1</v>
      </c>
      <c r="F162" s="225" t="s">
        <v>240</v>
      </c>
      <c r="G162" s="223"/>
      <c r="H162" s="226">
        <v>279.008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238</v>
      </c>
      <c r="AU162" s="232" t="s">
        <v>86</v>
      </c>
      <c r="AV162" s="14" t="s">
        <v>130</v>
      </c>
      <c r="AW162" s="14" t="s">
        <v>32</v>
      </c>
      <c r="AX162" s="14" t="s">
        <v>84</v>
      </c>
      <c r="AY162" s="232" t="s">
        <v>131</v>
      </c>
    </row>
    <row r="163" spans="1:65" s="2" customFormat="1" ht="37.9" customHeight="1">
      <c r="A163" s="34"/>
      <c r="B163" s="35"/>
      <c r="C163" s="184" t="s">
        <v>153</v>
      </c>
      <c r="D163" s="184" t="s">
        <v>132</v>
      </c>
      <c r="E163" s="185" t="s">
        <v>965</v>
      </c>
      <c r="F163" s="186" t="s">
        <v>966</v>
      </c>
      <c r="G163" s="187" t="s">
        <v>276</v>
      </c>
      <c r="H163" s="188">
        <v>32.175</v>
      </c>
      <c r="I163" s="189"/>
      <c r="J163" s="190">
        <f>ROUND(I163*H163,2)</f>
        <v>0</v>
      </c>
      <c r="K163" s="186" t="s">
        <v>147</v>
      </c>
      <c r="L163" s="39"/>
      <c r="M163" s="191" t="s">
        <v>1</v>
      </c>
      <c r="N163" s="192" t="s">
        <v>41</v>
      </c>
      <c r="O163" s="71"/>
      <c r="P163" s="193">
        <f>O163*H163</f>
        <v>0</v>
      </c>
      <c r="Q163" s="193">
        <v>0</v>
      </c>
      <c r="R163" s="193">
        <f>Q163*H163</f>
        <v>0</v>
      </c>
      <c r="S163" s="193">
        <v>0</v>
      </c>
      <c r="T163" s="19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5" t="s">
        <v>130</v>
      </c>
      <c r="AT163" s="195" t="s">
        <v>132</v>
      </c>
      <c r="AU163" s="195" t="s">
        <v>86</v>
      </c>
      <c r="AY163" s="17" t="s">
        <v>131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17" t="s">
        <v>84</v>
      </c>
      <c r="BK163" s="196">
        <f>ROUND(I163*H163,2)</f>
        <v>0</v>
      </c>
      <c r="BL163" s="17" t="s">
        <v>130</v>
      </c>
      <c r="BM163" s="195" t="s">
        <v>164</v>
      </c>
    </row>
    <row r="164" spans="1:47" s="2" customFormat="1" ht="39">
      <c r="A164" s="34"/>
      <c r="B164" s="35"/>
      <c r="C164" s="36"/>
      <c r="D164" s="197" t="s">
        <v>137</v>
      </c>
      <c r="E164" s="36"/>
      <c r="F164" s="198" t="s">
        <v>967</v>
      </c>
      <c r="G164" s="36"/>
      <c r="H164" s="36"/>
      <c r="I164" s="199"/>
      <c r="J164" s="36"/>
      <c r="K164" s="36"/>
      <c r="L164" s="39"/>
      <c r="M164" s="200"/>
      <c r="N164" s="201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137</v>
      </c>
      <c r="AU164" s="17" t="s">
        <v>86</v>
      </c>
    </row>
    <row r="165" spans="1:47" s="2" customFormat="1" ht="11.25">
      <c r="A165" s="34"/>
      <c r="B165" s="35"/>
      <c r="C165" s="36"/>
      <c r="D165" s="204" t="s">
        <v>148</v>
      </c>
      <c r="E165" s="36"/>
      <c r="F165" s="205" t="s">
        <v>968</v>
      </c>
      <c r="G165" s="36"/>
      <c r="H165" s="36"/>
      <c r="I165" s="199"/>
      <c r="J165" s="36"/>
      <c r="K165" s="36"/>
      <c r="L165" s="39"/>
      <c r="M165" s="200"/>
      <c r="N165" s="201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148</v>
      </c>
      <c r="AU165" s="17" t="s">
        <v>86</v>
      </c>
    </row>
    <row r="166" spans="2:51" s="13" customFormat="1" ht="11.25">
      <c r="B166" s="211"/>
      <c r="C166" s="212"/>
      <c r="D166" s="197" t="s">
        <v>238</v>
      </c>
      <c r="E166" s="213" t="s">
        <v>1</v>
      </c>
      <c r="F166" s="214" t="s">
        <v>947</v>
      </c>
      <c r="G166" s="212"/>
      <c r="H166" s="215">
        <v>31.2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238</v>
      </c>
      <c r="AU166" s="221" t="s">
        <v>86</v>
      </c>
      <c r="AV166" s="13" t="s">
        <v>86</v>
      </c>
      <c r="AW166" s="13" t="s">
        <v>32</v>
      </c>
      <c r="AX166" s="13" t="s">
        <v>76</v>
      </c>
      <c r="AY166" s="221" t="s">
        <v>131</v>
      </c>
    </row>
    <row r="167" spans="2:51" s="13" customFormat="1" ht="11.25">
      <c r="B167" s="211"/>
      <c r="C167" s="212"/>
      <c r="D167" s="197" t="s">
        <v>238</v>
      </c>
      <c r="E167" s="213" t="s">
        <v>1</v>
      </c>
      <c r="F167" s="214" t="s">
        <v>948</v>
      </c>
      <c r="G167" s="212"/>
      <c r="H167" s="215">
        <v>0.975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238</v>
      </c>
      <c r="AU167" s="221" t="s">
        <v>86</v>
      </c>
      <c r="AV167" s="13" t="s">
        <v>86</v>
      </c>
      <c r="AW167" s="13" t="s">
        <v>32</v>
      </c>
      <c r="AX167" s="13" t="s">
        <v>76</v>
      </c>
      <c r="AY167" s="221" t="s">
        <v>131</v>
      </c>
    </row>
    <row r="168" spans="2:51" s="14" customFormat="1" ht="11.25">
      <c r="B168" s="222"/>
      <c r="C168" s="223"/>
      <c r="D168" s="197" t="s">
        <v>238</v>
      </c>
      <c r="E168" s="224" t="s">
        <v>1</v>
      </c>
      <c r="F168" s="225" t="s">
        <v>240</v>
      </c>
      <c r="G168" s="223"/>
      <c r="H168" s="226">
        <v>32.175</v>
      </c>
      <c r="I168" s="227"/>
      <c r="J168" s="223"/>
      <c r="K168" s="223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238</v>
      </c>
      <c r="AU168" s="232" t="s">
        <v>86</v>
      </c>
      <c r="AV168" s="14" t="s">
        <v>130</v>
      </c>
      <c r="AW168" s="14" t="s">
        <v>32</v>
      </c>
      <c r="AX168" s="14" t="s">
        <v>84</v>
      </c>
      <c r="AY168" s="232" t="s">
        <v>131</v>
      </c>
    </row>
    <row r="169" spans="1:65" s="2" customFormat="1" ht="33" customHeight="1">
      <c r="A169" s="34"/>
      <c r="B169" s="35"/>
      <c r="C169" s="184" t="s">
        <v>167</v>
      </c>
      <c r="D169" s="184" t="s">
        <v>132</v>
      </c>
      <c r="E169" s="185" t="s">
        <v>969</v>
      </c>
      <c r="F169" s="186" t="s">
        <v>970</v>
      </c>
      <c r="G169" s="187" t="s">
        <v>276</v>
      </c>
      <c r="H169" s="188">
        <v>279.008</v>
      </c>
      <c r="I169" s="189"/>
      <c r="J169" s="190">
        <f>ROUND(I169*H169,2)</f>
        <v>0</v>
      </c>
      <c r="K169" s="186" t="s">
        <v>147</v>
      </c>
      <c r="L169" s="39"/>
      <c r="M169" s="191" t="s">
        <v>1</v>
      </c>
      <c r="N169" s="192" t="s">
        <v>41</v>
      </c>
      <c r="O169" s="71"/>
      <c r="P169" s="193">
        <f>O169*H169</f>
        <v>0</v>
      </c>
      <c r="Q169" s="193">
        <v>0</v>
      </c>
      <c r="R169" s="193">
        <f>Q169*H169</f>
        <v>0</v>
      </c>
      <c r="S169" s="193">
        <v>0</v>
      </c>
      <c r="T169" s="19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5" t="s">
        <v>130</v>
      </c>
      <c r="AT169" s="195" t="s">
        <v>132</v>
      </c>
      <c r="AU169" s="195" t="s">
        <v>86</v>
      </c>
      <c r="AY169" s="17" t="s">
        <v>131</v>
      </c>
      <c r="BE169" s="196">
        <f>IF(N169="základní",J169,0)</f>
        <v>0</v>
      </c>
      <c r="BF169" s="196">
        <f>IF(N169="snížená",J169,0)</f>
        <v>0</v>
      </c>
      <c r="BG169" s="196">
        <f>IF(N169="zákl. přenesená",J169,0)</f>
        <v>0</v>
      </c>
      <c r="BH169" s="196">
        <f>IF(N169="sníž. přenesená",J169,0)</f>
        <v>0</v>
      </c>
      <c r="BI169" s="196">
        <f>IF(N169="nulová",J169,0)</f>
        <v>0</v>
      </c>
      <c r="BJ169" s="17" t="s">
        <v>84</v>
      </c>
      <c r="BK169" s="196">
        <f>ROUND(I169*H169,2)</f>
        <v>0</v>
      </c>
      <c r="BL169" s="17" t="s">
        <v>130</v>
      </c>
      <c r="BM169" s="195" t="s">
        <v>169</v>
      </c>
    </row>
    <row r="170" spans="1:47" s="2" customFormat="1" ht="29.25">
      <c r="A170" s="34"/>
      <c r="B170" s="35"/>
      <c r="C170" s="36"/>
      <c r="D170" s="197" t="s">
        <v>137</v>
      </c>
      <c r="E170" s="36"/>
      <c r="F170" s="198" t="s">
        <v>971</v>
      </c>
      <c r="G170" s="36"/>
      <c r="H170" s="36"/>
      <c r="I170" s="199"/>
      <c r="J170" s="36"/>
      <c r="K170" s="36"/>
      <c r="L170" s="39"/>
      <c r="M170" s="200"/>
      <c r="N170" s="201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137</v>
      </c>
      <c r="AU170" s="17" t="s">
        <v>86</v>
      </c>
    </row>
    <row r="171" spans="1:47" s="2" customFormat="1" ht="11.25">
      <c r="A171" s="34"/>
      <c r="B171" s="35"/>
      <c r="C171" s="36"/>
      <c r="D171" s="204" t="s">
        <v>148</v>
      </c>
      <c r="E171" s="36"/>
      <c r="F171" s="205" t="s">
        <v>972</v>
      </c>
      <c r="G171" s="36"/>
      <c r="H171" s="36"/>
      <c r="I171" s="199"/>
      <c r="J171" s="36"/>
      <c r="K171" s="36"/>
      <c r="L171" s="39"/>
      <c r="M171" s="200"/>
      <c r="N171" s="201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148</v>
      </c>
      <c r="AU171" s="17" t="s">
        <v>86</v>
      </c>
    </row>
    <row r="172" spans="2:51" s="15" customFormat="1" ht="11.25">
      <c r="B172" s="233"/>
      <c r="C172" s="234"/>
      <c r="D172" s="197" t="s">
        <v>238</v>
      </c>
      <c r="E172" s="235" t="s">
        <v>1</v>
      </c>
      <c r="F172" s="236" t="s">
        <v>953</v>
      </c>
      <c r="G172" s="234"/>
      <c r="H172" s="235" t="s">
        <v>1</v>
      </c>
      <c r="I172" s="237"/>
      <c r="J172" s="234"/>
      <c r="K172" s="234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238</v>
      </c>
      <c r="AU172" s="242" t="s">
        <v>86</v>
      </c>
      <c r="AV172" s="15" t="s">
        <v>84</v>
      </c>
      <c r="AW172" s="15" t="s">
        <v>32</v>
      </c>
      <c r="AX172" s="15" t="s">
        <v>76</v>
      </c>
      <c r="AY172" s="242" t="s">
        <v>131</v>
      </c>
    </row>
    <row r="173" spans="2:51" s="13" customFormat="1" ht="11.25">
      <c r="B173" s="211"/>
      <c r="C173" s="212"/>
      <c r="D173" s="197" t="s">
        <v>238</v>
      </c>
      <c r="E173" s="213" t="s">
        <v>1</v>
      </c>
      <c r="F173" s="214" t="s">
        <v>954</v>
      </c>
      <c r="G173" s="212"/>
      <c r="H173" s="215">
        <v>57.917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238</v>
      </c>
      <c r="AU173" s="221" t="s">
        <v>86</v>
      </c>
      <c r="AV173" s="13" t="s">
        <v>86</v>
      </c>
      <c r="AW173" s="13" t="s">
        <v>32</v>
      </c>
      <c r="AX173" s="13" t="s">
        <v>76</v>
      </c>
      <c r="AY173" s="221" t="s">
        <v>131</v>
      </c>
    </row>
    <row r="174" spans="2:51" s="15" customFormat="1" ht="11.25">
      <c r="B174" s="233"/>
      <c r="C174" s="234"/>
      <c r="D174" s="197" t="s">
        <v>238</v>
      </c>
      <c r="E174" s="235" t="s">
        <v>1</v>
      </c>
      <c r="F174" s="236" t="s">
        <v>955</v>
      </c>
      <c r="G174" s="234"/>
      <c r="H174" s="235" t="s">
        <v>1</v>
      </c>
      <c r="I174" s="237"/>
      <c r="J174" s="234"/>
      <c r="K174" s="234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238</v>
      </c>
      <c r="AU174" s="242" t="s">
        <v>86</v>
      </c>
      <c r="AV174" s="15" t="s">
        <v>84</v>
      </c>
      <c r="AW174" s="15" t="s">
        <v>32</v>
      </c>
      <c r="AX174" s="15" t="s">
        <v>76</v>
      </c>
      <c r="AY174" s="242" t="s">
        <v>131</v>
      </c>
    </row>
    <row r="175" spans="2:51" s="13" customFormat="1" ht="11.25">
      <c r="B175" s="211"/>
      <c r="C175" s="212"/>
      <c r="D175" s="197" t="s">
        <v>238</v>
      </c>
      <c r="E175" s="213" t="s">
        <v>1</v>
      </c>
      <c r="F175" s="214" t="s">
        <v>956</v>
      </c>
      <c r="G175" s="212"/>
      <c r="H175" s="215">
        <v>47.543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238</v>
      </c>
      <c r="AU175" s="221" t="s">
        <v>86</v>
      </c>
      <c r="AV175" s="13" t="s">
        <v>86</v>
      </c>
      <c r="AW175" s="13" t="s">
        <v>32</v>
      </c>
      <c r="AX175" s="13" t="s">
        <v>76</v>
      </c>
      <c r="AY175" s="221" t="s">
        <v>131</v>
      </c>
    </row>
    <row r="176" spans="2:51" s="13" customFormat="1" ht="11.25">
      <c r="B176" s="211"/>
      <c r="C176" s="212"/>
      <c r="D176" s="197" t="s">
        <v>238</v>
      </c>
      <c r="E176" s="213" t="s">
        <v>1</v>
      </c>
      <c r="F176" s="214" t="s">
        <v>957</v>
      </c>
      <c r="G176" s="212"/>
      <c r="H176" s="215">
        <v>90.687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238</v>
      </c>
      <c r="AU176" s="221" t="s">
        <v>86</v>
      </c>
      <c r="AV176" s="13" t="s">
        <v>86</v>
      </c>
      <c r="AW176" s="13" t="s">
        <v>32</v>
      </c>
      <c r="AX176" s="13" t="s">
        <v>76</v>
      </c>
      <c r="AY176" s="221" t="s">
        <v>131</v>
      </c>
    </row>
    <row r="177" spans="2:51" s="13" customFormat="1" ht="11.25">
      <c r="B177" s="211"/>
      <c r="C177" s="212"/>
      <c r="D177" s="197" t="s">
        <v>238</v>
      </c>
      <c r="E177" s="213" t="s">
        <v>1</v>
      </c>
      <c r="F177" s="214" t="s">
        <v>958</v>
      </c>
      <c r="G177" s="212"/>
      <c r="H177" s="215">
        <v>66.676</v>
      </c>
      <c r="I177" s="216"/>
      <c r="J177" s="212"/>
      <c r="K177" s="212"/>
      <c r="L177" s="217"/>
      <c r="M177" s="218"/>
      <c r="N177" s="219"/>
      <c r="O177" s="219"/>
      <c r="P177" s="219"/>
      <c r="Q177" s="219"/>
      <c r="R177" s="219"/>
      <c r="S177" s="219"/>
      <c r="T177" s="220"/>
      <c r="AT177" s="221" t="s">
        <v>238</v>
      </c>
      <c r="AU177" s="221" t="s">
        <v>86</v>
      </c>
      <c r="AV177" s="13" t="s">
        <v>86</v>
      </c>
      <c r="AW177" s="13" t="s">
        <v>32</v>
      </c>
      <c r="AX177" s="13" t="s">
        <v>76</v>
      </c>
      <c r="AY177" s="221" t="s">
        <v>131</v>
      </c>
    </row>
    <row r="178" spans="2:51" s="13" customFormat="1" ht="11.25">
      <c r="B178" s="211"/>
      <c r="C178" s="212"/>
      <c r="D178" s="197" t="s">
        <v>238</v>
      </c>
      <c r="E178" s="213" t="s">
        <v>1</v>
      </c>
      <c r="F178" s="214" t="s">
        <v>959</v>
      </c>
      <c r="G178" s="212"/>
      <c r="H178" s="215">
        <v>15.649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238</v>
      </c>
      <c r="AU178" s="221" t="s">
        <v>86</v>
      </c>
      <c r="AV178" s="13" t="s">
        <v>86</v>
      </c>
      <c r="AW178" s="13" t="s">
        <v>32</v>
      </c>
      <c r="AX178" s="13" t="s">
        <v>76</v>
      </c>
      <c r="AY178" s="221" t="s">
        <v>131</v>
      </c>
    </row>
    <row r="179" spans="2:51" s="13" customFormat="1" ht="11.25">
      <c r="B179" s="211"/>
      <c r="C179" s="212"/>
      <c r="D179" s="197" t="s">
        <v>238</v>
      </c>
      <c r="E179" s="213" t="s">
        <v>1</v>
      </c>
      <c r="F179" s="214" t="s">
        <v>960</v>
      </c>
      <c r="G179" s="212"/>
      <c r="H179" s="215">
        <v>14.836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238</v>
      </c>
      <c r="AU179" s="221" t="s">
        <v>86</v>
      </c>
      <c r="AV179" s="13" t="s">
        <v>86</v>
      </c>
      <c r="AW179" s="13" t="s">
        <v>32</v>
      </c>
      <c r="AX179" s="13" t="s">
        <v>76</v>
      </c>
      <c r="AY179" s="221" t="s">
        <v>131</v>
      </c>
    </row>
    <row r="180" spans="2:51" s="15" customFormat="1" ht="11.25">
      <c r="B180" s="233"/>
      <c r="C180" s="234"/>
      <c r="D180" s="197" t="s">
        <v>238</v>
      </c>
      <c r="E180" s="235" t="s">
        <v>1</v>
      </c>
      <c r="F180" s="236" t="s">
        <v>973</v>
      </c>
      <c r="G180" s="234"/>
      <c r="H180" s="235" t="s">
        <v>1</v>
      </c>
      <c r="I180" s="237"/>
      <c r="J180" s="234"/>
      <c r="K180" s="234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238</v>
      </c>
      <c r="AU180" s="242" t="s">
        <v>86</v>
      </c>
      <c r="AV180" s="15" t="s">
        <v>84</v>
      </c>
      <c r="AW180" s="15" t="s">
        <v>32</v>
      </c>
      <c r="AX180" s="15" t="s">
        <v>76</v>
      </c>
      <c r="AY180" s="242" t="s">
        <v>131</v>
      </c>
    </row>
    <row r="181" spans="2:51" s="13" customFormat="1" ht="11.25">
      <c r="B181" s="211"/>
      <c r="C181" s="212"/>
      <c r="D181" s="197" t="s">
        <v>238</v>
      </c>
      <c r="E181" s="213" t="s">
        <v>1</v>
      </c>
      <c r="F181" s="214" t="s">
        <v>962</v>
      </c>
      <c r="G181" s="212"/>
      <c r="H181" s="215">
        <v>-32.175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238</v>
      </c>
      <c r="AU181" s="221" t="s">
        <v>86</v>
      </c>
      <c r="AV181" s="13" t="s">
        <v>86</v>
      </c>
      <c r="AW181" s="13" t="s">
        <v>32</v>
      </c>
      <c r="AX181" s="13" t="s">
        <v>76</v>
      </c>
      <c r="AY181" s="221" t="s">
        <v>131</v>
      </c>
    </row>
    <row r="182" spans="2:51" s="15" customFormat="1" ht="11.25">
      <c r="B182" s="233"/>
      <c r="C182" s="234"/>
      <c r="D182" s="197" t="s">
        <v>238</v>
      </c>
      <c r="E182" s="235" t="s">
        <v>1</v>
      </c>
      <c r="F182" s="236" t="s">
        <v>963</v>
      </c>
      <c r="G182" s="234"/>
      <c r="H182" s="235" t="s">
        <v>1</v>
      </c>
      <c r="I182" s="237"/>
      <c r="J182" s="234"/>
      <c r="K182" s="234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238</v>
      </c>
      <c r="AU182" s="242" t="s">
        <v>86</v>
      </c>
      <c r="AV182" s="15" t="s">
        <v>84</v>
      </c>
      <c r="AW182" s="15" t="s">
        <v>32</v>
      </c>
      <c r="AX182" s="15" t="s">
        <v>76</v>
      </c>
      <c r="AY182" s="242" t="s">
        <v>131</v>
      </c>
    </row>
    <row r="183" spans="2:51" s="13" customFormat="1" ht="11.25">
      <c r="B183" s="211"/>
      <c r="C183" s="212"/>
      <c r="D183" s="197" t="s">
        <v>238</v>
      </c>
      <c r="E183" s="213" t="s">
        <v>1</v>
      </c>
      <c r="F183" s="214" t="s">
        <v>964</v>
      </c>
      <c r="G183" s="212"/>
      <c r="H183" s="215">
        <v>17.875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238</v>
      </c>
      <c r="AU183" s="221" t="s">
        <v>86</v>
      </c>
      <c r="AV183" s="13" t="s">
        <v>86</v>
      </c>
      <c r="AW183" s="13" t="s">
        <v>32</v>
      </c>
      <c r="AX183" s="13" t="s">
        <v>76</v>
      </c>
      <c r="AY183" s="221" t="s">
        <v>131</v>
      </c>
    </row>
    <row r="184" spans="2:51" s="14" customFormat="1" ht="11.25">
      <c r="B184" s="222"/>
      <c r="C184" s="223"/>
      <c r="D184" s="197" t="s">
        <v>238</v>
      </c>
      <c r="E184" s="224" t="s">
        <v>1</v>
      </c>
      <c r="F184" s="225" t="s">
        <v>240</v>
      </c>
      <c r="G184" s="223"/>
      <c r="H184" s="226">
        <v>279.008</v>
      </c>
      <c r="I184" s="227"/>
      <c r="J184" s="223"/>
      <c r="K184" s="223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238</v>
      </c>
      <c r="AU184" s="232" t="s">
        <v>86</v>
      </c>
      <c r="AV184" s="14" t="s">
        <v>130</v>
      </c>
      <c r="AW184" s="14" t="s">
        <v>32</v>
      </c>
      <c r="AX184" s="14" t="s">
        <v>84</v>
      </c>
      <c r="AY184" s="232" t="s">
        <v>131</v>
      </c>
    </row>
    <row r="185" spans="1:65" s="2" customFormat="1" ht="24.2" customHeight="1">
      <c r="A185" s="34"/>
      <c r="B185" s="35"/>
      <c r="C185" s="184" t="s">
        <v>156</v>
      </c>
      <c r="D185" s="184" t="s">
        <v>132</v>
      </c>
      <c r="E185" s="185" t="s">
        <v>974</v>
      </c>
      <c r="F185" s="186" t="s">
        <v>975</v>
      </c>
      <c r="G185" s="187" t="s">
        <v>231</v>
      </c>
      <c r="H185" s="188">
        <v>902.482</v>
      </c>
      <c r="I185" s="189"/>
      <c r="J185" s="190">
        <f>ROUND(I185*H185,2)</f>
        <v>0</v>
      </c>
      <c r="K185" s="186" t="s">
        <v>147</v>
      </c>
      <c r="L185" s="39"/>
      <c r="M185" s="191" t="s">
        <v>1</v>
      </c>
      <c r="N185" s="192" t="s">
        <v>41</v>
      </c>
      <c r="O185" s="71"/>
      <c r="P185" s="193">
        <f>O185*H185</f>
        <v>0</v>
      </c>
      <c r="Q185" s="193">
        <v>0</v>
      </c>
      <c r="R185" s="193">
        <f>Q185*H185</f>
        <v>0</v>
      </c>
      <c r="S185" s="193">
        <v>0</v>
      </c>
      <c r="T185" s="19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5" t="s">
        <v>130</v>
      </c>
      <c r="AT185" s="195" t="s">
        <v>132</v>
      </c>
      <c r="AU185" s="195" t="s">
        <v>86</v>
      </c>
      <c r="AY185" s="17" t="s">
        <v>131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17" t="s">
        <v>84</v>
      </c>
      <c r="BK185" s="196">
        <f>ROUND(I185*H185,2)</f>
        <v>0</v>
      </c>
      <c r="BL185" s="17" t="s">
        <v>130</v>
      </c>
      <c r="BM185" s="195" t="s">
        <v>173</v>
      </c>
    </row>
    <row r="186" spans="1:47" s="2" customFormat="1" ht="19.5">
      <c r="A186" s="34"/>
      <c r="B186" s="35"/>
      <c r="C186" s="36"/>
      <c r="D186" s="197" t="s">
        <v>137</v>
      </c>
      <c r="E186" s="36"/>
      <c r="F186" s="198" t="s">
        <v>976</v>
      </c>
      <c r="G186" s="36"/>
      <c r="H186" s="36"/>
      <c r="I186" s="199"/>
      <c r="J186" s="36"/>
      <c r="K186" s="36"/>
      <c r="L186" s="39"/>
      <c r="M186" s="200"/>
      <c r="N186" s="201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137</v>
      </c>
      <c r="AU186" s="17" t="s">
        <v>86</v>
      </c>
    </row>
    <row r="187" spans="1:47" s="2" customFormat="1" ht="11.25">
      <c r="A187" s="34"/>
      <c r="B187" s="35"/>
      <c r="C187" s="36"/>
      <c r="D187" s="204" t="s">
        <v>148</v>
      </c>
      <c r="E187" s="36"/>
      <c r="F187" s="205" t="s">
        <v>977</v>
      </c>
      <c r="G187" s="36"/>
      <c r="H187" s="36"/>
      <c r="I187" s="199"/>
      <c r="J187" s="36"/>
      <c r="K187" s="36"/>
      <c r="L187" s="39"/>
      <c r="M187" s="200"/>
      <c r="N187" s="201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148</v>
      </c>
      <c r="AU187" s="17" t="s">
        <v>86</v>
      </c>
    </row>
    <row r="188" spans="2:51" s="15" customFormat="1" ht="11.25">
      <c r="B188" s="233"/>
      <c r="C188" s="234"/>
      <c r="D188" s="197" t="s">
        <v>238</v>
      </c>
      <c r="E188" s="235" t="s">
        <v>1</v>
      </c>
      <c r="F188" s="236" t="s">
        <v>953</v>
      </c>
      <c r="G188" s="234"/>
      <c r="H188" s="235" t="s">
        <v>1</v>
      </c>
      <c r="I188" s="237"/>
      <c r="J188" s="234"/>
      <c r="K188" s="234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238</v>
      </c>
      <c r="AU188" s="242" t="s">
        <v>86</v>
      </c>
      <c r="AV188" s="15" t="s">
        <v>84</v>
      </c>
      <c r="AW188" s="15" t="s">
        <v>32</v>
      </c>
      <c r="AX188" s="15" t="s">
        <v>76</v>
      </c>
      <c r="AY188" s="242" t="s">
        <v>131</v>
      </c>
    </row>
    <row r="189" spans="2:51" s="13" customFormat="1" ht="11.25">
      <c r="B189" s="211"/>
      <c r="C189" s="212"/>
      <c r="D189" s="197" t="s">
        <v>238</v>
      </c>
      <c r="E189" s="213" t="s">
        <v>1</v>
      </c>
      <c r="F189" s="214" t="s">
        <v>978</v>
      </c>
      <c r="G189" s="212"/>
      <c r="H189" s="215">
        <v>178.206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238</v>
      </c>
      <c r="AU189" s="221" t="s">
        <v>86</v>
      </c>
      <c r="AV189" s="13" t="s">
        <v>86</v>
      </c>
      <c r="AW189" s="13" t="s">
        <v>32</v>
      </c>
      <c r="AX189" s="13" t="s">
        <v>76</v>
      </c>
      <c r="AY189" s="221" t="s">
        <v>131</v>
      </c>
    </row>
    <row r="190" spans="2:51" s="15" customFormat="1" ht="11.25">
      <c r="B190" s="233"/>
      <c r="C190" s="234"/>
      <c r="D190" s="197" t="s">
        <v>238</v>
      </c>
      <c r="E190" s="235" t="s">
        <v>1</v>
      </c>
      <c r="F190" s="236" t="s">
        <v>955</v>
      </c>
      <c r="G190" s="234"/>
      <c r="H190" s="235" t="s">
        <v>1</v>
      </c>
      <c r="I190" s="237"/>
      <c r="J190" s="234"/>
      <c r="K190" s="234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238</v>
      </c>
      <c r="AU190" s="242" t="s">
        <v>86</v>
      </c>
      <c r="AV190" s="15" t="s">
        <v>84</v>
      </c>
      <c r="AW190" s="15" t="s">
        <v>32</v>
      </c>
      <c r="AX190" s="15" t="s">
        <v>76</v>
      </c>
      <c r="AY190" s="242" t="s">
        <v>131</v>
      </c>
    </row>
    <row r="191" spans="2:51" s="13" customFormat="1" ht="11.25">
      <c r="B191" s="211"/>
      <c r="C191" s="212"/>
      <c r="D191" s="197" t="s">
        <v>238</v>
      </c>
      <c r="E191" s="213" t="s">
        <v>1</v>
      </c>
      <c r="F191" s="214" t="s">
        <v>979</v>
      </c>
      <c r="G191" s="212"/>
      <c r="H191" s="215">
        <v>146.286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238</v>
      </c>
      <c r="AU191" s="221" t="s">
        <v>86</v>
      </c>
      <c r="AV191" s="13" t="s">
        <v>86</v>
      </c>
      <c r="AW191" s="13" t="s">
        <v>32</v>
      </c>
      <c r="AX191" s="13" t="s">
        <v>76</v>
      </c>
      <c r="AY191" s="221" t="s">
        <v>131</v>
      </c>
    </row>
    <row r="192" spans="2:51" s="13" customFormat="1" ht="11.25">
      <c r="B192" s="211"/>
      <c r="C192" s="212"/>
      <c r="D192" s="197" t="s">
        <v>238</v>
      </c>
      <c r="E192" s="213" t="s">
        <v>1</v>
      </c>
      <c r="F192" s="214" t="s">
        <v>980</v>
      </c>
      <c r="G192" s="212"/>
      <c r="H192" s="215">
        <v>279.036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238</v>
      </c>
      <c r="AU192" s="221" t="s">
        <v>86</v>
      </c>
      <c r="AV192" s="13" t="s">
        <v>86</v>
      </c>
      <c r="AW192" s="13" t="s">
        <v>32</v>
      </c>
      <c r="AX192" s="13" t="s">
        <v>76</v>
      </c>
      <c r="AY192" s="221" t="s">
        <v>131</v>
      </c>
    </row>
    <row r="193" spans="2:51" s="13" customFormat="1" ht="11.25">
      <c r="B193" s="211"/>
      <c r="C193" s="212"/>
      <c r="D193" s="197" t="s">
        <v>238</v>
      </c>
      <c r="E193" s="213" t="s">
        <v>1</v>
      </c>
      <c r="F193" s="214" t="s">
        <v>981</v>
      </c>
      <c r="G193" s="212"/>
      <c r="H193" s="215">
        <v>205.156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238</v>
      </c>
      <c r="AU193" s="221" t="s">
        <v>86</v>
      </c>
      <c r="AV193" s="13" t="s">
        <v>86</v>
      </c>
      <c r="AW193" s="13" t="s">
        <v>32</v>
      </c>
      <c r="AX193" s="13" t="s">
        <v>76</v>
      </c>
      <c r="AY193" s="221" t="s">
        <v>131</v>
      </c>
    </row>
    <row r="194" spans="2:51" s="13" customFormat="1" ht="11.25">
      <c r="B194" s="211"/>
      <c r="C194" s="212"/>
      <c r="D194" s="197" t="s">
        <v>238</v>
      </c>
      <c r="E194" s="213" t="s">
        <v>1</v>
      </c>
      <c r="F194" s="214" t="s">
        <v>982</v>
      </c>
      <c r="G194" s="212"/>
      <c r="H194" s="215">
        <v>48.15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238</v>
      </c>
      <c r="AU194" s="221" t="s">
        <v>86</v>
      </c>
      <c r="AV194" s="13" t="s">
        <v>86</v>
      </c>
      <c r="AW194" s="13" t="s">
        <v>32</v>
      </c>
      <c r="AX194" s="13" t="s">
        <v>76</v>
      </c>
      <c r="AY194" s="221" t="s">
        <v>131</v>
      </c>
    </row>
    <row r="195" spans="2:51" s="13" customFormat="1" ht="11.25">
      <c r="B195" s="211"/>
      <c r="C195" s="212"/>
      <c r="D195" s="197" t="s">
        <v>238</v>
      </c>
      <c r="E195" s="213" t="s">
        <v>1</v>
      </c>
      <c r="F195" s="214" t="s">
        <v>983</v>
      </c>
      <c r="G195" s="212"/>
      <c r="H195" s="215">
        <v>45.648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238</v>
      </c>
      <c r="AU195" s="221" t="s">
        <v>86</v>
      </c>
      <c r="AV195" s="13" t="s">
        <v>86</v>
      </c>
      <c r="AW195" s="13" t="s">
        <v>32</v>
      </c>
      <c r="AX195" s="13" t="s">
        <v>76</v>
      </c>
      <c r="AY195" s="221" t="s">
        <v>131</v>
      </c>
    </row>
    <row r="196" spans="2:51" s="14" customFormat="1" ht="11.25">
      <c r="B196" s="222"/>
      <c r="C196" s="223"/>
      <c r="D196" s="197" t="s">
        <v>238</v>
      </c>
      <c r="E196" s="224" t="s">
        <v>1</v>
      </c>
      <c r="F196" s="225" t="s">
        <v>240</v>
      </c>
      <c r="G196" s="223"/>
      <c r="H196" s="226">
        <v>902.482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238</v>
      </c>
      <c r="AU196" s="232" t="s">
        <v>86</v>
      </c>
      <c r="AV196" s="14" t="s">
        <v>130</v>
      </c>
      <c r="AW196" s="14" t="s">
        <v>32</v>
      </c>
      <c r="AX196" s="14" t="s">
        <v>84</v>
      </c>
      <c r="AY196" s="232" t="s">
        <v>131</v>
      </c>
    </row>
    <row r="197" spans="1:65" s="2" customFormat="1" ht="24.2" customHeight="1">
      <c r="A197" s="34"/>
      <c r="B197" s="35"/>
      <c r="C197" s="184" t="s">
        <v>175</v>
      </c>
      <c r="D197" s="184" t="s">
        <v>132</v>
      </c>
      <c r="E197" s="185" t="s">
        <v>984</v>
      </c>
      <c r="F197" s="186" t="s">
        <v>985</v>
      </c>
      <c r="G197" s="187" t="s">
        <v>231</v>
      </c>
      <c r="H197" s="188">
        <v>902.482</v>
      </c>
      <c r="I197" s="189"/>
      <c r="J197" s="190">
        <f>ROUND(I197*H197,2)</f>
        <v>0</v>
      </c>
      <c r="K197" s="186" t="s">
        <v>147</v>
      </c>
      <c r="L197" s="39"/>
      <c r="M197" s="191" t="s">
        <v>1</v>
      </c>
      <c r="N197" s="192" t="s">
        <v>41</v>
      </c>
      <c r="O197" s="71"/>
      <c r="P197" s="193">
        <f>O197*H197</f>
        <v>0</v>
      </c>
      <c r="Q197" s="193">
        <v>0</v>
      </c>
      <c r="R197" s="193">
        <f>Q197*H197</f>
        <v>0</v>
      </c>
      <c r="S197" s="193">
        <v>0</v>
      </c>
      <c r="T197" s="19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5" t="s">
        <v>130</v>
      </c>
      <c r="AT197" s="195" t="s">
        <v>132</v>
      </c>
      <c r="AU197" s="195" t="s">
        <v>86</v>
      </c>
      <c r="AY197" s="17" t="s">
        <v>131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7" t="s">
        <v>84</v>
      </c>
      <c r="BK197" s="196">
        <f>ROUND(I197*H197,2)</f>
        <v>0</v>
      </c>
      <c r="BL197" s="17" t="s">
        <v>130</v>
      </c>
      <c r="BM197" s="195" t="s">
        <v>178</v>
      </c>
    </row>
    <row r="198" spans="1:47" s="2" customFormat="1" ht="19.5">
      <c r="A198" s="34"/>
      <c r="B198" s="35"/>
      <c r="C198" s="36"/>
      <c r="D198" s="197" t="s">
        <v>137</v>
      </c>
      <c r="E198" s="36"/>
      <c r="F198" s="198" t="s">
        <v>986</v>
      </c>
      <c r="G198" s="36"/>
      <c r="H198" s="36"/>
      <c r="I198" s="199"/>
      <c r="J198" s="36"/>
      <c r="K198" s="36"/>
      <c r="L198" s="39"/>
      <c r="M198" s="200"/>
      <c r="N198" s="201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137</v>
      </c>
      <c r="AU198" s="17" t="s">
        <v>86</v>
      </c>
    </row>
    <row r="199" spans="1:47" s="2" customFormat="1" ht="11.25">
      <c r="A199" s="34"/>
      <c r="B199" s="35"/>
      <c r="C199" s="36"/>
      <c r="D199" s="204" t="s">
        <v>148</v>
      </c>
      <c r="E199" s="36"/>
      <c r="F199" s="205" t="s">
        <v>987</v>
      </c>
      <c r="G199" s="36"/>
      <c r="H199" s="36"/>
      <c r="I199" s="199"/>
      <c r="J199" s="36"/>
      <c r="K199" s="36"/>
      <c r="L199" s="39"/>
      <c r="M199" s="200"/>
      <c r="N199" s="201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148</v>
      </c>
      <c r="AU199" s="17" t="s">
        <v>86</v>
      </c>
    </row>
    <row r="200" spans="1:65" s="2" customFormat="1" ht="37.9" customHeight="1">
      <c r="A200" s="34"/>
      <c r="B200" s="35"/>
      <c r="C200" s="184" t="s">
        <v>160</v>
      </c>
      <c r="D200" s="184" t="s">
        <v>132</v>
      </c>
      <c r="E200" s="185" t="s">
        <v>988</v>
      </c>
      <c r="F200" s="186" t="s">
        <v>989</v>
      </c>
      <c r="G200" s="187" t="s">
        <v>276</v>
      </c>
      <c r="H200" s="188">
        <v>609.83</v>
      </c>
      <c r="I200" s="189"/>
      <c r="J200" s="190">
        <f>ROUND(I200*H200,2)</f>
        <v>0</v>
      </c>
      <c r="K200" s="186" t="s">
        <v>147</v>
      </c>
      <c r="L200" s="39"/>
      <c r="M200" s="191" t="s">
        <v>1</v>
      </c>
      <c r="N200" s="192" t="s">
        <v>41</v>
      </c>
      <c r="O200" s="71"/>
      <c r="P200" s="193">
        <f>O200*H200</f>
        <v>0</v>
      </c>
      <c r="Q200" s="193">
        <v>0</v>
      </c>
      <c r="R200" s="193">
        <f>Q200*H200</f>
        <v>0</v>
      </c>
      <c r="S200" s="193">
        <v>0</v>
      </c>
      <c r="T200" s="194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5" t="s">
        <v>130</v>
      </c>
      <c r="AT200" s="195" t="s">
        <v>132</v>
      </c>
      <c r="AU200" s="195" t="s">
        <v>86</v>
      </c>
      <c r="AY200" s="17" t="s">
        <v>131</v>
      </c>
      <c r="BE200" s="196">
        <f>IF(N200="základní",J200,0)</f>
        <v>0</v>
      </c>
      <c r="BF200" s="196">
        <f>IF(N200="snížená",J200,0)</f>
        <v>0</v>
      </c>
      <c r="BG200" s="196">
        <f>IF(N200="zákl. přenesená",J200,0)</f>
        <v>0</v>
      </c>
      <c r="BH200" s="196">
        <f>IF(N200="sníž. přenesená",J200,0)</f>
        <v>0</v>
      </c>
      <c r="BI200" s="196">
        <f>IF(N200="nulová",J200,0)</f>
        <v>0</v>
      </c>
      <c r="BJ200" s="17" t="s">
        <v>84</v>
      </c>
      <c r="BK200" s="196">
        <f>ROUND(I200*H200,2)</f>
        <v>0</v>
      </c>
      <c r="BL200" s="17" t="s">
        <v>130</v>
      </c>
      <c r="BM200" s="195" t="s">
        <v>990</v>
      </c>
    </row>
    <row r="201" spans="1:47" s="2" customFormat="1" ht="39">
      <c r="A201" s="34"/>
      <c r="B201" s="35"/>
      <c r="C201" s="36"/>
      <c r="D201" s="197" t="s">
        <v>137</v>
      </c>
      <c r="E201" s="36"/>
      <c r="F201" s="198" t="s">
        <v>991</v>
      </c>
      <c r="G201" s="36"/>
      <c r="H201" s="36"/>
      <c r="I201" s="199"/>
      <c r="J201" s="36"/>
      <c r="K201" s="36"/>
      <c r="L201" s="39"/>
      <c r="M201" s="200"/>
      <c r="N201" s="201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137</v>
      </c>
      <c r="AU201" s="17" t="s">
        <v>86</v>
      </c>
    </row>
    <row r="202" spans="1:47" s="2" customFormat="1" ht="11.25">
      <c r="A202" s="34"/>
      <c r="B202" s="35"/>
      <c r="C202" s="36"/>
      <c r="D202" s="204" t="s">
        <v>148</v>
      </c>
      <c r="E202" s="36"/>
      <c r="F202" s="205" t="s">
        <v>992</v>
      </c>
      <c r="G202" s="36"/>
      <c r="H202" s="36"/>
      <c r="I202" s="199"/>
      <c r="J202" s="36"/>
      <c r="K202" s="36"/>
      <c r="L202" s="39"/>
      <c r="M202" s="200"/>
      <c r="N202" s="201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148</v>
      </c>
      <c r="AU202" s="17" t="s">
        <v>86</v>
      </c>
    </row>
    <row r="203" spans="2:51" s="13" customFormat="1" ht="11.25">
      <c r="B203" s="211"/>
      <c r="C203" s="212"/>
      <c r="D203" s="197" t="s">
        <v>238</v>
      </c>
      <c r="E203" s="213" t="s">
        <v>1</v>
      </c>
      <c r="F203" s="214" t="s">
        <v>993</v>
      </c>
      <c r="G203" s="212"/>
      <c r="H203" s="215">
        <v>609.83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238</v>
      </c>
      <c r="AU203" s="221" t="s">
        <v>86</v>
      </c>
      <c r="AV203" s="13" t="s">
        <v>86</v>
      </c>
      <c r="AW203" s="13" t="s">
        <v>32</v>
      </c>
      <c r="AX203" s="13" t="s">
        <v>76</v>
      </c>
      <c r="AY203" s="221" t="s">
        <v>131</v>
      </c>
    </row>
    <row r="204" spans="2:51" s="14" customFormat="1" ht="11.25">
      <c r="B204" s="222"/>
      <c r="C204" s="223"/>
      <c r="D204" s="197" t="s">
        <v>238</v>
      </c>
      <c r="E204" s="224" t="s">
        <v>1</v>
      </c>
      <c r="F204" s="225" t="s">
        <v>240</v>
      </c>
      <c r="G204" s="223"/>
      <c r="H204" s="226">
        <v>609.83</v>
      </c>
      <c r="I204" s="227"/>
      <c r="J204" s="223"/>
      <c r="K204" s="223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238</v>
      </c>
      <c r="AU204" s="232" t="s">
        <v>86</v>
      </c>
      <c r="AV204" s="14" t="s">
        <v>130</v>
      </c>
      <c r="AW204" s="14" t="s">
        <v>32</v>
      </c>
      <c r="AX204" s="14" t="s">
        <v>84</v>
      </c>
      <c r="AY204" s="232" t="s">
        <v>131</v>
      </c>
    </row>
    <row r="205" spans="1:65" s="2" customFormat="1" ht="37.9" customHeight="1">
      <c r="A205" s="34"/>
      <c r="B205" s="35"/>
      <c r="C205" s="184" t="s">
        <v>185</v>
      </c>
      <c r="D205" s="184" t="s">
        <v>132</v>
      </c>
      <c r="E205" s="185" t="s">
        <v>291</v>
      </c>
      <c r="F205" s="186" t="s">
        <v>292</v>
      </c>
      <c r="G205" s="187" t="s">
        <v>276</v>
      </c>
      <c r="H205" s="188">
        <v>317.451</v>
      </c>
      <c r="I205" s="189"/>
      <c r="J205" s="190">
        <f>ROUND(I205*H205,2)</f>
        <v>0</v>
      </c>
      <c r="K205" s="186" t="s">
        <v>147</v>
      </c>
      <c r="L205" s="39"/>
      <c r="M205" s="191" t="s">
        <v>1</v>
      </c>
      <c r="N205" s="192" t="s">
        <v>41</v>
      </c>
      <c r="O205" s="71"/>
      <c r="P205" s="193">
        <f>O205*H205</f>
        <v>0</v>
      </c>
      <c r="Q205" s="193">
        <v>0</v>
      </c>
      <c r="R205" s="193">
        <f>Q205*H205</f>
        <v>0</v>
      </c>
      <c r="S205" s="193">
        <v>0</v>
      </c>
      <c r="T205" s="19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5" t="s">
        <v>130</v>
      </c>
      <c r="AT205" s="195" t="s">
        <v>132</v>
      </c>
      <c r="AU205" s="195" t="s">
        <v>86</v>
      </c>
      <c r="AY205" s="17" t="s">
        <v>131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7" t="s">
        <v>84</v>
      </c>
      <c r="BK205" s="196">
        <f>ROUND(I205*H205,2)</f>
        <v>0</v>
      </c>
      <c r="BL205" s="17" t="s">
        <v>130</v>
      </c>
      <c r="BM205" s="195" t="s">
        <v>183</v>
      </c>
    </row>
    <row r="206" spans="1:47" s="2" customFormat="1" ht="39">
      <c r="A206" s="34"/>
      <c r="B206" s="35"/>
      <c r="C206" s="36"/>
      <c r="D206" s="197" t="s">
        <v>137</v>
      </c>
      <c r="E206" s="36"/>
      <c r="F206" s="198" t="s">
        <v>294</v>
      </c>
      <c r="G206" s="36"/>
      <c r="H206" s="36"/>
      <c r="I206" s="199"/>
      <c r="J206" s="36"/>
      <c r="K206" s="36"/>
      <c r="L206" s="39"/>
      <c r="M206" s="200"/>
      <c r="N206" s="201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137</v>
      </c>
      <c r="AU206" s="17" t="s">
        <v>86</v>
      </c>
    </row>
    <row r="207" spans="1:47" s="2" customFormat="1" ht="11.25">
      <c r="A207" s="34"/>
      <c r="B207" s="35"/>
      <c r="C207" s="36"/>
      <c r="D207" s="204" t="s">
        <v>148</v>
      </c>
      <c r="E207" s="36"/>
      <c r="F207" s="205" t="s">
        <v>696</v>
      </c>
      <c r="G207" s="36"/>
      <c r="H207" s="36"/>
      <c r="I207" s="199"/>
      <c r="J207" s="36"/>
      <c r="K207" s="36"/>
      <c r="L207" s="39"/>
      <c r="M207" s="200"/>
      <c r="N207" s="201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148</v>
      </c>
      <c r="AU207" s="17" t="s">
        <v>86</v>
      </c>
    </row>
    <row r="208" spans="2:51" s="13" customFormat="1" ht="11.25">
      <c r="B208" s="211"/>
      <c r="C208" s="212"/>
      <c r="D208" s="197" t="s">
        <v>238</v>
      </c>
      <c r="E208" s="213" t="s">
        <v>1</v>
      </c>
      <c r="F208" s="214" t="s">
        <v>994</v>
      </c>
      <c r="G208" s="212"/>
      <c r="H208" s="215">
        <v>317.451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238</v>
      </c>
      <c r="AU208" s="221" t="s">
        <v>86</v>
      </c>
      <c r="AV208" s="13" t="s">
        <v>86</v>
      </c>
      <c r="AW208" s="13" t="s">
        <v>32</v>
      </c>
      <c r="AX208" s="13" t="s">
        <v>76</v>
      </c>
      <c r="AY208" s="221" t="s">
        <v>131</v>
      </c>
    </row>
    <row r="209" spans="2:51" s="14" customFormat="1" ht="11.25">
      <c r="B209" s="222"/>
      <c r="C209" s="223"/>
      <c r="D209" s="197" t="s">
        <v>238</v>
      </c>
      <c r="E209" s="224" t="s">
        <v>1</v>
      </c>
      <c r="F209" s="225" t="s">
        <v>240</v>
      </c>
      <c r="G209" s="223"/>
      <c r="H209" s="226">
        <v>317.451</v>
      </c>
      <c r="I209" s="227"/>
      <c r="J209" s="223"/>
      <c r="K209" s="223"/>
      <c r="L209" s="228"/>
      <c r="M209" s="229"/>
      <c r="N209" s="230"/>
      <c r="O209" s="230"/>
      <c r="P209" s="230"/>
      <c r="Q209" s="230"/>
      <c r="R209" s="230"/>
      <c r="S209" s="230"/>
      <c r="T209" s="231"/>
      <c r="AT209" s="232" t="s">
        <v>238</v>
      </c>
      <c r="AU209" s="232" t="s">
        <v>86</v>
      </c>
      <c r="AV209" s="14" t="s">
        <v>130</v>
      </c>
      <c r="AW209" s="14" t="s">
        <v>32</v>
      </c>
      <c r="AX209" s="14" t="s">
        <v>84</v>
      </c>
      <c r="AY209" s="232" t="s">
        <v>131</v>
      </c>
    </row>
    <row r="210" spans="1:65" s="2" customFormat="1" ht="24.2" customHeight="1">
      <c r="A210" s="34"/>
      <c r="B210" s="35"/>
      <c r="C210" s="184" t="s">
        <v>164</v>
      </c>
      <c r="D210" s="184" t="s">
        <v>132</v>
      </c>
      <c r="E210" s="185" t="s">
        <v>297</v>
      </c>
      <c r="F210" s="186" t="s">
        <v>298</v>
      </c>
      <c r="G210" s="187" t="s">
        <v>276</v>
      </c>
      <c r="H210" s="188">
        <v>304.915</v>
      </c>
      <c r="I210" s="189"/>
      <c r="J210" s="190">
        <f>ROUND(I210*H210,2)</f>
        <v>0</v>
      </c>
      <c r="K210" s="186" t="s">
        <v>147</v>
      </c>
      <c r="L210" s="39"/>
      <c r="M210" s="191" t="s">
        <v>1</v>
      </c>
      <c r="N210" s="192" t="s">
        <v>41</v>
      </c>
      <c r="O210" s="71"/>
      <c r="P210" s="193">
        <f>O210*H210</f>
        <v>0</v>
      </c>
      <c r="Q210" s="193">
        <v>0</v>
      </c>
      <c r="R210" s="193">
        <f>Q210*H210</f>
        <v>0</v>
      </c>
      <c r="S210" s="193">
        <v>0</v>
      </c>
      <c r="T210" s="194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5" t="s">
        <v>130</v>
      </c>
      <c r="AT210" s="195" t="s">
        <v>132</v>
      </c>
      <c r="AU210" s="195" t="s">
        <v>86</v>
      </c>
      <c r="AY210" s="17" t="s">
        <v>131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17" t="s">
        <v>84</v>
      </c>
      <c r="BK210" s="196">
        <f>ROUND(I210*H210,2)</f>
        <v>0</v>
      </c>
      <c r="BL210" s="17" t="s">
        <v>130</v>
      </c>
      <c r="BM210" s="195" t="s">
        <v>995</v>
      </c>
    </row>
    <row r="211" spans="1:47" s="2" customFormat="1" ht="29.25">
      <c r="A211" s="34"/>
      <c r="B211" s="35"/>
      <c r="C211" s="36"/>
      <c r="D211" s="197" t="s">
        <v>137</v>
      </c>
      <c r="E211" s="36"/>
      <c r="F211" s="198" t="s">
        <v>300</v>
      </c>
      <c r="G211" s="36"/>
      <c r="H211" s="36"/>
      <c r="I211" s="199"/>
      <c r="J211" s="36"/>
      <c r="K211" s="36"/>
      <c r="L211" s="39"/>
      <c r="M211" s="200"/>
      <c r="N211" s="201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137</v>
      </c>
      <c r="AU211" s="17" t="s">
        <v>86</v>
      </c>
    </row>
    <row r="212" spans="1:47" s="2" customFormat="1" ht="11.25">
      <c r="A212" s="34"/>
      <c r="B212" s="35"/>
      <c r="C212" s="36"/>
      <c r="D212" s="204" t="s">
        <v>148</v>
      </c>
      <c r="E212" s="36"/>
      <c r="F212" s="205" t="s">
        <v>996</v>
      </c>
      <c r="G212" s="36"/>
      <c r="H212" s="36"/>
      <c r="I212" s="199"/>
      <c r="J212" s="36"/>
      <c r="K212" s="36"/>
      <c r="L212" s="39"/>
      <c r="M212" s="200"/>
      <c r="N212" s="201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148</v>
      </c>
      <c r="AU212" s="17" t="s">
        <v>86</v>
      </c>
    </row>
    <row r="213" spans="1:65" s="2" customFormat="1" ht="33" customHeight="1">
      <c r="A213" s="34"/>
      <c r="B213" s="35"/>
      <c r="C213" s="184" t="s">
        <v>198</v>
      </c>
      <c r="D213" s="184" t="s">
        <v>132</v>
      </c>
      <c r="E213" s="185" t="s">
        <v>303</v>
      </c>
      <c r="F213" s="186" t="s">
        <v>304</v>
      </c>
      <c r="G213" s="187" t="s">
        <v>305</v>
      </c>
      <c r="H213" s="188">
        <v>587.284</v>
      </c>
      <c r="I213" s="189"/>
      <c r="J213" s="190">
        <f>ROUND(I213*H213,2)</f>
        <v>0</v>
      </c>
      <c r="K213" s="186" t="s">
        <v>147</v>
      </c>
      <c r="L213" s="39"/>
      <c r="M213" s="191" t="s">
        <v>1</v>
      </c>
      <c r="N213" s="192" t="s">
        <v>41</v>
      </c>
      <c r="O213" s="71"/>
      <c r="P213" s="193">
        <f>O213*H213</f>
        <v>0</v>
      </c>
      <c r="Q213" s="193">
        <v>0</v>
      </c>
      <c r="R213" s="193">
        <f>Q213*H213</f>
        <v>0</v>
      </c>
      <c r="S213" s="193">
        <v>0</v>
      </c>
      <c r="T213" s="194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5" t="s">
        <v>130</v>
      </c>
      <c r="AT213" s="195" t="s">
        <v>132</v>
      </c>
      <c r="AU213" s="195" t="s">
        <v>86</v>
      </c>
      <c r="AY213" s="17" t="s">
        <v>131</v>
      </c>
      <c r="BE213" s="196">
        <f>IF(N213="základní",J213,0)</f>
        <v>0</v>
      </c>
      <c r="BF213" s="196">
        <f>IF(N213="snížená",J213,0)</f>
        <v>0</v>
      </c>
      <c r="BG213" s="196">
        <f>IF(N213="zákl. přenesená",J213,0)</f>
        <v>0</v>
      </c>
      <c r="BH213" s="196">
        <f>IF(N213="sníž. přenesená",J213,0)</f>
        <v>0</v>
      </c>
      <c r="BI213" s="196">
        <f>IF(N213="nulová",J213,0)</f>
        <v>0</v>
      </c>
      <c r="BJ213" s="17" t="s">
        <v>84</v>
      </c>
      <c r="BK213" s="196">
        <f>ROUND(I213*H213,2)</f>
        <v>0</v>
      </c>
      <c r="BL213" s="17" t="s">
        <v>130</v>
      </c>
      <c r="BM213" s="195" t="s">
        <v>188</v>
      </c>
    </row>
    <row r="214" spans="1:47" s="2" customFormat="1" ht="29.25">
      <c r="A214" s="34"/>
      <c r="B214" s="35"/>
      <c r="C214" s="36"/>
      <c r="D214" s="197" t="s">
        <v>137</v>
      </c>
      <c r="E214" s="36"/>
      <c r="F214" s="198" t="s">
        <v>307</v>
      </c>
      <c r="G214" s="36"/>
      <c r="H214" s="36"/>
      <c r="I214" s="199"/>
      <c r="J214" s="36"/>
      <c r="K214" s="36"/>
      <c r="L214" s="39"/>
      <c r="M214" s="200"/>
      <c r="N214" s="201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137</v>
      </c>
      <c r="AU214" s="17" t="s">
        <v>86</v>
      </c>
    </row>
    <row r="215" spans="1:47" s="2" customFormat="1" ht="11.25">
      <c r="A215" s="34"/>
      <c r="B215" s="35"/>
      <c r="C215" s="36"/>
      <c r="D215" s="204" t="s">
        <v>148</v>
      </c>
      <c r="E215" s="36"/>
      <c r="F215" s="205" t="s">
        <v>706</v>
      </c>
      <c r="G215" s="36"/>
      <c r="H215" s="36"/>
      <c r="I215" s="199"/>
      <c r="J215" s="36"/>
      <c r="K215" s="36"/>
      <c r="L215" s="39"/>
      <c r="M215" s="200"/>
      <c r="N215" s="201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148</v>
      </c>
      <c r="AU215" s="17" t="s">
        <v>86</v>
      </c>
    </row>
    <row r="216" spans="2:51" s="13" customFormat="1" ht="11.25">
      <c r="B216" s="211"/>
      <c r="C216" s="212"/>
      <c r="D216" s="197" t="s">
        <v>238</v>
      </c>
      <c r="E216" s="213" t="s">
        <v>1</v>
      </c>
      <c r="F216" s="214" t="s">
        <v>997</v>
      </c>
      <c r="G216" s="212"/>
      <c r="H216" s="215">
        <v>317.451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238</v>
      </c>
      <c r="AU216" s="221" t="s">
        <v>86</v>
      </c>
      <c r="AV216" s="13" t="s">
        <v>86</v>
      </c>
      <c r="AW216" s="13" t="s">
        <v>32</v>
      </c>
      <c r="AX216" s="13" t="s">
        <v>76</v>
      </c>
      <c r="AY216" s="221" t="s">
        <v>131</v>
      </c>
    </row>
    <row r="217" spans="2:51" s="14" customFormat="1" ht="11.25">
      <c r="B217" s="222"/>
      <c r="C217" s="223"/>
      <c r="D217" s="197" t="s">
        <v>238</v>
      </c>
      <c r="E217" s="224" t="s">
        <v>1</v>
      </c>
      <c r="F217" s="225" t="s">
        <v>240</v>
      </c>
      <c r="G217" s="223"/>
      <c r="H217" s="226">
        <v>317.451</v>
      </c>
      <c r="I217" s="227"/>
      <c r="J217" s="223"/>
      <c r="K217" s="223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238</v>
      </c>
      <c r="AU217" s="232" t="s">
        <v>86</v>
      </c>
      <c r="AV217" s="14" t="s">
        <v>130</v>
      </c>
      <c r="AW217" s="14" t="s">
        <v>32</v>
      </c>
      <c r="AX217" s="14" t="s">
        <v>76</v>
      </c>
      <c r="AY217" s="232" t="s">
        <v>131</v>
      </c>
    </row>
    <row r="218" spans="2:51" s="13" customFormat="1" ht="11.25">
      <c r="B218" s="211"/>
      <c r="C218" s="212"/>
      <c r="D218" s="197" t="s">
        <v>238</v>
      </c>
      <c r="E218" s="213" t="s">
        <v>1</v>
      </c>
      <c r="F218" s="214" t="s">
        <v>998</v>
      </c>
      <c r="G218" s="212"/>
      <c r="H218" s="215">
        <v>587.284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238</v>
      </c>
      <c r="AU218" s="221" t="s">
        <v>86</v>
      </c>
      <c r="AV218" s="13" t="s">
        <v>86</v>
      </c>
      <c r="AW218" s="13" t="s">
        <v>32</v>
      </c>
      <c r="AX218" s="13" t="s">
        <v>76</v>
      </c>
      <c r="AY218" s="221" t="s">
        <v>131</v>
      </c>
    </row>
    <row r="219" spans="2:51" s="14" customFormat="1" ht="11.25">
      <c r="B219" s="222"/>
      <c r="C219" s="223"/>
      <c r="D219" s="197" t="s">
        <v>238</v>
      </c>
      <c r="E219" s="224" t="s">
        <v>1</v>
      </c>
      <c r="F219" s="225" t="s">
        <v>240</v>
      </c>
      <c r="G219" s="223"/>
      <c r="H219" s="226">
        <v>587.284</v>
      </c>
      <c r="I219" s="227"/>
      <c r="J219" s="223"/>
      <c r="K219" s="223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238</v>
      </c>
      <c r="AU219" s="232" t="s">
        <v>86</v>
      </c>
      <c r="AV219" s="14" t="s">
        <v>130</v>
      </c>
      <c r="AW219" s="14" t="s">
        <v>32</v>
      </c>
      <c r="AX219" s="14" t="s">
        <v>84</v>
      </c>
      <c r="AY219" s="232" t="s">
        <v>131</v>
      </c>
    </row>
    <row r="220" spans="1:65" s="2" customFormat="1" ht="16.5" customHeight="1">
      <c r="A220" s="34"/>
      <c r="B220" s="35"/>
      <c r="C220" s="184" t="s">
        <v>169</v>
      </c>
      <c r="D220" s="184" t="s">
        <v>132</v>
      </c>
      <c r="E220" s="185" t="s">
        <v>310</v>
      </c>
      <c r="F220" s="186" t="s">
        <v>311</v>
      </c>
      <c r="G220" s="187" t="s">
        <v>276</v>
      </c>
      <c r="H220" s="188">
        <v>622.366</v>
      </c>
      <c r="I220" s="189"/>
      <c r="J220" s="190">
        <f>ROUND(I220*H220,2)</f>
        <v>0</v>
      </c>
      <c r="K220" s="186" t="s">
        <v>147</v>
      </c>
      <c r="L220" s="39"/>
      <c r="M220" s="191" t="s">
        <v>1</v>
      </c>
      <c r="N220" s="192" t="s">
        <v>41</v>
      </c>
      <c r="O220" s="71"/>
      <c r="P220" s="193">
        <f>O220*H220</f>
        <v>0</v>
      </c>
      <c r="Q220" s="193">
        <v>0</v>
      </c>
      <c r="R220" s="193">
        <f>Q220*H220</f>
        <v>0</v>
      </c>
      <c r="S220" s="193">
        <v>0</v>
      </c>
      <c r="T220" s="194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5" t="s">
        <v>130</v>
      </c>
      <c r="AT220" s="195" t="s">
        <v>132</v>
      </c>
      <c r="AU220" s="195" t="s">
        <v>86</v>
      </c>
      <c r="AY220" s="17" t="s">
        <v>131</v>
      </c>
      <c r="BE220" s="196">
        <f>IF(N220="základní",J220,0)</f>
        <v>0</v>
      </c>
      <c r="BF220" s="196">
        <f>IF(N220="snížená",J220,0)</f>
        <v>0</v>
      </c>
      <c r="BG220" s="196">
        <f>IF(N220="zákl. přenesená",J220,0)</f>
        <v>0</v>
      </c>
      <c r="BH220" s="196">
        <f>IF(N220="sníž. přenesená",J220,0)</f>
        <v>0</v>
      </c>
      <c r="BI220" s="196">
        <f>IF(N220="nulová",J220,0)</f>
        <v>0</v>
      </c>
      <c r="BJ220" s="17" t="s">
        <v>84</v>
      </c>
      <c r="BK220" s="196">
        <f>ROUND(I220*H220,2)</f>
        <v>0</v>
      </c>
      <c r="BL220" s="17" t="s">
        <v>130</v>
      </c>
      <c r="BM220" s="195" t="s">
        <v>194</v>
      </c>
    </row>
    <row r="221" spans="1:47" s="2" customFormat="1" ht="19.5">
      <c r="A221" s="34"/>
      <c r="B221" s="35"/>
      <c r="C221" s="36"/>
      <c r="D221" s="197" t="s">
        <v>137</v>
      </c>
      <c r="E221" s="36"/>
      <c r="F221" s="198" t="s">
        <v>313</v>
      </c>
      <c r="G221" s="36"/>
      <c r="H221" s="36"/>
      <c r="I221" s="199"/>
      <c r="J221" s="36"/>
      <c r="K221" s="36"/>
      <c r="L221" s="39"/>
      <c r="M221" s="200"/>
      <c r="N221" s="201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137</v>
      </c>
      <c r="AU221" s="17" t="s">
        <v>86</v>
      </c>
    </row>
    <row r="222" spans="1:47" s="2" customFormat="1" ht="11.25">
      <c r="A222" s="34"/>
      <c r="B222" s="35"/>
      <c r="C222" s="36"/>
      <c r="D222" s="204" t="s">
        <v>148</v>
      </c>
      <c r="E222" s="36"/>
      <c r="F222" s="205" t="s">
        <v>708</v>
      </c>
      <c r="G222" s="36"/>
      <c r="H222" s="36"/>
      <c r="I222" s="199"/>
      <c r="J222" s="36"/>
      <c r="K222" s="36"/>
      <c r="L222" s="39"/>
      <c r="M222" s="200"/>
      <c r="N222" s="201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148</v>
      </c>
      <c r="AU222" s="17" t="s">
        <v>86</v>
      </c>
    </row>
    <row r="223" spans="2:51" s="13" customFormat="1" ht="11.25">
      <c r="B223" s="211"/>
      <c r="C223" s="212"/>
      <c r="D223" s="197" t="s">
        <v>238</v>
      </c>
      <c r="E223" s="213" t="s">
        <v>1</v>
      </c>
      <c r="F223" s="214" t="s">
        <v>999</v>
      </c>
      <c r="G223" s="212"/>
      <c r="H223" s="215">
        <v>622.366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238</v>
      </c>
      <c r="AU223" s="221" t="s">
        <v>86</v>
      </c>
      <c r="AV223" s="13" t="s">
        <v>86</v>
      </c>
      <c r="AW223" s="13" t="s">
        <v>32</v>
      </c>
      <c r="AX223" s="13" t="s">
        <v>76</v>
      </c>
      <c r="AY223" s="221" t="s">
        <v>131</v>
      </c>
    </row>
    <row r="224" spans="2:51" s="14" customFormat="1" ht="11.25">
      <c r="B224" s="222"/>
      <c r="C224" s="223"/>
      <c r="D224" s="197" t="s">
        <v>238</v>
      </c>
      <c r="E224" s="224" t="s">
        <v>1</v>
      </c>
      <c r="F224" s="225" t="s">
        <v>240</v>
      </c>
      <c r="G224" s="223"/>
      <c r="H224" s="226">
        <v>622.366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238</v>
      </c>
      <c r="AU224" s="232" t="s">
        <v>86</v>
      </c>
      <c r="AV224" s="14" t="s">
        <v>130</v>
      </c>
      <c r="AW224" s="14" t="s">
        <v>32</v>
      </c>
      <c r="AX224" s="14" t="s">
        <v>84</v>
      </c>
      <c r="AY224" s="232" t="s">
        <v>131</v>
      </c>
    </row>
    <row r="225" spans="1:65" s="2" customFormat="1" ht="24.2" customHeight="1">
      <c r="A225" s="34"/>
      <c r="B225" s="35"/>
      <c r="C225" s="184" t="s">
        <v>8</v>
      </c>
      <c r="D225" s="184" t="s">
        <v>132</v>
      </c>
      <c r="E225" s="185" t="s">
        <v>709</v>
      </c>
      <c r="F225" s="186" t="s">
        <v>710</v>
      </c>
      <c r="G225" s="187" t="s">
        <v>276</v>
      </c>
      <c r="H225" s="188">
        <v>304.915</v>
      </c>
      <c r="I225" s="189"/>
      <c r="J225" s="190">
        <f>ROUND(I225*H225,2)</f>
        <v>0</v>
      </c>
      <c r="K225" s="186" t="s">
        <v>147</v>
      </c>
      <c r="L225" s="39"/>
      <c r="M225" s="191" t="s">
        <v>1</v>
      </c>
      <c r="N225" s="192" t="s">
        <v>41</v>
      </c>
      <c r="O225" s="71"/>
      <c r="P225" s="193">
        <f>O225*H225</f>
        <v>0</v>
      </c>
      <c r="Q225" s="193">
        <v>0</v>
      </c>
      <c r="R225" s="193">
        <f>Q225*H225</f>
        <v>0</v>
      </c>
      <c r="S225" s="193">
        <v>0</v>
      </c>
      <c r="T225" s="194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5" t="s">
        <v>130</v>
      </c>
      <c r="AT225" s="195" t="s">
        <v>132</v>
      </c>
      <c r="AU225" s="195" t="s">
        <v>86</v>
      </c>
      <c r="AY225" s="17" t="s">
        <v>131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17" t="s">
        <v>84</v>
      </c>
      <c r="BK225" s="196">
        <f>ROUND(I225*H225,2)</f>
        <v>0</v>
      </c>
      <c r="BL225" s="17" t="s">
        <v>130</v>
      </c>
      <c r="BM225" s="195" t="s">
        <v>201</v>
      </c>
    </row>
    <row r="226" spans="1:47" s="2" customFormat="1" ht="29.25">
      <c r="A226" s="34"/>
      <c r="B226" s="35"/>
      <c r="C226" s="36"/>
      <c r="D226" s="197" t="s">
        <v>137</v>
      </c>
      <c r="E226" s="36"/>
      <c r="F226" s="198" t="s">
        <v>711</v>
      </c>
      <c r="G226" s="36"/>
      <c r="H226" s="36"/>
      <c r="I226" s="199"/>
      <c r="J226" s="36"/>
      <c r="K226" s="36"/>
      <c r="L226" s="39"/>
      <c r="M226" s="200"/>
      <c r="N226" s="201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137</v>
      </c>
      <c r="AU226" s="17" t="s">
        <v>86</v>
      </c>
    </row>
    <row r="227" spans="1:47" s="2" customFormat="1" ht="11.25">
      <c r="A227" s="34"/>
      <c r="B227" s="35"/>
      <c r="C227" s="36"/>
      <c r="D227" s="204" t="s">
        <v>148</v>
      </c>
      <c r="E227" s="36"/>
      <c r="F227" s="205" t="s">
        <v>712</v>
      </c>
      <c r="G227" s="36"/>
      <c r="H227" s="36"/>
      <c r="I227" s="199"/>
      <c r="J227" s="36"/>
      <c r="K227" s="36"/>
      <c r="L227" s="39"/>
      <c r="M227" s="200"/>
      <c r="N227" s="201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148</v>
      </c>
      <c r="AU227" s="17" t="s">
        <v>86</v>
      </c>
    </row>
    <row r="228" spans="2:51" s="15" customFormat="1" ht="11.25">
      <c r="B228" s="233"/>
      <c r="C228" s="234"/>
      <c r="D228" s="197" t="s">
        <v>238</v>
      </c>
      <c r="E228" s="235" t="s">
        <v>1</v>
      </c>
      <c r="F228" s="236" t="s">
        <v>698</v>
      </c>
      <c r="G228" s="234"/>
      <c r="H228" s="235" t="s">
        <v>1</v>
      </c>
      <c r="I228" s="237"/>
      <c r="J228" s="234"/>
      <c r="K228" s="234"/>
      <c r="L228" s="238"/>
      <c r="M228" s="239"/>
      <c r="N228" s="240"/>
      <c r="O228" s="240"/>
      <c r="P228" s="240"/>
      <c r="Q228" s="240"/>
      <c r="R228" s="240"/>
      <c r="S228" s="240"/>
      <c r="T228" s="241"/>
      <c r="AT228" s="242" t="s">
        <v>238</v>
      </c>
      <c r="AU228" s="242" t="s">
        <v>86</v>
      </c>
      <c r="AV228" s="15" t="s">
        <v>84</v>
      </c>
      <c r="AW228" s="15" t="s">
        <v>32</v>
      </c>
      <c r="AX228" s="15" t="s">
        <v>76</v>
      </c>
      <c r="AY228" s="242" t="s">
        <v>131</v>
      </c>
    </row>
    <row r="229" spans="2:51" s="13" customFormat="1" ht="11.25">
      <c r="B229" s="211"/>
      <c r="C229" s="212"/>
      <c r="D229" s="197" t="s">
        <v>238</v>
      </c>
      <c r="E229" s="213" t="s">
        <v>1</v>
      </c>
      <c r="F229" s="214" t="s">
        <v>1000</v>
      </c>
      <c r="G229" s="212"/>
      <c r="H229" s="215">
        <v>622.366</v>
      </c>
      <c r="I229" s="216"/>
      <c r="J229" s="212"/>
      <c r="K229" s="212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238</v>
      </c>
      <c r="AU229" s="221" t="s">
        <v>86</v>
      </c>
      <c r="AV229" s="13" t="s">
        <v>86</v>
      </c>
      <c r="AW229" s="13" t="s">
        <v>32</v>
      </c>
      <c r="AX229" s="13" t="s">
        <v>76</v>
      </c>
      <c r="AY229" s="221" t="s">
        <v>131</v>
      </c>
    </row>
    <row r="230" spans="2:51" s="15" customFormat="1" ht="11.25">
      <c r="B230" s="233"/>
      <c r="C230" s="234"/>
      <c r="D230" s="197" t="s">
        <v>238</v>
      </c>
      <c r="E230" s="235" t="s">
        <v>1</v>
      </c>
      <c r="F230" s="236" t="s">
        <v>1001</v>
      </c>
      <c r="G230" s="234"/>
      <c r="H230" s="235" t="s">
        <v>1</v>
      </c>
      <c r="I230" s="237"/>
      <c r="J230" s="234"/>
      <c r="K230" s="234"/>
      <c r="L230" s="238"/>
      <c r="M230" s="239"/>
      <c r="N230" s="240"/>
      <c r="O230" s="240"/>
      <c r="P230" s="240"/>
      <c r="Q230" s="240"/>
      <c r="R230" s="240"/>
      <c r="S230" s="240"/>
      <c r="T230" s="241"/>
      <c r="AT230" s="242" t="s">
        <v>238</v>
      </c>
      <c r="AU230" s="242" t="s">
        <v>86</v>
      </c>
      <c r="AV230" s="15" t="s">
        <v>84</v>
      </c>
      <c r="AW230" s="15" t="s">
        <v>32</v>
      </c>
      <c r="AX230" s="15" t="s">
        <v>76</v>
      </c>
      <c r="AY230" s="242" t="s">
        <v>131</v>
      </c>
    </row>
    <row r="231" spans="2:51" s="15" customFormat="1" ht="11.25">
      <c r="B231" s="233"/>
      <c r="C231" s="234"/>
      <c r="D231" s="197" t="s">
        <v>238</v>
      </c>
      <c r="E231" s="235" t="s">
        <v>1</v>
      </c>
      <c r="F231" s="236" t="s">
        <v>1002</v>
      </c>
      <c r="G231" s="234"/>
      <c r="H231" s="235" t="s">
        <v>1</v>
      </c>
      <c r="I231" s="237"/>
      <c r="J231" s="234"/>
      <c r="K231" s="234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238</v>
      </c>
      <c r="AU231" s="242" t="s">
        <v>86</v>
      </c>
      <c r="AV231" s="15" t="s">
        <v>84</v>
      </c>
      <c r="AW231" s="15" t="s">
        <v>32</v>
      </c>
      <c r="AX231" s="15" t="s">
        <v>76</v>
      </c>
      <c r="AY231" s="242" t="s">
        <v>131</v>
      </c>
    </row>
    <row r="232" spans="2:51" s="13" customFormat="1" ht="11.25">
      <c r="B232" s="211"/>
      <c r="C232" s="212"/>
      <c r="D232" s="197" t="s">
        <v>238</v>
      </c>
      <c r="E232" s="213" t="s">
        <v>1</v>
      </c>
      <c r="F232" s="214" t="s">
        <v>1003</v>
      </c>
      <c r="G232" s="212"/>
      <c r="H232" s="215">
        <v>-56.967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238</v>
      </c>
      <c r="AU232" s="221" t="s">
        <v>86</v>
      </c>
      <c r="AV232" s="13" t="s">
        <v>86</v>
      </c>
      <c r="AW232" s="13" t="s">
        <v>32</v>
      </c>
      <c r="AX232" s="13" t="s">
        <v>76</v>
      </c>
      <c r="AY232" s="221" t="s">
        <v>131</v>
      </c>
    </row>
    <row r="233" spans="2:51" s="15" customFormat="1" ht="11.25">
      <c r="B233" s="233"/>
      <c r="C233" s="234"/>
      <c r="D233" s="197" t="s">
        <v>238</v>
      </c>
      <c r="E233" s="235" t="s">
        <v>1</v>
      </c>
      <c r="F233" s="236" t="s">
        <v>1004</v>
      </c>
      <c r="G233" s="234"/>
      <c r="H233" s="235" t="s">
        <v>1</v>
      </c>
      <c r="I233" s="237"/>
      <c r="J233" s="234"/>
      <c r="K233" s="234"/>
      <c r="L233" s="238"/>
      <c r="M233" s="239"/>
      <c r="N233" s="240"/>
      <c r="O233" s="240"/>
      <c r="P233" s="240"/>
      <c r="Q233" s="240"/>
      <c r="R233" s="240"/>
      <c r="S233" s="240"/>
      <c r="T233" s="241"/>
      <c r="AT233" s="242" t="s">
        <v>238</v>
      </c>
      <c r="AU233" s="242" t="s">
        <v>86</v>
      </c>
      <c r="AV233" s="15" t="s">
        <v>84</v>
      </c>
      <c r="AW233" s="15" t="s">
        <v>32</v>
      </c>
      <c r="AX233" s="15" t="s">
        <v>76</v>
      </c>
      <c r="AY233" s="242" t="s">
        <v>131</v>
      </c>
    </row>
    <row r="234" spans="2:51" s="13" customFormat="1" ht="11.25">
      <c r="B234" s="211"/>
      <c r="C234" s="212"/>
      <c r="D234" s="197" t="s">
        <v>238</v>
      </c>
      <c r="E234" s="213" t="s">
        <v>1</v>
      </c>
      <c r="F234" s="214" t="s">
        <v>1005</v>
      </c>
      <c r="G234" s="212"/>
      <c r="H234" s="215">
        <v>-227.718</v>
      </c>
      <c r="I234" s="216"/>
      <c r="J234" s="212"/>
      <c r="K234" s="212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238</v>
      </c>
      <c r="AU234" s="221" t="s">
        <v>86</v>
      </c>
      <c r="AV234" s="13" t="s">
        <v>86</v>
      </c>
      <c r="AW234" s="13" t="s">
        <v>32</v>
      </c>
      <c r="AX234" s="13" t="s">
        <v>76</v>
      </c>
      <c r="AY234" s="221" t="s">
        <v>131</v>
      </c>
    </row>
    <row r="235" spans="2:51" s="15" customFormat="1" ht="11.25">
      <c r="B235" s="233"/>
      <c r="C235" s="234"/>
      <c r="D235" s="197" t="s">
        <v>238</v>
      </c>
      <c r="E235" s="235" t="s">
        <v>1</v>
      </c>
      <c r="F235" s="236" t="s">
        <v>1006</v>
      </c>
      <c r="G235" s="234"/>
      <c r="H235" s="235" t="s">
        <v>1</v>
      </c>
      <c r="I235" s="237"/>
      <c r="J235" s="234"/>
      <c r="K235" s="234"/>
      <c r="L235" s="238"/>
      <c r="M235" s="239"/>
      <c r="N235" s="240"/>
      <c r="O235" s="240"/>
      <c r="P235" s="240"/>
      <c r="Q235" s="240"/>
      <c r="R235" s="240"/>
      <c r="S235" s="240"/>
      <c r="T235" s="241"/>
      <c r="AT235" s="242" t="s">
        <v>238</v>
      </c>
      <c r="AU235" s="242" t="s">
        <v>86</v>
      </c>
      <c r="AV235" s="15" t="s">
        <v>84</v>
      </c>
      <c r="AW235" s="15" t="s">
        <v>32</v>
      </c>
      <c r="AX235" s="15" t="s">
        <v>76</v>
      </c>
      <c r="AY235" s="242" t="s">
        <v>131</v>
      </c>
    </row>
    <row r="236" spans="2:51" s="13" customFormat="1" ht="11.25">
      <c r="B236" s="211"/>
      <c r="C236" s="212"/>
      <c r="D236" s="197" t="s">
        <v>238</v>
      </c>
      <c r="E236" s="213" t="s">
        <v>1</v>
      </c>
      <c r="F236" s="214" t="s">
        <v>1007</v>
      </c>
      <c r="G236" s="212"/>
      <c r="H236" s="215">
        <v>-5.329</v>
      </c>
      <c r="I236" s="216"/>
      <c r="J236" s="212"/>
      <c r="K236" s="212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238</v>
      </c>
      <c r="AU236" s="221" t="s">
        <v>86</v>
      </c>
      <c r="AV236" s="13" t="s">
        <v>86</v>
      </c>
      <c r="AW236" s="13" t="s">
        <v>32</v>
      </c>
      <c r="AX236" s="13" t="s">
        <v>76</v>
      </c>
      <c r="AY236" s="221" t="s">
        <v>131</v>
      </c>
    </row>
    <row r="237" spans="2:51" s="13" customFormat="1" ht="11.25">
      <c r="B237" s="211"/>
      <c r="C237" s="212"/>
      <c r="D237" s="197" t="s">
        <v>238</v>
      </c>
      <c r="E237" s="213" t="s">
        <v>1</v>
      </c>
      <c r="F237" s="214" t="s">
        <v>1008</v>
      </c>
      <c r="G237" s="212"/>
      <c r="H237" s="215">
        <v>-15.005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238</v>
      </c>
      <c r="AU237" s="221" t="s">
        <v>86</v>
      </c>
      <c r="AV237" s="13" t="s">
        <v>86</v>
      </c>
      <c r="AW237" s="13" t="s">
        <v>32</v>
      </c>
      <c r="AX237" s="13" t="s">
        <v>76</v>
      </c>
      <c r="AY237" s="221" t="s">
        <v>131</v>
      </c>
    </row>
    <row r="238" spans="2:51" s="13" customFormat="1" ht="11.25">
      <c r="B238" s="211"/>
      <c r="C238" s="212"/>
      <c r="D238" s="197" t="s">
        <v>238</v>
      </c>
      <c r="E238" s="213" t="s">
        <v>1</v>
      </c>
      <c r="F238" s="214" t="s">
        <v>1009</v>
      </c>
      <c r="G238" s="212"/>
      <c r="H238" s="215">
        <v>-0.896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238</v>
      </c>
      <c r="AU238" s="221" t="s">
        <v>86</v>
      </c>
      <c r="AV238" s="13" t="s">
        <v>86</v>
      </c>
      <c r="AW238" s="13" t="s">
        <v>32</v>
      </c>
      <c r="AX238" s="13" t="s">
        <v>76</v>
      </c>
      <c r="AY238" s="221" t="s">
        <v>131</v>
      </c>
    </row>
    <row r="239" spans="2:51" s="13" customFormat="1" ht="11.25">
      <c r="B239" s="211"/>
      <c r="C239" s="212"/>
      <c r="D239" s="197" t="s">
        <v>238</v>
      </c>
      <c r="E239" s="213" t="s">
        <v>1</v>
      </c>
      <c r="F239" s="214" t="s">
        <v>1010</v>
      </c>
      <c r="G239" s="212"/>
      <c r="H239" s="215">
        <v>-0.243</v>
      </c>
      <c r="I239" s="216"/>
      <c r="J239" s="212"/>
      <c r="K239" s="212"/>
      <c r="L239" s="217"/>
      <c r="M239" s="218"/>
      <c r="N239" s="219"/>
      <c r="O239" s="219"/>
      <c r="P239" s="219"/>
      <c r="Q239" s="219"/>
      <c r="R239" s="219"/>
      <c r="S239" s="219"/>
      <c r="T239" s="220"/>
      <c r="AT239" s="221" t="s">
        <v>238</v>
      </c>
      <c r="AU239" s="221" t="s">
        <v>86</v>
      </c>
      <c r="AV239" s="13" t="s">
        <v>86</v>
      </c>
      <c r="AW239" s="13" t="s">
        <v>32</v>
      </c>
      <c r="AX239" s="13" t="s">
        <v>76</v>
      </c>
      <c r="AY239" s="221" t="s">
        <v>131</v>
      </c>
    </row>
    <row r="240" spans="2:51" s="15" customFormat="1" ht="11.25">
      <c r="B240" s="233"/>
      <c r="C240" s="234"/>
      <c r="D240" s="197" t="s">
        <v>238</v>
      </c>
      <c r="E240" s="235" t="s">
        <v>1</v>
      </c>
      <c r="F240" s="236" t="s">
        <v>1011</v>
      </c>
      <c r="G240" s="234"/>
      <c r="H240" s="235" t="s">
        <v>1</v>
      </c>
      <c r="I240" s="237"/>
      <c r="J240" s="234"/>
      <c r="K240" s="234"/>
      <c r="L240" s="238"/>
      <c r="M240" s="239"/>
      <c r="N240" s="240"/>
      <c r="O240" s="240"/>
      <c r="P240" s="240"/>
      <c r="Q240" s="240"/>
      <c r="R240" s="240"/>
      <c r="S240" s="240"/>
      <c r="T240" s="241"/>
      <c r="AT240" s="242" t="s">
        <v>238</v>
      </c>
      <c r="AU240" s="242" t="s">
        <v>86</v>
      </c>
      <c r="AV240" s="15" t="s">
        <v>84</v>
      </c>
      <c r="AW240" s="15" t="s">
        <v>32</v>
      </c>
      <c r="AX240" s="15" t="s">
        <v>76</v>
      </c>
      <c r="AY240" s="242" t="s">
        <v>131</v>
      </c>
    </row>
    <row r="241" spans="2:51" s="13" customFormat="1" ht="33.75">
      <c r="B241" s="211"/>
      <c r="C241" s="212"/>
      <c r="D241" s="197" t="s">
        <v>238</v>
      </c>
      <c r="E241" s="213" t="s">
        <v>1</v>
      </c>
      <c r="F241" s="214" t="s">
        <v>1012</v>
      </c>
      <c r="G241" s="212"/>
      <c r="H241" s="215">
        <v>-11.293</v>
      </c>
      <c r="I241" s="216"/>
      <c r="J241" s="212"/>
      <c r="K241" s="212"/>
      <c r="L241" s="217"/>
      <c r="M241" s="218"/>
      <c r="N241" s="219"/>
      <c r="O241" s="219"/>
      <c r="P241" s="219"/>
      <c r="Q241" s="219"/>
      <c r="R241" s="219"/>
      <c r="S241" s="219"/>
      <c r="T241" s="220"/>
      <c r="AT241" s="221" t="s">
        <v>238</v>
      </c>
      <c r="AU241" s="221" t="s">
        <v>86</v>
      </c>
      <c r="AV241" s="13" t="s">
        <v>86</v>
      </c>
      <c r="AW241" s="13" t="s">
        <v>32</v>
      </c>
      <c r="AX241" s="13" t="s">
        <v>76</v>
      </c>
      <c r="AY241" s="221" t="s">
        <v>131</v>
      </c>
    </row>
    <row r="242" spans="2:51" s="14" customFormat="1" ht="11.25">
      <c r="B242" s="222"/>
      <c r="C242" s="223"/>
      <c r="D242" s="197" t="s">
        <v>238</v>
      </c>
      <c r="E242" s="224" t="s">
        <v>1</v>
      </c>
      <c r="F242" s="225" t="s">
        <v>240</v>
      </c>
      <c r="G242" s="223"/>
      <c r="H242" s="226">
        <v>304.915</v>
      </c>
      <c r="I242" s="227"/>
      <c r="J242" s="223"/>
      <c r="K242" s="223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238</v>
      </c>
      <c r="AU242" s="232" t="s">
        <v>86</v>
      </c>
      <c r="AV242" s="14" t="s">
        <v>130</v>
      </c>
      <c r="AW242" s="14" t="s">
        <v>32</v>
      </c>
      <c r="AX242" s="14" t="s">
        <v>84</v>
      </c>
      <c r="AY242" s="232" t="s">
        <v>131</v>
      </c>
    </row>
    <row r="243" spans="1:65" s="2" customFormat="1" ht="24.2" customHeight="1">
      <c r="A243" s="34"/>
      <c r="B243" s="35"/>
      <c r="C243" s="184" t="s">
        <v>173</v>
      </c>
      <c r="D243" s="184" t="s">
        <v>132</v>
      </c>
      <c r="E243" s="185" t="s">
        <v>1013</v>
      </c>
      <c r="F243" s="186" t="s">
        <v>1014</v>
      </c>
      <c r="G243" s="187" t="s">
        <v>276</v>
      </c>
      <c r="H243" s="188">
        <v>227.718</v>
      </c>
      <c r="I243" s="189"/>
      <c r="J243" s="190">
        <f>ROUND(I243*H243,2)</f>
        <v>0</v>
      </c>
      <c r="K243" s="186" t="s">
        <v>147</v>
      </c>
      <c r="L243" s="39"/>
      <c r="M243" s="191" t="s">
        <v>1</v>
      </c>
      <c r="N243" s="192" t="s">
        <v>41</v>
      </c>
      <c r="O243" s="71"/>
      <c r="P243" s="193">
        <f>O243*H243</f>
        <v>0</v>
      </c>
      <c r="Q243" s="193">
        <v>0</v>
      </c>
      <c r="R243" s="193">
        <f>Q243*H243</f>
        <v>0</v>
      </c>
      <c r="S243" s="193">
        <v>0</v>
      </c>
      <c r="T243" s="194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5" t="s">
        <v>130</v>
      </c>
      <c r="AT243" s="195" t="s">
        <v>132</v>
      </c>
      <c r="AU243" s="195" t="s">
        <v>86</v>
      </c>
      <c r="AY243" s="17" t="s">
        <v>131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7" t="s">
        <v>84</v>
      </c>
      <c r="BK243" s="196">
        <f>ROUND(I243*H243,2)</f>
        <v>0</v>
      </c>
      <c r="BL243" s="17" t="s">
        <v>130</v>
      </c>
      <c r="BM243" s="195" t="s">
        <v>299</v>
      </c>
    </row>
    <row r="244" spans="1:47" s="2" customFormat="1" ht="39">
      <c r="A244" s="34"/>
      <c r="B244" s="35"/>
      <c r="C244" s="36"/>
      <c r="D244" s="197" t="s">
        <v>137</v>
      </c>
      <c r="E244" s="36"/>
      <c r="F244" s="198" t="s">
        <v>1015</v>
      </c>
      <c r="G244" s="36"/>
      <c r="H244" s="36"/>
      <c r="I244" s="199"/>
      <c r="J244" s="36"/>
      <c r="K244" s="36"/>
      <c r="L244" s="39"/>
      <c r="M244" s="200"/>
      <c r="N244" s="201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137</v>
      </c>
      <c r="AU244" s="17" t="s">
        <v>86</v>
      </c>
    </row>
    <row r="245" spans="1:47" s="2" customFormat="1" ht="11.25">
      <c r="A245" s="34"/>
      <c r="B245" s="35"/>
      <c r="C245" s="36"/>
      <c r="D245" s="204" t="s">
        <v>148</v>
      </c>
      <c r="E245" s="36"/>
      <c r="F245" s="205" t="s">
        <v>1016</v>
      </c>
      <c r="G245" s="36"/>
      <c r="H245" s="36"/>
      <c r="I245" s="199"/>
      <c r="J245" s="36"/>
      <c r="K245" s="36"/>
      <c r="L245" s="39"/>
      <c r="M245" s="200"/>
      <c r="N245" s="201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148</v>
      </c>
      <c r="AU245" s="17" t="s">
        <v>86</v>
      </c>
    </row>
    <row r="246" spans="2:51" s="13" customFormat="1" ht="11.25">
      <c r="B246" s="211"/>
      <c r="C246" s="212"/>
      <c r="D246" s="197" t="s">
        <v>238</v>
      </c>
      <c r="E246" s="213" t="s">
        <v>1</v>
      </c>
      <c r="F246" s="214" t="s">
        <v>1017</v>
      </c>
      <c r="G246" s="212"/>
      <c r="H246" s="215">
        <v>44.127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238</v>
      </c>
      <c r="AU246" s="221" t="s">
        <v>86</v>
      </c>
      <c r="AV246" s="13" t="s">
        <v>86</v>
      </c>
      <c r="AW246" s="13" t="s">
        <v>32</v>
      </c>
      <c r="AX246" s="13" t="s">
        <v>76</v>
      </c>
      <c r="AY246" s="221" t="s">
        <v>131</v>
      </c>
    </row>
    <row r="247" spans="2:51" s="13" customFormat="1" ht="11.25">
      <c r="B247" s="211"/>
      <c r="C247" s="212"/>
      <c r="D247" s="197" t="s">
        <v>238</v>
      </c>
      <c r="E247" s="213" t="s">
        <v>1</v>
      </c>
      <c r="F247" s="214" t="s">
        <v>1018</v>
      </c>
      <c r="G247" s="212"/>
      <c r="H247" s="215">
        <v>175.547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238</v>
      </c>
      <c r="AU247" s="221" t="s">
        <v>86</v>
      </c>
      <c r="AV247" s="13" t="s">
        <v>86</v>
      </c>
      <c r="AW247" s="13" t="s">
        <v>32</v>
      </c>
      <c r="AX247" s="13" t="s">
        <v>76</v>
      </c>
      <c r="AY247" s="221" t="s">
        <v>131</v>
      </c>
    </row>
    <row r="248" spans="2:51" s="13" customFormat="1" ht="11.25">
      <c r="B248" s="211"/>
      <c r="C248" s="212"/>
      <c r="D248" s="197" t="s">
        <v>238</v>
      </c>
      <c r="E248" s="213" t="s">
        <v>1</v>
      </c>
      <c r="F248" s="214" t="s">
        <v>1019</v>
      </c>
      <c r="G248" s="212"/>
      <c r="H248" s="215">
        <v>8.044</v>
      </c>
      <c r="I248" s="216"/>
      <c r="J248" s="212"/>
      <c r="K248" s="212"/>
      <c r="L248" s="217"/>
      <c r="M248" s="218"/>
      <c r="N248" s="219"/>
      <c r="O248" s="219"/>
      <c r="P248" s="219"/>
      <c r="Q248" s="219"/>
      <c r="R248" s="219"/>
      <c r="S248" s="219"/>
      <c r="T248" s="220"/>
      <c r="AT248" s="221" t="s">
        <v>238</v>
      </c>
      <c r="AU248" s="221" t="s">
        <v>86</v>
      </c>
      <c r="AV248" s="13" t="s">
        <v>86</v>
      </c>
      <c r="AW248" s="13" t="s">
        <v>32</v>
      </c>
      <c r="AX248" s="13" t="s">
        <v>76</v>
      </c>
      <c r="AY248" s="221" t="s">
        <v>131</v>
      </c>
    </row>
    <row r="249" spans="2:51" s="14" customFormat="1" ht="11.25">
      <c r="B249" s="222"/>
      <c r="C249" s="223"/>
      <c r="D249" s="197" t="s">
        <v>238</v>
      </c>
      <c r="E249" s="224" t="s">
        <v>1</v>
      </c>
      <c r="F249" s="225" t="s">
        <v>240</v>
      </c>
      <c r="G249" s="223"/>
      <c r="H249" s="226">
        <v>227.718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238</v>
      </c>
      <c r="AU249" s="232" t="s">
        <v>86</v>
      </c>
      <c r="AV249" s="14" t="s">
        <v>130</v>
      </c>
      <c r="AW249" s="14" t="s">
        <v>32</v>
      </c>
      <c r="AX249" s="14" t="s">
        <v>84</v>
      </c>
      <c r="AY249" s="232" t="s">
        <v>131</v>
      </c>
    </row>
    <row r="250" spans="1:65" s="2" customFormat="1" ht="16.5" customHeight="1">
      <c r="A250" s="34"/>
      <c r="B250" s="35"/>
      <c r="C250" s="243" t="s">
        <v>315</v>
      </c>
      <c r="D250" s="243" t="s">
        <v>332</v>
      </c>
      <c r="E250" s="244" t="s">
        <v>1020</v>
      </c>
      <c r="F250" s="245" t="s">
        <v>1021</v>
      </c>
      <c r="G250" s="246" t="s">
        <v>305</v>
      </c>
      <c r="H250" s="247">
        <v>455.436</v>
      </c>
      <c r="I250" s="248"/>
      <c r="J250" s="249">
        <f>ROUND(I250*H250,2)</f>
        <v>0</v>
      </c>
      <c r="K250" s="245" t="s">
        <v>147</v>
      </c>
      <c r="L250" s="250"/>
      <c r="M250" s="251" t="s">
        <v>1</v>
      </c>
      <c r="N250" s="252" t="s">
        <v>41</v>
      </c>
      <c r="O250" s="71"/>
      <c r="P250" s="193">
        <f>O250*H250</f>
        <v>0</v>
      </c>
      <c r="Q250" s="193">
        <v>0</v>
      </c>
      <c r="R250" s="193">
        <f>Q250*H250</f>
        <v>0</v>
      </c>
      <c r="S250" s="193">
        <v>0</v>
      </c>
      <c r="T250" s="194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5" t="s">
        <v>156</v>
      </c>
      <c r="AT250" s="195" t="s">
        <v>332</v>
      </c>
      <c r="AU250" s="195" t="s">
        <v>86</v>
      </c>
      <c r="AY250" s="17" t="s">
        <v>131</v>
      </c>
      <c r="BE250" s="196">
        <f>IF(N250="základní",J250,0)</f>
        <v>0</v>
      </c>
      <c r="BF250" s="196">
        <f>IF(N250="snížená",J250,0)</f>
        <v>0</v>
      </c>
      <c r="BG250" s="196">
        <f>IF(N250="zákl. přenesená",J250,0)</f>
        <v>0</v>
      </c>
      <c r="BH250" s="196">
        <f>IF(N250="sníž. přenesená",J250,0)</f>
        <v>0</v>
      </c>
      <c r="BI250" s="196">
        <f>IF(N250="nulová",J250,0)</f>
        <v>0</v>
      </c>
      <c r="BJ250" s="17" t="s">
        <v>84</v>
      </c>
      <c r="BK250" s="196">
        <f>ROUND(I250*H250,2)</f>
        <v>0</v>
      </c>
      <c r="BL250" s="17" t="s">
        <v>130</v>
      </c>
      <c r="BM250" s="195" t="s">
        <v>306</v>
      </c>
    </row>
    <row r="251" spans="1:47" s="2" customFormat="1" ht="11.25">
      <c r="A251" s="34"/>
      <c r="B251" s="35"/>
      <c r="C251" s="36"/>
      <c r="D251" s="197" t="s">
        <v>137</v>
      </c>
      <c r="E251" s="36"/>
      <c r="F251" s="198" t="s">
        <v>1021</v>
      </c>
      <c r="G251" s="36"/>
      <c r="H251" s="36"/>
      <c r="I251" s="199"/>
      <c r="J251" s="36"/>
      <c r="K251" s="36"/>
      <c r="L251" s="39"/>
      <c r="M251" s="200"/>
      <c r="N251" s="201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137</v>
      </c>
      <c r="AU251" s="17" t="s">
        <v>86</v>
      </c>
    </row>
    <row r="252" spans="1:65" s="2" customFormat="1" ht="24.2" customHeight="1">
      <c r="A252" s="34"/>
      <c r="B252" s="35"/>
      <c r="C252" s="184" t="s">
        <v>178</v>
      </c>
      <c r="D252" s="184" t="s">
        <v>132</v>
      </c>
      <c r="E252" s="185" t="s">
        <v>338</v>
      </c>
      <c r="F252" s="186" t="s">
        <v>339</v>
      </c>
      <c r="G252" s="187" t="s">
        <v>231</v>
      </c>
      <c r="H252" s="188">
        <v>437.75</v>
      </c>
      <c r="I252" s="189"/>
      <c r="J252" s="190">
        <f>ROUND(I252*H252,2)</f>
        <v>0</v>
      </c>
      <c r="K252" s="186" t="s">
        <v>147</v>
      </c>
      <c r="L252" s="39"/>
      <c r="M252" s="191" t="s">
        <v>1</v>
      </c>
      <c r="N252" s="192" t="s">
        <v>41</v>
      </c>
      <c r="O252" s="71"/>
      <c r="P252" s="193">
        <f>O252*H252</f>
        <v>0</v>
      </c>
      <c r="Q252" s="193">
        <v>0</v>
      </c>
      <c r="R252" s="193">
        <f>Q252*H252</f>
        <v>0</v>
      </c>
      <c r="S252" s="193">
        <v>0</v>
      </c>
      <c r="T252" s="194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5" t="s">
        <v>130</v>
      </c>
      <c r="AT252" s="195" t="s">
        <v>132</v>
      </c>
      <c r="AU252" s="195" t="s">
        <v>86</v>
      </c>
      <c r="AY252" s="17" t="s">
        <v>131</v>
      </c>
      <c r="BE252" s="196">
        <f>IF(N252="základní",J252,0)</f>
        <v>0</v>
      </c>
      <c r="BF252" s="196">
        <f>IF(N252="snížená",J252,0)</f>
        <v>0</v>
      </c>
      <c r="BG252" s="196">
        <f>IF(N252="zákl. přenesená",J252,0)</f>
        <v>0</v>
      </c>
      <c r="BH252" s="196">
        <f>IF(N252="sníž. přenesená",J252,0)</f>
        <v>0</v>
      </c>
      <c r="BI252" s="196">
        <f>IF(N252="nulová",J252,0)</f>
        <v>0</v>
      </c>
      <c r="BJ252" s="17" t="s">
        <v>84</v>
      </c>
      <c r="BK252" s="196">
        <f>ROUND(I252*H252,2)</f>
        <v>0</v>
      </c>
      <c r="BL252" s="17" t="s">
        <v>130</v>
      </c>
      <c r="BM252" s="195" t="s">
        <v>312</v>
      </c>
    </row>
    <row r="253" spans="1:47" s="2" customFormat="1" ht="19.5">
      <c r="A253" s="34"/>
      <c r="B253" s="35"/>
      <c r="C253" s="36"/>
      <c r="D253" s="197" t="s">
        <v>137</v>
      </c>
      <c r="E253" s="36"/>
      <c r="F253" s="198" t="s">
        <v>341</v>
      </c>
      <c r="G253" s="36"/>
      <c r="H253" s="36"/>
      <c r="I253" s="199"/>
      <c r="J253" s="36"/>
      <c r="K253" s="36"/>
      <c r="L253" s="39"/>
      <c r="M253" s="200"/>
      <c r="N253" s="201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137</v>
      </c>
      <c r="AU253" s="17" t="s">
        <v>86</v>
      </c>
    </row>
    <row r="254" spans="1:47" s="2" customFormat="1" ht="11.25">
      <c r="A254" s="34"/>
      <c r="B254" s="35"/>
      <c r="C254" s="36"/>
      <c r="D254" s="204" t="s">
        <v>148</v>
      </c>
      <c r="E254" s="36"/>
      <c r="F254" s="205" t="s">
        <v>342</v>
      </c>
      <c r="G254" s="36"/>
      <c r="H254" s="36"/>
      <c r="I254" s="199"/>
      <c r="J254" s="36"/>
      <c r="K254" s="36"/>
      <c r="L254" s="39"/>
      <c r="M254" s="200"/>
      <c r="N254" s="201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148</v>
      </c>
      <c r="AU254" s="17" t="s">
        <v>86</v>
      </c>
    </row>
    <row r="255" spans="2:63" s="12" customFormat="1" ht="22.9" customHeight="1">
      <c r="B255" s="170"/>
      <c r="C255" s="171"/>
      <c r="D255" s="172" t="s">
        <v>75</v>
      </c>
      <c r="E255" s="202" t="s">
        <v>86</v>
      </c>
      <c r="F255" s="202" t="s">
        <v>349</v>
      </c>
      <c r="G255" s="171"/>
      <c r="H255" s="171"/>
      <c r="I255" s="174"/>
      <c r="J255" s="203">
        <f>BK255</f>
        <v>0</v>
      </c>
      <c r="K255" s="171"/>
      <c r="L255" s="176"/>
      <c r="M255" s="177"/>
      <c r="N255" s="178"/>
      <c r="O255" s="178"/>
      <c r="P255" s="179">
        <f>SUM(P256:P258)</f>
        <v>0</v>
      </c>
      <c r="Q255" s="178"/>
      <c r="R255" s="179">
        <f>SUM(R256:R258)</f>
        <v>0</v>
      </c>
      <c r="S255" s="178"/>
      <c r="T255" s="180">
        <f>SUM(T256:T258)</f>
        <v>0</v>
      </c>
      <c r="AR255" s="181" t="s">
        <v>84</v>
      </c>
      <c r="AT255" s="182" t="s">
        <v>75</v>
      </c>
      <c r="AU255" s="182" t="s">
        <v>84</v>
      </c>
      <c r="AY255" s="181" t="s">
        <v>131</v>
      </c>
      <c r="BK255" s="183">
        <f>SUM(BK256:BK258)</f>
        <v>0</v>
      </c>
    </row>
    <row r="256" spans="1:65" s="2" customFormat="1" ht="24.2" customHeight="1">
      <c r="A256" s="34"/>
      <c r="B256" s="35"/>
      <c r="C256" s="184" t="s">
        <v>331</v>
      </c>
      <c r="D256" s="184" t="s">
        <v>132</v>
      </c>
      <c r="E256" s="185" t="s">
        <v>1022</v>
      </c>
      <c r="F256" s="186" t="s">
        <v>1023</v>
      </c>
      <c r="G256" s="187" t="s">
        <v>271</v>
      </c>
      <c r="H256" s="188">
        <v>292.14</v>
      </c>
      <c r="I256" s="189"/>
      <c r="J256" s="190">
        <f>ROUND(I256*H256,2)</f>
        <v>0</v>
      </c>
      <c r="K256" s="186" t="s">
        <v>147</v>
      </c>
      <c r="L256" s="39"/>
      <c r="M256" s="191" t="s">
        <v>1</v>
      </c>
      <c r="N256" s="192" t="s">
        <v>41</v>
      </c>
      <c r="O256" s="71"/>
      <c r="P256" s="193">
        <f>O256*H256</f>
        <v>0</v>
      </c>
      <c r="Q256" s="193">
        <v>0</v>
      </c>
      <c r="R256" s="193">
        <f>Q256*H256</f>
        <v>0</v>
      </c>
      <c r="S256" s="193">
        <v>0</v>
      </c>
      <c r="T256" s="194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5" t="s">
        <v>130</v>
      </c>
      <c r="AT256" s="195" t="s">
        <v>132</v>
      </c>
      <c r="AU256" s="195" t="s">
        <v>86</v>
      </c>
      <c r="AY256" s="17" t="s">
        <v>131</v>
      </c>
      <c r="BE256" s="196">
        <f>IF(N256="základní",J256,0)</f>
        <v>0</v>
      </c>
      <c r="BF256" s="196">
        <f>IF(N256="snížená",J256,0)</f>
        <v>0</v>
      </c>
      <c r="BG256" s="196">
        <f>IF(N256="zákl. přenesená",J256,0)</f>
        <v>0</v>
      </c>
      <c r="BH256" s="196">
        <f>IF(N256="sníž. přenesená",J256,0)</f>
        <v>0</v>
      </c>
      <c r="BI256" s="196">
        <f>IF(N256="nulová",J256,0)</f>
        <v>0</v>
      </c>
      <c r="BJ256" s="17" t="s">
        <v>84</v>
      </c>
      <c r="BK256" s="196">
        <f>ROUND(I256*H256,2)</f>
        <v>0</v>
      </c>
      <c r="BL256" s="17" t="s">
        <v>130</v>
      </c>
      <c r="BM256" s="195" t="s">
        <v>318</v>
      </c>
    </row>
    <row r="257" spans="1:47" s="2" customFormat="1" ht="19.5">
      <c r="A257" s="34"/>
      <c r="B257" s="35"/>
      <c r="C257" s="36"/>
      <c r="D257" s="197" t="s">
        <v>137</v>
      </c>
      <c r="E257" s="36"/>
      <c r="F257" s="198" t="s">
        <v>1024</v>
      </c>
      <c r="G257" s="36"/>
      <c r="H257" s="36"/>
      <c r="I257" s="199"/>
      <c r="J257" s="36"/>
      <c r="K257" s="36"/>
      <c r="L257" s="39"/>
      <c r="M257" s="200"/>
      <c r="N257" s="201"/>
      <c r="O257" s="71"/>
      <c r="P257" s="71"/>
      <c r="Q257" s="71"/>
      <c r="R257" s="71"/>
      <c r="S257" s="71"/>
      <c r="T257" s="72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137</v>
      </c>
      <c r="AU257" s="17" t="s">
        <v>86</v>
      </c>
    </row>
    <row r="258" spans="1:47" s="2" customFormat="1" ht="11.25">
      <c r="A258" s="34"/>
      <c r="B258" s="35"/>
      <c r="C258" s="36"/>
      <c r="D258" s="204" t="s">
        <v>148</v>
      </c>
      <c r="E258" s="36"/>
      <c r="F258" s="205" t="s">
        <v>1025</v>
      </c>
      <c r="G258" s="36"/>
      <c r="H258" s="36"/>
      <c r="I258" s="199"/>
      <c r="J258" s="36"/>
      <c r="K258" s="36"/>
      <c r="L258" s="39"/>
      <c r="M258" s="200"/>
      <c r="N258" s="201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148</v>
      </c>
      <c r="AU258" s="17" t="s">
        <v>86</v>
      </c>
    </row>
    <row r="259" spans="2:63" s="12" customFormat="1" ht="22.9" customHeight="1">
      <c r="B259" s="170"/>
      <c r="C259" s="171"/>
      <c r="D259" s="172" t="s">
        <v>75</v>
      </c>
      <c r="E259" s="202" t="s">
        <v>130</v>
      </c>
      <c r="F259" s="202" t="s">
        <v>374</v>
      </c>
      <c r="G259" s="171"/>
      <c r="H259" s="171"/>
      <c r="I259" s="174"/>
      <c r="J259" s="203">
        <f>BK259</f>
        <v>0</v>
      </c>
      <c r="K259" s="171"/>
      <c r="L259" s="176"/>
      <c r="M259" s="177"/>
      <c r="N259" s="178"/>
      <c r="O259" s="178"/>
      <c r="P259" s="179">
        <f>SUM(P260:P302)</f>
        <v>0</v>
      </c>
      <c r="Q259" s="178"/>
      <c r="R259" s="179">
        <f>SUM(R260:R302)</f>
        <v>0</v>
      </c>
      <c r="S259" s="178"/>
      <c r="T259" s="180">
        <f>SUM(T260:T302)</f>
        <v>0</v>
      </c>
      <c r="AR259" s="181" t="s">
        <v>84</v>
      </c>
      <c r="AT259" s="182" t="s">
        <v>75</v>
      </c>
      <c r="AU259" s="182" t="s">
        <v>84</v>
      </c>
      <c r="AY259" s="181" t="s">
        <v>131</v>
      </c>
      <c r="BK259" s="183">
        <f>SUM(BK260:BK302)</f>
        <v>0</v>
      </c>
    </row>
    <row r="260" spans="1:65" s="2" customFormat="1" ht="16.5" customHeight="1">
      <c r="A260" s="34"/>
      <c r="B260" s="35"/>
      <c r="C260" s="184" t="s">
        <v>183</v>
      </c>
      <c r="D260" s="184" t="s">
        <v>132</v>
      </c>
      <c r="E260" s="185" t="s">
        <v>1026</v>
      </c>
      <c r="F260" s="186" t="s">
        <v>1027</v>
      </c>
      <c r="G260" s="187" t="s">
        <v>276</v>
      </c>
      <c r="H260" s="188">
        <v>13.146</v>
      </c>
      <c r="I260" s="189"/>
      <c r="J260" s="190">
        <f>ROUND(I260*H260,2)</f>
        <v>0</v>
      </c>
      <c r="K260" s="186" t="s">
        <v>147</v>
      </c>
      <c r="L260" s="39"/>
      <c r="M260" s="191" t="s">
        <v>1</v>
      </c>
      <c r="N260" s="192" t="s">
        <v>41</v>
      </c>
      <c r="O260" s="71"/>
      <c r="P260" s="193">
        <f>O260*H260</f>
        <v>0</v>
      </c>
      <c r="Q260" s="193">
        <v>0</v>
      </c>
      <c r="R260" s="193">
        <f>Q260*H260</f>
        <v>0</v>
      </c>
      <c r="S260" s="193">
        <v>0</v>
      </c>
      <c r="T260" s="194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5" t="s">
        <v>130</v>
      </c>
      <c r="AT260" s="195" t="s">
        <v>132</v>
      </c>
      <c r="AU260" s="195" t="s">
        <v>86</v>
      </c>
      <c r="AY260" s="17" t="s">
        <v>131</v>
      </c>
      <c r="BE260" s="196">
        <f>IF(N260="základní",J260,0)</f>
        <v>0</v>
      </c>
      <c r="BF260" s="196">
        <f>IF(N260="snížená",J260,0)</f>
        <v>0</v>
      </c>
      <c r="BG260" s="196">
        <f>IF(N260="zákl. přenesená",J260,0)</f>
        <v>0</v>
      </c>
      <c r="BH260" s="196">
        <f>IF(N260="sníž. přenesená",J260,0)</f>
        <v>0</v>
      </c>
      <c r="BI260" s="196">
        <f>IF(N260="nulová",J260,0)</f>
        <v>0</v>
      </c>
      <c r="BJ260" s="17" t="s">
        <v>84</v>
      </c>
      <c r="BK260" s="196">
        <f>ROUND(I260*H260,2)</f>
        <v>0</v>
      </c>
      <c r="BL260" s="17" t="s">
        <v>130</v>
      </c>
      <c r="BM260" s="195" t="s">
        <v>327</v>
      </c>
    </row>
    <row r="261" spans="1:47" s="2" customFormat="1" ht="19.5">
      <c r="A261" s="34"/>
      <c r="B261" s="35"/>
      <c r="C261" s="36"/>
      <c r="D261" s="197" t="s">
        <v>137</v>
      </c>
      <c r="E261" s="36"/>
      <c r="F261" s="198" t="s">
        <v>1028</v>
      </c>
      <c r="G261" s="36"/>
      <c r="H261" s="36"/>
      <c r="I261" s="199"/>
      <c r="J261" s="36"/>
      <c r="K261" s="36"/>
      <c r="L261" s="39"/>
      <c r="M261" s="200"/>
      <c r="N261" s="201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137</v>
      </c>
      <c r="AU261" s="17" t="s">
        <v>86</v>
      </c>
    </row>
    <row r="262" spans="1:47" s="2" customFormat="1" ht="11.25">
      <c r="A262" s="34"/>
      <c r="B262" s="35"/>
      <c r="C262" s="36"/>
      <c r="D262" s="204" t="s">
        <v>148</v>
      </c>
      <c r="E262" s="36"/>
      <c r="F262" s="205" t="s">
        <v>1029</v>
      </c>
      <c r="G262" s="36"/>
      <c r="H262" s="36"/>
      <c r="I262" s="199"/>
      <c r="J262" s="36"/>
      <c r="K262" s="36"/>
      <c r="L262" s="39"/>
      <c r="M262" s="200"/>
      <c r="N262" s="201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148</v>
      </c>
      <c r="AU262" s="17" t="s">
        <v>86</v>
      </c>
    </row>
    <row r="263" spans="2:51" s="15" customFormat="1" ht="11.25">
      <c r="B263" s="233"/>
      <c r="C263" s="234"/>
      <c r="D263" s="197" t="s">
        <v>238</v>
      </c>
      <c r="E263" s="235" t="s">
        <v>1</v>
      </c>
      <c r="F263" s="236" t="s">
        <v>1030</v>
      </c>
      <c r="G263" s="234"/>
      <c r="H263" s="235" t="s">
        <v>1</v>
      </c>
      <c r="I263" s="237"/>
      <c r="J263" s="234"/>
      <c r="K263" s="234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238</v>
      </c>
      <c r="AU263" s="242" t="s">
        <v>86</v>
      </c>
      <c r="AV263" s="15" t="s">
        <v>84</v>
      </c>
      <c r="AW263" s="15" t="s">
        <v>32</v>
      </c>
      <c r="AX263" s="15" t="s">
        <v>76</v>
      </c>
      <c r="AY263" s="242" t="s">
        <v>131</v>
      </c>
    </row>
    <row r="264" spans="2:51" s="13" customFormat="1" ht="11.25">
      <c r="B264" s="211"/>
      <c r="C264" s="212"/>
      <c r="D264" s="197" t="s">
        <v>238</v>
      </c>
      <c r="E264" s="213" t="s">
        <v>1</v>
      </c>
      <c r="F264" s="214" t="s">
        <v>1031</v>
      </c>
      <c r="G264" s="212"/>
      <c r="H264" s="215">
        <v>13.146</v>
      </c>
      <c r="I264" s="216"/>
      <c r="J264" s="212"/>
      <c r="K264" s="212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238</v>
      </c>
      <c r="AU264" s="221" t="s">
        <v>86</v>
      </c>
      <c r="AV264" s="13" t="s">
        <v>86</v>
      </c>
      <c r="AW264" s="13" t="s">
        <v>32</v>
      </c>
      <c r="AX264" s="13" t="s">
        <v>76</v>
      </c>
      <c r="AY264" s="221" t="s">
        <v>131</v>
      </c>
    </row>
    <row r="265" spans="2:51" s="14" customFormat="1" ht="11.25">
      <c r="B265" s="222"/>
      <c r="C265" s="223"/>
      <c r="D265" s="197" t="s">
        <v>238</v>
      </c>
      <c r="E265" s="224" t="s">
        <v>1</v>
      </c>
      <c r="F265" s="225" t="s">
        <v>240</v>
      </c>
      <c r="G265" s="223"/>
      <c r="H265" s="226">
        <v>13.146</v>
      </c>
      <c r="I265" s="227"/>
      <c r="J265" s="223"/>
      <c r="K265" s="223"/>
      <c r="L265" s="228"/>
      <c r="M265" s="229"/>
      <c r="N265" s="230"/>
      <c r="O265" s="230"/>
      <c r="P265" s="230"/>
      <c r="Q265" s="230"/>
      <c r="R265" s="230"/>
      <c r="S265" s="230"/>
      <c r="T265" s="231"/>
      <c r="AT265" s="232" t="s">
        <v>238</v>
      </c>
      <c r="AU265" s="232" t="s">
        <v>86</v>
      </c>
      <c r="AV265" s="14" t="s">
        <v>130</v>
      </c>
      <c r="AW265" s="14" t="s">
        <v>32</v>
      </c>
      <c r="AX265" s="14" t="s">
        <v>84</v>
      </c>
      <c r="AY265" s="232" t="s">
        <v>131</v>
      </c>
    </row>
    <row r="266" spans="1:65" s="2" customFormat="1" ht="24.2" customHeight="1">
      <c r="A266" s="34"/>
      <c r="B266" s="35"/>
      <c r="C266" s="184" t="s">
        <v>7</v>
      </c>
      <c r="D266" s="184" t="s">
        <v>132</v>
      </c>
      <c r="E266" s="185" t="s">
        <v>1032</v>
      </c>
      <c r="F266" s="186" t="s">
        <v>1033</v>
      </c>
      <c r="G266" s="187" t="s">
        <v>276</v>
      </c>
      <c r="H266" s="188">
        <v>56.967</v>
      </c>
      <c r="I266" s="189"/>
      <c r="J266" s="190">
        <f>ROUND(I266*H266,2)</f>
        <v>0</v>
      </c>
      <c r="K266" s="186" t="s">
        <v>147</v>
      </c>
      <c r="L266" s="39"/>
      <c r="M266" s="191" t="s">
        <v>1</v>
      </c>
      <c r="N266" s="192" t="s">
        <v>41</v>
      </c>
      <c r="O266" s="71"/>
      <c r="P266" s="193">
        <f>O266*H266</f>
        <v>0</v>
      </c>
      <c r="Q266" s="193">
        <v>0</v>
      </c>
      <c r="R266" s="193">
        <f>Q266*H266</f>
        <v>0</v>
      </c>
      <c r="S266" s="193">
        <v>0</v>
      </c>
      <c r="T266" s="194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5" t="s">
        <v>130</v>
      </c>
      <c r="AT266" s="195" t="s">
        <v>132</v>
      </c>
      <c r="AU266" s="195" t="s">
        <v>86</v>
      </c>
      <c r="AY266" s="17" t="s">
        <v>131</v>
      </c>
      <c r="BE266" s="196">
        <f>IF(N266="základní",J266,0)</f>
        <v>0</v>
      </c>
      <c r="BF266" s="196">
        <f>IF(N266="snížená",J266,0)</f>
        <v>0</v>
      </c>
      <c r="BG266" s="196">
        <f>IF(N266="zákl. přenesená",J266,0)</f>
        <v>0</v>
      </c>
      <c r="BH266" s="196">
        <f>IF(N266="sníž. přenesená",J266,0)</f>
        <v>0</v>
      </c>
      <c r="BI266" s="196">
        <f>IF(N266="nulová",J266,0)</f>
        <v>0</v>
      </c>
      <c r="BJ266" s="17" t="s">
        <v>84</v>
      </c>
      <c r="BK266" s="196">
        <f>ROUND(I266*H266,2)</f>
        <v>0</v>
      </c>
      <c r="BL266" s="17" t="s">
        <v>130</v>
      </c>
      <c r="BM266" s="195" t="s">
        <v>336</v>
      </c>
    </row>
    <row r="267" spans="1:47" s="2" customFormat="1" ht="19.5">
      <c r="A267" s="34"/>
      <c r="B267" s="35"/>
      <c r="C267" s="36"/>
      <c r="D267" s="197" t="s">
        <v>137</v>
      </c>
      <c r="E267" s="36"/>
      <c r="F267" s="198" t="s">
        <v>1034</v>
      </c>
      <c r="G267" s="36"/>
      <c r="H267" s="36"/>
      <c r="I267" s="199"/>
      <c r="J267" s="36"/>
      <c r="K267" s="36"/>
      <c r="L267" s="39"/>
      <c r="M267" s="200"/>
      <c r="N267" s="201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137</v>
      </c>
      <c r="AU267" s="17" t="s">
        <v>86</v>
      </c>
    </row>
    <row r="268" spans="1:47" s="2" customFormat="1" ht="11.25">
      <c r="A268" s="34"/>
      <c r="B268" s="35"/>
      <c r="C268" s="36"/>
      <c r="D268" s="204" t="s">
        <v>148</v>
      </c>
      <c r="E268" s="36"/>
      <c r="F268" s="205" t="s">
        <v>1035</v>
      </c>
      <c r="G268" s="36"/>
      <c r="H268" s="36"/>
      <c r="I268" s="199"/>
      <c r="J268" s="36"/>
      <c r="K268" s="36"/>
      <c r="L268" s="39"/>
      <c r="M268" s="200"/>
      <c r="N268" s="201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148</v>
      </c>
      <c r="AU268" s="17" t="s">
        <v>86</v>
      </c>
    </row>
    <row r="269" spans="2:51" s="13" customFormat="1" ht="11.25">
      <c r="B269" s="211"/>
      <c r="C269" s="212"/>
      <c r="D269" s="197" t="s">
        <v>238</v>
      </c>
      <c r="E269" s="213" t="s">
        <v>1</v>
      </c>
      <c r="F269" s="214" t="s">
        <v>1036</v>
      </c>
      <c r="G269" s="212"/>
      <c r="H269" s="215">
        <v>56.967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238</v>
      </c>
      <c r="AU269" s="221" t="s">
        <v>86</v>
      </c>
      <c r="AV269" s="13" t="s">
        <v>86</v>
      </c>
      <c r="AW269" s="13" t="s">
        <v>32</v>
      </c>
      <c r="AX269" s="13" t="s">
        <v>76</v>
      </c>
      <c r="AY269" s="221" t="s">
        <v>131</v>
      </c>
    </row>
    <row r="270" spans="2:51" s="14" customFormat="1" ht="11.25">
      <c r="B270" s="222"/>
      <c r="C270" s="223"/>
      <c r="D270" s="197" t="s">
        <v>238</v>
      </c>
      <c r="E270" s="224" t="s">
        <v>1</v>
      </c>
      <c r="F270" s="225" t="s">
        <v>240</v>
      </c>
      <c r="G270" s="223"/>
      <c r="H270" s="226">
        <v>56.967</v>
      </c>
      <c r="I270" s="227"/>
      <c r="J270" s="223"/>
      <c r="K270" s="223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238</v>
      </c>
      <c r="AU270" s="232" t="s">
        <v>86</v>
      </c>
      <c r="AV270" s="14" t="s">
        <v>130</v>
      </c>
      <c r="AW270" s="14" t="s">
        <v>32</v>
      </c>
      <c r="AX270" s="14" t="s">
        <v>84</v>
      </c>
      <c r="AY270" s="232" t="s">
        <v>131</v>
      </c>
    </row>
    <row r="271" spans="1:65" s="2" customFormat="1" ht="16.5" customHeight="1">
      <c r="A271" s="34"/>
      <c r="B271" s="35"/>
      <c r="C271" s="184" t="s">
        <v>188</v>
      </c>
      <c r="D271" s="184" t="s">
        <v>132</v>
      </c>
      <c r="E271" s="185" t="s">
        <v>1037</v>
      </c>
      <c r="F271" s="186" t="s">
        <v>1038</v>
      </c>
      <c r="G271" s="187" t="s">
        <v>276</v>
      </c>
      <c r="H271" s="188">
        <v>1.352</v>
      </c>
      <c r="I271" s="189"/>
      <c r="J271" s="190">
        <f>ROUND(I271*H271,2)</f>
        <v>0</v>
      </c>
      <c r="K271" s="186" t="s">
        <v>147</v>
      </c>
      <c r="L271" s="39"/>
      <c r="M271" s="191" t="s">
        <v>1</v>
      </c>
      <c r="N271" s="192" t="s">
        <v>41</v>
      </c>
      <c r="O271" s="71"/>
      <c r="P271" s="193">
        <f>O271*H271</f>
        <v>0</v>
      </c>
      <c r="Q271" s="193">
        <v>0</v>
      </c>
      <c r="R271" s="193">
        <f>Q271*H271</f>
        <v>0</v>
      </c>
      <c r="S271" s="193">
        <v>0</v>
      </c>
      <c r="T271" s="194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5" t="s">
        <v>130</v>
      </c>
      <c r="AT271" s="195" t="s">
        <v>132</v>
      </c>
      <c r="AU271" s="195" t="s">
        <v>86</v>
      </c>
      <c r="AY271" s="17" t="s">
        <v>131</v>
      </c>
      <c r="BE271" s="196">
        <f>IF(N271="základní",J271,0)</f>
        <v>0</v>
      </c>
      <c r="BF271" s="196">
        <f>IF(N271="snížená",J271,0)</f>
        <v>0</v>
      </c>
      <c r="BG271" s="196">
        <f>IF(N271="zákl. přenesená",J271,0)</f>
        <v>0</v>
      </c>
      <c r="BH271" s="196">
        <f>IF(N271="sníž. přenesená",J271,0)</f>
        <v>0</v>
      </c>
      <c r="BI271" s="196">
        <f>IF(N271="nulová",J271,0)</f>
        <v>0</v>
      </c>
      <c r="BJ271" s="17" t="s">
        <v>84</v>
      </c>
      <c r="BK271" s="196">
        <f>ROUND(I271*H271,2)</f>
        <v>0</v>
      </c>
      <c r="BL271" s="17" t="s">
        <v>130</v>
      </c>
      <c r="BM271" s="195" t="s">
        <v>340</v>
      </c>
    </row>
    <row r="272" spans="1:47" s="2" customFormat="1" ht="19.5">
      <c r="A272" s="34"/>
      <c r="B272" s="35"/>
      <c r="C272" s="36"/>
      <c r="D272" s="197" t="s">
        <v>137</v>
      </c>
      <c r="E272" s="36"/>
      <c r="F272" s="198" t="s">
        <v>1039</v>
      </c>
      <c r="G272" s="36"/>
      <c r="H272" s="36"/>
      <c r="I272" s="199"/>
      <c r="J272" s="36"/>
      <c r="K272" s="36"/>
      <c r="L272" s="39"/>
      <c r="M272" s="200"/>
      <c r="N272" s="201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137</v>
      </c>
      <c r="AU272" s="17" t="s">
        <v>86</v>
      </c>
    </row>
    <row r="273" spans="1:47" s="2" customFormat="1" ht="11.25">
      <c r="A273" s="34"/>
      <c r="B273" s="35"/>
      <c r="C273" s="36"/>
      <c r="D273" s="204" t="s">
        <v>148</v>
      </c>
      <c r="E273" s="36"/>
      <c r="F273" s="205" t="s">
        <v>1040</v>
      </c>
      <c r="G273" s="36"/>
      <c r="H273" s="36"/>
      <c r="I273" s="199"/>
      <c r="J273" s="36"/>
      <c r="K273" s="36"/>
      <c r="L273" s="39"/>
      <c r="M273" s="200"/>
      <c r="N273" s="201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148</v>
      </c>
      <c r="AU273" s="17" t="s">
        <v>86</v>
      </c>
    </row>
    <row r="274" spans="2:51" s="15" customFormat="1" ht="11.25">
      <c r="B274" s="233"/>
      <c r="C274" s="234"/>
      <c r="D274" s="197" t="s">
        <v>238</v>
      </c>
      <c r="E274" s="235" t="s">
        <v>1</v>
      </c>
      <c r="F274" s="236" t="s">
        <v>1041</v>
      </c>
      <c r="G274" s="234"/>
      <c r="H274" s="235" t="s">
        <v>1</v>
      </c>
      <c r="I274" s="237"/>
      <c r="J274" s="234"/>
      <c r="K274" s="234"/>
      <c r="L274" s="238"/>
      <c r="M274" s="239"/>
      <c r="N274" s="240"/>
      <c r="O274" s="240"/>
      <c r="P274" s="240"/>
      <c r="Q274" s="240"/>
      <c r="R274" s="240"/>
      <c r="S274" s="240"/>
      <c r="T274" s="241"/>
      <c r="AT274" s="242" t="s">
        <v>238</v>
      </c>
      <c r="AU274" s="242" t="s">
        <v>86</v>
      </c>
      <c r="AV274" s="15" t="s">
        <v>84</v>
      </c>
      <c r="AW274" s="15" t="s">
        <v>32</v>
      </c>
      <c r="AX274" s="15" t="s">
        <v>76</v>
      </c>
      <c r="AY274" s="242" t="s">
        <v>131</v>
      </c>
    </row>
    <row r="275" spans="2:51" s="13" customFormat="1" ht="11.25">
      <c r="B275" s="211"/>
      <c r="C275" s="212"/>
      <c r="D275" s="197" t="s">
        <v>238</v>
      </c>
      <c r="E275" s="213" t="s">
        <v>1</v>
      </c>
      <c r="F275" s="214" t="s">
        <v>1042</v>
      </c>
      <c r="G275" s="212"/>
      <c r="H275" s="215">
        <v>1.352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238</v>
      </c>
      <c r="AU275" s="221" t="s">
        <v>86</v>
      </c>
      <c r="AV275" s="13" t="s">
        <v>86</v>
      </c>
      <c r="AW275" s="13" t="s">
        <v>32</v>
      </c>
      <c r="AX275" s="13" t="s">
        <v>76</v>
      </c>
      <c r="AY275" s="221" t="s">
        <v>131</v>
      </c>
    </row>
    <row r="276" spans="2:51" s="14" customFormat="1" ht="11.25">
      <c r="B276" s="222"/>
      <c r="C276" s="223"/>
      <c r="D276" s="197" t="s">
        <v>238</v>
      </c>
      <c r="E276" s="224" t="s">
        <v>1</v>
      </c>
      <c r="F276" s="225" t="s">
        <v>240</v>
      </c>
      <c r="G276" s="223"/>
      <c r="H276" s="226">
        <v>1.352</v>
      </c>
      <c r="I276" s="227"/>
      <c r="J276" s="223"/>
      <c r="K276" s="223"/>
      <c r="L276" s="228"/>
      <c r="M276" s="229"/>
      <c r="N276" s="230"/>
      <c r="O276" s="230"/>
      <c r="P276" s="230"/>
      <c r="Q276" s="230"/>
      <c r="R276" s="230"/>
      <c r="S276" s="230"/>
      <c r="T276" s="231"/>
      <c r="AT276" s="232" t="s">
        <v>238</v>
      </c>
      <c r="AU276" s="232" t="s">
        <v>86</v>
      </c>
      <c r="AV276" s="14" t="s">
        <v>130</v>
      </c>
      <c r="AW276" s="14" t="s">
        <v>32</v>
      </c>
      <c r="AX276" s="14" t="s">
        <v>84</v>
      </c>
      <c r="AY276" s="232" t="s">
        <v>131</v>
      </c>
    </row>
    <row r="277" spans="1:65" s="2" customFormat="1" ht="24.2" customHeight="1">
      <c r="A277" s="34"/>
      <c r="B277" s="35"/>
      <c r="C277" s="184" t="s">
        <v>356</v>
      </c>
      <c r="D277" s="184" t="s">
        <v>132</v>
      </c>
      <c r="E277" s="185" t="s">
        <v>1043</v>
      </c>
      <c r="F277" s="186" t="s">
        <v>1044</v>
      </c>
      <c r="G277" s="187" t="s">
        <v>226</v>
      </c>
      <c r="H277" s="188">
        <v>10</v>
      </c>
      <c r="I277" s="189"/>
      <c r="J277" s="190">
        <f>ROUND(I277*H277,2)</f>
        <v>0</v>
      </c>
      <c r="K277" s="186" t="s">
        <v>147</v>
      </c>
      <c r="L277" s="39"/>
      <c r="M277" s="191" t="s">
        <v>1</v>
      </c>
      <c r="N277" s="192" t="s">
        <v>41</v>
      </c>
      <c r="O277" s="71"/>
      <c r="P277" s="193">
        <f>O277*H277</f>
        <v>0</v>
      </c>
      <c r="Q277" s="193">
        <v>0</v>
      </c>
      <c r="R277" s="193">
        <f>Q277*H277</f>
        <v>0</v>
      </c>
      <c r="S277" s="193">
        <v>0</v>
      </c>
      <c r="T277" s="194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5" t="s">
        <v>130</v>
      </c>
      <c r="AT277" s="195" t="s">
        <v>132</v>
      </c>
      <c r="AU277" s="195" t="s">
        <v>86</v>
      </c>
      <c r="AY277" s="17" t="s">
        <v>131</v>
      </c>
      <c r="BE277" s="196">
        <f>IF(N277="základní",J277,0)</f>
        <v>0</v>
      </c>
      <c r="BF277" s="196">
        <f>IF(N277="snížená",J277,0)</f>
        <v>0</v>
      </c>
      <c r="BG277" s="196">
        <f>IF(N277="zákl. přenesená",J277,0)</f>
        <v>0</v>
      </c>
      <c r="BH277" s="196">
        <f>IF(N277="sníž. přenesená",J277,0)</f>
        <v>0</v>
      </c>
      <c r="BI277" s="196">
        <f>IF(N277="nulová",J277,0)</f>
        <v>0</v>
      </c>
      <c r="BJ277" s="17" t="s">
        <v>84</v>
      </c>
      <c r="BK277" s="196">
        <f>ROUND(I277*H277,2)</f>
        <v>0</v>
      </c>
      <c r="BL277" s="17" t="s">
        <v>130</v>
      </c>
      <c r="BM277" s="195" t="s">
        <v>346</v>
      </c>
    </row>
    <row r="278" spans="1:47" s="2" customFormat="1" ht="19.5">
      <c r="A278" s="34"/>
      <c r="B278" s="35"/>
      <c r="C278" s="36"/>
      <c r="D278" s="197" t="s">
        <v>137</v>
      </c>
      <c r="E278" s="36"/>
      <c r="F278" s="198" t="s">
        <v>1045</v>
      </c>
      <c r="G278" s="36"/>
      <c r="H278" s="36"/>
      <c r="I278" s="199"/>
      <c r="J278" s="36"/>
      <c r="K278" s="36"/>
      <c r="L278" s="39"/>
      <c r="M278" s="200"/>
      <c r="N278" s="201"/>
      <c r="O278" s="71"/>
      <c r="P278" s="71"/>
      <c r="Q278" s="71"/>
      <c r="R278" s="71"/>
      <c r="S278" s="71"/>
      <c r="T278" s="72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137</v>
      </c>
      <c r="AU278" s="17" t="s">
        <v>86</v>
      </c>
    </row>
    <row r="279" spans="1:47" s="2" customFormat="1" ht="11.25">
      <c r="A279" s="34"/>
      <c r="B279" s="35"/>
      <c r="C279" s="36"/>
      <c r="D279" s="204" t="s">
        <v>148</v>
      </c>
      <c r="E279" s="36"/>
      <c r="F279" s="205" t="s">
        <v>1046</v>
      </c>
      <c r="G279" s="36"/>
      <c r="H279" s="36"/>
      <c r="I279" s="199"/>
      <c r="J279" s="36"/>
      <c r="K279" s="36"/>
      <c r="L279" s="39"/>
      <c r="M279" s="200"/>
      <c r="N279" s="201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148</v>
      </c>
      <c r="AU279" s="17" t="s">
        <v>86</v>
      </c>
    </row>
    <row r="280" spans="1:65" s="2" customFormat="1" ht="24.2" customHeight="1">
      <c r="A280" s="34"/>
      <c r="B280" s="35"/>
      <c r="C280" s="243" t="s">
        <v>194</v>
      </c>
      <c r="D280" s="243" t="s">
        <v>332</v>
      </c>
      <c r="E280" s="244" t="s">
        <v>1047</v>
      </c>
      <c r="F280" s="245" t="s">
        <v>1048</v>
      </c>
      <c r="G280" s="246" t="s">
        <v>226</v>
      </c>
      <c r="H280" s="247">
        <v>2</v>
      </c>
      <c r="I280" s="248"/>
      <c r="J280" s="249">
        <f>ROUND(I280*H280,2)</f>
        <v>0</v>
      </c>
      <c r="K280" s="245" t="s">
        <v>147</v>
      </c>
      <c r="L280" s="250"/>
      <c r="M280" s="251" t="s">
        <v>1</v>
      </c>
      <c r="N280" s="252" t="s">
        <v>41</v>
      </c>
      <c r="O280" s="71"/>
      <c r="P280" s="193">
        <f>O280*H280</f>
        <v>0</v>
      </c>
      <c r="Q280" s="193">
        <v>0</v>
      </c>
      <c r="R280" s="193">
        <f>Q280*H280</f>
        <v>0</v>
      </c>
      <c r="S280" s="193">
        <v>0</v>
      </c>
      <c r="T280" s="194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5" t="s">
        <v>156</v>
      </c>
      <c r="AT280" s="195" t="s">
        <v>332</v>
      </c>
      <c r="AU280" s="195" t="s">
        <v>86</v>
      </c>
      <c r="AY280" s="17" t="s">
        <v>131</v>
      </c>
      <c r="BE280" s="196">
        <f>IF(N280="základní",J280,0)</f>
        <v>0</v>
      </c>
      <c r="BF280" s="196">
        <f>IF(N280="snížená",J280,0)</f>
        <v>0</v>
      </c>
      <c r="BG280" s="196">
        <f>IF(N280="zákl. přenesená",J280,0)</f>
        <v>0</v>
      </c>
      <c r="BH280" s="196">
        <f>IF(N280="sníž. přenesená",J280,0)</f>
        <v>0</v>
      </c>
      <c r="BI280" s="196">
        <f>IF(N280="nulová",J280,0)</f>
        <v>0</v>
      </c>
      <c r="BJ280" s="17" t="s">
        <v>84</v>
      </c>
      <c r="BK280" s="196">
        <f>ROUND(I280*H280,2)</f>
        <v>0</v>
      </c>
      <c r="BL280" s="17" t="s">
        <v>130</v>
      </c>
      <c r="BM280" s="195" t="s">
        <v>352</v>
      </c>
    </row>
    <row r="281" spans="1:47" s="2" customFormat="1" ht="11.25">
      <c r="A281" s="34"/>
      <c r="B281" s="35"/>
      <c r="C281" s="36"/>
      <c r="D281" s="197" t="s">
        <v>137</v>
      </c>
      <c r="E281" s="36"/>
      <c r="F281" s="198" t="s">
        <v>1048</v>
      </c>
      <c r="G281" s="36"/>
      <c r="H281" s="36"/>
      <c r="I281" s="199"/>
      <c r="J281" s="36"/>
      <c r="K281" s="36"/>
      <c r="L281" s="39"/>
      <c r="M281" s="200"/>
      <c r="N281" s="201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137</v>
      </c>
      <c r="AU281" s="17" t="s">
        <v>86</v>
      </c>
    </row>
    <row r="282" spans="1:65" s="2" customFormat="1" ht="24.2" customHeight="1">
      <c r="A282" s="34"/>
      <c r="B282" s="35"/>
      <c r="C282" s="243" t="s">
        <v>369</v>
      </c>
      <c r="D282" s="243" t="s">
        <v>332</v>
      </c>
      <c r="E282" s="244" t="s">
        <v>1049</v>
      </c>
      <c r="F282" s="245" t="s">
        <v>1050</v>
      </c>
      <c r="G282" s="246" t="s">
        <v>226</v>
      </c>
      <c r="H282" s="247">
        <v>2</v>
      </c>
      <c r="I282" s="248"/>
      <c r="J282" s="249">
        <f>ROUND(I282*H282,2)</f>
        <v>0</v>
      </c>
      <c r="K282" s="245" t="s">
        <v>147</v>
      </c>
      <c r="L282" s="250"/>
      <c r="M282" s="251" t="s">
        <v>1</v>
      </c>
      <c r="N282" s="252" t="s">
        <v>41</v>
      </c>
      <c r="O282" s="71"/>
      <c r="P282" s="193">
        <f>O282*H282</f>
        <v>0</v>
      </c>
      <c r="Q282" s="193">
        <v>0</v>
      </c>
      <c r="R282" s="193">
        <f>Q282*H282</f>
        <v>0</v>
      </c>
      <c r="S282" s="193">
        <v>0</v>
      </c>
      <c r="T282" s="194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5" t="s">
        <v>156</v>
      </c>
      <c r="AT282" s="195" t="s">
        <v>332</v>
      </c>
      <c r="AU282" s="195" t="s">
        <v>86</v>
      </c>
      <c r="AY282" s="17" t="s">
        <v>131</v>
      </c>
      <c r="BE282" s="196">
        <f>IF(N282="základní",J282,0)</f>
        <v>0</v>
      </c>
      <c r="BF282" s="196">
        <f>IF(N282="snížená",J282,0)</f>
        <v>0</v>
      </c>
      <c r="BG282" s="196">
        <f>IF(N282="zákl. přenesená",J282,0)</f>
        <v>0</v>
      </c>
      <c r="BH282" s="196">
        <f>IF(N282="sníž. přenesená",J282,0)</f>
        <v>0</v>
      </c>
      <c r="BI282" s="196">
        <f>IF(N282="nulová",J282,0)</f>
        <v>0</v>
      </c>
      <c r="BJ282" s="17" t="s">
        <v>84</v>
      </c>
      <c r="BK282" s="196">
        <f>ROUND(I282*H282,2)</f>
        <v>0</v>
      </c>
      <c r="BL282" s="17" t="s">
        <v>130</v>
      </c>
      <c r="BM282" s="195" t="s">
        <v>359</v>
      </c>
    </row>
    <row r="283" spans="1:47" s="2" customFormat="1" ht="11.25">
      <c r="A283" s="34"/>
      <c r="B283" s="35"/>
      <c r="C283" s="36"/>
      <c r="D283" s="197" t="s">
        <v>137</v>
      </c>
      <c r="E283" s="36"/>
      <c r="F283" s="198" t="s">
        <v>1050</v>
      </c>
      <c r="G283" s="36"/>
      <c r="H283" s="36"/>
      <c r="I283" s="199"/>
      <c r="J283" s="36"/>
      <c r="K283" s="36"/>
      <c r="L283" s="39"/>
      <c r="M283" s="200"/>
      <c r="N283" s="201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137</v>
      </c>
      <c r="AU283" s="17" t="s">
        <v>86</v>
      </c>
    </row>
    <row r="284" spans="1:65" s="2" customFormat="1" ht="24.2" customHeight="1">
      <c r="A284" s="34"/>
      <c r="B284" s="35"/>
      <c r="C284" s="243" t="s">
        <v>201</v>
      </c>
      <c r="D284" s="243" t="s">
        <v>332</v>
      </c>
      <c r="E284" s="244" t="s">
        <v>1051</v>
      </c>
      <c r="F284" s="245" t="s">
        <v>1052</v>
      </c>
      <c r="G284" s="246" t="s">
        <v>226</v>
      </c>
      <c r="H284" s="247">
        <v>2</v>
      </c>
      <c r="I284" s="248"/>
      <c r="J284" s="249">
        <f>ROUND(I284*H284,2)</f>
        <v>0</v>
      </c>
      <c r="K284" s="245" t="s">
        <v>147</v>
      </c>
      <c r="L284" s="250"/>
      <c r="M284" s="251" t="s">
        <v>1</v>
      </c>
      <c r="N284" s="252" t="s">
        <v>41</v>
      </c>
      <c r="O284" s="71"/>
      <c r="P284" s="193">
        <f>O284*H284</f>
        <v>0</v>
      </c>
      <c r="Q284" s="193">
        <v>0</v>
      </c>
      <c r="R284" s="193">
        <f>Q284*H284</f>
        <v>0</v>
      </c>
      <c r="S284" s="193">
        <v>0</v>
      </c>
      <c r="T284" s="194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5" t="s">
        <v>156</v>
      </c>
      <c r="AT284" s="195" t="s">
        <v>332</v>
      </c>
      <c r="AU284" s="195" t="s">
        <v>86</v>
      </c>
      <c r="AY284" s="17" t="s">
        <v>131</v>
      </c>
      <c r="BE284" s="196">
        <f>IF(N284="základní",J284,0)</f>
        <v>0</v>
      </c>
      <c r="BF284" s="196">
        <f>IF(N284="snížená",J284,0)</f>
        <v>0</v>
      </c>
      <c r="BG284" s="196">
        <f>IF(N284="zákl. přenesená",J284,0)</f>
        <v>0</v>
      </c>
      <c r="BH284" s="196">
        <f>IF(N284="sníž. přenesená",J284,0)</f>
        <v>0</v>
      </c>
      <c r="BI284" s="196">
        <f>IF(N284="nulová",J284,0)</f>
        <v>0</v>
      </c>
      <c r="BJ284" s="17" t="s">
        <v>84</v>
      </c>
      <c r="BK284" s="196">
        <f>ROUND(I284*H284,2)</f>
        <v>0</v>
      </c>
      <c r="BL284" s="17" t="s">
        <v>130</v>
      </c>
      <c r="BM284" s="195" t="s">
        <v>364</v>
      </c>
    </row>
    <row r="285" spans="1:47" s="2" customFormat="1" ht="11.25">
      <c r="A285" s="34"/>
      <c r="B285" s="35"/>
      <c r="C285" s="36"/>
      <c r="D285" s="197" t="s">
        <v>137</v>
      </c>
      <c r="E285" s="36"/>
      <c r="F285" s="198" t="s">
        <v>1052</v>
      </c>
      <c r="G285" s="36"/>
      <c r="H285" s="36"/>
      <c r="I285" s="199"/>
      <c r="J285" s="36"/>
      <c r="K285" s="36"/>
      <c r="L285" s="39"/>
      <c r="M285" s="200"/>
      <c r="N285" s="201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137</v>
      </c>
      <c r="AU285" s="17" t="s">
        <v>86</v>
      </c>
    </row>
    <row r="286" spans="1:65" s="2" customFormat="1" ht="24.2" customHeight="1">
      <c r="A286" s="34"/>
      <c r="B286" s="35"/>
      <c r="C286" s="243" t="s">
        <v>380</v>
      </c>
      <c r="D286" s="243" t="s">
        <v>332</v>
      </c>
      <c r="E286" s="244" t="s">
        <v>1053</v>
      </c>
      <c r="F286" s="245" t="s">
        <v>1054</v>
      </c>
      <c r="G286" s="246" t="s">
        <v>226</v>
      </c>
      <c r="H286" s="247">
        <v>4</v>
      </c>
      <c r="I286" s="248"/>
      <c r="J286" s="249">
        <f>ROUND(I286*H286,2)</f>
        <v>0</v>
      </c>
      <c r="K286" s="245" t="s">
        <v>147</v>
      </c>
      <c r="L286" s="250"/>
      <c r="M286" s="251" t="s">
        <v>1</v>
      </c>
      <c r="N286" s="252" t="s">
        <v>41</v>
      </c>
      <c r="O286" s="71"/>
      <c r="P286" s="193">
        <f>O286*H286</f>
        <v>0</v>
      </c>
      <c r="Q286" s="193">
        <v>0</v>
      </c>
      <c r="R286" s="193">
        <f>Q286*H286</f>
        <v>0</v>
      </c>
      <c r="S286" s="193">
        <v>0</v>
      </c>
      <c r="T286" s="194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5" t="s">
        <v>156</v>
      </c>
      <c r="AT286" s="195" t="s">
        <v>332</v>
      </c>
      <c r="AU286" s="195" t="s">
        <v>86</v>
      </c>
      <c r="AY286" s="17" t="s">
        <v>131</v>
      </c>
      <c r="BE286" s="196">
        <f>IF(N286="základní",J286,0)</f>
        <v>0</v>
      </c>
      <c r="BF286" s="196">
        <f>IF(N286="snížená",J286,0)</f>
        <v>0</v>
      </c>
      <c r="BG286" s="196">
        <f>IF(N286="zákl. přenesená",J286,0)</f>
        <v>0</v>
      </c>
      <c r="BH286" s="196">
        <f>IF(N286="sníž. přenesená",J286,0)</f>
        <v>0</v>
      </c>
      <c r="BI286" s="196">
        <f>IF(N286="nulová",J286,0)</f>
        <v>0</v>
      </c>
      <c r="BJ286" s="17" t="s">
        <v>84</v>
      </c>
      <c r="BK286" s="196">
        <f>ROUND(I286*H286,2)</f>
        <v>0</v>
      </c>
      <c r="BL286" s="17" t="s">
        <v>130</v>
      </c>
      <c r="BM286" s="195" t="s">
        <v>372</v>
      </c>
    </row>
    <row r="287" spans="1:47" s="2" customFormat="1" ht="11.25">
      <c r="A287" s="34"/>
      <c r="B287" s="35"/>
      <c r="C287" s="36"/>
      <c r="D287" s="197" t="s">
        <v>137</v>
      </c>
      <c r="E287" s="36"/>
      <c r="F287" s="198" t="s">
        <v>1054</v>
      </c>
      <c r="G287" s="36"/>
      <c r="H287" s="36"/>
      <c r="I287" s="199"/>
      <c r="J287" s="36"/>
      <c r="K287" s="36"/>
      <c r="L287" s="39"/>
      <c r="M287" s="200"/>
      <c r="N287" s="201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137</v>
      </c>
      <c r="AU287" s="17" t="s">
        <v>86</v>
      </c>
    </row>
    <row r="288" spans="1:65" s="2" customFormat="1" ht="24.2" customHeight="1">
      <c r="A288" s="34"/>
      <c r="B288" s="35"/>
      <c r="C288" s="184" t="s">
        <v>299</v>
      </c>
      <c r="D288" s="184" t="s">
        <v>132</v>
      </c>
      <c r="E288" s="185" t="s">
        <v>1055</v>
      </c>
      <c r="F288" s="186" t="s">
        <v>1056</v>
      </c>
      <c r="G288" s="187" t="s">
        <v>226</v>
      </c>
      <c r="H288" s="188">
        <v>1</v>
      </c>
      <c r="I288" s="189"/>
      <c r="J288" s="190">
        <f>ROUND(I288*H288,2)</f>
        <v>0</v>
      </c>
      <c r="K288" s="186" t="s">
        <v>147</v>
      </c>
      <c r="L288" s="39"/>
      <c r="M288" s="191" t="s">
        <v>1</v>
      </c>
      <c r="N288" s="192" t="s">
        <v>41</v>
      </c>
      <c r="O288" s="71"/>
      <c r="P288" s="193">
        <f>O288*H288</f>
        <v>0</v>
      </c>
      <c r="Q288" s="193">
        <v>0</v>
      </c>
      <c r="R288" s="193">
        <f>Q288*H288</f>
        <v>0</v>
      </c>
      <c r="S288" s="193">
        <v>0</v>
      </c>
      <c r="T288" s="194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5" t="s">
        <v>130</v>
      </c>
      <c r="AT288" s="195" t="s">
        <v>132</v>
      </c>
      <c r="AU288" s="195" t="s">
        <v>86</v>
      </c>
      <c r="AY288" s="17" t="s">
        <v>131</v>
      </c>
      <c r="BE288" s="196">
        <f>IF(N288="základní",J288,0)</f>
        <v>0</v>
      </c>
      <c r="BF288" s="196">
        <f>IF(N288="snížená",J288,0)</f>
        <v>0</v>
      </c>
      <c r="BG288" s="196">
        <f>IF(N288="zákl. přenesená",J288,0)</f>
        <v>0</v>
      </c>
      <c r="BH288" s="196">
        <f>IF(N288="sníž. přenesená",J288,0)</f>
        <v>0</v>
      </c>
      <c r="BI288" s="196">
        <f>IF(N288="nulová",J288,0)</f>
        <v>0</v>
      </c>
      <c r="BJ288" s="17" t="s">
        <v>84</v>
      </c>
      <c r="BK288" s="196">
        <f>ROUND(I288*H288,2)</f>
        <v>0</v>
      </c>
      <c r="BL288" s="17" t="s">
        <v>130</v>
      </c>
      <c r="BM288" s="195" t="s">
        <v>377</v>
      </c>
    </row>
    <row r="289" spans="1:47" s="2" customFormat="1" ht="19.5">
      <c r="A289" s="34"/>
      <c r="B289" s="35"/>
      <c r="C289" s="36"/>
      <c r="D289" s="197" t="s">
        <v>137</v>
      </c>
      <c r="E289" s="36"/>
      <c r="F289" s="198" t="s">
        <v>1057</v>
      </c>
      <c r="G289" s="36"/>
      <c r="H289" s="36"/>
      <c r="I289" s="199"/>
      <c r="J289" s="36"/>
      <c r="K289" s="36"/>
      <c r="L289" s="39"/>
      <c r="M289" s="200"/>
      <c r="N289" s="201"/>
      <c r="O289" s="71"/>
      <c r="P289" s="71"/>
      <c r="Q289" s="71"/>
      <c r="R289" s="71"/>
      <c r="S289" s="71"/>
      <c r="T289" s="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137</v>
      </c>
      <c r="AU289" s="17" t="s">
        <v>86</v>
      </c>
    </row>
    <row r="290" spans="1:47" s="2" customFormat="1" ht="11.25">
      <c r="A290" s="34"/>
      <c r="B290" s="35"/>
      <c r="C290" s="36"/>
      <c r="D290" s="204" t="s">
        <v>148</v>
      </c>
      <c r="E290" s="36"/>
      <c r="F290" s="205" t="s">
        <v>1058</v>
      </c>
      <c r="G290" s="36"/>
      <c r="H290" s="36"/>
      <c r="I290" s="199"/>
      <c r="J290" s="36"/>
      <c r="K290" s="36"/>
      <c r="L290" s="39"/>
      <c r="M290" s="200"/>
      <c r="N290" s="201"/>
      <c r="O290" s="71"/>
      <c r="P290" s="71"/>
      <c r="Q290" s="71"/>
      <c r="R290" s="71"/>
      <c r="S290" s="71"/>
      <c r="T290" s="72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148</v>
      </c>
      <c r="AU290" s="17" t="s">
        <v>86</v>
      </c>
    </row>
    <row r="291" spans="1:65" s="2" customFormat="1" ht="24.2" customHeight="1">
      <c r="A291" s="34"/>
      <c r="B291" s="35"/>
      <c r="C291" s="243" t="s">
        <v>394</v>
      </c>
      <c r="D291" s="243" t="s">
        <v>332</v>
      </c>
      <c r="E291" s="244" t="s">
        <v>1059</v>
      </c>
      <c r="F291" s="245" t="s">
        <v>1060</v>
      </c>
      <c r="G291" s="246" t="s">
        <v>226</v>
      </c>
      <c r="H291" s="247">
        <v>1</v>
      </c>
      <c r="I291" s="248"/>
      <c r="J291" s="249">
        <f>ROUND(I291*H291,2)</f>
        <v>0</v>
      </c>
      <c r="K291" s="245" t="s">
        <v>147</v>
      </c>
      <c r="L291" s="250"/>
      <c r="M291" s="251" t="s">
        <v>1</v>
      </c>
      <c r="N291" s="252" t="s">
        <v>41</v>
      </c>
      <c r="O291" s="71"/>
      <c r="P291" s="193">
        <f>O291*H291</f>
        <v>0</v>
      </c>
      <c r="Q291" s="193">
        <v>0</v>
      </c>
      <c r="R291" s="193">
        <f>Q291*H291</f>
        <v>0</v>
      </c>
      <c r="S291" s="193">
        <v>0</v>
      </c>
      <c r="T291" s="194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5" t="s">
        <v>156</v>
      </c>
      <c r="AT291" s="195" t="s">
        <v>332</v>
      </c>
      <c r="AU291" s="195" t="s">
        <v>86</v>
      </c>
      <c r="AY291" s="17" t="s">
        <v>131</v>
      </c>
      <c r="BE291" s="196">
        <f>IF(N291="základní",J291,0)</f>
        <v>0</v>
      </c>
      <c r="BF291" s="196">
        <f>IF(N291="snížená",J291,0)</f>
        <v>0</v>
      </c>
      <c r="BG291" s="196">
        <f>IF(N291="zákl. přenesená",J291,0)</f>
        <v>0</v>
      </c>
      <c r="BH291" s="196">
        <f>IF(N291="sníž. přenesená",J291,0)</f>
        <v>0</v>
      </c>
      <c r="BI291" s="196">
        <f>IF(N291="nulová",J291,0)</f>
        <v>0</v>
      </c>
      <c r="BJ291" s="17" t="s">
        <v>84</v>
      </c>
      <c r="BK291" s="196">
        <f>ROUND(I291*H291,2)</f>
        <v>0</v>
      </c>
      <c r="BL291" s="17" t="s">
        <v>130</v>
      </c>
      <c r="BM291" s="195" t="s">
        <v>383</v>
      </c>
    </row>
    <row r="292" spans="1:47" s="2" customFormat="1" ht="11.25">
      <c r="A292" s="34"/>
      <c r="B292" s="35"/>
      <c r="C292" s="36"/>
      <c r="D292" s="197" t="s">
        <v>137</v>
      </c>
      <c r="E292" s="36"/>
      <c r="F292" s="198" t="s">
        <v>1060</v>
      </c>
      <c r="G292" s="36"/>
      <c r="H292" s="36"/>
      <c r="I292" s="199"/>
      <c r="J292" s="36"/>
      <c r="K292" s="36"/>
      <c r="L292" s="39"/>
      <c r="M292" s="200"/>
      <c r="N292" s="201"/>
      <c r="O292" s="71"/>
      <c r="P292" s="71"/>
      <c r="Q292" s="71"/>
      <c r="R292" s="71"/>
      <c r="S292" s="71"/>
      <c r="T292" s="72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137</v>
      </c>
      <c r="AU292" s="17" t="s">
        <v>86</v>
      </c>
    </row>
    <row r="293" spans="1:65" s="2" customFormat="1" ht="33" customHeight="1">
      <c r="A293" s="34"/>
      <c r="B293" s="35"/>
      <c r="C293" s="184" t="s">
        <v>306</v>
      </c>
      <c r="D293" s="184" t="s">
        <v>132</v>
      </c>
      <c r="E293" s="185" t="s">
        <v>1061</v>
      </c>
      <c r="F293" s="186" t="s">
        <v>1062</v>
      </c>
      <c r="G293" s="187" t="s">
        <v>276</v>
      </c>
      <c r="H293" s="188">
        <v>2.535</v>
      </c>
      <c r="I293" s="189"/>
      <c r="J293" s="190">
        <f>ROUND(I293*H293,2)</f>
        <v>0</v>
      </c>
      <c r="K293" s="186" t="s">
        <v>147</v>
      </c>
      <c r="L293" s="39"/>
      <c r="M293" s="191" t="s">
        <v>1</v>
      </c>
      <c r="N293" s="192" t="s">
        <v>41</v>
      </c>
      <c r="O293" s="71"/>
      <c r="P293" s="193">
        <f>O293*H293</f>
        <v>0</v>
      </c>
      <c r="Q293" s="193">
        <v>0</v>
      </c>
      <c r="R293" s="193">
        <f>Q293*H293</f>
        <v>0</v>
      </c>
      <c r="S293" s="193">
        <v>0</v>
      </c>
      <c r="T293" s="194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5" t="s">
        <v>130</v>
      </c>
      <c r="AT293" s="195" t="s">
        <v>132</v>
      </c>
      <c r="AU293" s="195" t="s">
        <v>86</v>
      </c>
      <c r="AY293" s="17" t="s">
        <v>131</v>
      </c>
      <c r="BE293" s="196">
        <f>IF(N293="základní",J293,0)</f>
        <v>0</v>
      </c>
      <c r="BF293" s="196">
        <f>IF(N293="snížená",J293,0)</f>
        <v>0</v>
      </c>
      <c r="BG293" s="196">
        <f>IF(N293="zákl. přenesená",J293,0)</f>
        <v>0</v>
      </c>
      <c r="BH293" s="196">
        <f>IF(N293="sníž. přenesená",J293,0)</f>
        <v>0</v>
      </c>
      <c r="BI293" s="196">
        <f>IF(N293="nulová",J293,0)</f>
        <v>0</v>
      </c>
      <c r="BJ293" s="17" t="s">
        <v>84</v>
      </c>
      <c r="BK293" s="196">
        <f>ROUND(I293*H293,2)</f>
        <v>0</v>
      </c>
      <c r="BL293" s="17" t="s">
        <v>130</v>
      </c>
      <c r="BM293" s="195" t="s">
        <v>389</v>
      </c>
    </row>
    <row r="294" spans="1:47" s="2" customFormat="1" ht="29.25">
      <c r="A294" s="34"/>
      <c r="B294" s="35"/>
      <c r="C294" s="36"/>
      <c r="D294" s="197" t="s">
        <v>137</v>
      </c>
      <c r="E294" s="36"/>
      <c r="F294" s="198" t="s">
        <v>1063</v>
      </c>
      <c r="G294" s="36"/>
      <c r="H294" s="36"/>
      <c r="I294" s="199"/>
      <c r="J294" s="36"/>
      <c r="K294" s="36"/>
      <c r="L294" s="39"/>
      <c r="M294" s="200"/>
      <c r="N294" s="201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137</v>
      </c>
      <c r="AU294" s="17" t="s">
        <v>86</v>
      </c>
    </row>
    <row r="295" spans="1:47" s="2" customFormat="1" ht="11.25">
      <c r="A295" s="34"/>
      <c r="B295" s="35"/>
      <c r="C295" s="36"/>
      <c r="D295" s="204" t="s">
        <v>148</v>
      </c>
      <c r="E295" s="36"/>
      <c r="F295" s="205" t="s">
        <v>1064</v>
      </c>
      <c r="G295" s="36"/>
      <c r="H295" s="36"/>
      <c r="I295" s="199"/>
      <c r="J295" s="36"/>
      <c r="K295" s="36"/>
      <c r="L295" s="39"/>
      <c r="M295" s="200"/>
      <c r="N295" s="201"/>
      <c r="O295" s="71"/>
      <c r="P295" s="71"/>
      <c r="Q295" s="71"/>
      <c r="R295" s="71"/>
      <c r="S295" s="71"/>
      <c r="T295" s="72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148</v>
      </c>
      <c r="AU295" s="17" t="s">
        <v>86</v>
      </c>
    </row>
    <row r="296" spans="2:51" s="13" customFormat="1" ht="11.25">
      <c r="B296" s="211"/>
      <c r="C296" s="212"/>
      <c r="D296" s="197" t="s">
        <v>238</v>
      </c>
      <c r="E296" s="213" t="s">
        <v>1</v>
      </c>
      <c r="F296" s="214" t="s">
        <v>1065</v>
      </c>
      <c r="G296" s="212"/>
      <c r="H296" s="215">
        <v>2.535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238</v>
      </c>
      <c r="AU296" s="221" t="s">
        <v>86</v>
      </c>
      <c r="AV296" s="13" t="s">
        <v>86</v>
      </c>
      <c r="AW296" s="13" t="s">
        <v>32</v>
      </c>
      <c r="AX296" s="13" t="s">
        <v>76</v>
      </c>
      <c r="AY296" s="221" t="s">
        <v>131</v>
      </c>
    </row>
    <row r="297" spans="2:51" s="14" customFormat="1" ht="11.25">
      <c r="B297" s="222"/>
      <c r="C297" s="223"/>
      <c r="D297" s="197" t="s">
        <v>238</v>
      </c>
      <c r="E297" s="224" t="s">
        <v>1</v>
      </c>
      <c r="F297" s="225" t="s">
        <v>240</v>
      </c>
      <c r="G297" s="223"/>
      <c r="H297" s="226">
        <v>2.535</v>
      </c>
      <c r="I297" s="227"/>
      <c r="J297" s="223"/>
      <c r="K297" s="223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238</v>
      </c>
      <c r="AU297" s="232" t="s">
        <v>86</v>
      </c>
      <c r="AV297" s="14" t="s">
        <v>130</v>
      </c>
      <c r="AW297" s="14" t="s">
        <v>32</v>
      </c>
      <c r="AX297" s="14" t="s">
        <v>84</v>
      </c>
      <c r="AY297" s="232" t="s">
        <v>131</v>
      </c>
    </row>
    <row r="298" spans="1:65" s="2" customFormat="1" ht="24.2" customHeight="1">
      <c r="A298" s="34"/>
      <c r="B298" s="35"/>
      <c r="C298" s="184" t="s">
        <v>406</v>
      </c>
      <c r="D298" s="184" t="s">
        <v>132</v>
      </c>
      <c r="E298" s="185" t="s">
        <v>1066</v>
      </c>
      <c r="F298" s="186" t="s">
        <v>1067</v>
      </c>
      <c r="G298" s="187" t="s">
        <v>231</v>
      </c>
      <c r="H298" s="188">
        <v>7.8</v>
      </c>
      <c r="I298" s="189"/>
      <c r="J298" s="190">
        <f>ROUND(I298*H298,2)</f>
        <v>0</v>
      </c>
      <c r="K298" s="186" t="s">
        <v>147</v>
      </c>
      <c r="L298" s="39"/>
      <c r="M298" s="191" t="s">
        <v>1</v>
      </c>
      <c r="N298" s="192" t="s">
        <v>41</v>
      </c>
      <c r="O298" s="71"/>
      <c r="P298" s="193">
        <f>O298*H298</f>
        <v>0</v>
      </c>
      <c r="Q298" s="193">
        <v>0</v>
      </c>
      <c r="R298" s="193">
        <f>Q298*H298</f>
        <v>0</v>
      </c>
      <c r="S298" s="193">
        <v>0</v>
      </c>
      <c r="T298" s="194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5" t="s">
        <v>130</v>
      </c>
      <c r="AT298" s="195" t="s">
        <v>132</v>
      </c>
      <c r="AU298" s="195" t="s">
        <v>86</v>
      </c>
      <c r="AY298" s="17" t="s">
        <v>131</v>
      </c>
      <c r="BE298" s="196">
        <f>IF(N298="základní",J298,0)</f>
        <v>0</v>
      </c>
      <c r="BF298" s="196">
        <f>IF(N298="snížená",J298,0)</f>
        <v>0</v>
      </c>
      <c r="BG298" s="196">
        <f>IF(N298="zákl. přenesená",J298,0)</f>
        <v>0</v>
      </c>
      <c r="BH298" s="196">
        <f>IF(N298="sníž. přenesená",J298,0)</f>
        <v>0</v>
      </c>
      <c r="BI298" s="196">
        <f>IF(N298="nulová",J298,0)</f>
        <v>0</v>
      </c>
      <c r="BJ298" s="17" t="s">
        <v>84</v>
      </c>
      <c r="BK298" s="196">
        <f>ROUND(I298*H298,2)</f>
        <v>0</v>
      </c>
      <c r="BL298" s="17" t="s">
        <v>130</v>
      </c>
      <c r="BM298" s="195" t="s">
        <v>397</v>
      </c>
    </row>
    <row r="299" spans="1:47" s="2" customFormat="1" ht="29.25">
      <c r="A299" s="34"/>
      <c r="B299" s="35"/>
      <c r="C299" s="36"/>
      <c r="D299" s="197" t="s">
        <v>137</v>
      </c>
      <c r="E299" s="36"/>
      <c r="F299" s="198" t="s">
        <v>1068</v>
      </c>
      <c r="G299" s="36"/>
      <c r="H299" s="36"/>
      <c r="I299" s="199"/>
      <c r="J299" s="36"/>
      <c r="K299" s="36"/>
      <c r="L299" s="39"/>
      <c r="M299" s="200"/>
      <c r="N299" s="201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137</v>
      </c>
      <c r="AU299" s="17" t="s">
        <v>86</v>
      </c>
    </row>
    <row r="300" spans="1:47" s="2" customFormat="1" ht="11.25">
      <c r="A300" s="34"/>
      <c r="B300" s="35"/>
      <c r="C300" s="36"/>
      <c r="D300" s="204" t="s">
        <v>148</v>
      </c>
      <c r="E300" s="36"/>
      <c r="F300" s="205" t="s">
        <v>1069</v>
      </c>
      <c r="G300" s="36"/>
      <c r="H300" s="36"/>
      <c r="I300" s="199"/>
      <c r="J300" s="36"/>
      <c r="K300" s="36"/>
      <c r="L300" s="39"/>
      <c r="M300" s="200"/>
      <c r="N300" s="201"/>
      <c r="O300" s="71"/>
      <c r="P300" s="71"/>
      <c r="Q300" s="71"/>
      <c r="R300" s="71"/>
      <c r="S300" s="71"/>
      <c r="T300" s="72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7" t="s">
        <v>148</v>
      </c>
      <c r="AU300" s="17" t="s">
        <v>86</v>
      </c>
    </row>
    <row r="301" spans="2:51" s="13" customFormat="1" ht="11.25">
      <c r="B301" s="211"/>
      <c r="C301" s="212"/>
      <c r="D301" s="197" t="s">
        <v>238</v>
      </c>
      <c r="E301" s="213" t="s">
        <v>1</v>
      </c>
      <c r="F301" s="214" t="s">
        <v>1070</v>
      </c>
      <c r="G301" s="212"/>
      <c r="H301" s="215">
        <v>7.8</v>
      </c>
      <c r="I301" s="216"/>
      <c r="J301" s="212"/>
      <c r="K301" s="212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238</v>
      </c>
      <c r="AU301" s="221" t="s">
        <v>86</v>
      </c>
      <c r="AV301" s="13" t="s">
        <v>86</v>
      </c>
      <c r="AW301" s="13" t="s">
        <v>32</v>
      </c>
      <c r="AX301" s="13" t="s">
        <v>76</v>
      </c>
      <c r="AY301" s="221" t="s">
        <v>131</v>
      </c>
    </row>
    <row r="302" spans="2:51" s="14" customFormat="1" ht="11.25">
      <c r="B302" s="222"/>
      <c r="C302" s="223"/>
      <c r="D302" s="197" t="s">
        <v>238</v>
      </c>
      <c r="E302" s="224" t="s">
        <v>1</v>
      </c>
      <c r="F302" s="225" t="s">
        <v>240</v>
      </c>
      <c r="G302" s="223"/>
      <c r="H302" s="226">
        <v>7.8</v>
      </c>
      <c r="I302" s="227"/>
      <c r="J302" s="223"/>
      <c r="K302" s="223"/>
      <c r="L302" s="228"/>
      <c r="M302" s="229"/>
      <c r="N302" s="230"/>
      <c r="O302" s="230"/>
      <c r="P302" s="230"/>
      <c r="Q302" s="230"/>
      <c r="R302" s="230"/>
      <c r="S302" s="230"/>
      <c r="T302" s="231"/>
      <c r="AT302" s="232" t="s">
        <v>238</v>
      </c>
      <c r="AU302" s="232" t="s">
        <v>86</v>
      </c>
      <c r="AV302" s="14" t="s">
        <v>130</v>
      </c>
      <c r="AW302" s="14" t="s">
        <v>32</v>
      </c>
      <c r="AX302" s="14" t="s">
        <v>84</v>
      </c>
      <c r="AY302" s="232" t="s">
        <v>131</v>
      </c>
    </row>
    <row r="303" spans="2:63" s="12" customFormat="1" ht="22.9" customHeight="1">
      <c r="B303" s="170"/>
      <c r="C303" s="171"/>
      <c r="D303" s="172" t="s">
        <v>75</v>
      </c>
      <c r="E303" s="202" t="s">
        <v>141</v>
      </c>
      <c r="F303" s="202" t="s">
        <v>400</v>
      </c>
      <c r="G303" s="171"/>
      <c r="H303" s="171"/>
      <c r="I303" s="174"/>
      <c r="J303" s="203">
        <f>BK303</f>
        <v>0</v>
      </c>
      <c r="K303" s="171"/>
      <c r="L303" s="176"/>
      <c r="M303" s="177"/>
      <c r="N303" s="178"/>
      <c r="O303" s="178"/>
      <c r="P303" s="179">
        <f>SUM(P304:P327)</f>
        <v>0</v>
      </c>
      <c r="Q303" s="178"/>
      <c r="R303" s="179">
        <f>SUM(R304:R327)</f>
        <v>0</v>
      </c>
      <c r="S303" s="178"/>
      <c r="T303" s="180">
        <f>SUM(T304:T327)</f>
        <v>0</v>
      </c>
      <c r="AR303" s="181" t="s">
        <v>84</v>
      </c>
      <c r="AT303" s="182" t="s">
        <v>75</v>
      </c>
      <c r="AU303" s="182" t="s">
        <v>84</v>
      </c>
      <c r="AY303" s="181" t="s">
        <v>131</v>
      </c>
      <c r="BK303" s="183">
        <f>SUM(BK304:BK327)</f>
        <v>0</v>
      </c>
    </row>
    <row r="304" spans="1:65" s="2" customFormat="1" ht="33" customHeight="1">
      <c r="A304" s="34"/>
      <c r="B304" s="35"/>
      <c r="C304" s="184" t="s">
        <v>312</v>
      </c>
      <c r="D304" s="184" t="s">
        <v>132</v>
      </c>
      <c r="E304" s="185" t="s">
        <v>1071</v>
      </c>
      <c r="F304" s="186" t="s">
        <v>1072</v>
      </c>
      <c r="G304" s="187" t="s">
        <v>231</v>
      </c>
      <c r="H304" s="188">
        <v>437.75</v>
      </c>
      <c r="I304" s="189"/>
      <c r="J304" s="190">
        <f>ROUND(I304*H304,2)</f>
        <v>0</v>
      </c>
      <c r="K304" s="186" t="s">
        <v>147</v>
      </c>
      <c r="L304" s="39"/>
      <c r="M304" s="191" t="s">
        <v>1</v>
      </c>
      <c r="N304" s="192" t="s">
        <v>41</v>
      </c>
      <c r="O304" s="71"/>
      <c r="P304" s="193">
        <f>O304*H304</f>
        <v>0</v>
      </c>
      <c r="Q304" s="193">
        <v>0</v>
      </c>
      <c r="R304" s="193">
        <f>Q304*H304</f>
        <v>0</v>
      </c>
      <c r="S304" s="193">
        <v>0</v>
      </c>
      <c r="T304" s="194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5" t="s">
        <v>130</v>
      </c>
      <c r="AT304" s="195" t="s">
        <v>132</v>
      </c>
      <c r="AU304" s="195" t="s">
        <v>86</v>
      </c>
      <c r="AY304" s="17" t="s">
        <v>131</v>
      </c>
      <c r="BE304" s="196">
        <f>IF(N304="základní",J304,0)</f>
        <v>0</v>
      </c>
      <c r="BF304" s="196">
        <f>IF(N304="snížená",J304,0)</f>
        <v>0</v>
      </c>
      <c r="BG304" s="196">
        <f>IF(N304="zákl. přenesená",J304,0)</f>
        <v>0</v>
      </c>
      <c r="BH304" s="196">
        <f>IF(N304="sníž. přenesená",J304,0)</f>
        <v>0</v>
      </c>
      <c r="BI304" s="196">
        <f>IF(N304="nulová",J304,0)</f>
        <v>0</v>
      </c>
      <c r="BJ304" s="17" t="s">
        <v>84</v>
      </c>
      <c r="BK304" s="196">
        <f>ROUND(I304*H304,2)</f>
        <v>0</v>
      </c>
      <c r="BL304" s="17" t="s">
        <v>130</v>
      </c>
      <c r="BM304" s="195" t="s">
        <v>403</v>
      </c>
    </row>
    <row r="305" spans="1:47" s="2" customFormat="1" ht="29.25">
      <c r="A305" s="34"/>
      <c r="B305" s="35"/>
      <c r="C305" s="36"/>
      <c r="D305" s="197" t="s">
        <v>137</v>
      </c>
      <c r="E305" s="36"/>
      <c r="F305" s="198" t="s">
        <v>1073</v>
      </c>
      <c r="G305" s="36"/>
      <c r="H305" s="36"/>
      <c r="I305" s="199"/>
      <c r="J305" s="36"/>
      <c r="K305" s="36"/>
      <c r="L305" s="39"/>
      <c r="M305" s="200"/>
      <c r="N305" s="201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137</v>
      </c>
      <c r="AU305" s="17" t="s">
        <v>86</v>
      </c>
    </row>
    <row r="306" spans="1:47" s="2" customFormat="1" ht="11.25">
      <c r="A306" s="34"/>
      <c r="B306" s="35"/>
      <c r="C306" s="36"/>
      <c r="D306" s="204" t="s">
        <v>148</v>
      </c>
      <c r="E306" s="36"/>
      <c r="F306" s="205" t="s">
        <v>1074</v>
      </c>
      <c r="G306" s="36"/>
      <c r="H306" s="36"/>
      <c r="I306" s="199"/>
      <c r="J306" s="36"/>
      <c r="K306" s="36"/>
      <c r="L306" s="39"/>
      <c r="M306" s="200"/>
      <c r="N306" s="201"/>
      <c r="O306" s="71"/>
      <c r="P306" s="71"/>
      <c r="Q306" s="71"/>
      <c r="R306" s="71"/>
      <c r="S306" s="71"/>
      <c r="T306" s="72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7" t="s">
        <v>148</v>
      </c>
      <c r="AU306" s="17" t="s">
        <v>86</v>
      </c>
    </row>
    <row r="307" spans="2:51" s="13" customFormat="1" ht="11.25">
      <c r="B307" s="211"/>
      <c r="C307" s="212"/>
      <c r="D307" s="197" t="s">
        <v>238</v>
      </c>
      <c r="E307" s="213" t="s">
        <v>1</v>
      </c>
      <c r="F307" s="214" t="s">
        <v>1075</v>
      </c>
      <c r="G307" s="212"/>
      <c r="H307" s="215">
        <v>437.75</v>
      </c>
      <c r="I307" s="216"/>
      <c r="J307" s="212"/>
      <c r="K307" s="212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238</v>
      </c>
      <c r="AU307" s="221" t="s">
        <v>86</v>
      </c>
      <c r="AV307" s="13" t="s">
        <v>86</v>
      </c>
      <c r="AW307" s="13" t="s">
        <v>32</v>
      </c>
      <c r="AX307" s="13" t="s">
        <v>76</v>
      </c>
      <c r="AY307" s="221" t="s">
        <v>131</v>
      </c>
    </row>
    <row r="308" spans="2:51" s="14" customFormat="1" ht="11.25">
      <c r="B308" s="222"/>
      <c r="C308" s="223"/>
      <c r="D308" s="197" t="s">
        <v>238</v>
      </c>
      <c r="E308" s="224" t="s">
        <v>1</v>
      </c>
      <c r="F308" s="225" t="s">
        <v>240</v>
      </c>
      <c r="G308" s="223"/>
      <c r="H308" s="226">
        <v>437.75</v>
      </c>
      <c r="I308" s="227"/>
      <c r="J308" s="223"/>
      <c r="K308" s="223"/>
      <c r="L308" s="228"/>
      <c r="M308" s="229"/>
      <c r="N308" s="230"/>
      <c r="O308" s="230"/>
      <c r="P308" s="230"/>
      <c r="Q308" s="230"/>
      <c r="R308" s="230"/>
      <c r="S308" s="230"/>
      <c r="T308" s="231"/>
      <c r="AT308" s="232" t="s">
        <v>238</v>
      </c>
      <c r="AU308" s="232" t="s">
        <v>86</v>
      </c>
      <c r="AV308" s="14" t="s">
        <v>130</v>
      </c>
      <c r="AW308" s="14" t="s">
        <v>32</v>
      </c>
      <c r="AX308" s="14" t="s">
        <v>84</v>
      </c>
      <c r="AY308" s="232" t="s">
        <v>131</v>
      </c>
    </row>
    <row r="309" spans="1:65" s="2" customFormat="1" ht="37.9" customHeight="1">
      <c r="A309" s="34"/>
      <c r="B309" s="35"/>
      <c r="C309" s="184" t="s">
        <v>421</v>
      </c>
      <c r="D309" s="184" t="s">
        <v>132</v>
      </c>
      <c r="E309" s="185" t="s">
        <v>1076</v>
      </c>
      <c r="F309" s="186" t="s">
        <v>1077</v>
      </c>
      <c r="G309" s="187" t="s">
        <v>231</v>
      </c>
      <c r="H309" s="188">
        <v>437.75</v>
      </c>
      <c r="I309" s="189"/>
      <c r="J309" s="190">
        <f>ROUND(I309*H309,2)</f>
        <v>0</v>
      </c>
      <c r="K309" s="186" t="s">
        <v>147</v>
      </c>
      <c r="L309" s="39"/>
      <c r="M309" s="191" t="s">
        <v>1</v>
      </c>
      <c r="N309" s="192" t="s">
        <v>41</v>
      </c>
      <c r="O309" s="71"/>
      <c r="P309" s="193">
        <f>O309*H309</f>
        <v>0</v>
      </c>
      <c r="Q309" s="193">
        <v>0</v>
      </c>
      <c r="R309" s="193">
        <f>Q309*H309</f>
        <v>0</v>
      </c>
      <c r="S309" s="193">
        <v>0</v>
      </c>
      <c r="T309" s="194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5" t="s">
        <v>130</v>
      </c>
      <c r="AT309" s="195" t="s">
        <v>132</v>
      </c>
      <c r="AU309" s="195" t="s">
        <v>86</v>
      </c>
      <c r="AY309" s="17" t="s">
        <v>131</v>
      </c>
      <c r="BE309" s="196">
        <f>IF(N309="základní",J309,0)</f>
        <v>0</v>
      </c>
      <c r="BF309" s="196">
        <f>IF(N309="snížená",J309,0)</f>
        <v>0</v>
      </c>
      <c r="BG309" s="196">
        <f>IF(N309="zákl. přenesená",J309,0)</f>
        <v>0</v>
      </c>
      <c r="BH309" s="196">
        <f>IF(N309="sníž. přenesená",J309,0)</f>
        <v>0</v>
      </c>
      <c r="BI309" s="196">
        <f>IF(N309="nulová",J309,0)</f>
        <v>0</v>
      </c>
      <c r="BJ309" s="17" t="s">
        <v>84</v>
      </c>
      <c r="BK309" s="196">
        <f>ROUND(I309*H309,2)</f>
        <v>0</v>
      </c>
      <c r="BL309" s="17" t="s">
        <v>130</v>
      </c>
      <c r="BM309" s="195" t="s">
        <v>409</v>
      </c>
    </row>
    <row r="310" spans="1:47" s="2" customFormat="1" ht="29.25">
      <c r="A310" s="34"/>
      <c r="B310" s="35"/>
      <c r="C310" s="36"/>
      <c r="D310" s="197" t="s">
        <v>137</v>
      </c>
      <c r="E310" s="36"/>
      <c r="F310" s="198" t="s">
        <v>1078</v>
      </c>
      <c r="G310" s="36"/>
      <c r="H310" s="36"/>
      <c r="I310" s="199"/>
      <c r="J310" s="36"/>
      <c r="K310" s="36"/>
      <c r="L310" s="39"/>
      <c r="M310" s="200"/>
      <c r="N310" s="201"/>
      <c r="O310" s="71"/>
      <c r="P310" s="71"/>
      <c r="Q310" s="71"/>
      <c r="R310" s="71"/>
      <c r="S310" s="71"/>
      <c r="T310" s="72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137</v>
      </c>
      <c r="AU310" s="17" t="s">
        <v>86</v>
      </c>
    </row>
    <row r="311" spans="1:47" s="2" customFormat="1" ht="11.25">
      <c r="A311" s="34"/>
      <c r="B311" s="35"/>
      <c r="C311" s="36"/>
      <c r="D311" s="204" t="s">
        <v>148</v>
      </c>
      <c r="E311" s="36"/>
      <c r="F311" s="205" t="s">
        <v>1079</v>
      </c>
      <c r="G311" s="36"/>
      <c r="H311" s="36"/>
      <c r="I311" s="199"/>
      <c r="J311" s="36"/>
      <c r="K311" s="36"/>
      <c r="L311" s="39"/>
      <c r="M311" s="200"/>
      <c r="N311" s="201"/>
      <c r="O311" s="71"/>
      <c r="P311" s="71"/>
      <c r="Q311" s="71"/>
      <c r="R311" s="71"/>
      <c r="S311" s="71"/>
      <c r="T311" s="72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148</v>
      </c>
      <c r="AU311" s="17" t="s">
        <v>86</v>
      </c>
    </row>
    <row r="312" spans="1:65" s="2" customFormat="1" ht="37.9" customHeight="1">
      <c r="A312" s="34"/>
      <c r="B312" s="35"/>
      <c r="C312" s="184" t="s">
        <v>318</v>
      </c>
      <c r="D312" s="184" t="s">
        <v>132</v>
      </c>
      <c r="E312" s="185" t="s">
        <v>1080</v>
      </c>
      <c r="F312" s="186" t="s">
        <v>1081</v>
      </c>
      <c r="G312" s="187" t="s">
        <v>231</v>
      </c>
      <c r="H312" s="188">
        <v>437.75</v>
      </c>
      <c r="I312" s="189"/>
      <c r="J312" s="190">
        <f>ROUND(I312*H312,2)</f>
        <v>0</v>
      </c>
      <c r="K312" s="186" t="s">
        <v>1</v>
      </c>
      <c r="L312" s="39"/>
      <c r="M312" s="191" t="s">
        <v>1</v>
      </c>
      <c r="N312" s="192" t="s">
        <v>41</v>
      </c>
      <c r="O312" s="71"/>
      <c r="P312" s="193">
        <f>O312*H312</f>
        <v>0</v>
      </c>
      <c r="Q312" s="193">
        <v>0</v>
      </c>
      <c r="R312" s="193">
        <f>Q312*H312</f>
        <v>0</v>
      </c>
      <c r="S312" s="193">
        <v>0</v>
      </c>
      <c r="T312" s="194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5" t="s">
        <v>130</v>
      </c>
      <c r="AT312" s="195" t="s">
        <v>132</v>
      </c>
      <c r="AU312" s="195" t="s">
        <v>86</v>
      </c>
      <c r="AY312" s="17" t="s">
        <v>131</v>
      </c>
      <c r="BE312" s="196">
        <f>IF(N312="základní",J312,0)</f>
        <v>0</v>
      </c>
      <c r="BF312" s="196">
        <f>IF(N312="snížená",J312,0)</f>
        <v>0</v>
      </c>
      <c r="BG312" s="196">
        <f>IF(N312="zákl. přenesená",J312,0)</f>
        <v>0</v>
      </c>
      <c r="BH312" s="196">
        <f>IF(N312="sníž. přenesená",J312,0)</f>
        <v>0</v>
      </c>
      <c r="BI312" s="196">
        <f>IF(N312="nulová",J312,0)</f>
        <v>0</v>
      </c>
      <c r="BJ312" s="17" t="s">
        <v>84</v>
      </c>
      <c r="BK312" s="196">
        <f>ROUND(I312*H312,2)</f>
        <v>0</v>
      </c>
      <c r="BL312" s="17" t="s">
        <v>130</v>
      </c>
      <c r="BM312" s="195" t="s">
        <v>416</v>
      </c>
    </row>
    <row r="313" spans="1:47" s="2" customFormat="1" ht="29.25">
      <c r="A313" s="34"/>
      <c r="B313" s="35"/>
      <c r="C313" s="36"/>
      <c r="D313" s="197" t="s">
        <v>137</v>
      </c>
      <c r="E313" s="36"/>
      <c r="F313" s="198" t="s">
        <v>1082</v>
      </c>
      <c r="G313" s="36"/>
      <c r="H313" s="36"/>
      <c r="I313" s="199"/>
      <c r="J313" s="36"/>
      <c r="K313" s="36"/>
      <c r="L313" s="39"/>
      <c r="M313" s="200"/>
      <c r="N313" s="201"/>
      <c r="O313" s="71"/>
      <c r="P313" s="71"/>
      <c r="Q313" s="71"/>
      <c r="R313" s="71"/>
      <c r="S313" s="71"/>
      <c r="T313" s="72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137</v>
      </c>
      <c r="AU313" s="17" t="s">
        <v>86</v>
      </c>
    </row>
    <row r="314" spans="1:65" s="2" customFormat="1" ht="24.2" customHeight="1">
      <c r="A314" s="34"/>
      <c r="B314" s="35"/>
      <c r="C314" s="184" t="s">
        <v>434</v>
      </c>
      <c r="D314" s="184" t="s">
        <v>132</v>
      </c>
      <c r="E314" s="185" t="s">
        <v>737</v>
      </c>
      <c r="F314" s="186" t="s">
        <v>738</v>
      </c>
      <c r="G314" s="187" t="s">
        <v>231</v>
      </c>
      <c r="H314" s="188">
        <v>437.75</v>
      </c>
      <c r="I314" s="189"/>
      <c r="J314" s="190">
        <f>ROUND(I314*H314,2)</f>
        <v>0</v>
      </c>
      <c r="K314" s="186" t="s">
        <v>147</v>
      </c>
      <c r="L314" s="39"/>
      <c r="M314" s="191" t="s">
        <v>1</v>
      </c>
      <c r="N314" s="192" t="s">
        <v>41</v>
      </c>
      <c r="O314" s="71"/>
      <c r="P314" s="193">
        <f>O314*H314</f>
        <v>0</v>
      </c>
      <c r="Q314" s="193">
        <v>0</v>
      </c>
      <c r="R314" s="193">
        <f>Q314*H314</f>
        <v>0</v>
      </c>
      <c r="S314" s="193">
        <v>0</v>
      </c>
      <c r="T314" s="194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5" t="s">
        <v>130</v>
      </c>
      <c r="AT314" s="195" t="s">
        <v>132</v>
      </c>
      <c r="AU314" s="195" t="s">
        <v>86</v>
      </c>
      <c r="AY314" s="17" t="s">
        <v>131</v>
      </c>
      <c r="BE314" s="196">
        <f>IF(N314="základní",J314,0)</f>
        <v>0</v>
      </c>
      <c r="BF314" s="196">
        <f>IF(N314="snížená",J314,0)</f>
        <v>0</v>
      </c>
      <c r="BG314" s="196">
        <f>IF(N314="zákl. přenesená",J314,0)</f>
        <v>0</v>
      </c>
      <c r="BH314" s="196">
        <f>IF(N314="sníž. přenesená",J314,0)</f>
        <v>0</v>
      </c>
      <c r="BI314" s="196">
        <f>IF(N314="nulová",J314,0)</f>
        <v>0</v>
      </c>
      <c r="BJ314" s="17" t="s">
        <v>84</v>
      </c>
      <c r="BK314" s="196">
        <f>ROUND(I314*H314,2)</f>
        <v>0</v>
      </c>
      <c r="BL314" s="17" t="s">
        <v>130</v>
      </c>
      <c r="BM314" s="195" t="s">
        <v>424</v>
      </c>
    </row>
    <row r="315" spans="1:47" s="2" customFormat="1" ht="19.5">
      <c r="A315" s="34"/>
      <c r="B315" s="35"/>
      <c r="C315" s="36"/>
      <c r="D315" s="197" t="s">
        <v>137</v>
      </c>
      <c r="E315" s="36"/>
      <c r="F315" s="198" t="s">
        <v>739</v>
      </c>
      <c r="G315" s="36"/>
      <c r="H315" s="36"/>
      <c r="I315" s="199"/>
      <c r="J315" s="36"/>
      <c r="K315" s="36"/>
      <c r="L315" s="39"/>
      <c r="M315" s="200"/>
      <c r="N315" s="201"/>
      <c r="O315" s="71"/>
      <c r="P315" s="71"/>
      <c r="Q315" s="71"/>
      <c r="R315" s="71"/>
      <c r="S315" s="71"/>
      <c r="T315" s="72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137</v>
      </c>
      <c r="AU315" s="17" t="s">
        <v>86</v>
      </c>
    </row>
    <row r="316" spans="1:47" s="2" customFormat="1" ht="11.25">
      <c r="A316" s="34"/>
      <c r="B316" s="35"/>
      <c r="C316" s="36"/>
      <c r="D316" s="204" t="s">
        <v>148</v>
      </c>
      <c r="E316" s="36"/>
      <c r="F316" s="205" t="s">
        <v>740</v>
      </c>
      <c r="G316" s="36"/>
      <c r="H316" s="36"/>
      <c r="I316" s="199"/>
      <c r="J316" s="36"/>
      <c r="K316" s="36"/>
      <c r="L316" s="39"/>
      <c r="M316" s="200"/>
      <c r="N316" s="201"/>
      <c r="O316" s="71"/>
      <c r="P316" s="71"/>
      <c r="Q316" s="71"/>
      <c r="R316" s="71"/>
      <c r="S316" s="71"/>
      <c r="T316" s="72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148</v>
      </c>
      <c r="AU316" s="17" t="s">
        <v>86</v>
      </c>
    </row>
    <row r="317" spans="1:65" s="2" customFormat="1" ht="21.75" customHeight="1">
      <c r="A317" s="34"/>
      <c r="B317" s="35"/>
      <c r="C317" s="184" t="s">
        <v>327</v>
      </c>
      <c r="D317" s="184" t="s">
        <v>132</v>
      </c>
      <c r="E317" s="185" t="s">
        <v>743</v>
      </c>
      <c r="F317" s="186" t="s">
        <v>744</v>
      </c>
      <c r="G317" s="187" t="s">
        <v>231</v>
      </c>
      <c r="H317" s="188">
        <v>875.5</v>
      </c>
      <c r="I317" s="189"/>
      <c r="J317" s="190">
        <f>ROUND(I317*H317,2)</f>
        <v>0</v>
      </c>
      <c r="K317" s="186" t="s">
        <v>147</v>
      </c>
      <c r="L317" s="39"/>
      <c r="M317" s="191" t="s">
        <v>1</v>
      </c>
      <c r="N317" s="192" t="s">
        <v>41</v>
      </c>
      <c r="O317" s="71"/>
      <c r="P317" s="193">
        <f>O317*H317</f>
        <v>0</v>
      </c>
      <c r="Q317" s="193">
        <v>0</v>
      </c>
      <c r="R317" s="193">
        <f>Q317*H317</f>
        <v>0</v>
      </c>
      <c r="S317" s="193">
        <v>0</v>
      </c>
      <c r="T317" s="194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5" t="s">
        <v>130</v>
      </c>
      <c r="AT317" s="195" t="s">
        <v>132</v>
      </c>
      <c r="AU317" s="195" t="s">
        <v>86</v>
      </c>
      <c r="AY317" s="17" t="s">
        <v>131</v>
      </c>
      <c r="BE317" s="196">
        <f>IF(N317="základní",J317,0)</f>
        <v>0</v>
      </c>
      <c r="BF317" s="196">
        <f>IF(N317="snížená",J317,0)</f>
        <v>0</v>
      </c>
      <c r="BG317" s="196">
        <f>IF(N317="zákl. přenesená",J317,0)</f>
        <v>0</v>
      </c>
      <c r="BH317" s="196">
        <f>IF(N317="sníž. přenesená",J317,0)</f>
        <v>0</v>
      </c>
      <c r="BI317" s="196">
        <f>IF(N317="nulová",J317,0)</f>
        <v>0</v>
      </c>
      <c r="BJ317" s="17" t="s">
        <v>84</v>
      </c>
      <c r="BK317" s="196">
        <f>ROUND(I317*H317,2)</f>
        <v>0</v>
      </c>
      <c r="BL317" s="17" t="s">
        <v>130</v>
      </c>
      <c r="BM317" s="195" t="s">
        <v>433</v>
      </c>
    </row>
    <row r="318" spans="1:47" s="2" customFormat="1" ht="19.5">
      <c r="A318" s="34"/>
      <c r="B318" s="35"/>
      <c r="C318" s="36"/>
      <c r="D318" s="197" t="s">
        <v>137</v>
      </c>
      <c r="E318" s="36"/>
      <c r="F318" s="198" t="s">
        <v>745</v>
      </c>
      <c r="G318" s="36"/>
      <c r="H318" s="36"/>
      <c r="I318" s="199"/>
      <c r="J318" s="36"/>
      <c r="K318" s="36"/>
      <c r="L318" s="39"/>
      <c r="M318" s="200"/>
      <c r="N318" s="201"/>
      <c r="O318" s="71"/>
      <c r="P318" s="71"/>
      <c r="Q318" s="71"/>
      <c r="R318" s="71"/>
      <c r="S318" s="71"/>
      <c r="T318" s="72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137</v>
      </c>
      <c r="AU318" s="17" t="s">
        <v>86</v>
      </c>
    </row>
    <row r="319" spans="1:47" s="2" customFormat="1" ht="11.25">
      <c r="A319" s="34"/>
      <c r="B319" s="35"/>
      <c r="C319" s="36"/>
      <c r="D319" s="204" t="s">
        <v>148</v>
      </c>
      <c r="E319" s="36"/>
      <c r="F319" s="205" t="s">
        <v>746</v>
      </c>
      <c r="G319" s="36"/>
      <c r="H319" s="36"/>
      <c r="I319" s="199"/>
      <c r="J319" s="36"/>
      <c r="K319" s="36"/>
      <c r="L319" s="39"/>
      <c r="M319" s="200"/>
      <c r="N319" s="201"/>
      <c r="O319" s="71"/>
      <c r="P319" s="71"/>
      <c r="Q319" s="71"/>
      <c r="R319" s="71"/>
      <c r="S319" s="71"/>
      <c r="T319" s="72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148</v>
      </c>
      <c r="AU319" s="17" t="s">
        <v>86</v>
      </c>
    </row>
    <row r="320" spans="2:51" s="13" customFormat="1" ht="11.25">
      <c r="B320" s="211"/>
      <c r="C320" s="212"/>
      <c r="D320" s="197" t="s">
        <v>238</v>
      </c>
      <c r="E320" s="213" t="s">
        <v>1</v>
      </c>
      <c r="F320" s="214" t="s">
        <v>1083</v>
      </c>
      <c r="G320" s="212"/>
      <c r="H320" s="215">
        <v>875.5</v>
      </c>
      <c r="I320" s="216"/>
      <c r="J320" s="212"/>
      <c r="K320" s="212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238</v>
      </c>
      <c r="AU320" s="221" t="s">
        <v>86</v>
      </c>
      <c r="AV320" s="13" t="s">
        <v>86</v>
      </c>
      <c r="AW320" s="13" t="s">
        <v>32</v>
      </c>
      <c r="AX320" s="13" t="s">
        <v>76</v>
      </c>
      <c r="AY320" s="221" t="s">
        <v>131</v>
      </c>
    </row>
    <row r="321" spans="2:51" s="14" customFormat="1" ht="11.25">
      <c r="B321" s="222"/>
      <c r="C321" s="223"/>
      <c r="D321" s="197" t="s">
        <v>238</v>
      </c>
      <c r="E321" s="224" t="s">
        <v>1</v>
      </c>
      <c r="F321" s="225" t="s">
        <v>240</v>
      </c>
      <c r="G321" s="223"/>
      <c r="H321" s="226">
        <v>875.5</v>
      </c>
      <c r="I321" s="227"/>
      <c r="J321" s="223"/>
      <c r="K321" s="223"/>
      <c r="L321" s="228"/>
      <c r="M321" s="229"/>
      <c r="N321" s="230"/>
      <c r="O321" s="230"/>
      <c r="P321" s="230"/>
      <c r="Q321" s="230"/>
      <c r="R321" s="230"/>
      <c r="S321" s="230"/>
      <c r="T321" s="231"/>
      <c r="AT321" s="232" t="s">
        <v>238</v>
      </c>
      <c r="AU321" s="232" t="s">
        <v>86</v>
      </c>
      <c r="AV321" s="14" t="s">
        <v>130</v>
      </c>
      <c r="AW321" s="14" t="s">
        <v>32</v>
      </c>
      <c r="AX321" s="14" t="s">
        <v>84</v>
      </c>
      <c r="AY321" s="232" t="s">
        <v>131</v>
      </c>
    </row>
    <row r="322" spans="1:65" s="2" customFormat="1" ht="33" customHeight="1">
      <c r="A322" s="34"/>
      <c r="B322" s="35"/>
      <c r="C322" s="184" t="s">
        <v>444</v>
      </c>
      <c r="D322" s="184" t="s">
        <v>132</v>
      </c>
      <c r="E322" s="185" t="s">
        <v>1084</v>
      </c>
      <c r="F322" s="186" t="s">
        <v>1085</v>
      </c>
      <c r="G322" s="187" t="s">
        <v>231</v>
      </c>
      <c r="H322" s="188">
        <v>437.75</v>
      </c>
      <c r="I322" s="189"/>
      <c r="J322" s="190">
        <f>ROUND(I322*H322,2)</f>
        <v>0</v>
      </c>
      <c r="K322" s="186" t="s">
        <v>147</v>
      </c>
      <c r="L322" s="39"/>
      <c r="M322" s="191" t="s">
        <v>1</v>
      </c>
      <c r="N322" s="192" t="s">
        <v>41</v>
      </c>
      <c r="O322" s="71"/>
      <c r="P322" s="193">
        <f>O322*H322</f>
        <v>0</v>
      </c>
      <c r="Q322" s="193">
        <v>0</v>
      </c>
      <c r="R322" s="193">
        <f>Q322*H322</f>
        <v>0</v>
      </c>
      <c r="S322" s="193">
        <v>0</v>
      </c>
      <c r="T322" s="194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5" t="s">
        <v>130</v>
      </c>
      <c r="AT322" s="195" t="s">
        <v>132</v>
      </c>
      <c r="AU322" s="195" t="s">
        <v>86</v>
      </c>
      <c r="AY322" s="17" t="s">
        <v>131</v>
      </c>
      <c r="BE322" s="196">
        <f>IF(N322="základní",J322,0)</f>
        <v>0</v>
      </c>
      <c r="BF322" s="196">
        <f>IF(N322="snížená",J322,0)</f>
        <v>0</v>
      </c>
      <c r="BG322" s="196">
        <f>IF(N322="zákl. přenesená",J322,0)</f>
        <v>0</v>
      </c>
      <c r="BH322" s="196">
        <f>IF(N322="sníž. přenesená",J322,0)</f>
        <v>0</v>
      </c>
      <c r="BI322" s="196">
        <f>IF(N322="nulová",J322,0)</f>
        <v>0</v>
      </c>
      <c r="BJ322" s="17" t="s">
        <v>84</v>
      </c>
      <c r="BK322" s="196">
        <f>ROUND(I322*H322,2)</f>
        <v>0</v>
      </c>
      <c r="BL322" s="17" t="s">
        <v>130</v>
      </c>
      <c r="BM322" s="195" t="s">
        <v>437</v>
      </c>
    </row>
    <row r="323" spans="1:47" s="2" customFormat="1" ht="29.25">
      <c r="A323" s="34"/>
      <c r="B323" s="35"/>
      <c r="C323" s="36"/>
      <c r="D323" s="197" t="s">
        <v>137</v>
      </c>
      <c r="E323" s="36"/>
      <c r="F323" s="198" t="s">
        <v>1086</v>
      </c>
      <c r="G323" s="36"/>
      <c r="H323" s="36"/>
      <c r="I323" s="199"/>
      <c r="J323" s="36"/>
      <c r="K323" s="36"/>
      <c r="L323" s="39"/>
      <c r="M323" s="200"/>
      <c r="N323" s="201"/>
      <c r="O323" s="71"/>
      <c r="P323" s="71"/>
      <c r="Q323" s="71"/>
      <c r="R323" s="71"/>
      <c r="S323" s="71"/>
      <c r="T323" s="72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137</v>
      </c>
      <c r="AU323" s="17" t="s">
        <v>86</v>
      </c>
    </row>
    <row r="324" spans="1:47" s="2" customFormat="1" ht="11.25">
      <c r="A324" s="34"/>
      <c r="B324" s="35"/>
      <c r="C324" s="36"/>
      <c r="D324" s="204" t="s">
        <v>148</v>
      </c>
      <c r="E324" s="36"/>
      <c r="F324" s="205" t="s">
        <v>1087</v>
      </c>
      <c r="G324" s="36"/>
      <c r="H324" s="36"/>
      <c r="I324" s="199"/>
      <c r="J324" s="36"/>
      <c r="K324" s="36"/>
      <c r="L324" s="39"/>
      <c r="M324" s="200"/>
      <c r="N324" s="201"/>
      <c r="O324" s="71"/>
      <c r="P324" s="71"/>
      <c r="Q324" s="71"/>
      <c r="R324" s="71"/>
      <c r="S324" s="71"/>
      <c r="T324" s="72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148</v>
      </c>
      <c r="AU324" s="17" t="s">
        <v>86</v>
      </c>
    </row>
    <row r="325" spans="1:65" s="2" customFormat="1" ht="24.2" customHeight="1">
      <c r="A325" s="34"/>
      <c r="B325" s="35"/>
      <c r="C325" s="184" t="s">
        <v>336</v>
      </c>
      <c r="D325" s="184" t="s">
        <v>132</v>
      </c>
      <c r="E325" s="185" t="s">
        <v>1088</v>
      </c>
      <c r="F325" s="186" t="s">
        <v>1089</v>
      </c>
      <c r="G325" s="187" t="s">
        <v>231</v>
      </c>
      <c r="H325" s="188">
        <v>437.75</v>
      </c>
      <c r="I325" s="189"/>
      <c r="J325" s="190">
        <f>ROUND(I325*H325,2)</f>
        <v>0</v>
      </c>
      <c r="K325" s="186" t="s">
        <v>147</v>
      </c>
      <c r="L325" s="39"/>
      <c r="M325" s="191" t="s">
        <v>1</v>
      </c>
      <c r="N325" s="192" t="s">
        <v>41</v>
      </c>
      <c r="O325" s="71"/>
      <c r="P325" s="193">
        <f>O325*H325</f>
        <v>0</v>
      </c>
      <c r="Q325" s="193">
        <v>0</v>
      </c>
      <c r="R325" s="193">
        <f>Q325*H325</f>
        <v>0</v>
      </c>
      <c r="S325" s="193">
        <v>0</v>
      </c>
      <c r="T325" s="194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5" t="s">
        <v>130</v>
      </c>
      <c r="AT325" s="195" t="s">
        <v>132</v>
      </c>
      <c r="AU325" s="195" t="s">
        <v>86</v>
      </c>
      <c r="AY325" s="17" t="s">
        <v>131</v>
      </c>
      <c r="BE325" s="196">
        <f>IF(N325="základní",J325,0)</f>
        <v>0</v>
      </c>
      <c r="BF325" s="196">
        <f>IF(N325="snížená",J325,0)</f>
        <v>0</v>
      </c>
      <c r="BG325" s="196">
        <f>IF(N325="zákl. přenesená",J325,0)</f>
        <v>0</v>
      </c>
      <c r="BH325" s="196">
        <f>IF(N325="sníž. přenesená",J325,0)</f>
        <v>0</v>
      </c>
      <c r="BI325" s="196">
        <f>IF(N325="nulová",J325,0)</f>
        <v>0</v>
      </c>
      <c r="BJ325" s="17" t="s">
        <v>84</v>
      </c>
      <c r="BK325" s="196">
        <f>ROUND(I325*H325,2)</f>
        <v>0</v>
      </c>
      <c r="BL325" s="17" t="s">
        <v>130</v>
      </c>
      <c r="BM325" s="195" t="s">
        <v>441</v>
      </c>
    </row>
    <row r="326" spans="1:47" s="2" customFormat="1" ht="29.25">
      <c r="A326" s="34"/>
      <c r="B326" s="35"/>
      <c r="C326" s="36"/>
      <c r="D326" s="197" t="s">
        <v>137</v>
      </c>
      <c r="E326" s="36"/>
      <c r="F326" s="198" t="s">
        <v>1090</v>
      </c>
      <c r="G326" s="36"/>
      <c r="H326" s="36"/>
      <c r="I326" s="199"/>
      <c r="J326" s="36"/>
      <c r="K326" s="36"/>
      <c r="L326" s="39"/>
      <c r="M326" s="200"/>
      <c r="N326" s="201"/>
      <c r="O326" s="71"/>
      <c r="P326" s="71"/>
      <c r="Q326" s="71"/>
      <c r="R326" s="71"/>
      <c r="S326" s="71"/>
      <c r="T326" s="72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137</v>
      </c>
      <c r="AU326" s="17" t="s">
        <v>86</v>
      </c>
    </row>
    <row r="327" spans="1:47" s="2" customFormat="1" ht="11.25">
      <c r="A327" s="34"/>
      <c r="B327" s="35"/>
      <c r="C327" s="36"/>
      <c r="D327" s="204" t="s">
        <v>148</v>
      </c>
      <c r="E327" s="36"/>
      <c r="F327" s="205" t="s">
        <v>1091</v>
      </c>
      <c r="G327" s="36"/>
      <c r="H327" s="36"/>
      <c r="I327" s="199"/>
      <c r="J327" s="36"/>
      <c r="K327" s="36"/>
      <c r="L327" s="39"/>
      <c r="M327" s="200"/>
      <c r="N327" s="201"/>
      <c r="O327" s="71"/>
      <c r="P327" s="71"/>
      <c r="Q327" s="71"/>
      <c r="R327" s="71"/>
      <c r="S327" s="71"/>
      <c r="T327" s="72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148</v>
      </c>
      <c r="AU327" s="17" t="s">
        <v>86</v>
      </c>
    </row>
    <row r="328" spans="2:63" s="12" customFormat="1" ht="22.9" customHeight="1">
      <c r="B328" s="170"/>
      <c r="C328" s="171"/>
      <c r="D328" s="172" t="s">
        <v>75</v>
      </c>
      <c r="E328" s="202" t="s">
        <v>156</v>
      </c>
      <c r="F328" s="202" t="s">
        <v>459</v>
      </c>
      <c r="G328" s="171"/>
      <c r="H328" s="171"/>
      <c r="I328" s="174"/>
      <c r="J328" s="203">
        <f>BK328</f>
        <v>0</v>
      </c>
      <c r="K328" s="171"/>
      <c r="L328" s="176"/>
      <c r="M328" s="177"/>
      <c r="N328" s="178"/>
      <c r="O328" s="178"/>
      <c r="P328" s="179">
        <f>SUM(P329:P423)</f>
        <v>0</v>
      </c>
      <c r="Q328" s="178"/>
      <c r="R328" s="179">
        <f>SUM(R329:R423)</f>
        <v>0</v>
      </c>
      <c r="S328" s="178"/>
      <c r="T328" s="180">
        <f>SUM(T329:T423)</f>
        <v>0</v>
      </c>
      <c r="AR328" s="181" t="s">
        <v>84</v>
      </c>
      <c r="AT328" s="182" t="s">
        <v>75</v>
      </c>
      <c r="AU328" s="182" t="s">
        <v>84</v>
      </c>
      <c r="AY328" s="181" t="s">
        <v>131</v>
      </c>
      <c r="BK328" s="183">
        <f>SUM(BK329:BK423)</f>
        <v>0</v>
      </c>
    </row>
    <row r="329" spans="1:65" s="2" customFormat="1" ht="33" customHeight="1">
      <c r="A329" s="34"/>
      <c r="B329" s="35"/>
      <c r="C329" s="184" t="s">
        <v>454</v>
      </c>
      <c r="D329" s="184" t="s">
        <v>132</v>
      </c>
      <c r="E329" s="185" t="s">
        <v>1092</v>
      </c>
      <c r="F329" s="186" t="s">
        <v>1093</v>
      </c>
      <c r="G329" s="187" t="s">
        <v>271</v>
      </c>
      <c r="H329" s="188">
        <v>212.38</v>
      </c>
      <c r="I329" s="189"/>
      <c r="J329" s="190">
        <f>ROUND(I329*H329,2)</f>
        <v>0</v>
      </c>
      <c r="K329" s="186" t="s">
        <v>147</v>
      </c>
      <c r="L329" s="39"/>
      <c r="M329" s="191" t="s">
        <v>1</v>
      </c>
      <c r="N329" s="192" t="s">
        <v>41</v>
      </c>
      <c r="O329" s="71"/>
      <c r="P329" s="193">
        <f>O329*H329</f>
        <v>0</v>
      </c>
      <c r="Q329" s="193">
        <v>0</v>
      </c>
      <c r="R329" s="193">
        <f>Q329*H329</f>
        <v>0</v>
      </c>
      <c r="S329" s="193">
        <v>0</v>
      </c>
      <c r="T329" s="194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5" t="s">
        <v>130</v>
      </c>
      <c r="AT329" s="195" t="s">
        <v>132</v>
      </c>
      <c r="AU329" s="195" t="s">
        <v>86</v>
      </c>
      <c r="AY329" s="17" t="s">
        <v>131</v>
      </c>
      <c r="BE329" s="196">
        <f>IF(N329="základní",J329,0)</f>
        <v>0</v>
      </c>
      <c r="BF329" s="196">
        <f>IF(N329="snížená",J329,0)</f>
        <v>0</v>
      </c>
      <c r="BG329" s="196">
        <f>IF(N329="zákl. přenesená",J329,0)</f>
        <v>0</v>
      </c>
      <c r="BH329" s="196">
        <f>IF(N329="sníž. přenesená",J329,0)</f>
        <v>0</v>
      </c>
      <c r="BI329" s="196">
        <f>IF(N329="nulová",J329,0)</f>
        <v>0</v>
      </c>
      <c r="BJ329" s="17" t="s">
        <v>84</v>
      </c>
      <c r="BK329" s="196">
        <f>ROUND(I329*H329,2)</f>
        <v>0</v>
      </c>
      <c r="BL329" s="17" t="s">
        <v>130</v>
      </c>
      <c r="BM329" s="195" t="s">
        <v>447</v>
      </c>
    </row>
    <row r="330" spans="1:47" s="2" customFormat="1" ht="19.5">
      <c r="A330" s="34"/>
      <c r="B330" s="35"/>
      <c r="C330" s="36"/>
      <c r="D330" s="197" t="s">
        <v>137</v>
      </c>
      <c r="E330" s="36"/>
      <c r="F330" s="198" t="s">
        <v>1094</v>
      </c>
      <c r="G330" s="36"/>
      <c r="H330" s="36"/>
      <c r="I330" s="199"/>
      <c r="J330" s="36"/>
      <c r="K330" s="36"/>
      <c r="L330" s="39"/>
      <c r="M330" s="200"/>
      <c r="N330" s="201"/>
      <c r="O330" s="71"/>
      <c r="P330" s="71"/>
      <c r="Q330" s="71"/>
      <c r="R330" s="71"/>
      <c r="S330" s="71"/>
      <c r="T330" s="72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137</v>
      </c>
      <c r="AU330" s="17" t="s">
        <v>86</v>
      </c>
    </row>
    <row r="331" spans="1:47" s="2" customFormat="1" ht="11.25">
      <c r="A331" s="34"/>
      <c r="B331" s="35"/>
      <c r="C331" s="36"/>
      <c r="D331" s="204" t="s">
        <v>148</v>
      </c>
      <c r="E331" s="36"/>
      <c r="F331" s="205" t="s">
        <v>1095</v>
      </c>
      <c r="G331" s="36"/>
      <c r="H331" s="36"/>
      <c r="I331" s="199"/>
      <c r="J331" s="36"/>
      <c r="K331" s="36"/>
      <c r="L331" s="39"/>
      <c r="M331" s="200"/>
      <c r="N331" s="201"/>
      <c r="O331" s="71"/>
      <c r="P331" s="71"/>
      <c r="Q331" s="71"/>
      <c r="R331" s="71"/>
      <c r="S331" s="71"/>
      <c r="T331" s="72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148</v>
      </c>
      <c r="AU331" s="17" t="s">
        <v>86</v>
      </c>
    </row>
    <row r="332" spans="1:65" s="2" customFormat="1" ht="24.2" customHeight="1">
      <c r="A332" s="34"/>
      <c r="B332" s="35"/>
      <c r="C332" s="243" t="s">
        <v>340</v>
      </c>
      <c r="D332" s="243" t="s">
        <v>332</v>
      </c>
      <c r="E332" s="244" t="s">
        <v>1096</v>
      </c>
      <c r="F332" s="245" t="s">
        <v>1097</v>
      </c>
      <c r="G332" s="246" t="s">
        <v>271</v>
      </c>
      <c r="H332" s="247">
        <v>215.566</v>
      </c>
      <c r="I332" s="248"/>
      <c r="J332" s="249">
        <f>ROUND(I332*H332,2)</f>
        <v>0</v>
      </c>
      <c r="K332" s="245" t="s">
        <v>147</v>
      </c>
      <c r="L332" s="250"/>
      <c r="M332" s="251" t="s">
        <v>1</v>
      </c>
      <c r="N332" s="252" t="s">
        <v>41</v>
      </c>
      <c r="O332" s="71"/>
      <c r="P332" s="193">
        <f>O332*H332</f>
        <v>0</v>
      </c>
      <c r="Q332" s="193">
        <v>0</v>
      </c>
      <c r="R332" s="193">
        <f>Q332*H332</f>
        <v>0</v>
      </c>
      <c r="S332" s="193">
        <v>0</v>
      </c>
      <c r="T332" s="194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5" t="s">
        <v>156</v>
      </c>
      <c r="AT332" s="195" t="s">
        <v>332</v>
      </c>
      <c r="AU332" s="195" t="s">
        <v>86</v>
      </c>
      <c r="AY332" s="17" t="s">
        <v>131</v>
      </c>
      <c r="BE332" s="196">
        <f>IF(N332="základní",J332,0)</f>
        <v>0</v>
      </c>
      <c r="BF332" s="196">
        <f>IF(N332="snížená",J332,0)</f>
        <v>0</v>
      </c>
      <c r="BG332" s="196">
        <f>IF(N332="zákl. přenesená",J332,0)</f>
        <v>0</v>
      </c>
      <c r="BH332" s="196">
        <f>IF(N332="sníž. přenesená",J332,0)</f>
        <v>0</v>
      </c>
      <c r="BI332" s="196">
        <f>IF(N332="nulová",J332,0)</f>
        <v>0</v>
      </c>
      <c r="BJ332" s="17" t="s">
        <v>84</v>
      </c>
      <c r="BK332" s="196">
        <f>ROUND(I332*H332,2)</f>
        <v>0</v>
      </c>
      <c r="BL332" s="17" t="s">
        <v>130</v>
      </c>
      <c r="BM332" s="195" t="s">
        <v>451</v>
      </c>
    </row>
    <row r="333" spans="1:47" s="2" customFormat="1" ht="19.5">
      <c r="A333" s="34"/>
      <c r="B333" s="35"/>
      <c r="C333" s="36"/>
      <c r="D333" s="197" t="s">
        <v>137</v>
      </c>
      <c r="E333" s="36"/>
      <c r="F333" s="198" t="s">
        <v>1097</v>
      </c>
      <c r="G333" s="36"/>
      <c r="H333" s="36"/>
      <c r="I333" s="199"/>
      <c r="J333" s="36"/>
      <c r="K333" s="36"/>
      <c r="L333" s="39"/>
      <c r="M333" s="200"/>
      <c r="N333" s="201"/>
      <c r="O333" s="71"/>
      <c r="P333" s="71"/>
      <c r="Q333" s="71"/>
      <c r="R333" s="71"/>
      <c r="S333" s="71"/>
      <c r="T333" s="72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7" t="s">
        <v>137</v>
      </c>
      <c r="AU333" s="17" t="s">
        <v>86</v>
      </c>
    </row>
    <row r="334" spans="2:51" s="13" customFormat="1" ht="11.25">
      <c r="B334" s="211"/>
      <c r="C334" s="212"/>
      <c r="D334" s="197" t="s">
        <v>238</v>
      </c>
      <c r="E334" s="213" t="s">
        <v>1</v>
      </c>
      <c r="F334" s="214" t="s">
        <v>1098</v>
      </c>
      <c r="G334" s="212"/>
      <c r="H334" s="215">
        <v>215.566</v>
      </c>
      <c r="I334" s="216"/>
      <c r="J334" s="212"/>
      <c r="K334" s="212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238</v>
      </c>
      <c r="AU334" s="221" t="s">
        <v>86</v>
      </c>
      <c r="AV334" s="13" t="s">
        <v>86</v>
      </c>
      <c r="AW334" s="13" t="s">
        <v>32</v>
      </c>
      <c r="AX334" s="13" t="s">
        <v>76</v>
      </c>
      <c r="AY334" s="221" t="s">
        <v>131</v>
      </c>
    </row>
    <row r="335" spans="2:51" s="14" customFormat="1" ht="11.25">
      <c r="B335" s="222"/>
      <c r="C335" s="223"/>
      <c r="D335" s="197" t="s">
        <v>238</v>
      </c>
      <c r="E335" s="224" t="s">
        <v>1</v>
      </c>
      <c r="F335" s="225" t="s">
        <v>240</v>
      </c>
      <c r="G335" s="223"/>
      <c r="H335" s="226">
        <v>215.566</v>
      </c>
      <c r="I335" s="227"/>
      <c r="J335" s="223"/>
      <c r="K335" s="223"/>
      <c r="L335" s="228"/>
      <c r="M335" s="229"/>
      <c r="N335" s="230"/>
      <c r="O335" s="230"/>
      <c r="P335" s="230"/>
      <c r="Q335" s="230"/>
      <c r="R335" s="230"/>
      <c r="S335" s="230"/>
      <c r="T335" s="231"/>
      <c r="AT335" s="232" t="s">
        <v>238</v>
      </c>
      <c r="AU335" s="232" t="s">
        <v>86</v>
      </c>
      <c r="AV335" s="14" t="s">
        <v>130</v>
      </c>
      <c r="AW335" s="14" t="s">
        <v>32</v>
      </c>
      <c r="AX335" s="14" t="s">
        <v>84</v>
      </c>
      <c r="AY335" s="232" t="s">
        <v>131</v>
      </c>
    </row>
    <row r="336" spans="1:65" s="2" customFormat="1" ht="33" customHeight="1">
      <c r="A336" s="34"/>
      <c r="B336" s="35"/>
      <c r="C336" s="184" t="s">
        <v>467</v>
      </c>
      <c r="D336" s="184" t="s">
        <v>132</v>
      </c>
      <c r="E336" s="185" t="s">
        <v>1099</v>
      </c>
      <c r="F336" s="186" t="s">
        <v>1100</v>
      </c>
      <c r="G336" s="187" t="s">
        <v>271</v>
      </c>
      <c r="H336" s="188">
        <v>42.43</v>
      </c>
      <c r="I336" s="189"/>
      <c r="J336" s="190">
        <f>ROUND(I336*H336,2)</f>
        <v>0</v>
      </c>
      <c r="K336" s="186" t="s">
        <v>147</v>
      </c>
      <c r="L336" s="39"/>
      <c r="M336" s="191" t="s">
        <v>1</v>
      </c>
      <c r="N336" s="192" t="s">
        <v>41</v>
      </c>
      <c r="O336" s="71"/>
      <c r="P336" s="193">
        <f>O336*H336</f>
        <v>0</v>
      </c>
      <c r="Q336" s="193">
        <v>0</v>
      </c>
      <c r="R336" s="193">
        <f>Q336*H336</f>
        <v>0</v>
      </c>
      <c r="S336" s="193">
        <v>0</v>
      </c>
      <c r="T336" s="194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5" t="s">
        <v>130</v>
      </c>
      <c r="AT336" s="195" t="s">
        <v>132</v>
      </c>
      <c r="AU336" s="195" t="s">
        <v>86</v>
      </c>
      <c r="AY336" s="17" t="s">
        <v>131</v>
      </c>
      <c r="BE336" s="196">
        <f>IF(N336="základní",J336,0)</f>
        <v>0</v>
      </c>
      <c r="BF336" s="196">
        <f>IF(N336="snížená",J336,0)</f>
        <v>0</v>
      </c>
      <c r="BG336" s="196">
        <f>IF(N336="zákl. přenesená",J336,0)</f>
        <v>0</v>
      </c>
      <c r="BH336" s="196">
        <f>IF(N336="sníž. přenesená",J336,0)</f>
        <v>0</v>
      </c>
      <c r="BI336" s="196">
        <f>IF(N336="nulová",J336,0)</f>
        <v>0</v>
      </c>
      <c r="BJ336" s="17" t="s">
        <v>84</v>
      </c>
      <c r="BK336" s="196">
        <f>ROUND(I336*H336,2)</f>
        <v>0</v>
      </c>
      <c r="BL336" s="17" t="s">
        <v>130</v>
      </c>
      <c r="BM336" s="195" t="s">
        <v>457</v>
      </c>
    </row>
    <row r="337" spans="1:47" s="2" customFormat="1" ht="19.5">
      <c r="A337" s="34"/>
      <c r="B337" s="35"/>
      <c r="C337" s="36"/>
      <c r="D337" s="197" t="s">
        <v>137</v>
      </c>
      <c r="E337" s="36"/>
      <c r="F337" s="198" t="s">
        <v>1101</v>
      </c>
      <c r="G337" s="36"/>
      <c r="H337" s="36"/>
      <c r="I337" s="199"/>
      <c r="J337" s="36"/>
      <c r="K337" s="36"/>
      <c r="L337" s="39"/>
      <c r="M337" s="200"/>
      <c r="N337" s="201"/>
      <c r="O337" s="71"/>
      <c r="P337" s="71"/>
      <c r="Q337" s="71"/>
      <c r="R337" s="71"/>
      <c r="S337" s="71"/>
      <c r="T337" s="72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137</v>
      </c>
      <c r="AU337" s="17" t="s">
        <v>86</v>
      </c>
    </row>
    <row r="338" spans="1:47" s="2" customFormat="1" ht="11.25">
      <c r="A338" s="34"/>
      <c r="B338" s="35"/>
      <c r="C338" s="36"/>
      <c r="D338" s="204" t="s">
        <v>148</v>
      </c>
      <c r="E338" s="36"/>
      <c r="F338" s="205" t="s">
        <v>1102</v>
      </c>
      <c r="G338" s="36"/>
      <c r="H338" s="36"/>
      <c r="I338" s="199"/>
      <c r="J338" s="36"/>
      <c r="K338" s="36"/>
      <c r="L338" s="39"/>
      <c r="M338" s="200"/>
      <c r="N338" s="201"/>
      <c r="O338" s="71"/>
      <c r="P338" s="71"/>
      <c r="Q338" s="71"/>
      <c r="R338" s="71"/>
      <c r="S338" s="71"/>
      <c r="T338" s="72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7" t="s">
        <v>148</v>
      </c>
      <c r="AU338" s="17" t="s">
        <v>86</v>
      </c>
    </row>
    <row r="339" spans="1:65" s="2" customFormat="1" ht="24.2" customHeight="1">
      <c r="A339" s="34"/>
      <c r="B339" s="35"/>
      <c r="C339" s="243" t="s">
        <v>346</v>
      </c>
      <c r="D339" s="243" t="s">
        <v>332</v>
      </c>
      <c r="E339" s="244" t="s">
        <v>1103</v>
      </c>
      <c r="F339" s="245" t="s">
        <v>1104</v>
      </c>
      <c r="G339" s="246" t="s">
        <v>271</v>
      </c>
      <c r="H339" s="247">
        <v>43.066</v>
      </c>
      <c r="I339" s="248"/>
      <c r="J339" s="249">
        <f>ROUND(I339*H339,2)</f>
        <v>0</v>
      </c>
      <c r="K339" s="245" t="s">
        <v>147</v>
      </c>
      <c r="L339" s="250"/>
      <c r="M339" s="251" t="s">
        <v>1</v>
      </c>
      <c r="N339" s="252" t="s">
        <v>41</v>
      </c>
      <c r="O339" s="71"/>
      <c r="P339" s="193">
        <f>O339*H339</f>
        <v>0</v>
      </c>
      <c r="Q339" s="193">
        <v>0</v>
      </c>
      <c r="R339" s="193">
        <f>Q339*H339</f>
        <v>0</v>
      </c>
      <c r="S339" s="193">
        <v>0</v>
      </c>
      <c r="T339" s="194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5" t="s">
        <v>156</v>
      </c>
      <c r="AT339" s="195" t="s">
        <v>332</v>
      </c>
      <c r="AU339" s="195" t="s">
        <v>86</v>
      </c>
      <c r="AY339" s="17" t="s">
        <v>131</v>
      </c>
      <c r="BE339" s="196">
        <f>IF(N339="základní",J339,0)</f>
        <v>0</v>
      </c>
      <c r="BF339" s="196">
        <f>IF(N339="snížená",J339,0)</f>
        <v>0</v>
      </c>
      <c r="BG339" s="196">
        <f>IF(N339="zákl. přenesená",J339,0)</f>
        <v>0</v>
      </c>
      <c r="BH339" s="196">
        <f>IF(N339="sníž. přenesená",J339,0)</f>
        <v>0</v>
      </c>
      <c r="BI339" s="196">
        <f>IF(N339="nulová",J339,0)</f>
        <v>0</v>
      </c>
      <c r="BJ339" s="17" t="s">
        <v>84</v>
      </c>
      <c r="BK339" s="196">
        <f>ROUND(I339*H339,2)</f>
        <v>0</v>
      </c>
      <c r="BL339" s="17" t="s">
        <v>130</v>
      </c>
      <c r="BM339" s="195" t="s">
        <v>462</v>
      </c>
    </row>
    <row r="340" spans="1:47" s="2" customFormat="1" ht="11.25">
      <c r="A340" s="34"/>
      <c r="B340" s="35"/>
      <c r="C340" s="36"/>
      <c r="D340" s="197" t="s">
        <v>137</v>
      </c>
      <c r="E340" s="36"/>
      <c r="F340" s="198" t="s">
        <v>1104</v>
      </c>
      <c r="G340" s="36"/>
      <c r="H340" s="36"/>
      <c r="I340" s="199"/>
      <c r="J340" s="36"/>
      <c r="K340" s="36"/>
      <c r="L340" s="39"/>
      <c r="M340" s="200"/>
      <c r="N340" s="201"/>
      <c r="O340" s="71"/>
      <c r="P340" s="71"/>
      <c r="Q340" s="71"/>
      <c r="R340" s="71"/>
      <c r="S340" s="71"/>
      <c r="T340" s="72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137</v>
      </c>
      <c r="AU340" s="17" t="s">
        <v>86</v>
      </c>
    </row>
    <row r="341" spans="2:51" s="13" customFormat="1" ht="11.25">
      <c r="B341" s="211"/>
      <c r="C341" s="212"/>
      <c r="D341" s="197" t="s">
        <v>238</v>
      </c>
      <c r="E341" s="213" t="s">
        <v>1</v>
      </c>
      <c r="F341" s="214" t="s">
        <v>1105</v>
      </c>
      <c r="G341" s="212"/>
      <c r="H341" s="215">
        <v>43.066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238</v>
      </c>
      <c r="AU341" s="221" t="s">
        <v>86</v>
      </c>
      <c r="AV341" s="13" t="s">
        <v>86</v>
      </c>
      <c r="AW341" s="13" t="s">
        <v>32</v>
      </c>
      <c r="AX341" s="13" t="s">
        <v>76</v>
      </c>
      <c r="AY341" s="221" t="s">
        <v>131</v>
      </c>
    </row>
    <row r="342" spans="2:51" s="14" customFormat="1" ht="11.25">
      <c r="B342" s="222"/>
      <c r="C342" s="223"/>
      <c r="D342" s="197" t="s">
        <v>238</v>
      </c>
      <c r="E342" s="224" t="s">
        <v>1</v>
      </c>
      <c r="F342" s="225" t="s">
        <v>240</v>
      </c>
      <c r="G342" s="223"/>
      <c r="H342" s="226">
        <v>43.066</v>
      </c>
      <c r="I342" s="227"/>
      <c r="J342" s="223"/>
      <c r="K342" s="223"/>
      <c r="L342" s="228"/>
      <c r="M342" s="229"/>
      <c r="N342" s="230"/>
      <c r="O342" s="230"/>
      <c r="P342" s="230"/>
      <c r="Q342" s="230"/>
      <c r="R342" s="230"/>
      <c r="S342" s="230"/>
      <c r="T342" s="231"/>
      <c r="AT342" s="232" t="s">
        <v>238</v>
      </c>
      <c r="AU342" s="232" t="s">
        <v>86</v>
      </c>
      <c r="AV342" s="14" t="s">
        <v>130</v>
      </c>
      <c r="AW342" s="14" t="s">
        <v>32</v>
      </c>
      <c r="AX342" s="14" t="s">
        <v>84</v>
      </c>
      <c r="AY342" s="232" t="s">
        <v>131</v>
      </c>
    </row>
    <row r="343" spans="1:65" s="2" customFormat="1" ht="16.5" customHeight="1">
      <c r="A343" s="34"/>
      <c r="B343" s="35"/>
      <c r="C343" s="184" t="s">
        <v>479</v>
      </c>
      <c r="D343" s="184" t="s">
        <v>132</v>
      </c>
      <c r="E343" s="185" t="s">
        <v>1106</v>
      </c>
      <c r="F343" s="186" t="s">
        <v>1107</v>
      </c>
      <c r="G343" s="187" t="s">
        <v>226</v>
      </c>
      <c r="H343" s="188">
        <v>12</v>
      </c>
      <c r="I343" s="189"/>
      <c r="J343" s="190">
        <f>ROUND(I343*H343,2)</f>
        <v>0</v>
      </c>
      <c r="K343" s="186" t="s">
        <v>1</v>
      </c>
      <c r="L343" s="39"/>
      <c r="M343" s="191" t="s">
        <v>1</v>
      </c>
      <c r="N343" s="192" t="s">
        <v>41</v>
      </c>
      <c r="O343" s="71"/>
      <c r="P343" s="193">
        <f>O343*H343</f>
        <v>0</v>
      </c>
      <c r="Q343" s="193">
        <v>0</v>
      </c>
      <c r="R343" s="193">
        <f>Q343*H343</f>
        <v>0</v>
      </c>
      <c r="S343" s="193">
        <v>0</v>
      </c>
      <c r="T343" s="194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5" t="s">
        <v>130</v>
      </c>
      <c r="AT343" s="195" t="s">
        <v>132</v>
      </c>
      <c r="AU343" s="195" t="s">
        <v>86</v>
      </c>
      <c r="AY343" s="17" t="s">
        <v>131</v>
      </c>
      <c r="BE343" s="196">
        <f>IF(N343="základní",J343,0)</f>
        <v>0</v>
      </c>
      <c r="BF343" s="196">
        <f>IF(N343="snížená",J343,0)</f>
        <v>0</v>
      </c>
      <c r="BG343" s="196">
        <f>IF(N343="zákl. přenesená",J343,0)</f>
        <v>0</v>
      </c>
      <c r="BH343" s="196">
        <f>IF(N343="sníž. přenesená",J343,0)</f>
        <v>0</v>
      </c>
      <c r="BI343" s="196">
        <f>IF(N343="nulová",J343,0)</f>
        <v>0</v>
      </c>
      <c r="BJ343" s="17" t="s">
        <v>84</v>
      </c>
      <c r="BK343" s="196">
        <f>ROUND(I343*H343,2)</f>
        <v>0</v>
      </c>
      <c r="BL343" s="17" t="s">
        <v>130</v>
      </c>
      <c r="BM343" s="195" t="s">
        <v>470</v>
      </c>
    </row>
    <row r="344" spans="1:47" s="2" customFormat="1" ht="19.5">
      <c r="A344" s="34"/>
      <c r="B344" s="35"/>
      <c r="C344" s="36"/>
      <c r="D344" s="197" t="s">
        <v>137</v>
      </c>
      <c r="E344" s="36"/>
      <c r="F344" s="198" t="s">
        <v>1108</v>
      </c>
      <c r="G344" s="36"/>
      <c r="H344" s="36"/>
      <c r="I344" s="199"/>
      <c r="J344" s="36"/>
      <c r="K344" s="36"/>
      <c r="L344" s="39"/>
      <c r="M344" s="200"/>
      <c r="N344" s="201"/>
      <c r="O344" s="71"/>
      <c r="P344" s="71"/>
      <c r="Q344" s="71"/>
      <c r="R344" s="71"/>
      <c r="S344" s="71"/>
      <c r="T344" s="72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7" t="s">
        <v>137</v>
      </c>
      <c r="AU344" s="17" t="s">
        <v>86</v>
      </c>
    </row>
    <row r="345" spans="1:65" s="2" customFormat="1" ht="16.5" customHeight="1">
      <c r="A345" s="34"/>
      <c r="B345" s="35"/>
      <c r="C345" s="184" t="s">
        <v>352</v>
      </c>
      <c r="D345" s="184" t="s">
        <v>132</v>
      </c>
      <c r="E345" s="185" t="s">
        <v>1109</v>
      </c>
      <c r="F345" s="186" t="s">
        <v>1110</v>
      </c>
      <c r="G345" s="187" t="s">
        <v>226</v>
      </c>
      <c r="H345" s="188">
        <v>14</v>
      </c>
      <c r="I345" s="189"/>
      <c r="J345" s="190">
        <f>ROUND(I345*H345,2)</f>
        <v>0</v>
      </c>
      <c r="K345" s="186" t="s">
        <v>1</v>
      </c>
      <c r="L345" s="39"/>
      <c r="M345" s="191" t="s">
        <v>1</v>
      </c>
      <c r="N345" s="192" t="s">
        <v>41</v>
      </c>
      <c r="O345" s="71"/>
      <c r="P345" s="193">
        <f>O345*H345</f>
        <v>0</v>
      </c>
      <c r="Q345" s="193">
        <v>0</v>
      </c>
      <c r="R345" s="193">
        <f>Q345*H345</f>
        <v>0</v>
      </c>
      <c r="S345" s="193">
        <v>0</v>
      </c>
      <c r="T345" s="194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5" t="s">
        <v>130</v>
      </c>
      <c r="AT345" s="195" t="s">
        <v>132</v>
      </c>
      <c r="AU345" s="195" t="s">
        <v>86</v>
      </c>
      <c r="AY345" s="17" t="s">
        <v>131</v>
      </c>
      <c r="BE345" s="196">
        <f>IF(N345="základní",J345,0)</f>
        <v>0</v>
      </c>
      <c r="BF345" s="196">
        <f>IF(N345="snížená",J345,0)</f>
        <v>0</v>
      </c>
      <c r="BG345" s="196">
        <f>IF(N345="zákl. přenesená",J345,0)</f>
        <v>0</v>
      </c>
      <c r="BH345" s="196">
        <f>IF(N345="sníž. přenesená",J345,0)</f>
        <v>0</v>
      </c>
      <c r="BI345" s="196">
        <f>IF(N345="nulová",J345,0)</f>
        <v>0</v>
      </c>
      <c r="BJ345" s="17" t="s">
        <v>84</v>
      </c>
      <c r="BK345" s="196">
        <f>ROUND(I345*H345,2)</f>
        <v>0</v>
      </c>
      <c r="BL345" s="17" t="s">
        <v>130</v>
      </c>
      <c r="BM345" s="195" t="s">
        <v>475</v>
      </c>
    </row>
    <row r="346" spans="1:47" s="2" customFormat="1" ht="19.5">
      <c r="A346" s="34"/>
      <c r="B346" s="35"/>
      <c r="C346" s="36"/>
      <c r="D346" s="197" t="s">
        <v>137</v>
      </c>
      <c r="E346" s="36"/>
      <c r="F346" s="198" t="s">
        <v>1111</v>
      </c>
      <c r="G346" s="36"/>
      <c r="H346" s="36"/>
      <c r="I346" s="199"/>
      <c r="J346" s="36"/>
      <c r="K346" s="36"/>
      <c r="L346" s="39"/>
      <c r="M346" s="200"/>
      <c r="N346" s="201"/>
      <c r="O346" s="71"/>
      <c r="P346" s="71"/>
      <c r="Q346" s="71"/>
      <c r="R346" s="71"/>
      <c r="S346" s="71"/>
      <c r="T346" s="72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137</v>
      </c>
      <c r="AU346" s="17" t="s">
        <v>86</v>
      </c>
    </row>
    <row r="347" spans="1:65" s="2" customFormat="1" ht="16.5" customHeight="1">
      <c r="A347" s="34"/>
      <c r="B347" s="35"/>
      <c r="C347" s="184" t="s">
        <v>491</v>
      </c>
      <c r="D347" s="184" t="s">
        <v>132</v>
      </c>
      <c r="E347" s="185" t="s">
        <v>1112</v>
      </c>
      <c r="F347" s="186" t="s">
        <v>1113</v>
      </c>
      <c r="G347" s="187" t="s">
        <v>226</v>
      </c>
      <c r="H347" s="188">
        <v>5</v>
      </c>
      <c r="I347" s="189"/>
      <c r="J347" s="190">
        <f>ROUND(I347*H347,2)</f>
        <v>0</v>
      </c>
      <c r="K347" s="186" t="s">
        <v>1</v>
      </c>
      <c r="L347" s="39"/>
      <c r="M347" s="191" t="s">
        <v>1</v>
      </c>
      <c r="N347" s="192" t="s">
        <v>41</v>
      </c>
      <c r="O347" s="71"/>
      <c r="P347" s="193">
        <f>O347*H347</f>
        <v>0</v>
      </c>
      <c r="Q347" s="193">
        <v>0</v>
      </c>
      <c r="R347" s="193">
        <f>Q347*H347</f>
        <v>0</v>
      </c>
      <c r="S347" s="193">
        <v>0</v>
      </c>
      <c r="T347" s="194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5" t="s">
        <v>130</v>
      </c>
      <c r="AT347" s="195" t="s">
        <v>132</v>
      </c>
      <c r="AU347" s="195" t="s">
        <v>86</v>
      </c>
      <c r="AY347" s="17" t="s">
        <v>131</v>
      </c>
      <c r="BE347" s="196">
        <f>IF(N347="základní",J347,0)</f>
        <v>0</v>
      </c>
      <c r="BF347" s="196">
        <f>IF(N347="snížená",J347,0)</f>
        <v>0</v>
      </c>
      <c r="BG347" s="196">
        <f>IF(N347="zákl. přenesená",J347,0)</f>
        <v>0</v>
      </c>
      <c r="BH347" s="196">
        <f>IF(N347="sníž. přenesená",J347,0)</f>
        <v>0</v>
      </c>
      <c r="BI347" s="196">
        <f>IF(N347="nulová",J347,0)</f>
        <v>0</v>
      </c>
      <c r="BJ347" s="17" t="s">
        <v>84</v>
      </c>
      <c r="BK347" s="196">
        <f>ROUND(I347*H347,2)</f>
        <v>0</v>
      </c>
      <c r="BL347" s="17" t="s">
        <v>130</v>
      </c>
      <c r="BM347" s="195" t="s">
        <v>482</v>
      </c>
    </row>
    <row r="348" spans="1:47" s="2" customFormat="1" ht="19.5">
      <c r="A348" s="34"/>
      <c r="B348" s="35"/>
      <c r="C348" s="36"/>
      <c r="D348" s="197" t="s">
        <v>137</v>
      </c>
      <c r="E348" s="36"/>
      <c r="F348" s="198" t="s">
        <v>1114</v>
      </c>
      <c r="G348" s="36"/>
      <c r="H348" s="36"/>
      <c r="I348" s="199"/>
      <c r="J348" s="36"/>
      <c r="K348" s="36"/>
      <c r="L348" s="39"/>
      <c r="M348" s="200"/>
      <c r="N348" s="201"/>
      <c r="O348" s="71"/>
      <c r="P348" s="71"/>
      <c r="Q348" s="71"/>
      <c r="R348" s="71"/>
      <c r="S348" s="71"/>
      <c r="T348" s="72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7" t="s">
        <v>137</v>
      </c>
      <c r="AU348" s="17" t="s">
        <v>86</v>
      </c>
    </row>
    <row r="349" spans="1:65" s="2" customFormat="1" ht="33" customHeight="1">
      <c r="A349" s="34"/>
      <c r="B349" s="35"/>
      <c r="C349" s="184" t="s">
        <v>359</v>
      </c>
      <c r="D349" s="184" t="s">
        <v>132</v>
      </c>
      <c r="E349" s="185" t="s">
        <v>1115</v>
      </c>
      <c r="F349" s="186" t="s">
        <v>1116</v>
      </c>
      <c r="G349" s="187" t="s">
        <v>271</v>
      </c>
      <c r="H349" s="188">
        <v>13.75</v>
      </c>
      <c r="I349" s="189"/>
      <c r="J349" s="190">
        <f>ROUND(I349*H349,2)</f>
        <v>0</v>
      </c>
      <c r="K349" s="186" t="s">
        <v>147</v>
      </c>
      <c r="L349" s="39"/>
      <c r="M349" s="191" t="s">
        <v>1</v>
      </c>
      <c r="N349" s="192" t="s">
        <v>41</v>
      </c>
      <c r="O349" s="71"/>
      <c r="P349" s="193">
        <f>O349*H349</f>
        <v>0</v>
      </c>
      <c r="Q349" s="193">
        <v>0</v>
      </c>
      <c r="R349" s="193">
        <f>Q349*H349</f>
        <v>0</v>
      </c>
      <c r="S349" s="193">
        <v>0</v>
      </c>
      <c r="T349" s="194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5" t="s">
        <v>130</v>
      </c>
      <c r="AT349" s="195" t="s">
        <v>132</v>
      </c>
      <c r="AU349" s="195" t="s">
        <v>86</v>
      </c>
      <c r="AY349" s="17" t="s">
        <v>131</v>
      </c>
      <c r="BE349" s="196">
        <f>IF(N349="základní",J349,0)</f>
        <v>0</v>
      </c>
      <c r="BF349" s="196">
        <f>IF(N349="snížená",J349,0)</f>
        <v>0</v>
      </c>
      <c r="BG349" s="196">
        <f>IF(N349="zákl. přenesená",J349,0)</f>
        <v>0</v>
      </c>
      <c r="BH349" s="196">
        <f>IF(N349="sníž. přenesená",J349,0)</f>
        <v>0</v>
      </c>
      <c r="BI349" s="196">
        <f>IF(N349="nulová",J349,0)</f>
        <v>0</v>
      </c>
      <c r="BJ349" s="17" t="s">
        <v>84</v>
      </c>
      <c r="BK349" s="196">
        <f>ROUND(I349*H349,2)</f>
        <v>0</v>
      </c>
      <c r="BL349" s="17" t="s">
        <v>130</v>
      </c>
      <c r="BM349" s="195" t="s">
        <v>489</v>
      </c>
    </row>
    <row r="350" spans="1:47" s="2" customFormat="1" ht="29.25">
      <c r="A350" s="34"/>
      <c r="B350" s="35"/>
      <c r="C350" s="36"/>
      <c r="D350" s="197" t="s">
        <v>137</v>
      </c>
      <c r="E350" s="36"/>
      <c r="F350" s="198" t="s">
        <v>1117</v>
      </c>
      <c r="G350" s="36"/>
      <c r="H350" s="36"/>
      <c r="I350" s="199"/>
      <c r="J350" s="36"/>
      <c r="K350" s="36"/>
      <c r="L350" s="39"/>
      <c r="M350" s="200"/>
      <c r="N350" s="201"/>
      <c r="O350" s="71"/>
      <c r="P350" s="71"/>
      <c r="Q350" s="71"/>
      <c r="R350" s="71"/>
      <c r="S350" s="71"/>
      <c r="T350" s="72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137</v>
      </c>
      <c r="AU350" s="17" t="s">
        <v>86</v>
      </c>
    </row>
    <row r="351" spans="1:47" s="2" customFormat="1" ht="11.25">
      <c r="A351" s="34"/>
      <c r="B351" s="35"/>
      <c r="C351" s="36"/>
      <c r="D351" s="204" t="s">
        <v>148</v>
      </c>
      <c r="E351" s="36"/>
      <c r="F351" s="205" t="s">
        <v>1118</v>
      </c>
      <c r="G351" s="36"/>
      <c r="H351" s="36"/>
      <c r="I351" s="199"/>
      <c r="J351" s="36"/>
      <c r="K351" s="36"/>
      <c r="L351" s="39"/>
      <c r="M351" s="200"/>
      <c r="N351" s="201"/>
      <c r="O351" s="71"/>
      <c r="P351" s="71"/>
      <c r="Q351" s="71"/>
      <c r="R351" s="71"/>
      <c r="S351" s="71"/>
      <c r="T351" s="72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7" t="s">
        <v>148</v>
      </c>
      <c r="AU351" s="17" t="s">
        <v>86</v>
      </c>
    </row>
    <row r="352" spans="1:65" s="2" customFormat="1" ht="16.5" customHeight="1">
      <c r="A352" s="34"/>
      <c r="B352" s="35"/>
      <c r="C352" s="243" t="s">
        <v>506</v>
      </c>
      <c r="D352" s="243" t="s">
        <v>332</v>
      </c>
      <c r="E352" s="244" t="s">
        <v>1119</v>
      </c>
      <c r="F352" s="245" t="s">
        <v>1120</v>
      </c>
      <c r="G352" s="246" t="s">
        <v>271</v>
      </c>
      <c r="H352" s="247">
        <v>14.163</v>
      </c>
      <c r="I352" s="248"/>
      <c r="J352" s="249">
        <f>ROUND(I352*H352,2)</f>
        <v>0</v>
      </c>
      <c r="K352" s="245" t="s">
        <v>147</v>
      </c>
      <c r="L352" s="250"/>
      <c r="M352" s="251" t="s">
        <v>1</v>
      </c>
      <c r="N352" s="252" t="s">
        <v>41</v>
      </c>
      <c r="O352" s="71"/>
      <c r="P352" s="193">
        <f>O352*H352</f>
        <v>0</v>
      </c>
      <c r="Q352" s="193">
        <v>0</v>
      </c>
      <c r="R352" s="193">
        <f>Q352*H352</f>
        <v>0</v>
      </c>
      <c r="S352" s="193">
        <v>0</v>
      </c>
      <c r="T352" s="194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5" t="s">
        <v>156</v>
      </c>
      <c r="AT352" s="195" t="s">
        <v>332</v>
      </c>
      <c r="AU352" s="195" t="s">
        <v>86</v>
      </c>
      <c r="AY352" s="17" t="s">
        <v>131</v>
      </c>
      <c r="BE352" s="196">
        <f>IF(N352="základní",J352,0)</f>
        <v>0</v>
      </c>
      <c r="BF352" s="196">
        <f>IF(N352="snížená",J352,0)</f>
        <v>0</v>
      </c>
      <c r="BG352" s="196">
        <f>IF(N352="zákl. přenesená",J352,0)</f>
        <v>0</v>
      </c>
      <c r="BH352" s="196">
        <f>IF(N352="sníž. přenesená",J352,0)</f>
        <v>0</v>
      </c>
      <c r="BI352" s="196">
        <f>IF(N352="nulová",J352,0)</f>
        <v>0</v>
      </c>
      <c r="BJ352" s="17" t="s">
        <v>84</v>
      </c>
      <c r="BK352" s="196">
        <f>ROUND(I352*H352,2)</f>
        <v>0</v>
      </c>
      <c r="BL352" s="17" t="s">
        <v>130</v>
      </c>
      <c r="BM352" s="195" t="s">
        <v>494</v>
      </c>
    </row>
    <row r="353" spans="1:47" s="2" customFormat="1" ht="11.25">
      <c r="A353" s="34"/>
      <c r="B353" s="35"/>
      <c r="C353" s="36"/>
      <c r="D353" s="197" t="s">
        <v>137</v>
      </c>
      <c r="E353" s="36"/>
      <c r="F353" s="198" t="s">
        <v>1120</v>
      </c>
      <c r="G353" s="36"/>
      <c r="H353" s="36"/>
      <c r="I353" s="199"/>
      <c r="J353" s="36"/>
      <c r="K353" s="36"/>
      <c r="L353" s="39"/>
      <c r="M353" s="200"/>
      <c r="N353" s="201"/>
      <c r="O353" s="71"/>
      <c r="P353" s="71"/>
      <c r="Q353" s="71"/>
      <c r="R353" s="71"/>
      <c r="S353" s="71"/>
      <c r="T353" s="72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T353" s="17" t="s">
        <v>137</v>
      </c>
      <c r="AU353" s="17" t="s">
        <v>86</v>
      </c>
    </row>
    <row r="354" spans="2:51" s="13" customFormat="1" ht="11.25">
      <c r="B354" s="211"/>
      <c r="C354" s="212"/>
      <c r="D354" s="197" t="s">
        <v>238</v>
      </c>
      <c r="E354" s="213" t="s">
        <v>1</v>
      </c>
      <c r="F354" s="214" t="s">
        <v>1121</v>
      </c>
      <c r="G354" s="212"/>
      <c r="H354" s="215">
        <v>14.163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238</v>
      </c>
      <c r="AU354" s="221" t="s">
        <v>86</v>
      </c>
      <c r="AV354" s="13" t="s">
        <v>86</v>
      </c>
      <c r="AW354" s="13" t="s">
        <v>32</v>
      </c>
      <c r="AX354" s="13" t="s">
        <v>76</v>
      </c>
      <c r="AY354" s="221" t="s">
        <v>131</v>
      </c>
    </row>
    <row r="355" spans="2:51" s="14" customFormat="1" ht="11.25">
      <c r="B355" s="222"/>
      <c r="C355" s="223"/>
      <c r="D355" s="197" t="s">
        <v>238</v>
      </c>
      <c r="E355" s="224" t="s">
        <v>1</v>
      </c>
      <c r="F355" s="225" t="s">
        <v>240</v>
      </c>
      <c r="G355" s="223"/>
      <c r="H355" s="226">
        <v>14.163</v>
      </c>
      <c r="I355" s="227"/>
      <c r="J355" s="223"/>
      <c r="K355" s="223"/>
      <c r="L355" s="228"/>
      <c r="M355" s="229"/>
      <c r="N355" s="230"/>
      <c r="O355" s="230"/>
      <c r="P355" s="230"/>
      <c r="Q355" s="230"/>
      <c r="R355" s="230"/>
      <c r="S355" s="230"/>
      <c r="T355" s="231"/>
      <c r="AT355" s="232" t="s">
        <v>238</v>
      </c>
      <c r="AU355" s="232" t="s">
        <v>86</v>
      </c>
      <c r="AV355" s="14" t="s">
        <v>130</v>
      </c>
      <c r="AW355" s="14" t="s">
        <v>32</v>
      </c>
      <c r="AX355" s="14" t="s">
        <v>84</v>
      </c>
      <c r="AY355" s="232" t="s">
        <v>131</v>
      </c>
    </row>
    <row r="356" spans="1:65" s="2" customFormat="1" ht="24.2" customHeight="1">
      <c r="A356" s="34"/>
      <c r="B356" s="35"/>
      <c r="C356" s="184" t="s">
        <v>364</v>
      </c>
      <c r="D356" s="184" t="s">
        <v>132</v>
      </c>
      <c r="E356" s="185" t="s">
        <v>1122</v>
      </c>
      <c r="F356" s="186" t="s">
        <v>1123</v>
      </c>
      <c r="G356" s="187" t="s">
        <v>271</v>
      </c>
      <c r="H356" s="188">
        <v>12.68</v>
      </c>
      <c r="I356" s="189"/>
      <c r="J356" s="190">
        <f>ROUND(I356*H356,2)</f>
        <v>0</v>
      </c>
      <c r="K356" s="186" t="s">
        <v>147</v>
      </c>
      <c r="L356" s="39"/>
      <c r="M356" s="191" t="s">
        <v>1</v>
      </c>
      <c r="N356" s="192" t="s">
        <v>41</v>
      </c>
      <c r="O356" s="71"/>
      <c r="P356" s="193">
        <f>O356*H356</f>
        <v>0</v>
      </c>
      <c r="Q356" s="193">
        <v>0</v>
      </c>
      <c r="R356" s="193">
        <f>Q356*H356</f>
        <v>0</v>
      </c>
      <c r="S356" s="193">
        <v>0</v>
      </c>
      <c r="T356" s="194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5" t="s">
        <v>130</v>
      </c>
      <c r="AT356" s="195" t="s">
        <v>132</v>
      </c>
      <c r="AU356" s="195" t="s">
        <v>86</v>
      </c>
      <c r="AY356" s="17" t="s">
        <v>131</v>
      </c>
      <c r="BE356" s="196">
        <f>IF(N356="základní",J356,0)</f>
        <v>0</v>
      </c>
      <c r="BF356" s="196">
        <f>IF(N356="snížená",J356,0)</f>
        <v>0</v>
      </c>
      <c r="BG356" s="196">
        <f>IF(N356="zákl. přenesená",J356,0)</f>
        <v>0</v>
      </c>
      <c r="BH356" s="196">
        <f>IF(N356="sníž. přenesená",J356,0)</f>
        <v>0</v>
      </c>
      <c r="BI356" s="196">
        <f>IF(N356="nulová",J356,0)</f>
        <v>0</v>
      </c>
      <c r="BJ356" s="17" t="s">
        <v>84</v>
      </c>
      <c r="BK356" s="196">
        <f>ROUND(I356*H356,2)</f>
        <v>0</v>
      </c>
      <c r="BL356" s="17" t="s">
        <v>130</v>
      </c>
      <c r="BM356" s="195" t="s">
        <v>503</v>
      </c>
    </row>
    <row r="357" spans="1:47" s="2" customFormat="1" ht="19.5">
      <c r="A357" s="34"/>
      <c r="B357" s="35"/>
      <c r="C357" s="36"/>
      <c r="D357" s="197" t="s">
        <v>137</v>
      </c>
      <c r="E357" s="36"/>
      <c r="F357" s="198" t="s">
        <v>1124</v>
      </c>
      <c r="G357" s="36"/>
      <c r="H357" s="36"/>
      <c r="I357" s="199"/>
      <c r="J357" s="36"/>
      <c r="K357" s="36"/>
      <c r="L357" s="39"/>
      <c r="M357" s="200"/>
      <c r="N357" s="201"/>
      <c r="O357" s="71"/>
      <c r="P357" s="71"/>
      <c r="Q357" s="71"/>
      <c r="R357" s="71"/>
      <c r="S357" s="71"/>
      <c r="T357" s="72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7" t="s">
        <v>137</v>
      </c>
      <c r="AU357" s="17" t="s">
        <v>86</v>
      </c>
    </row>
    <row r="358" spans="1:47" s="2" customFormat="1" ht="11.25">
      <c r="A358" s="34"/>
      <c r="B358" s="35"/>
      <c r="C358" s="36"/>
      <c r="D358" s="204" t="s">
        <v>148</v>
      </c>
      <c r="E358" s="36"/>
      <c r="F358" s="205" t="s">
        <v>1125</v>
      </c>
      <c r="G358" s="36"/>
      <c r="H358" s="36"/>
      <c r="I358" s="199"/>
      <c r="J358" s="36"/>
      <c r="K358" s="36"/>
      <c r="L358" s="39"/>
      <c r="M358" s="200"/>
      <c r="N358" s="201"/>
      <c r="O358" s="71"/>
      <c r="P358" s="71"/>
      <c r="Q358" s="71"/>
      <c r="R358" s="71"/>
      <c r="S358" s="71"/>
      <c r="T358" s="72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148</v>
      </c>
      <c r="AU358" s="17" t="s">
        <v>86</v>
      </c>
    </row>
    <row r="359" spans="1:65" s="2" customFormat="1" ht="24.2" customHeight="1">
      <c r="A359" s="34"/>
      <c r="B359" s="35"/>
      <c r="C359" s="243" t="s">
        <v>523</v>
      </c>
      <c r="D359" s="243" t="s">
        <v>332</v>
      </c>
      <c r="E359" s="244" t="s">
        <v>1126</v>
      </c>
      <c r="F359" s="245" t="s">
        <v>1127</v>
      </c>
      <c r="G359" s="246" t="s">
        <v>271</v>
      </c>
      <c r="H359" s="247">
        <v>12.87</v>
      </c>
      <c r="I359" s="248"/>
      <c r="J359" s="249">
        <f>ROUND(I359*H359,2)</f>
        <v>0</v>
      </c>
      <c r="K359" s="245" t="s">
        <v>147</v>
      </c>
      <c r="L359" s="250"/>
      <c r="M359" s="251" t="s">
        <v>1</v>
      </c>
      <c r="N359" s="252" t="s">
        <v>41</v>
      </c>
      <c r="O359" s="71"/>
      <c r="P359" s="193">
        <f>O359*H359</f>
        <v>0</v>
      </c>
      <c r="Q359" s="193">
        <v>0</v>
      </c>
      <c r="R359" s="193">
        <f>Q359*H359</f>
        <v>0</v>
      </c>
      <c r="S359" s="193">
        <v>0</v>
      </c>
      <c r="T359" s="194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95" t="s">
        <v>156</v>
      </c>
      <c r="AT359" s="195" t="s">
        <v>332</v>
      </c>
      <c r="AU359" s="195" t="s">
        <v>86</v>
      </c>
      <c r="AY359" s="17" t="s">
        <v>131</v>
      </c>
      <c r="BE359" s="196">
        <f>IF(N359="základní",J359,0)</f>
        <v>0</v>
      </c>
      <c r="BF359" s="196">
        <f>IF(N359="snížená",J359,0)</f>
        <v>0</v>
      </c>
      <c r="BG359" s="196">
        <f>IF(N359="zákl. přenesená",J359,0)</f>
        <v>0</v>
      </c>
      <c r="BH359" s="196">
        <f>IF(N359="sníž. přenesená",J359,0)</f>
        <v>0</v>
      </c>
      <c r="BI359" s="196">
        <f>IF(N359="nulová",J359,0)</f>
        <v>0</v>
      </c>
      <c r="BJ359" s="17" t="s">
        <v>84</v>
      </c>
      <c r="BK359" s="196">
        <f>ROUND(I359*H359,2)</f>
        <v>0</v>
      </c>
      <c r="BL359" s="17" t="s">
        <v>130</v>
      </c>
      <c r="BM359" s="195" t="s">
        <v>509</v>
      </c>
    </row>
    <row r="360" spans="1:47" s="2" customFormat="1" ht="11.25">
      <c r="A360" s="34"/>
      <c r="B360" s="35"/>
      <c r="C360" s="36"/>
      <c r="D360" s="197" t="s">
        <v>137</v>
      </c>
      <c r="E360" s="36"/>
      <c r="F360" s="198" t="s">
        <v>1127</v>
      </c>
      <c r="G360" s="36"/>
      <c r="H360" s="36"/>
      <c r="I360" s="199"/>
      <c r="J360" s="36"/>
      <c r="K360" s="36"/>
      <c r="L360" s="39"/>
      <c r="M360" s="200"/>
      <c r="N360" s="201"/>
      <c r="O360" s="71"/>
      <c r="P360" s="71"/>
      <c r="Q360" s="71"/>
      <c r="R360" s="71"/>
      <c r="S360" s="71"/>
      <c r="T360" s="72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7" t="s">
        <v>137</v>
      </c>
      <c r="AU360" s="17" t="s">
        <v>86</v>
      </c>
    </row>
    <row r="361" spans="2:51" s="13" customFormat="1" ht="11.25">
      <c r="B361" s="211"/>
      <c r="C361" s="212"/>
      <c r="D361" s="197" t="s">
        <v>238</v>
      </c>
      <c r="E361" s="213" t="s">
        <v>1</v>
      </c>
      <c r="F361" s="214" t="s">
        <v>1128</v>
      </c>
      <c r="G361" s="212"/>
      <c r="H361" s="215">
        <v>12.87</v>
      </c>
      <c r="I361" s="216"/>
      <c r="J361" s="212"/>
      <c r="K361" s="212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238</v>
      </c>
      <c r="AU361" s="221" t="s">
        <v>86</v>
      </c>
      <c r="AV361" s="13" t="s">
        <v>86</v>
      </c>
      <c r="AW361" s="13" t="s">
        <v>32</v>
      </c>
      <c r="AX361" s="13" t="s">
        <v>76</v>
      </c>
      <c r="AY361" s="221" t="s">
        <v>131</v>
      </c>
    </row>
    <row r="362" spans="2:51" s="14" customFormat="1" ht="11.25">
      <c r="B362" s="222"/>
      <c r="C362" s="223"/>
      <c r="D362" s="197" t="s">
        <v>238</v>
      </c>
      <c r="E362" s="224" t="s">
        <v>1</v>
      </c>
      <c r="F362" s="225" t="s">
        <v>240</v>
      </c>
      <c r="G362" s="223"/>
      <c r="H362" s="226">
        <v>12.87</v>
      </c>
      <c r="I362" s="227"/>
      <c r="J362" s="223"/>
      <c r="K362" s="223"/>
      <c r="L362" s="228"/>
      <c r="M362" s="229"/>
      <c r="N362" s="230"/>
      <c r="O362" s="230"/>
      <c r="P362" s="230"/>
      <c r="Q362" s="230"/>
      <c r="R362" s="230"/>
      <c r="S362" s="230"/>
      <c r="T362" s="231"/>
      <c r="AT362" s="232" t="s">
        <v>238</v>
      </c>
      <c r="AU362" s="232" t="s">
        <v>86</v>
      </c>
      <c r="AV362" s="14" t="s">
        <v>130</v>
      </c>
      <c r="AW362" s="14" t="s">
        <v>32</v>
      </c>
      <c r="AX362" s="14" t="s">
        <v>84</v>
      </c>
      <c r="AY362" s="232" t="s">
        <v>131</v>
      </c>
    </row>
    <row r="363" spans="1:65" s="2" customFormat="1" ht="24.2" customHeight="1">
      <c r="A363" s="34"/>
      <c r="B363" s="35"/>
      <c r="C363" s="184" t="s">
        <v>372</v>
      </c>
      <c r="D363" s="184" t="s">
        <v>132</v>
      </c>
      <c r="E363" s="185" t="s">
        <v>1129</v>
      </c>
      <c r="F363" s="186" t="s">
        <v>1130</v>
      </c>
      <c r="G363" s="187" t="s">
        <v>226</v>
      </c>
      <c r="H363" s="188">
        <v>2</v>
      </c>
      <c r="I363" s="189"/>
      <c r="J363" s="190">
        <f>ROUND(I363*H363,2)</f>
        <v>0</v>
      </c>
      <c r="K363" s="186" t="s">
        <v>147</v>
      </c>
      <c r="L363" s="39"/>
      <c r="M363" s="191" t="s">
        <v>1</v>
      </c>
      <c r="N363" s="192" t="s">
        <v>41</v>
      </c>
      <c r="O363" s="71"/>
      <c r="P363" s="193">
        <f>O363*H363</f>
        <v>0</v>
      </c>
      <c r="Q363" s="193">
        <v>0</v>
      </c>
      <c r="R363" s="193">
        <f>Q363*H363</f>
        <v>0</v>
      </c>
      <c r="S363" s="193">
        <v>0</v>
      </c>
      <c r="T363" s="194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95" t="s">
        <v>130</v>
      </c>
      <c r="AT363" s="195" t="s">
        <v>132</v>
      </c>
      <c r="AU363" s="195" t="s">
        <v>86</v>
      </c>
      <c r="AY363" s="17" t="s">
        <v>131</v>
      </c>
      <c r="BE363" s="196">
        <f>IF(N363="základní",J363,0)</f>
        <v>0</v>
      </c>
      <c r="BF363" s="196">
        <f>IF(N363="snížená",J363,0)</f>
        <v>0</v>
      </c>
      <c r="BG363" s="196">
        <f>IF(N363="zákl. přenesená",J363,0)</f>
        <v>0</v>
      </c>
      <c r="BH363" s="196">
        <f>IF(N363="sníž. přenesená",J363,0)</f>
        <v>0</v>
      </c>
      <c r="BI363" s="196">
        <f>IF(N363="nulová",J363,0)</f>
        <v>0</v>
      </c>
      <c r="BJ363" s="17" t="s">
        <v>84</v>
      </c>
      <c r="BK363" s="196">
        <f>ROUND(I363*H363,2)</f>
        <v>0</v>
      </c>
      <c r="BL363" s="17" t="s">
        <v>130</v>
      </c>
      <c r="BM363" s="195" t="s">
        <v>514</v>
      </c>
    </row>
    <row r="364" spans="1:47" s="2" customFormat="1" ht="19.5">
      <c r="A364" s="34"/>
      <c r="B364" s="35"/>
      <c r="C364" s="36"/>
      <c r="D364" s="197" t="s">
        <v>137</v>
      </c>
      <c r="E364" s="36"/>
      <c r="F364" s="198" t="s">
        <v>1131</v>
      </c>
      <c r="G364" s="36"/>
      <c r="H364" s="36"/>
      <c r="I364" s="199"/>
      <c r="J364" s="36"/>
      <c r="K364" s="36"/>
      <c r="L364" s="39"/>
      <c r="M364" s="200"/>
      <c r="N364" s="201"/>
      <c r="O364" s="71"/>
      <c r="P364" s="71"/>
      <c r="Q364" s="71"/>
      <c r="R364" s="71"/>
      <c r="S364" s="71"/>
      <c r="T364" s="72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137</v>
      </c>
      <c r="AU364" s="17" t="s">
        <v>86</v>
      </c>
    </row>
    <row r="365" spans="1:47" s="2" customFormat="1" ht="11.25">
      <c r="A365" s="34"/>
      <c r="B365" s="35"/>
      <c r="C365" s="36"/>
      <c r="D365" s="204" t="s">
        <v>148</v>
      </c>
      <c r="E365" s="36"/>
      <c r="F365" s="205" t="s">
        <v>1132</v>
      </c>
      <c r="G365" s="36"/>
      <c r="H365" s="36"/>
      <c r="I365" s="199"/>
      <c r="J365" s="36"/>
      <c r="K365" s="36"/>
      <c r="L365" s="39"/>
      <c r="M365" s="200"/>
      <c r="N365" s="201"/>
      <c r="O365" s="71"/>
      <c r="P365" s="71"/>
      <c r="Q365" s="71"/>
      <c r="R365" s="71"/>
      <c r="S365" s="71"/>
      <c r="T365" s="72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7" t="s">
        <v>148</v>
      </c>
      <c r="AU365" s="17" t="s">
        <v>86</v>
      </c>
    </row>
    <row r="366" spans="1:65" s="2" customFormat="1" ht="24.2" customHeight="1">
      <c r="A366" s="34"/>
      <c r="B366" s="35"/>
      <c r="C366" s="243" t="s">
        <v>533</v>
      </c>
      <c r="D366" s="243" t="s">
        <v>332</v>
      </c>
      <c r="E366" s="244" t="s">
        <v>1133</v>
      </c>
      <c r="F366" s="245" t="s">
        <v>1134</v>
      </c>
      <c r="G366" s="246" t="s">
        <v>226</v>
      </c>
      <c r="H366" s="247">
        <v>10</v>
      </c>
      <c r="I366" s="248"/>
      <c r="J366" s="249">
        <f>ROUND(I366*H366,2)</f>
        <v>0</v>
      </c>
      <c r="K366" s="245" t="s">
        <v>147</v>
      </c>
      <c r="L366" s="250"/>
      <c r="M366" s="251" t="s">
        <v>1</v>
      </c>
      <c r="N366" s="252" t="s">
        <v>41</v>
      </c>
      <c r="O366" s="71"/>
      <c r="P366" s="193">
        <f>O366*H366</f>
        <v>0</v>
      </c>
      <c r="Q366" s="193">
        <v>0</v>
      </c>
      <c r="R366" s="193">
        <f>Q366*H366</f>
        <v>0</v>
      </c>
      <c r="S366" s="193">
        <v>0</v>
      </c>
      <c r="T366" s="194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5" t="s">
        <v>156</v>
      </c>
      <c r="AT366" s="195" t="s">
        <v>332</v>
      </c>
      <c r="AU366" s="195" t="s">
        <v>86</v>
      </c>
      <c r="AY366" s="17" t="s">
        <v>131</v>
      </c>
      <c r="BE366" s="196">
        <f>IF(N366="základní",J366,0)</f>
        <v>0</v>
      </c>
      <c r="BF366" s="196">
        <f>IF(N366="snížená",J366,0)</f>
        <v>0</v>
      </c>
      <c r="BG366" s="196">
        <f>IF(N366="zákl. přenesená",J366,0)</f>
        <v>0</v>
      </c>
      <c r="BH366" s="196">
        <f>IF(N366="sníž. přenesená",J366,0)</f>
        <v>0</v>
      </c>
      <c r="BI366" s="196">
        <f>IF(N366="nulová",J366,0)</f>
        <v>0</v>
      </c>
      <c r="BJ366" s="17" t="s">
        <v>84</v>
      </c>
      <c r="BK366" s="196">
        <f>ROUND(I366*H366,2)</f>
        <v>0</v>
      </c>
      <c r="BL366" s="17" t="s">
        <v>130</v>
      </c>
      <c r="BM366" s="195" t="s">
        <v>526</v>
      </c>
    </row>
    <row r="367" spans="1:47" s="2" customFormat="1" ht="11.25">
      <c r="A367" s="34"/>
      <c r="B367" s="35"/>
      <c r="C367" s="36"/>
      <c r="D367" s="197" t="s">
        <v>137</v>
      </c>
      <c r="E367" s="36"/>
      <c r="F367" s="198" t="s">
        <v>1134</v>
      </c>
      <c r="G367" s="36"/>
      <c r="H367" s="36"/>
      <c r="I367" s="199"/>
      <c r="J367" s="36"/>
      <c r="K367" s="36"/>
      <c r="L367" s="39"/>
      <c r="M367" s="200"/>
      <c r="N367" s="201"/>
      <c r="O367" s="71"/>
      <c r="P367" s="71"/>
      <c r="Q367" s="71"/>
      <c r="R367" s="71"/>
      <c r="S367" s="71"/>
      <c r="T367" s="72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7" t="s">
        <v>137</v>
      </c>
      <c r="AU367" s="17" t="s">
        <v>86</v>
      </c>
    </row>
    <row r="368" spans="1:65" s="2" customFormat="1" ht="16.5" customHeight="1">
      <c r="A368" s="34"/>
      <c r="B368" s="35"/>
      <c r="C368" s="243" t="s">
        <v>377</v>
      </c>
      <c r="D368" s="243" t="s">
        <v>332</v>
      </c>
      <c r="E368" s="244" t="s">
        <v>1135</v>
      </c>
      <c r="F368" s="245" t="s">
        <v>1136</v>
      </c>
      <c r="G368" s="246" t="s">
        <v>226</v>
      </c>
      <c r="H368" s="247">
        <v>2</v>
      </c>
      <c r="I368" s="248"/>
      <c r="J368" s="249">
        <f>ROUND(I368*H368,2)</f>
        <v>0</v>
      </c>
      <c r="K368" s="245" t="s">
        <v>1</v>
      </c>
      <c r="L368" s="250"/>
      <c r="M368" s="251" t="s">
        <v>1</v>
      </c>
      <c r="N368" s="252" t="s">
        <v>41</v>
      </c>
      <c r="O368" s="71"/>
      <c r="P368" s="193">
        <f>O368*H368</f>
        <v>0</v>
      </c>
      <c r="Q368" s="193">
        <v>0</v>
      </c>
      <c r="R368" s="193">
        <f>Q368*H368</f>
        <v>0</v>
      </c>
      <c r="S368" s="193">
        <v>0</v>
      </c>
      <c r="T368" s="194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95" t="s">
        <v>156</v>
      </c>
      <c r="AT368" s="195" t="s">
        <v>332</v>
      </c>
      <c r="AU368" s="195" t="s">
        <v>86</v>
      </c>
      <c r="AY368" s="17" t="s">
        <v>131</v>
      </c>
      <c r="BE368" s="196">
        <f>IF(N368="základní",J368,0)</f>
        <v>0</v>
      </c>
      <c r="BF368" s="196">
        <f>IF(N368="snížená",J368,0)</f>
        <v>0</v>
      </c>
      <c r="BG368" s="196">
        <f>IF(N368="zákl. přenesená",J368,0)</f>
        <v>0</v>
      </c>
      <c r="BH368" s="196">
        <f>IF(N368="sníž. přenesená",J368,0)</f>
        <v>0</v>
      </c>
      <c r="BI368" s="196">
        <f>IF(N368="nulová",J368,0)</f>
        <v>0</v>
      </c>
      <c r="BJ368" s="17" t="s">
        <v>84</v>
      </c>
      <c r="BK368" s="196">
        <f>ROUND(I368*H368,2)</f>
        <v>0</v>
      </c>
      <c r="BL368" s="17" t="s">
        <v>130</v>
      </c>
      <c r="BM368" s="195" t="s">
        <v>531</v>
      </c>
    </row>
    <row r="369" spans="1:47" s="2" customFormat="1" ht="11.25">
      <c r="A369" s="34"/>
      <c r="B369" s="35"/>
      <c r="C369" s="36"/>
      <c r="D369" s="197" t="s">
        <v>137</v>
      </c>
      <c r="E369" s="36"/>
      <c r="F369" s="198" t="s">
        <v>1137</v>
      </c>
      <c r="G369" s="36"/>
      <c r="H369" s="36"/>
      <c r="I369" s="199"/>
      <c r="J369" s="36"/>
      <c r="K369" s="36"/>
      <c r="L369" s="39"/>
      <c r="M369" s="200"/>
      <c r="N369" s="201"/>
      <c r="O369" s="71"/>
      <c r="P369" s="71"/>
      <c r="Q369" s="71"/>
      <c r="R369" s="71"/>
      <c r="S369" s="71"/>
      <c r="T369" s="72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7" t="s">
        <v>137</v>
      </c>
      <c r="AU369" s="17" t="s">
        <v>86</v>
      </c>
    </row>
    <row r="370" spans="1:65" s="2" customFormat="1" ht="24.2" customHeight="1">
      <c r="A370" s="34"/>
      <c r="B370" s="35"/>
      <c r="C370" s="184" t="s">
        <v>546</v>
      </c>
      <c r="D370" s="184" t="s">
        <v>132</v>
      </c>
      <c r="E370" s="185" t="s">
        <v>1138</v>
      </c>
      <c r="F370" s="186" t="s">
        <v>1139</v>
      </c>
      <c r="G370" s="187" t="s">
        <v>226</v>
      </c>
      <c r="H370" s="188">
        <v>8</v>
      </c>
      <c r="I370" s="189"/>
      <c r="J370" s="190">
        <f>ROUND(I370*H370,2)</f>
        <v>0</v>
      </c>
      <c r="K370" s="186" t="s">
        <v>147</v>
      </c>
      <c r="L370" s="39"/>
      <c r="M370" s="191" t="s">
        <v>1</v>
      </c>
      <c r="N370" s="192" t="s">
        <v>41</v>
      </c>
      <c r="O370" s="71"/>
      <c r="P370" s="193">
        <f>O370*H370</f>
        <v>0</v>
      </c>
      <c r="Q370" s="193">
        <v>0</v>
      </c>
      <c r="R370" s="193">
        <f>Q370*H370</f>
        <v>0</v>
      </c>
      <c r="S370" s="193">
        <v>0</v>
      </c>
      <c r="T370" s="194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5" t="s">
        <v>130</v>
      </c>
      <c r="AT370" s="195" t="s">
        <v>132</v>
      </c>
      <c r="AU370" s="195" t="s">
        <v>86</v>
      </c>
      <c r="AY370" s="17" t="s">
        <v>131</v>
      </c>
      <c r="BE370" s="196">
        <f>IF(N370="základní",J370,0)</f>
        <v>0</v>
      </c>
      <c r="BF370" s="196">
        <f>IF(N370="snížená",J370,0)</f>
        <v>0</v>
      </c>
      <c r="BG370" s="196">
        <f>IF(N370="zákl. přenesená",J370,0)</f>
        <v>0</v>
      </c>
      <c r="BH370" s="196">
        <f>IF(N370="sníž. přenesená",J370,0)</f>
        <v>0</v>
      </c>
      <c r="BI370" s="196">
        <f>IF(N370="nulová",J370,0)</f>
        <v>0</v>
      </c>
      <c r="BJ370" s="17" t="s">
        <v>84</v>
      </c>
      <c r="BK370" s="196">
        <f>ROUND(I370*H370,2)</f>
        <v>0</v>
      </c>
      <c r="BL370" s="17" t="s">
        <v>130</v>
      </c>
      <c r="BM370" s="195" t="s">
        <v>536</v>
      </c>
    </row>
    <row r="371" spans="1:47" s="2" customFormat="1" ht="19.5">
      <c r="A371" s="34"/>
      <c r="B371" s="35"/>
      <c r="C371" s="36"/>
      <c r="D371" s="197" t="s">
        <v>137</v>
      </c>
      <c r="E371" s="36"/>
      <c r="F371" s="198" t="s">
        <v>1140</v>
      </c>
      <c r="G371" s="36"/>
      <c r="H371" s="36"/>
      <c r="I371" s="199"/>
      <c r="J371" s="36"/>
      <c r="K371" s="36"/>
      <c r="L371" s="39"/>
      <c r="M371" s="200"/>
      <c r="N371" s="201"/>
      <c r="O371" s="71"/>
      <c r="P371" s="71"/>
      <c r="Q371" s="71"/>
      <c r="R371" s="71"/>
      <c r="S371" s="71"/>
      <c r="T371" s="72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137</v>
      </c>
      <c r="AU371" s="17" t="s">
        <v>86</v>
      </c>
    </row>
    <row r="372" spans="1:47" s="2" customFormat="1" ht="11.25">
      <c r="A372" s="34"/>
      <c r="B372" s="35"/>
      <c r="C372" s="36"/>
      <c r="D372" s="204" t="s">
        <v>148</v>
      </c>
      <c r="E372" s="36"/>
      <c r="F372" s="205" t="s">
        <v>1141</v>
      </c>
      <c r="G372" s="36"/>
      <c r="H372" s="36"/>
      <c r="I372" s="199"/>
      <c r="J372" s="36"/>
      <c r="K372" s="36"/>
      <c r="L372" s="39"/>
      <c r="M372" s="200"/>
      <c r="N372" s="201"/>
      <c r="O372" s="71"/>
      <c r="P372" s="71"/>
      <c r="Q372" s="71"/>
      <c r="R372" s="71"/>
      <c r="S372" s="71"/>
      <c r="T372" s="72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T372" s="17" t="s">
        <v>148</v>
      </c>
      <c r="AU372" s="17" t="s">
        <v>86</v>
      </c>
    </row>
    <row r="373" spans="1:65" s="2" customFormat="1" ht="16.5" customHeight="1">
      <c r="A373" s="34"/>
      <c r="B373" s="35"/>
      <c r="C373" s="243" t="s">
        <v>383</v>
      </c>
      <c r="D373" s="243" t="s">
        <v>332</v>
      </c>
      <c r="E373" s="244" t="s">
        <v>1142</v>
      </c>
      <c r="F373" s="245" t="s">
        <v>1143</v>
      </c>
      <c r="G373" s="246" t="s">
        <v>226</v>
      </c>
      <c r="H373" s="247">
        <v>3</v>
      </c>
      <c r="I373" s="248"/>
      <c r="J373" s="249">
        <f>ROUND(I373*H373,2)</f>
        <v>0</v>
      </c>
      <c r="K373" s="245" t="s">
        <v>1</v>
      </c>
      <c r="L373" s="250"/>
      <c r="M373" s="251" t="s">
        <v>1</v>
      </c>
      <c r="N373" s="252" t="s">
        <v>41</v>
      </c>
      <c r="O373" s="71"/>
      <c r="P373" s="193">
        <f>O373*H373</f>
        <v>0</v>
      </c>
      <c r="Q373" s="193">
        <v>0</v>
      </c>
      <c r="R373" s="193">
        <f>Q373*H373</f>
        <v>0</v>
      </c>
      <c r="S373" s="193">
        <v>0</v>
      </c>
      <c r="T373" s="194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5" t="s">
        <v>156</v>
      </c>
      <c r="AT373" s="195" t="s">
        <v>332</v>
      </c>
      <c r="AU373" s="195" t="s">
        <v>86</v>
      </c>
      <c r="AY373" s="17" t="s">
        <v>131</v>
      </c>
      <c r="BE373" s="196">
        <f>IF(N373="základní",J373,0)</f>
        <v>0</v>
      </c>
      <c r="BF373" s="196">
        <f>IF(N373="snížená",J373,0)</f>
        <v>0</v>
      </c>
      <c r="BG373" s="196">
        <f>IF(N373="zákl. přenesená",J373,0)</f>
        <v>0</v>
      </c>
      <c r="BH373" s="196">
        <f>IF(N373="sníž. přenesená",J373,0)</f>
        <v>0</v>
      </c>
      <c r="BI373" s="196">
        <f>IF(N373="nulová",J373,0)</f>
        <v>0</v>
      </c>
      <c r="BJ373" s="17" t="s">
        <v>84</v>
      </c>
      <c r="BK373" s="196">
        <f>ROUND(I373*H373,2)</f>
        <v>0</v>
      </c>
      <c r="BL373" s="17" t="s">
        <v>130</v>
      </c>
      <c r="BM373" s="195" t="s">
        <v>542</v>
      </c>
    </row>
    <row r="374" spans="1:47" s="2" customFormat="1" ht="11.25">
      <c r="A374" s="34"/>
      <c r="B374" s="35"/>
      <c r="C374" s="36"/>
      <c r="D374" s="197" t="s">
        <v>137</v>
      </c>
      <c r="E374" s="36"/>
      <c r="F374" s="198" t="s">
        <v>1144</v>
      </c>
      <c r="G374" s="36"/>
      <c r="H374" s="36"/>
      <c r="I374" s="199"/>
      <c r="J374" s="36"/>
      <c r="K374" s="36"/>
      <c r="L374" s="39"/>
      <c r="M374" s="200"/>
      <c r="N374" s="201"/>
      <c r="O374" s="71"/>
      <c r="P374" s="71"/>
      <c r="Q374" s="71"/>
      <c r="R374" s="71"/>
      <c r="S374" s="71"/>
      <c r="T374" s="72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7" t="s">
        <v>137</v>
      </c>
      <c r="AU374" s="17" t="s">
        <v>86</v>
      </c>
    </row>
    <row r="375" spans="1:65" s="2" customFormat="1" ht="16.5" customHeight="1">
      <c r="A375" s="34"/>
      <c r="B375" s="35"/>
      <c r="C375" s="243" t="s">
        <v>559</v>
      </c>
      <c r="D375" s="243" t="s">
        <v>332</v>
      </c>
      <c r="E375" s="244" t="s">
        <v>1145</v>
      </c>
      <c r="F375" s="245" t="s">
        <v>1146</v>
      </c>
      <c r="G375" s="246" t="s">
        <v>226</v>
      </c>
      <c r="H375" s="247">
        <v>5</v>
      </c>
      <c r="I375" s="248"/>
      <c r="J375" s="249">
        <f>ROUND(I375*H375,2)</f>
        <v>0</v>
      </c>
      <c r="K375" s="245" t="s">
        <v>1</v>
      </c>
      <c r="L375" s="250"/>
      <c r="M375" s="251" t="s">
        <v>1</v>
      </c>
      <c r="N375" s="252" t="s">
        <v>41</v>
      </c>
      <c r="O375" s="71"/>
      <c r="P375" s="193">
        <f>O375*H375</f>
        <v>0</v>
      </c>
      <c r="Q375" s="193">
        <v>0</v>
      </c>
      <c r="R375" s="193">
        <f>Q375*H375</f>
        <v>0</v>
      </c>
      <c r="S375" s="193">
        <v>0</v>
      </c>
      <c r="T375" s="194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5" t="s">
        <v>156</v>
      </c>
      <c r="AT375" s="195" t="s">
        <v>332</v>
      </c>
      <c r="AU375" s="195" t="s">
        <v>86</v>
      </c>
      <c r="AY375" s="17" t="s">
        <v>131</v>
      </c>
      <c r="BE375" s="196">
        <f>IF(N375="základní",J375,0)</f>
        <v>0</v>
      </c>
      <c r="BF375" s="196">
        <f>IF(N375="snížená",J375,0)</f>
        <v>0</v>
      </c>
      <c r="BG375" s="196">
        <f>IF(N375="zákl. přenesená",J375,0)</f>
        <v>0</v>
      </c>
      <c r="BH375" s="196">
        <f>IF(N375="sníž. přenesená",J375,0)</f>
        <v>0</v>
      </c>
      <c r="BI375" s="196">
        <f>IF(N375="nulová",J375,0)</f>
        <v>0</v>
      </c>
      <c r="BJ375" s="17" t="s">
        <v>84</v>
      </c>
      <c r="BK375" s="196">
        <f>ROUND(I375*H375,2)</f>
        <v>0</v>
      </c>
      <c r="BL375" s="17" t="s">
        <v>130</v>
      </c>
      <c r="BM375" s="195" t="s">
        <v>549</v>
      </c>
    </row>
    <row r="376" spans="1:47" s="2" customFormat="1" ht="11.25">
      <c r="A376" s="34"/>
      <c r="B376" s="35"/>
      <c r="C376" s="36"/>
      <c r="D376" s="197" t="s">
        <v>137</v>
      </c>
      <c r="E376" s="36"/>
      <c r="F376" s="198" t="s">
        <v>1147</v>
      </c>
      <c r="G376" s="36"/>
      <c r="H376" s="36"/>
      <c r="I376" s="199"/>
      <c r="J376" s="36"/>
      <c r="K376" s="36"/>
      <c r="L376" s="39"/>
      <c r="M376" s="200"/>
      <c r="N376" s="201"/>
      <c r="O376" s="71"/>
      <c r="P376" s="71"/>
      <c r="Q376" s="71"/>
      <c r="R376" s="71"/>
      <c r="S376" s="71"/>
      <c r="T376" s="72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137</v>
      </c>
      <c r="AU376" s="17" t="s">
        <v>86</v>
      </c>
    </row>
    <row r="377" spans="1:65" s="2" customFormat="1" ht="24.2" customHeight="1">
      <c r="A377" s="34"/>
      <c r="B377" s="35"/>
      <c r="C377" s="184" t="s">
        <v>389</v>
      </c>
      <c r="D377" s="184" t="s">
        <v>132</v>
      </c>
      <c r="E377" s="185" t="s">
        <v>1148</v>
      </c>
      <c r="F377" s="186" t="s">
        <v>1149</v>
      </c>
      <c r="G377" s="187" t="s">
        <v>226</v>
      </c>
      <c r="H377" s="188">
        <v>5</v>
      </c>
      <c r="I377" s="189"/>
      <c r="J377" s="190">
        <f>ROUND(I377*H377,2)</f>
        <v>0</v>
      </c>
      <c r="K377" s="186" t="s">
        <v>147</v>
      </c>
      <c r="L377" s="39"/>
      <c r="M377" s="191" t="s">
        <v>1</v>
      </c>
      <c r="N377" s="192" t="s">
        <v>41</v>
      </c>
      <c r="O377" s="71"/>
      <c r="P377" s="193">
        <f>O377*H377</f>
        <v>0</v>
      </c>
      <c r="Q377" s="193">
        <v>0</v>
      </c>
      <c r="R377" s="193">
        <f>Q377*H377</f>
        <v>0</v>
      </c>
      <c r="S377" s="193">
        <v>0</v>
      </c>
      <c r="T377" s="194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95" t="s">
        <v>130</v>
      </c>
      <c r="AT377" s="195" t="s">
        <v>132</v>
      </c>
      <c r="AU377" s="195" t="s">
        <v>86</v>
      </c>
      <c r="AY377" s="17" t="s">
        <v>131</v>
      </c>
      <c r="BE377" s="196">
        <f>IF(N377="základní",J377,0)</f>
        <v>0</v>
      </c>
      <c r="BF377" s="196">
        <f>IF(N377="snížená",J377,0)</f>
        <v>0</v>
      </c>
      <c r="BG377" s="196">
        <f>IF(N377="zákl. přenesená",J377,0)</f>
        <v>0</v>
      </c>
      <c r="BH377" s="196">
        <f>IF(N377="sníž. přenesená",J377,0)</f>
        <v>0</v>
      </c>
      <c r="BI377" s="196">
        <f>IF(N377="nulová",J377,0)</f>
        <v>0</v>
      </c>
      <c r="BJ377" s="17" t="s">
        <v>84</v>
      </c>
      <c r="BK377" s="196">
        <f>ROUND(I377*H377,2)</f>
        <v>0</v>
      </c>
      <c r="BL377" s="17" t="s">
        <v>130</v>
      </c>
      <c r="BM377" s="195" t="s">
        <v>556</v>
      </c>
    </row>
    <row r="378" spans="1:47" s="2" customFormat="1" ht="19.5">
      <c r="A378" s="34"/>
      <c r="B378" s="35"/>
      <c r="C378" s="36"/>
      <c r="D378" s="197" t="s">
        <v>137</v>
      </c>
      <c r="E378" s="36"/>
      <c r="F378" s="198" t="s">
        <v>1150</v>
      </c>
      <c r="G378" s="36"/>
      <c r="H378" s="36"/>
      <c r="I378" s="199"/>
      <c r="J378" s="36"/>
      <c r="K378" s="36"/>
      <c r="L378" s="39"/>
      <c r="M378" s="200"/>
      <c r="N378" s="201"/>
      <c r="O378" s="71"/>
      <c r="P378" s="71"/>
      <c r="Q378" s="71"/>
      <c r="R378" s="71"/>
      <c r="S378" s="71"/>
      <c r="T378" s="72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7" t="s">
        <v>137</v>
      </c>
      <c r="AU378" s="17" t="s">
        <v>86</v>
      </c>
    </row>
    <row r="379" spans="1:47" s="2" customFormat="1" ht="11.25">
      <c r="A379" s="34"/>
      <c r="B379" s="35"/>
      <c r="C379" s="36"/>
      <c r="D379" s="204" t="s">
        <v>148</v>
      </c>
      <c r="E379" s="36"/>
      <c r="F379" s="205" t="s">
        <v>1151</v>
      </c>
      <c r="G379" s="36"/>
      <c r="H379" s="36"/>
      <c r="I379" s="199"/>
      <c r="J379" s="36"/>
      <c r="K379" s="36"/>
      <c r="L379" s="39"/>
      <c r="M379" s="200"/>
      <c r="N379" s="201"/>
      <c r="O379" s="71"/>
      <c r="P379" s="71"/>
      <c r="Q379" s="71"/>
      <c r="R379" s="71"/>
      <c r="S379" s="71"/>
      <c r="T379" s="72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7" t="s">
        <v>148</v>
      </c>
      <c r="AU379" s="17" t="s">
        <v>86</v>
      </c>
    </row>
    <row r="380" spans="1:65" s="2" customFormat="1" ht="16.5" customHeight="1">
      <c r="A380" s="34"/>
      <c r="B380" s="35"/>
      <c r="C380" s="243" t="s">
        <v>572</v>
      </c>
      <c r="D380" s="243" t="s">
        <v>332</v>
      </c>
      <c r="E380" s="244" t="s">
        <v>1152</v>
      </c>
      <c r="F380" s="245" t="s">
        <v>1153</v>
      </c>
      <c r="G380" s="246" t="s">
        <v>226</v>
      </c>
      <c r="H380" s="247">
        <v>5</v>
      </c>
      <c r="I380" s="248"/>
      <c r="J380" s="249">
        <f>ROUND(I380*H380,2)</f>
        <v>0</v>
      </c>
      <c r="K380" s="245" t="s">
        <v>147</v>
      </c>
      <c r="L380" s="250"/>
      <c r="M380" s="251" t="s">
        <v>1</v>
      </c>
      <c r="N380" s="252" t="s">
        <v>41</v>
      </c>
      <c r="O380" s="71"/>
      <c r="P380" s="193">
        <f>O380*H380</f>
        <v>0</v>
      </c>
      <c r="Q380" s="193">
        <v>0</v>
      </c>
      <c r="R380" s="193">
        <f>Q380*H380</f>
        <v>0</v>
      </c>
      <c r="S380" s="193">
        <v>0</v>
      </c>
      <c r="T380" s="194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95" t="s">
        <v>156</v>
      </c>
      <c r="AT380" s="195" t="s">
        <v>332</v>
      </c>
      <c r="AU380" s="195" t="s">
        <v>86</v>
      </c>
      <c r="AY380" s="17" t="s">
        <v>131</v>
      </c>
      <c r="BE380" s="196">
        <f>IF(N380="základní",J380,0)</f>
        <v>0</v>
      </c>
      <c r="BF380" s="196">
        <f>IF(N380="snížená",J380,0)</f>
        <v>0</v>
      </c>
      <c r="BG380" s="196">
        <f>IF(N380="zákl. přenesená",J380,0)</f>
        <v>0</v>
      </c>
      <c r="BH380" s="196">
        <f>IF(N380="sníž. přenesená",J380,0)</f>
        <v>0</v>
      </c>
      <c r="BI380" s="196">
        <f>IF(N380="nulová",J380,0)</f>
        <v>0</v>
      </c>
      <c r="BJ380" s="17" t="s">
        <v>84</v>
      </c>
      <c r="BK380" s="196">
        <f>ROUND(I380*H380,2)</f>
        <v>0</v>
      </c>
      <c r="BL380" s="17" t="s">
        <v>130</v>
      </c>
      <c r="BM380" s="195" t="s">
        <v>562</v>
      </c>
    </row>
    <row r="381" spans="1:47" s="2" customFormat="1" ht="11.25">
      <c r="A381" s="34"/>
      <c r="B381" s="35"/>
      <c r="C381" s="36"/>
      <c r="D381" s="197" t="s">
        <v>137</v>
      </c>
      <c r="E381" s="36"/>
      <c r="F381" s="198" t="s">
        <v>1153</v>
      </c>
      <c r="G381" s="36"/>
      <c r="H381" s="36"/>
      <c r="I381" s="199"/>
      <c r="J381" s="36"/>
      <c r="K381" s="36"/>
      <c r="L381" s="39"/>
      <c r="M381" s="200"/>
      <c r="N381" s="201"/>
      <c r="O381" s="71"/>
      <c r="P381" s="71"/>
      <c r="Q381" s="71"/>
      <c r="R381" s="71"/>
      <c r="S381" s="71"/>
      <c r="T381" s="72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7" t="s">
        <v>137</v>
      </c>
      <c r="AU381" s="17" t="s">
        <v>86</v>
      </c>
    </row>
    <row r="382" spans="1:65" s="2" customFormat="1" ht="24.2" customHeight="1">
      <c r="A382" s="34"/>
      <c r="B382" s="35"/>
      <c r="C382" s="184" t="s">
        <v>397</v>
      </c>
      <c r="D382" s="184" t="s">
        <v>132</v>
      </c>
      <c r="E382" s="185" t="s">
        <v>1154</v>
      </c>
      <c r="F382" s="186" t="s">
        <v>1155</v>
      </c>
      <c r="G382" s="187" t="s">
        <v>226</v>
      </c>
      <c r="H382" s="188">
        <v>3</v>
      </c>
      <c r="I382" s="189"/>
      <c r="J382" s="190">
        <f>ROUND(I382*H382,2)</f>
        <v>0</v>
      </c>
      <c r="K382" s="186" t="s">
        <v>147</v>
      </c>
      <c r="L382" s="39"/>
      <c r="M382" s="191" t="s">
        <v>1</v>
      </c>
      <c r="N382" s="192" t="s">
        <v>41</v>
      </c>
      <c r="O382" s="71"/>
      <c r="P382" s="193">
        <f>O382*H382</f>
        <v>0</v>
      </c>
      <c r="Q382" s="193">
        <v>0</v>
      </c>
      <c r="R382" s="193">
        <f>Q382*H382</f>
        <v>0</v>
      </c>
      <c r="S382" s="193">
        <v>0</v>
      </c>
      <c r="T382" s="194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95" t="s">
        <v>130</v>
      </c>
      <c r="AT382" s="195" t="s">
        <v>132</v>
      </c>
      <c r="AU382" s="195" t="s">
        <v>86</v>
      </c>
      <c r="AY382" s="17" t="s">
        <v>131</v>
      </c>
      <c r="BE382" s="196">
        <f>IF(N382="základní",J382,0)</f>
        <v>0</v>
      </c>
      <c r="BF382" s="196">
        <f>IF(N382="snížená",J382,0)</f>
        <v>0</v>
      </c>
      <c r="BG382" s="196">
        <f>IF(N382="zákl. přenesená",J382,0)</f>
        <v>0</v>
      </c>
      <c r="BH382" s="196">
        <f>IF(N382="sníž. přenesená",J382,0)</f>
        <v>0</v>
      </c>
      <c r="BI382" s="196">
        <f>IF(N382="nulová",J382,0)</f>
        <v>0</v>
      </c>
      <c r="BJ382" s="17" t="s">
        <v>84</v>
      </c>
      <c r="BK382" s="196">
        <f>ROUND(I382*H382,2)</f>
        <v>0</v>
      </c>
      <c r="BL382" s="17" t="s">
        <v>130</v>
      </c>
      <c r="BM382" s="195" t="s">
        <v>568</v>
      </c>
    </row>
    <row r="383" spans="1:47" s="2" customFormat="1" ht="19.5">
      <c r="A383" s="34"/>
      <c r="B383" s="35"/>
      <c r="C383" s="36"/>
      <c r="D383" s="197" t="s">
        <v>137</v>
      </c>
      <c r="E383" s="36"/>
      <c r="F383" s="198" t="s">
        <v>1156</v>
      </c>
      <c r="G383" s="36"/>
      <c r="H383" s="36"/>
      <c r="I383" s="199"/>
      <c r="J383" s="36"/>
      <c r="K383" s="36"/>
      <c r="L383" s="39"/>
      <c r="M383" s="200"/>
      <c r="N383" s="201"/>
      <c r="O383" s="71"/>
      <c r="P383" s="71"/>
      <c r="Q383" s="71"/>
      <c r="R383" s="71"/>
      <c r="S383" s="71"/>
      <c r="T383" s="72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137</v>
      </c>
      <c r="AU383" s="17" t="s">
        <v>86</v>
      </c>
    </row>
    <row r="384" spans="1:47" s="2" customFormat="1" ht="11.25">
      <c r="A384" s="34"/>
      <c r="B384" s="35"/>
      <c r="C384" s="36"/>
      <c r="D384" s="204" t="s">
        <v>148</v>
      </c>
      <c r="E384" s="36"/>
      <c r="F384" s="205" t="s">
        <v>1157</v>
      </c>
      <c r="G384" s="36"/>
      <c r="H384" s="36"/>
      <c r="I384" s="199"/>
      <c r="J384" s="36"/>
      <c r="K384" s="36"/>
      <c r="L384" s="39"/>
      <c r="M384" s="200"/>
      <c r="N384" s="201"/>
      <c r="O384" s="71"/>
      <c r="P384" s="71"/>
      <c r="Q384" s="71"/>
      <c r="R384" s="71"/>
      <c r="S384" s="71"/>
      <c r="T384" s="72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T384" s="17" t="s">
        <v>148</v>
      </c>
      <c r="AU384" s="17" t="s">
        <v>86</v>
      </c>
    </row>
    <row r="385" spans="1:65" s="2" customFormat="1" ht="16.5" customHeight="1">
      <c r="A385" s="34"/>
      <c r="B385" s="35"/>
      <c r="C385" s="243" t="s">
        <v>584</v>
      </c>
      <c r="D385" s="243" t="s">
        <v>332</v>
      </c>
      <c r="E385" s="244" t="s">
        <v>1158</v>
      </c>
      <c r="F385" s="245" t="s">
        <v>1159</v>
      </c>
      <c r="G385" s="246" t="s">
        <v>226</v>
      </c>
      <c r="H385" s="247">
        <v>3</v>
      </c>
      <c r="I385" s="248"/>
      <c r="J385" s="249">
        <f>ROUND(I385*H385,2)</f>
        <v>0</v>
      </c>
      <c r="K385" s="245" t="s">
        <v>147</v>
      </c>
      <c r="L385" s="250"/>
      <c r="M385" s="251" t="s">
        <v>1</v>
      </c>
      <c r="N385" s="252" t="s">
        <v>41</v>
      </c>
      <c r="O385" s="71"/>
      <c r="P385" s="193">
        <f>O385*H385</f>
        <v>0</v>
      </c>
      <c r="Q385" s="193">
        <v>0</v>
      </c>
      <c r="R385" s="193">
        <f>Q385*H385</f>
        <v>0</v>
      </c>
      <c r="S385" s="193">
        <v>0</v>
      </c>
      <c r="T385" s="194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95" t="s">
        <v>156</v>
      </c>
      <c r="AT385" s="195" t="s">
        <v>332</v>
      </c>
      <c r="AU385" s="195" t="s">
        <v>86</v>
      </c>
      <c r="AY385" s="17" t="s">
        <v>131</v>
      </c>
      <c r="BE385" s="196">
        <f>IF(N385="základní",J385,0)</f>
        <v>0</v>
      </c>
      <c r="BF385" s="196">
        <f>IF(N385="snížená",J385,0)</f>
        <v>0</v>
      </c>
      <c r="BG385" s="196">
        <f>IF(N385="zákl. přenesená",J385,0)</f>
        <v>0</v>
      </c>
      <c r="BH385" s="196">
        <f>IF(N385="sníž. přenesená",J385,0)</f>
        <v>0</v>
      </c>
      <c r="BI385" s="196">
        <f>IF(N385="nulová",J385,0)</f>
        <v>0</v>
      </c>
      <c r="BJ385" s="17" t="s">
        <v>84</v>
      </c>
      <c r="BK385" s="196">
        <f>ROUND(I385*H385,2)</f>
        <v>0</v>
      </c>
      <c r="BL385" s="17" t="s">
        <v>130</v>
      </c>
      <c r="BM385" s="195" t="s">
        <v>574</v>
      </c>
    </row>
    <row r="386" spans="1:47" s="2" customFormat="1" ht="11.25">
      <c r="A386" s="34"/>
      <c r="B386" s="35"/>
      <c r="C386" s="36"/>
      <c r="D386" s="197" t="s">
        <v>137</v>
      </c>
      <c r="E386" s="36"/>
      <c r="F386" s="198" t="s">
        <v>1159</v>
      </c>
      <c r="G386" s="36"/>
      <c r="H386" s="36"/>
      <c r="I386" s="199"/>
      <c r="J386" s="36"/>
      <c r="K386" s="36"/>
      <c r="L386" s="39"/>
      <c r="M386" s="200"/>
      <c r="N386" s="201"/>
      <c r="O386" s="71"/>
      <c r="P386" s="71"/>
      <c r="Q386" s="71"/>
      <c r="R386" s="71"/>
      <c r="S386" s="71"/>
      <c r="T386" s="72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7" t="s">
        <v>137</v>
      </c>
      <c r="AU386" s="17" t="s">
        <v>86</v>
      </c>
    </row>
    <row r="387" spans="1:65" s="2" customFormat="1" ht="24.2" customHeight="1">
      <c r="A387" s="34"/>
      <c r="B387" s="35"/>
      <c r="C387" s="184" t="s">
        <v>403</v>
      </c>
      <c r="D387" s="184" t="s">
        <v>132</v>
      </c>
      <c r="E387" s="185" t="s">
        <v>1160</v>
      </c>
      <c r="F387" s="186" t="s">
        <v>1161</v>
      </c>
      <c r="G387" s="187" t="s">
        <v>226</v>
      </c>
      <c r="H387" s="188">
        <v>2</v>
      </c>
      <c r="I387" s="189"/>
      <c r="J387" s="190">
        <f>ROUND(I387*H387,2)</f>
        <v>0</v>
      </c>
      <c r="K387" s="186" t="s">
        <v>147</v>
      </c>
      <c r="L387" s="39"/>
      <c r="M387" s="191" t="s">
        <v>1</v>
      </c>
      <c r="N387" s="192" t="s">
        <v>41</v>
      </c>
      <c r="O387" s="71"/>
      <c r="P387" s="193">
        <f>O387*H387</f>
        <v>0</v>
      </c>
      <c r="Q387" s="193">
        <v>0</v>
      </c>
      <c r="R387" s="193">
        <f>Q387*H387</f>
        <v>0</v>
      </c>
      <c r="S387" s="193">
        <v>0</v>
      </c>
      <c r="T387" s="194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95" t="s">
        <v>130</v>
      </c>
      <c r="AT387" s="195" t="s">
        <v>132</v>
      </c>
      <c r="AU387" s="195" t="s">
        <v>86</v>
      </c>
      <c r="AY387" s="17" t="s">
        <v>131</v>
      </c>
      <c r="BE387" s="196">
        <f>IF(N387="základní",J387,0)</f>
        <v>0</v>
      </c>
      <c r="BF387" s="196">
        <f>IF(N387="snížená",J387,0)</f>
        <v>0</v>
      </c>
      <c r="BG387" s="196">
        <f>IF(N387="zákl. přenesená",J387,0)</f>
        <v>0</v>
      </c>
      <c r="BH387" s="196">
        <f>IF(N387="sníž. přenesená",J387,0)</f>
        <v>0</v>
      </c>
      <c r="BI387" s="196">
        <f>IF(N387="nulová",J387,0)</f>
        <v>0</v>
      </c>
      <c r="BJ387" s="17" t="s">
        <v>84</v>
      </c>
      <c r="BK387" s="196">
        <f>ROUND(I387*H387,2)</f>
        <v>0</v>
      </c>
      <c r="BL387" s="17" t="s">
        <v>130</v>
      </c>
      <c r="BM387" s="195" t="s">
        <v>579</v>
      </c>
    </row>
    <row r="388" spans="1:47" s="2" customFormat="1" ht="19.5">
      <c r="A388" s="34"/>
      <c r="B388" s="35"/>
      <c r="C388" s="36"/>
      <c r="D388" s="197" t="s">
        <v>137</v>
      </c>
      <c r="E388" s="36"/>
      <c r="F388" s="198" t="s">
        <v>1162</v>
      </c>
      <c r="G388" s="36"/>
      <c r="H388" s="36"/>
      <c r="I388" s="199"/>
      <c r="J388" s="36"/>
      <c r="K388" s="36"/>
      <c r="L388" s="39"/>
      <c r="M388" s="200"/>
      <c r="N388" s="201"/>
      <c r="O388" s="71"/>
      <c r="P388" s="71"/>
      <c r="Q388" s="71"/>
      <c r="R388" s="71"/>
      <c r="S388" s="71"/>
      <c r="T388" s="72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137</v>
      </c>
      <c r="AU388" s="17" t="s">
        <v>86</v>
      </c>
    </row>
    <row r="389" spans="1:47" s="2" customFormat="1" ht="11.25">
      <c r="A389" s="34"/>
      <c r="B389" s="35"/>
      <c r="C389" s="36"/>
      <c r="D389" s="204" t="s">
        <v>148</v>
      </c>
      <c r="E389" s="36"/>
      <c r="F389" s="205" t="s">
        <v>1163</v>
      </c>
      <c r="G389" s="36"/>
      <c r="H389" s="36"/>
      <c r="I389" s="199"/>
      <c r="J389" s="36"/>
      <c r="K389" s="36"/>
      <c r="L389" s="39"/>
      <c r="M389" s="200"/>
      <c r="N389" s="201"/>
      <c r="O389" s="71"/>
      <c r="P389" s="71"/>
      <c r="Q389" s="71"/>
      <c r="R389" s="71"/>
      <c r="S389" s="71"/>
      <c r="T389" s="72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148</v>
      </c>
      <c r="AU389" s="17" t="s">
        <v>86</v>
      </c>
    </row>
    <row r="390" spans="1:65" s="2" customFormat="1" ht="21.75" customHeight="1">
      <c r="A390" s="34"/>
      <c r="B390" s="35"/>
      <c r="C390" s="243" t="s">
        <v>600</v>
      </c>
      <c r="D390" s="243" t="s">
        <v>332</v>
      </c>
      <c r="E390" s="244" t="s">
        <v>1164</v>
      </c>
      <c r="F390" s="245" t="s">
        <v>1165</v>
      </c>
      <c r="G390" s="246" t="s">
        <v>226</v>
      </c>
      <c r="H390" s="247">
        <v>2</v>
      </c>
      <c r="I390" s="248"/>
      <c r="J390" s="249">
        <f>ROUND(I390*H390,2)</f>
        <v>0</v>
      </c>
      <c r="K390" s="245" t="s">
        <v>147</v>
      </c>
      <c r="L390" s="250"/>
      <c r="M390" s="251" t="s">
        <v>1</v>
      </c>
      <c r="N390" s="252" t="s">
        <v>41</v>
      </c>
      <c r="O390" s="71"/>
      <c r="P390" s="193">
        <f>O390*H390</f>
        <v>0</v>
      </c>
      <c r="Q390" s="193">
        <v>0</v>
      </c>
      <c r="R390" s="193">
        <f>Q390*H390</f>
        <v>0</v>
      </c>
      <c r="S390" s="193">
        <v>0</v>
      </c>
      <c r="T390" s="194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95" t="s">
        <v>156</v>
      </c>
      <c r="AT390" s="195" t="s">
        <v>332</v>
      </c>
      <c r="AU390" s="195" t="s">
        <v>86</v>
      </c>
      <c r="AY390" s="17" t="s">
        <v>131</v>
      </c>
      <c r="BE390" s="196">
        <f>IF(N390="základní",J390,0)</f>
        <v>0</v>
      </c>
      <c r="BF390" s="196">
        <f>IF(N390="snížená",J390,0)</f>
        <v>0</v>
      </c>
      <c r="BG390" s="196">
        <f>IF(N390="zákl. přenesená",J390,0)</f>
        <v>0</v>
      </c>
      <c r="BH390" s="196">
        <f>IF(N390="sníž. přenesená",J390,0)</f>
        <v>0</v>
      </c>
      <c r="BI390" s="196">
        <f>IF(N390="nulová",J390,0)</f>
        <v>0</v>
      </c>
      <c r="BJ390" s="17" t="s">
        <v>84</v>
      </c>
      <c r="BK390" s="196">
        <f>ROUND(I390*H390,2)</f>
        <v>0</v>
      </c>
      <c r="BL390" s="17" t="s">
        <v>130</v>
      </c>
      <c r="BM390" s="195" t="s">
        <v>587</v>
      </c>
    </row>
    <row r="391" spans="1:47" s="2" customFormat="1" ht="11.25">
      <c r="A391" s="34"/>
      <c r="B391" s="35"/>
      <c r="C391" s="36"/>
      <c r="D391" s="197" t="s">
        <v>137</v>
      </c>
      <c r="E391" s="36"/>
      <c r="F391" s="198" t="s">
        <v>1165</v>
      </c>
      <c r="G391" s="36"/>
      <c r="H391" s="36"/>
      <c r="I391" s="199"/>
      <c r="J391" s="36"/>
      <c r="K391" s="36"/>
      <c r="L391" s="39"/>
      <c r="M391" s="200"/>
      <c r="N391" s="201"/>
      <c r="O391" s="71"/>
      <c r="P391" s="71"/>
      <c r="Q391" s="71"/>
      <c r="R391" s="71"/>
      <c r="S391" s="71"/>
      <c r="T391" s="72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137</v>
      </c>
      <c r="AU391" s="17" t="s">
        <v>86</v>
      </c>
    </row>
    <row r="392" spans="1:65" s="2" customFormat="1" ht="24.2" customHeight="1">
      <c r="A392" s="34"/>
      <c r="B392" s="35"/>
      <c r="C392" s="184" t="s">
        <v>409</v>
      </c>
      <c r="D392" s="184" t="s">
        <v>132</v>
      </c>
      <c r="E392" s="185" t="s">
        <v>1166</v>
      </c>
      <c r="F392" s="186" t="s">
        <v>1167</v>
      </c>
      <c r="G392" s="187" t="s">
        <v>226</v>
      </c>
      <c r="H392" s="188">
        <v>9</v>
      </c>
      <c r="I392" s="189"/>
      <c r="J392" s="190">
        <f>ROUND(I392*H392,2)</f>
        <v>0</v>
      </c>
      <c r="K392" s="186" t="s">
        <v>147</v>
      </c>
      <c r="L392" s="39"/>
      <c r="M392" s="191" t="s">
        <v>1</v>
      </c>
      <c r="N392" s="192" t="s">
        <v>41</v>
      </c>
      <c r="O392" s="71"/>
      <c r="P392" s="193">
        <f>O392*H392</f>
        <v>0</v>
      </c>
      <c r="Q392" s="193">
        <v>0</v>
      </c>
      <c r="R392" s="193">
        <f>Q392*H392</f>
        <v>0</v>
      </c>
      <c r="S392" s="193">
        <v>0</v>
      </c>
      <c r="T392" s="194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5" t="s">
        <v>130</v>
      </c>
      <c r="AT392" s="195" t="s">
        <v>132</v>
      </c>
      <c r="AU392" s="195" t="s">
        <v>86</v>
      </c>
      <c r="AY392" s="17" t="s">
        <v>131</v>
      </c>
      <c r="BE392" s="196">
        <f>IF(N392="základní",J392,0)</f>
        <v>0</v>
      </c>
      <c r="BF392" s="196">
        <f>IF(N392="snížená",J392,0)</f>
        <v>0</v>
      </c>
      <c r="BG392" s="196">
        <f>IF(N392="zákl. přenesená",J392,0)</f>
        <v>0</v>
      </c>
      <c r="BH392" s="196">
        <f>IF(N392="sníž. přenesená",J392,0)</f>
        <v>0</v>
      </c>
      <c r="BI392" s="196">
        <f>IF(N392="nulová",J392,0)</f>
        <v>0</v>
      </c>
      <c r="BJ392" s="17" t="s">
        <v>84</v>
      </c>
      <c r="BK392" s="196">
        <f>ROUND(I392*H392,2)</f>
        <v>0</v>
      </c>
      <c r="BL392" s="17" t="s">
        <v>130</v>
      </c>
      <c r="BM392" s="195" t="s">
        <v>595</v>
      </c>
    </row>
    <row r="393" spans="1:47" s="2" customFormat="1" ht="19.5">
      <c r="A393" s="34"/>
      <c r="B393" s="35"/>
      <c r="C393" s="36"/>
      <c r="D393" s="197" t="s">
        <v>137</v>
      </c>
      <c r="E393" s="36"/>
      <c r="F393" s="198" t="s">
        <v>1168</v>
      </c>
      <c r="G393" s="36"/>
      <c r="H393" s="36"/>
      <c r="I393" s="199"/>
      <c r="J393" s="36"/>
      <c r="K393" s="36"/>
      <c r="L393" s="39"/>
      <c r="M393" s="200"/>
      <c r="N393" s="201"/>
      <c r="O393" s="71"/>
      <c r="P393" s="71"/>
      <c r="Q393" s="71"/>
      <c r="R393" s="71"/>
      <c r="S393" s="71"/>
      <c r="T393" s="72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137</v>
      </c>
      <c r="AU393" s="17" t="s">
        <v>86</v>
      </c>
    </row>
    <row r="394" spans="1:47" s="2" customFormat="1" ht="11.25">
      <c r="A394" s="34"/>
      <c r="B394" s="35"/>
      <c r="C394" s="36"/>
      <c r="D394" s="204" t="s">
        <v>148</v>
      </c>
      <c r="E394" s="36"/>
      <c r="F394" s="205" t="s">
        <v>1169</v>
      </c>
      <c r="G394" s="36"/>
      <c r="H394" s="36"/>
      <c r="I394" s="199"/>
      <c r="J394" s="36"/>
      <c r="K394" s="36"/>
      <c r="L394" s="39"/>
      <c r="M394" s="200"/>
      <c r="N394" s="201"/>
      <c r="O394" s="71"/>
      <c r="P394" s="71"/>
      <c r="Q394" s="71"/>
      <c r="R394" s="71"/>
      <c r="S394" s="71"/>
      <c r="T394" s="72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7" t="s">
        <v>148</v>
      </c>
      <c r="AU394" s="17" t="s">
        <v>86</v>
      </c>
    </row>
    <row r="395" spans="1:65" s="2" customFormat="1" ht="24.2" customHeight="1">
      <c r="A395" s="34"/>
      <c r="B395" s="35"/>
      <c r="C395" s="243" t="s">
        <v>612</v>
      </c>
      <c r="D395" s="243" t="s">
        <v>332</v>
      </c>
      <c r="E395" s="244" t="s">
        <v>1170</v>
      </c>
      <c r="F395" s="245" t="s">
        <v>1171</v>
      </c>
      <c r="G395" s="246" t="s">
        <v>226</v>
      </c>
      <c r="H395" s="247">
        <v>9</v>
      </c>
      <c r="I395" s="248"/>
      <c r="J395" s="249">
        <f>ROUND(I395*H395,2)</f>
        <v>0</v>
      </c>
      <c r="K395" s="245" t="s">
        <v>1</v>
      </c>
      <c r="L395" s="250"/>
      <c r="M395" s="251" t="s">
        <v>1</v>
      </c>
      <c r="N395" s="252" t="s">
        <v>41</v>
      </c>
      <c r="O395" s="71"/>
      <c r="P395" s="193">
        <f>O395*H395</f>
        <v>0</v>
      </c>
      <c r="Q395" s="193">
        <v>0</v>
      </c>
      <c r="R395" s="193">
        <f>Q395*H395</f>
        <v>0</v>
      </c>
      <c r="S395" s="193">
        <v>0</v>
      </c>
      <c r="T395" s="194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95" t="s">
        <v>156</v>
      </c>
      <c r="AT395" s="195" t="s">
        <v>332</v>
      </c>
      <c r="AU395" s="195" t="s">
        <v>86</v>
      </c>
      <c r="AY395" s="17" t="s">
        <v>131</v>
      </c>
      <c r="BE395" s="196">
        <f>IF(N395="základní",J395,0)</f>
        <v>0</v>
      </c>
      <c r="BF395" s="196">
        <f>IF(N395="snížená",J395,0)</f>
        <v>0</v>
      </c>
      <c r="BG395" s="196">
        <f>IF(N395="zákl. přenesená",J395,0)</f>
        <v>0</v>
      </c>
      <c r="BH395" s="196">
        <f>IF(N395="sníž. přenesená",J395,0)</f>
        <v>0</v>
      </c>
      <c r="BI395" s="196">
        <f>IF(N395="nulová",J395,0)</f>
        <v>0</v>
      </c>
      <c r="BJ395" s="17" t="s">
        <v>84</v>
      </c>
      <c r="BK395" s="196">
        <f>ROUND(I395*H395,2)</f>
        <v>0</v>
      </c>
      <c r="BL395" s="17" t="s">
        <v>130</v>
      </c>
      <c r="BM395" s="195" t="s">
        <v>603</v>
      </c>
    </row>
    <row r="396" spans="1:47" s="2" customFormat="1" ht="19.5">
      <c r="A396" s="34"/>
      <c r="B396" s="35"/>
      <c r="C396" s="36"/>
      <c r="D396" s="197" t="s">
        <v>137</v>
      </c>
      <c r="E396" s="36"/>
      <c r="F396" s="198" t="s">
        <v>1171</v>
      </c>
      <c r="G396" s="36"/>
      <c r="H396" s="36"/>
      <c r="I396" s="199"/>
      <c r="J396" s="36"/>
      <c r="K396" s="36"/>
      <c r="L396" s="39"/>
      <c r="M396" s="200"/>
      <c r="N396" s="201"/>
      <c r="O396" s="71"/>
      <c r="P396" s="71"/>
      <c r="Q396" s="71"/>
      <c r="R396" s="71"/>
      <c r="S396" s="71"/>
      <c r="T396" s="72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T396" s="17" t="s">
        <v>137</v>
      </c>
      <c r="AU396" s="17" t="s">
        <v>86</v>
      </c>
    </row>
    <row r="397" spans="1:65" s="2" customFormat="1" ht="24.2" customHeight="1">
      <c r="A397" s="34"/>
      <c r="B397" s="35"/>
      <c r="C397" s="184" t="s">
        <v>416</v>
      </c>
      <c r="D397" s="184" t="s">
        <v>132</v>
      </c>
      <c r="E397" s="185" t="s">
        <v>1172</v>
      </c>
      <c r="F397" s="186" t="s">
        <v>1173</v>
      </c>
      <c r="G397" s="187" t="s">
        <v>226</v>
      </c>
      <c r="H397" s="188">
        <v>1</v>
      </c>
      <c r="I397" s="189"/>
      <c r="J397" s="190">
        <f>ROUND(I397*H397,2)</f>
        <v>0</v>
      </c>
      <c r="K397" s="186" t="s">
        <v>147</v>
      </c>
      <c r="L397" s="39"/>
      <c r="M397" s="191" t="s">
        <v>1</v>
      </c>
      <c r="N397" s="192" t="s">
        <v>41</v>
      </c>
      <c r="O397" s="71"/>
      <c r="P397" s="193">
        <f>O397*H397</f>
        <v>0</v>
      </c>
      <c r="Q397" s="193">
        <v>0</v>
      </c>
      <c r="R397" s="193">
        <f>Q397*H397</f>
        <v>0</v>
      </c>
      <c r="S397" s="193">
        <v>0</v>
      </c>
      <c r="T397" s="194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5" t="s">
        <v>130</v>
      </c>
      <c r="AT397" s="195" t="s">
        <v>132</v>
      </c>
      <c r="AU397" s="195" t="s">
        <v>86</v>
      </c>
      <c r="AY397" s="17" t="s">
        <v>131</v>
      </c>
      <c r="BE397" s="196">
        <f>IF(N397="základní",J397,0)</f>
        <v>0</v>
      </c>
      <c r="BF397" s="196">
        <f>IF(N397="snížená",J397,0)</f>
        <v>0</v>
      </c>
      <c r="BG397" s="196">
        <f>IF(N397="zákl. přenesená",J397,0)</f>
        <v>0</v>
      </c>
      <c r="BH397" s="196">
        <f>IF(N397="sníž. přenesená",J397,0)</f>
        <v>0</v>
      </c>
      <c r="BI397" s="196">
        <f>IF(N397="nulová",J397,0)</f>
        <v>0</v>
      </c>
      <c r="BJ397" s="17" t="s">
        <v>84</v>
      </c>
      <c r="BK397" s="196">
        <f>ROUND(I397*H397,2)</f>
        <v>0</v>
      </c>
      <c r="BL397" s="17" t="s">
        <v>130</v>
      </c>
      <c r="BM397" s="195" t="s">
        <v>609</v>
      </c>
    </row>
    <row r="398" spans="1:47" s="2" customFormat="1" ht="19.5">
      <c r="A398" s="34"/>
      <c r="B398" s="35"/>
      <c r="C398" s="36"/>
      <c r="D398" s="197" t="s">
        <v>137</v>
      </c>
      <c r="E398" s="36"/>
      <c r="F398" s="198" t="s">
        <v>1174</v>
      </c>
      <c r="G398" s="36"/>
      <c r="H398" s="36"/>
      <c r="I398" s="199"/>
      <c r="J398" s="36"/>
      <c r="K398" s="36"/>
      <c r="L398" s="39"/>
      <c r="M398" s="200"/>
      <c r="N398" s="201"/>
      <c r="O398" s="71"/>
      <c r="P398" s="71"/>
      <c r="Q398" s="71"/>
      <c r="R398" s="71"/>
      <c r="S398" s="71"/>
      <c r="T398" s="72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7" t="s">
        <v>137</v>
      </c>
      <c r="AU398" s="17" t="s">
        <v>86</v>
      </c>
    </row>
    <row r="399" spans="1:47" s="2" customFormat="1" ht="11.25">
      <c r="A399" s="34"/>
      <c r="B399" s="35"/>
      <c r="C399" s="36"/>
      <c r="D399" s="204" t="s">
        <v>148</v>
      </c>
      <c r="E399" s="36"/>
      <c r="F399" s="205" t="s">
        <v>1175</v>
      </c>
      <c r="G399" s="36"/>
      <c r="H399" s="36"/>
      <c r="I399" s="199"/>
      <c r="J399" s="36"/>
      <c r="K399" s="36"/>
      <c r="L399" s="39"/>
      <c r="M399" s="200"/>
      <c r="N399" s="201"/>
      <c r="O399" s="71"/>
      <c r="P399" s="71"/>
      <c r="Q399" s="71"/>
      <c r="R399" s="71"/>
      <c r="S399" s="71"/>
      <c r="T399" s="72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T399" s="17" t="s">
        <v>148</v>
      </c>
      <c r="AU399" s="17" t="s">
        <v>86</v>
      </c>
    </row>
    <row r="400" spans="1:65" s="2" customFormat="1" ht="24.2" customHeight="1">
      <c r="A400" s="34"/>
      <c r="B400" s="35"/>
      <c r="C400" s="243" t="s">
        <v>630</v>
      </c>
      <c r="D400" s="243" t="s">
        <v>332</v>
      </c>
      <c r="E400" s="244" t="s">
        <v>1176</v>
      </c>
      <c r="F400" s="245" t="s">
        <v>1177</v>
      </c>
      <c r="G400" s="246" t="s">
        <v>226</v>
      </c>
      <c r="H400" s="247">
        <v>1</v>
      </c>
      <c r="I400" s="248"/>
      <c r="J400" s="249">
        <f>ROUND(I400*H400,2)</f>
        <v>0</v>
      </c>
      <c r="K400" s="245" t="s">
        <v>147</v>
      </c>
      <c r="L400" s="250"/>
      <c r="M400" s="251" t="s">
        <v>1</v>
      </c>
      <c r="N400" s="252" t="s">
        <v>41</v>
      </c>
      <c r="O400" s="71"/>
      <c r="P400" s="193">
        <f>O400*H400</f>
        <v>0</v>
      </c>
      <c r="Q400" s="193">
        <v>0</v>
      </c>
      <c r="R400" s="193">
        <f>Q400*H400</f>
        <v>0</v>
      </c>
      <c r="S400" s="193">
        <v>0</v>
      </c>
      <c r="T400" s="194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95" t="s">
        <v>156</v>
      </c>
      <c r="AT400" s="195" t="s">
        <v>332</v>
      </c>
      <c r="AU400" s="195" t="s">
        <v>86</v>
      </c>
      <c r="AY400" s="17" t="s">
        <v>131</v>
      </c>
      <c r="BE400" s="196">
        <f>IF(N400="základní",J400,0)</f>
        <v>0</v>
      </c>
      <c r="BF400" s="196">
        <f>IF(N400="snížená",J400,0)</f>
        <v>0</v>
      </c>
      <c r="BG400" s="196">
        <f>IF(N400="zákl. přenesená",J400,0)</f>
        <v>0</v>
      </c>
      <c r="BH400" s="196">
        <f>IF(N400="sníž. přenesená",J400,0)</f>
        <v>0</v>
      </c>
      <c r="BI400" s="196">
        <f>IF(N400="nulová",J400,0)</f>
        <v>0</v>
      </c>
      <c r="BJ400" s="17" t="s">
        <v>84</v>
      </c>
      <c r="BK400" s="196">
        <f>ROUND(I400*H400,2)</f>
        <v>0</v>
      </c>
      <c r="BL400" s="17" t="s">
        <v>130</v>
      </c>
      <c r="BM400" s="195" t="s">
        <v>615</v>
      </c>
    </row>
    <row r="401" spans="1:47" s="2" customFormat="1" ht="11.25">
      <c r="A401" s="34"/>
      <c r="B401" s="35"/>
      <c r="C401" s="36"/>
      <c r="D401" s="197" t="s">
        <v>137</v>
      </c>
      <c r="E401" s="36"/>
      <c r="F401" s="198" t="s">
        <v>1177</v>
      </c>
      <c r="G401" s="36"/>
      <c r="H401" s="36"/>
      <c r="I401" s="199"/>
      <c r="J401" s="36"/>
      <c r="K401" s="36"/>
      <c r="L401" s="39"/>
      <c r="M401" s="200"/>
      <c r="N401" s="201"/>
      <c r="O401" s="71"/>
      <c r="P401" s="71"/>
      <c r="Q401" s="71"/>
      <c r="R401" s="71"/>
      <c r="S401" s="71"/>
      <c r="T401" s="72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137</v>
      </c>
      <c r="AU401" s="17" t="s">
        <v>86</v>
      </c>
    </row>
    <row r="402" spans="1:65" s="2" customFormat="1" ht="16.5" customHeight="1">
      <c r="A402" s="34"/>
      <c r="B402" s="35"/>
      <c r="C402" s="184" t="s">
        <v>424</v>
      </c>
      <c r="D402" s="184" t="s">
        <v>132</v>
      </c>
      <c r="E402" s="185" t="s">
        <v>1178</v>
      </c>
      <c r="F402" s="186" t="s">
        <v>1179</v>
      </c>
      <c r="G402" s="187" t="s">
        <v>226</v>
      </c>
      <c r="H402" s="188">
        <v>12</v>
      </c>
      <c r="I402" s="189"/>
      <c r="J402" s="190">
        <f>ROUND(I402*H402,2)</f>
        <v>0</v>
      </c>
      <c r="K402" s="186" t="s">
        <v>1</v>
      </c>
      <c r="L402" s="39"/>
      <c r="M402" s="191" t="s">
        <v>1</v>
      </c>
      <c r="N402" s="192" t="s">
        <v>41</v>
      </c>
      <c r="O402" s="71"/>
      <c r="P402" s="193">
        <f>O402*H402</f>
        <v>0</v>
      </c>
      <c r="Q402" s="193">
        <v>0</v>
      </c>
      <c r="R402" s="193">
        <f>Q402*H402</f>
        <v>0</v>
      </c>
      <c r="S402" s="193">
        <v>0</v>
      </c>
      <c r="T402" s="194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95" t="s">
        <v>130</v>
      </c>
      <c r="AT402" s="195" t="s">
        <v>132</v>
      </c>
      <c r="AU402" s="195" t="s">
        <v>86</v>
      </c>
      <c r="AY402" s="17" t="s">
        <v>131</v>
      </c>
      <c r="BE402" s="196">
        <f>IF(N402="základní",J402,0)</f>
        <v>0</v>
      </c>
      <c r="BF402" s="196">
        <f>IF(N402="snížená",J402,0)</f>
        <v>0</v>
      </c>
      <c r="BG402" s="196">
        <f>IF(N402="zákl. přenesená",J402,0)</f>
        <v>0</v>
      </c>
      <c r="BH402" s="196">
        <f>IF(N402="sníž. přenesená",J402,0)</f>
        <v>0</v>
      </c>
      <c r="BI402" s="196">
        <f>IF(N402="nulová",J402,0)</f>
        <v>0</v>
      </c>
      <c r="BJ402" s="17" t="s">
        <v>84</v>
      </c>
      <c r="BK402" s="196">
        <f>ROUND(I402*H402,2)</f>
        <v>0</v>
      </c>
      <c r="BL402" s="17" t="s">
        <v>130</v>
      </c>
      <c r="BM402" s="195" t="s">
        <v>627</v>
      </c>
    </row>
    <row r="403" spans="1:47" s="2" customFormat="1" ht="29.25">
      <c r="A403" s="34"/>
      <c r="B403" s="35"/>
      <c r="C403" s="36"/>
      <c r="D403" s="197" t="s">
        <v>137</v>
      </c>
      <c r="E403" s="36"/>
      <c r="F403" s="198" t="s">
        <v>1180</v>
      </c>
      <c r="G403" s="36"/>
      <c r="H403" s="36"/>
      <c r="I403" s="199"/>
      <c r="J403" s="36"/>
      <c r="K403" s="36"/>
      <c r="L403" s="39"/>
      <c r="M403" s="200"/>
      <c r="N403" s="201"/>
      <c r="O403" s="71"/>
      <c r="P403" s="71"/>
      <c r="Q403" s="71"/>
      <c r="R403" s="71"/>
      <c r="S403" s="71"/>
      <c r="T403" s="72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7" t="s">
        <v>137</v>
      </c>
      <c r="AU403" s="17" t="s">
        <v>86</v>
      </c>
    </row>
    <row r="404" spans="1:65" s="2" customFormat="1" ht="24.2" customHeight="1">
      <c r="A404" s="34"/>
      <c r="B404" s="35"/>
      <c r="C404" s="184" t="s">
        <v>642</v>
      </c>
      <c r="D404" s="184" t="s">
        <v>132</v>
      </c>
      <c r="E404" s="185" t="s">
        <v>1181</v>
      </c>
      <c r="F404" s="186" t="s">
        <v>1182</v>
      </c>
      <c r="G404" s="187" t="s">
        <v>226</v>
      </c>
      <c r="H404" s="188">
        <v>1</v>
      </c>
      <c r="I404" s="189"/>
      <c r="J404" s="190">
        <f>ROUND(I404*H404,2)</f>
        <v>0</v>
      </c>
      <c r="K404" s="186" t="s">
        <v>147</v>
      </c>
      <c r="L404" s="39"/>
      <c r="M404" s="191" t="s">
        <v>1</v>
      </c>
      <c r="N404" s="192" t="s">
        <v>41</v>
      </c>
      <c r="O404" s="71"/>
      <c r="P404" s="193">
        <f>O404*H404</f>
        <v>0</v>
      </c>
      <c r="Q404" s="193">
        <v>0</v>
      </c>
      <c r="R404" s="193">
        <f>Q404*H404</f>
        <v>0</v>
      </c>
      <c r="S404" s="193">
        <v>0</v>
      </c>
      <c r="T404" s="194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95" t="s">
        <v>130</v>
      </c>
      <c r="AT404" s="195" t="s">
        <v>132</v>
      </c>
      <c r="AU404" s="195" t="s">
        <v>86</v>
      </c>
      <c r="AY404" s="17" t="s">
        <v>131</v>
      </c>
      <c r="BE404" s="196">
        <f>IF(N404="základní",J404,0)</f>
        <v>0</v>
      </c>
      <c r="BF404" s="196">
        <f>IF(N404="snížená",J404,0)</f>
        <v>0</v>
      </c>
      <c r="BG404" s="196">
        <f>IF(N404="zákl. přenesená",J404,0)</f>
        <v>0</v>
      </c>
      <c r="BH404" s="196">
        <f>IF(N404="sníž. přenesená",J404,0)</f>
        <v>0</v>
      </c>
      <c r="BI404" s="196">
        <f>IF(N404="nulová",J404,0)</f>
        <v>0</v>
      </c>
      <c r="BJ404" s="17" t="s">
        <v>84</v>
      </c>
      <c r="BK404" s="196">
        <f>ROUND(I404*H404,2)</f>
        <v>0</v>
      </c>
      <c r="BL404" s="17" t="s">
        <v>130</v>
      </c>
      <c r="BM404" s="195" t="s">
        <v>633</v>
      </c>
    </row>
    <row r="405" spans="1:47" s="2" customFormat="1" ht="19.5">
      <c r="A405" s="34"/>
      <c r="B405" s="35"/>
      <c r="C405" s="36"/>
      <c r="D405" s="197" t="s">
        <v>137</v>
      </c>
      <c r="E405" s="36"/>
      <c r="F405" s="198" t="s">
        <v>1182</v>
      </c>
      <c r="G405" s="36"/>
      <c r="H405" s="36"/>
      <c r="I405" s="199"/>
      <c r="J405" s="36"/>
      <c r="K405" s="36"/>
      <c r="L405" s="39"/>
      <c r="M405" s="200"/>
      <c r="N405" s="201"/>
      <c r="O405" s="71"/>
      <c r="P405" s="71"/>
      <c r="Q405" s="71"/>
      <c r="R405" s="71"/>
      <c r="S405" s="71"/>
      <c r="T405" s="72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T405" s="17" t="s">
        <v>137</v>
      </c>
      <c r="AU405" s="17" t="s">
        <v>86</v>
      </c>
    </row>
    <row r="406" spans="1:47" s="2" customFormat="1" ht="11.25">
      <c r="A406" s="34"/>
      <c r="B406" s="35"/>
      <c r="C406" s="36"/>
      <c r="D406" s="204" t="s">
        <v>148</v>
      </c>
      <c r="E406" s="36"/>
      <c r="F406" s="205" t="s">
        <v>1183</v>
      </c>
      <c r="G406" s="36"/>
      <c r="H406" s="36"/>
      <c r="I406" s="199"/>
      <c r="J406" s="36"/>
      <c r="K406" s="36"/>
      <c r="L406" s="39"/>
      <c r="M406" s="200"/>
      <c r="N406" s="201"/>
      <c r="O406" s="71"/>
      <c r="P406" s="71"/>
      <c r="Q406" s="71"/>
      <c r="R406" s="71"/>
      <c r="S406" s="71"/>
      <c r="T406" s="72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7" t="s">
        <v>148</v>
      </c>
      <c r="AU406" s="17" t="s">
        <v>86</v>
      </c>
    </row>
    <row r="407" spans="1:65" s="2" customFormat="1" ht="16.5" customHeight="1">
      <c r="A407" s="34"/>
      <c r="B407" s="35"/>
      <c r="C407" s="243" t="s">
        <v>433</v>
      </c>
      <c r="D407" s="243" t="s">
        <v>332</v>
      </c>
      <c r="E407" s="244" t="s">
        <v>1184</v>
      </c>
      <c r="F407" s="245" t="s">
        <v>1185</v>
      </c>
      <c r="G407" s="246" t="s">
        <v>226</v>
      </c>
      <c r="H407" s="247">
        <v>1</v>
      </c>
      <c r="I407" s="248"/>
      <c r="J407" s="249">
        <f>ROUND(I407*H407,2)</f>
        <v>0</v>
      </c>
      <c r="K407" s="245" t="s">
        <v>147</v>
      </c>
      <c r="L407" s="250"/>
      <c r="M407" s="251" t="s">
        <v>1</v>
      </c>
      <c r="N407" s="252" t="s">
        <v>41</v>
      </c>
      <c r="O407" s="71"/>
      <c r="P407" s="193">
        <f>O407*H407</f>
        <v>0</v>
      </c>
      <c r="Q407" s="193">
        <v>0</v>
      </c>
      <c r="R407" s="193">
        <f>Q407*H407</f>
        <v>0</v>
      </c>
      <c r="S407" s="193">
        <v>0</v>
      </c>
      <c r="T407" s="194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5" t="s">
        <v>156</v>
      </c>
      <c r="AT407" s="195" t="s">
        <v>332</v>
      </c>
      <c r="AU407" s="195" t="s">
        <v>86</v>
      </c>
      <c r="AY407" s="17" t="s">
        <v>131</v>
      </c>
      <c r="BE407" s="196">
        <f>IF(N407="základní",J407,0)</f>
        <v>0</v>
      </c>
      <c r="BF407" s="196">
        <f>IF(N407="snížená",J407,0)</f>
        <v>0</v>
      </c>
      <c r="BG407" s="196">
        <f>IF(N407="zákl. přenesená",J407,0)</f>
        <v>0</v>
      </c>
      <c r="BH407" s="196">
        <f>IF(N407="sníž. přenesená",J407,0)</f>
        <v>0</v>
      </c>
      <c r="BI407" s="196">
        <f>IF(N407="nulová",J407,0)</f>
        <v>0</v>
      </c>
      <c r="BJ407" s="17" t="s">
        <v>84</v>
      </c>
      <c r="BK407" s="196">
        <f>ROUND(I407*H407,2)</f>
        <v>0</v>
      </c>
      <c r="BL407" s="17" t="s">
        <v>130</v>
      </c>
      <c r="BM407" s="195" t="s">
        <v>638</v>
      </c>
    </row>
    <row r="408" spans="1:47" s="2" customFormat="1" ht="11.25">
      <c r="A408" s="34"/>
      <c r="B408" s="35"/>
      <c r="C408" s="36"/>
      <c r="D408" s="197" t="s">
        <v>137</v>
      </c>
      <c r="E408" s="36"/>
      <c r="F408" s="198" t="s">
        <v>1185</v>
      </c>
      <c r="G408" s="36"/>
      <c r="H408" s="36"/>
      <c r="I408" s="199"/>
      <c r="J408" s="36"/>
      <c r="K408" s="36"/>
      <c r="L408" s="39"/>
      <c r="M408" s="200"/>
      <c r="N408" s="201"/>
      <c r="O408" s="71"/>
      <c r="P408" s="71"/>
      <c r="Q408" s="71"/>
      <c r="R408" s="71"/>
      <c r="S408" s="71"/>
      <c r="T408" s="72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7" t="s">
        <v>137</v>
      </c>
      <c r="AU408" s="17" t="s">
        <v>86</v>
      </c>
    </row>
    <row r="409" spans="1:65" s="2" customFormat="1" ht="24.2" customHeight="1">
      <c r="A409" s="34"/>
      <c r="B409" s="35"/>
      <c r="C409" s="184" t="s">
        <v>649</v>
      </c>
      <c r="D409" s="184" t="s">
        <v>132</v>
      </c>
      <c r="E409" s="185" t="s">
        <v>1186</v>
      </c>
      <c r="F409" s="186" t="s">
        <v>1187</v>
      </c>
      <c r="G409" s="187" t="s">
        <v>226</v>
      </c>
      <c r="H409" s="188">
        <v>12</v>
      </c>
      <c r="I409" s="189"/>
      <c r="J409" s="190">
        <f>ROUND(I409*H409,2)</f>
        <v>0</v>
      </c>
      <c r="K409" s="186" t="s">
        <v>147</v>
      </c>
      <c r="L409" s="39"/>
      <c r="M409" s="191" t="s">
        <v>1</v>
      </c>
      <c r="N409" s="192" t="s">
        <v>41</v>
      </c>
      <c r="O409" s="71"/>
      <c r="P409" s="193">
        <f>O409*H409</f>
        <v>0</v>
      </c>
      <c r="Q409" s="193">
        <v>0</v>
      </c>
      <c r="R409" s="193">
        <f>Q409*H409</f>
        <v>0</v>
      </c>
      <c r="S409" s="193">
        <v>0</v>
      </c>
      <c r="T409" s="194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5" t="s">
        <v>130</v>
      </c>
      <c r="AT409" s="195" t="s">
        <v>132</v>
      </c>
      <c r="AU409" s="195" t="s">
        <v>86</v>
      </c>
      <c r="AY409" s="17" t="s">
        <v>131</v>
      </c>
      <c r="BE409" s="196">
        <f>IF(N409="základní",J409,0)</f>
        <v>0</v>
      </c>
      <c r="BF409" s="196">
        <f>IF(N409="snížená",J409,0)</f>
        <v>0</v>
      </c>
      <c r="BG409" s="196">
        <f>IF(N409="zákl. přenesená",J409,0)</f>
        <v>0</v>
      </c>
      <c r="BH409" s="196">
        <f>IF(N409="sníž. přenesená",J409,0)</f>
        <v>0</v>
      </c>
      <c r="BI409" s="196">
        <f>IF(N409="nulová",J409,0)</f>
        <v>0</v>
      </c>
      <c r="BJ409" s="17" t="s">
        <v>84</v>
      </c>
      <c r="BK409" s="196">
        <f>ROUND(I409*H409,2)</f>
        <v>0</v>
      </c>
      <c r="BL409" s="17" t="s">
        <v>130</v>
      </c>
      <c r="BM409" s="195" t="s">
        <v>643</v>
      </c>
    </row>
    <row r="410" spans="1:47" s="2" customFormat="1" ht="11.25">
      <c r="A410" s="34"/>
      <c r="B410" s="35"/>
      <c r="C410" s="36"/>
      <c r="D410" s="197" t="s">
        <v>137</v>
      </c>
      <c r="E410" s="36"/>
      <c r="F410" s="198" t="s">
        <v>1188</v>
      </c>
      <c r="G410" s="36"/>
      <c r="H410" s="36"/>
      <c r="I410" s="199"/>
      <c r="J410" s="36"/>
      <c r="K410" s="36"/>
      <c r="L410" s="39"/>
      <c r="M410" s="200"/>
      <c r="N410" s="201"/>
      <c r="O410" s="71"/>
      <c r="P410" s="71"/>
      <c r="Q410" s="71"/>
      <c r="R410" s="71"/>
      <c r="S410" s="71"/>
      <c r="T410" s="72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137</v>
      </c>
      <c r="AU410" s="17" t="s">
        <v>86</v>
      </c>
    </row>
    <row r="411" spans="1:47" s="2" customFormat="1" ht="11.25">
      <c r="A411" s="34"/>
      <c r="B411" s="35"/>
      <c r="C411" s="36"/>
      <c r="D411" s="204" t="s">
        <v>148</v>
      </c>
      <c r="E411" s="36"/>
      <c r="F411" s="205" t="s">
        <v>1189</v>
      </c>
      <c r="G411" s="36"/>
      <c r="H411" s="36"/>
      <c r="I411" s="199"/>
      <c r="J411" s="36"/>
      <c r="K411" s="36"/>
      <c r="L411" s="39"/>
      <c r="M411" s="200"/>
      <c r="N411" s="201"/>
      <c r="O411" s="71"/>
      <c r="P411" s="71"/>
      <c r="Q411" s="71"/>
      <c r="R411" s="71"/>
      <c r="S411" s="71"/>
      <c r="T411" s="72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7" t="s">
        <v>148</v>
      </c>
      <c r="AU411" s="17" t="s">
        <v>86</v>
      </c>
    </row>
    <row r="412" spans="1:65" s="2" customFormat="1" ht="21.75" customHeight="1">
      <c r="A412" s="34"/>
      <c r="B412" s="35"/>
      <c r="C412" s="243" t="s">
        <v>437</v>
      </c>
      <c r="D412" s="243" t="s">
        <v>332</v>
      </c>
      <c r="E412" s="244" t="s">
        <v>1190</v>
      </c>
      <c r="F412" s="245" t="s">
        <v>1191</v>
      </c>
      <c r="G412" s="246" t="s">
        <v>226</v>
      </c>
      <c r="H412" s="247">
        <v>12</v>
      </c>
      <c r="I412" s="248"/>
      <c r="J412" s="249">
        <f>ROUND(I412*H412,2)</f>
        <v>0</v>
      </c>
      <c r="K412" s="245" t="s">
        <v>147</v>
      </c>
      <c r="L412" s="250"/>
      <c r="M412" s="251" t="s">
        <v>1</v>
      </c>
      <c r="N412" s="252" t="s">
        <v>41</v>
      </c>
      <c r="O412" s="71"/>
      <c r="P412" s="193">
        <f>O412*H412</f>
        <v>0</v>
      </c>
      <c r="Q412" s="193">
        <v>0</v>
      </c>
      <c r="R412" s="193">
        <f>Q412*H412</f>
        <v>0</v>
      </c>
      <c r="S412" s="193">
        <v>0</v>
      </c>
      <c r="T412" s="194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95" t="s">
        <v>156</v>
      </c>
      <c r="AT412" s="195" t="s">
        <v>332</v>
      </c>
      <c r="AU412" s="195" t="s">
        <v>86</v>
      </c>
      <c r="AY412" s="17" t="s">
        <v>131</v>
      </c>
      <c r="BE412" s="196">
        <f>IF(N412="základní",J412,0)</f>
        <v>0</v>
      </c>
      <c r="BF412" s="196">
        <f>IF(N412="snížená",J412,0)</f>
        <v>0</v>
      </c>
      <c r="BG412" s="196">
        <f>IF(N412="zákl. přenesená",J412,0)</f>
        <v>0</v>
      </c>
      <c r="BH412" s="196">
        <f>IF(N412="sníž. přenesená",J412,0)</f>
        <v>0</v>
      </c>
      <c r="BI412" s="196">
        <f>IF(N412="nulová",J412,0)</f>
        <v>0</v>
      </c>
      <c r="BJ412" s="17" t="s">
        <v>84</v>
      </c>
      <c r="BK412" s="196">
        <f>ROUND(I412*H412,2)</f>
        <v>0</v>
      </c>
      <c r="BL412" s="17" t="s">
        <v>130</v>
      </c>
      <c r="BM412" s="195" t="s">
        <v>646</v>
      </c>
    </row>
    <row r="413" spans="1:47" s="2" customFormat="1" ht="11.25">
      <c r="A413" s="34"/>
      <c r="B413" s="35"/>
      <c r="C413" s="36"/>
      <c r="D413" s="197" t="s">
        <v>137</v>
      </c>
      <c r="E413" s="36"/>
      <c r="F413" s="198" t="s">
        <v>1191</v>
      </c>
      <c r="G413" s="36"/>
      <c r="H413" s="36"/>
      <c r="I413" s="199"/>
      <c r="J413" s="36"/>
      <c r="K413" s="36"/>
      <c r="L413" s="39"/>
      <c r="M413" s="200"/>
      <c r="N413" s="201"/>
      <c r="O413" s="71"/>
      <c r="P413" s="71"/>
      <c r="Q413" s="71"/>
      <c r="R413" s="71"/>
      <c r="S413" s="71"/>
      <c r="T413" s="72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7" t="s">
        <v>137</v>
      </c>
      <c r="AU413" s="17" t="s">
        <v>86</v>
      </c>
    </row>
    <row r="414" spans="1:65" s="2" customFormat="1" ht="24.2" customHeight="1">
      <c r="A414" s="34"/>
      <c r="B414" s="35"/>
      <c r="C414" s="184" t="s">
        <v>1192</v>
      </c>
      <c r="D414" s="184" t="s">
        <v>132</v>
      </c>
      <c r="E414" s="185" t="s">
        <v>1193</v>
      </c>
      <c r="F414" s="186" t="s">
        <v>1194</v>
      </c>
      <c r="G414" s="187" t="s">
        <v>226</v>
      </c>
      <c r="H414" s="188">
        <v>12</v>
      </c>
      <c r="I414" s="189"/>
      <c r="J414" s="190">
        <f>ROUND(I414*H414,2)</f>
        <v>0</v>
      </c>
      <c r="K414" s="186" t="s">
        <v>147</v>
      </c>
      <c r="L414" s="39"/>
      <c r="M414" s="191" t="s">
        <v>1</v>
      </c>
      <c r="N414" s="192" t="s">
        <v>41</v>
      </c>
      <c r="O414" s="71"/>
      <c r="P414" s="193">
        <f>O414*H414</f>
        <v>0</v>
      </c>
      <c r="Q414" s="193">
        <v>0</v>
      </c>
      <c r="R414" s="193">
        <f>Q414*H414</f>
        <v>0</v>
      </c>
      <c r="S414" s="193">
        <v>0</v>
      </c>
      <c r="T414" s="194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5" t="s">
        <v>130</v>
      </c>
      <c r="AT414" s="195" t="s">
        <v>132</v>
      </c>
      <c r="AU414" s="195" t="s">
        <v>86</v>
      </c>
      <c r="AY414" s="17" t="s">
        <v>131</v>
      </c>
      <c r="BE414" s="196">
        <f>IF(N414="základní",J414,0)</f>
        <v>0</v>
      </c>
      <c r="BF414" s="196">
        <f>IF(N414="snížená",J414,0)</f>
        <v>0</v>
      </c>
      <c r="BG414" s="196">
        <f>IF(N414="zákl. přenesená",J414,0)</f>
        <v>0</v>
      </c>
      <c r="BH414" s="196">
        <f>IF(N414="sníž. přenesená",J414,0)</f>
        <v>0</v>
      </c>
      <c r="BI414" s="196">
        <f>IF(N414="nulová",J414,0)</f>
        <v>0</v>
      </c>
      <c r="BJ414" s="17" t="s">
        <v>84</v>
      </c>
      <c r="BK414" s="196">
        <f>ROUND(I414*H414,2)</f>
        <v>0</v>
      </c>
      <c r="BL414" s="17" t="s">
        <v>130</v>
      </c>
      <c r="BM414" s="195" t="s">
        <v>652</v>
      </c>
    </row>
    <row r="415" spans="1:47" s="2" customFormat="1" ht="19.5">
      <c r="A415" s="34"/>
      <c r="B415" s="35"/>
      <c r="C415" s="36"/>
      <c r="D415" s="197" t="s">
        <v>137</v>
      </c>
      <c r="E415" s="36"/>
      <c r="F415" s="198" t="s">
        <v>1195</v>
      </c>
      <c r="G415" s="36"/>
      <c r="H415" s="36"/>
      <c r="I415" s="199"/>
      <c r="J415" s="36"/>
      <c r="K415" s="36"/>
      <c r="L415" s="39"/>
      <c r="M415" s="200"/>
      <c r="N415" s="201"/>
      <c r="O415" s="71"/>
      <c r="P415" s="71"/>
      <c r="Q415" s="71"/>
      <c r="R415" s="71"/>
      <c r="S415" s="71"/>
      <c r="T415" s="72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137</v>
      </c>
      <c r="AU415" s="17" t="s">
        <v>86</v>
      </c>
    </row>
    <row r="416" spans="1:47" s="2" customFormat="1" ht="11.25">
      <c r="A416" s="34"/>
      <c r="B416" s="35"/>
      <c r="C416" s="36"/>
      <c r="D416" s="204" t="s">
        <v>148</v>
      </c>
      <c r="E416" s="36"/>
      <c r="F416" s="205" t="s">
        <v>1196</v>
      </c>
      <c r="G416" s="36"/>
      <c r="H416" s="36"/>
      <c r="I416" s="199"/>
      <c r="J416" s="36"/>
      <c r="K416" s="36"/>
      <c r="L416" s="39"/>
      <c r="M416" s="200"/>
      <c r="N416" s="201"/>
      <c r="O416" s="71"/>
      <c r="P416" s="71"/>
      <c r="Q416" s="71"/>
      <c r="R416" s="71"/>
      <c r="S416" s="71"/>
      <c r="T416" s="72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T416" s="17" t="s">
        <v>148</v>
      </c>
      <c r="AU416" s="17" t="s">
        <v>86</v>
      </c>
    </row>
    <row r="417" spans="1:65" s="2" customFormat="1" ht="21.75" customHeight="1">
      <c r="A417" s="34"/>
      <c r="B417" s="35"/>
      <c r="C417" s="243" t="s">
        <v>441</v>
      </c>
      <c r="D417" s="243" t="s">
        <v>332</v>
      </c>
      <c r="E417" s="244" t="s">
        <v>1197</v>
      </c>
      <c r="F417" s="245" t="s">
        <v>1198</v>
      </c>
      <c r="G417" s="246" t="s">
        <v>226</v>
      </c>
      <c r="H417" s="247">
        <v>12</v>
      </c>
      <c r="I417" s="248"/>
      <c r="J417" s="249">
        <f>ROUND(I417*H417,2)</f>
        <v>0</v>
      </c>
      <c r="K417" s="245" t="s">
        <v>147</v>
      </c>
      <c r="L417" s="250"/>
      <c r="M417" s="251" t="s">
        <v>1</v>
      </c>
      <c r="N417" s="252" t="s">
        <v>41</v>
      </c>
      <c r="O417" s="71"/>
      <c r="P417" s="193">
        <f>O417*H417</f>
        <v>0</v>
      </c>
      <c r="Q417" s="193">
        <v>0</v>
      </c>
      <c r="R417" s="193">
        <f>Q417*H417</f>
        <v>0</v>
      </c>
      <c r="S417" s="193">
        <v>0</v>
      </c>
      <c r="T417" s="194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95" t="s">
        <v>156</v>
      </c>
      <c r="AT417" s="195" t="s">
        <v>332</v>
      </c>
      <c r="AU417" s="195" t="s">
        <v>86</v>
      </c>
      <c r="AY417" s="17" t="s">
        <v>131</v>
      </c>
      <c r="BE417" s="196">
        <f>IF(N417="základní",J417,0)</f>
        <v>0</v>
      </c>
      <c r="BF417" s="196">
        <f>IF(N417="snížená",J417,0)</f>
        <v>0</v>
      </c>
      <c r="BG417" s="196">
        <f>IF(N417="zákl. přenesená",J417,0)</f>
        <v>0</v>
      </c>
      <c r="BH417" s="196">
        <f>IF(N417="sníž. přenesená",J417,0)</f>
        <v>0</v>
      </c>
      <c r="BI417" s="196">
        <f>IF(N417="nulová",J417,0)</f>
        <v>0</v>
      </c>
      <c r="BJ417" s="17" t="s">
        <v>84</v>
      </c>
      <c r="BK417" s="196">
        <f>ROUND(I417*H417,2)</f>
        <v>0</v>
      </c>
      <c r="BL417" s="17" t="s">
        <v>130</v>
      </c>
      <c r="BM417" s="195" t="s">
        <v>657</v>
      </c>
    </row>
    <row r="418" spans="1:47" s="2" customFormat="1" ht="11.25">
      <c r="A418" s="34"/>
      <c r="B418" s="35"/>
      <c r="C418" s="36"/>
      <c r="D418" s="197" t="s">
        <v>137</v>
      </c>
      <c r="E418" s="36"/>
      <c r="F418" s="198" t="s">
        <v>1198</v>
      </c>
      <c r="G418" s="36"/>
      <c r="H418" s="36"/>
      <c r="I418" s="199"/>
      <c r="J418" s="36"/>
      <c r="K418" s="36"/>
      <c r="L418" s="39"/>
      <c r="M418" s="200"/>
      <c r="N418" s="201"/>
      <c r="O418" s="71"/>
      <c r="P418" s="71"/>
      <c r="Q418" s="71"/>
      <c r="R418" s="71"/>
      <c r="S418" s="71"/>
      <c r="T418" s="72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7" t="s">
        <v>137</v>
      </c>
      <c r="AU418" s="17" t="s">
        <v>86</v>
      </c>
    </row>
    <row r="419" spans="1:65" s="2" customFormat="1" ht="24.2" customHeight="1">
      <c r="A419" s="34"/>
      <c r="B419" s="35"/>
      <c r="C419" s="184" t="s">
        <v>1199</v>
      </c>
      <c r="D419" s="184" t="s">
        <v>132</v>
      </c>
      <c r="E419" s="185" t="s">
        <v>1200</v>
      </c>
      <c r="F419" s="186" t="s">
        <v>1201</v>
      </c>
      <c r="G419" s="187" t="s">
        <v>226</v>
      </c>
      <c r="H419" s="188">
        <v>10</v>
      </c>
      <c r="I419" s="189"/>
      <c r="J419" s="190">
        <f>ROUND(I419*H419,2)</f>
        <v>0</v>
      </c>
      <c r="K419" s="186" t="s">
        <v>147</v>
      </c>
      <c r="L419" s="39"/>
      <c r="M419" s="191" t="s">
        <v>1</v>
      </c>
      <c r="N419" s="192" t="s">
        <v>41</v>
      </c>
      <c r="O419" s="71"/>
      <c r="P419" s="193">
        <f>O419*H419</f>
        <v>0</v>
      </c>
      <c r="Q419" s="193">
        <v>0</v>
      </c>
      <c r="R419" s="193">
        <f>Q419*H419</f>
        <v>0</v>
      </c>
      <c r="S419" s="193">
        <v>0</v>
      </c>
      <c r="T419" s="194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5" t="s">
        <v>130</v>
      </c>
      <c r="AT419" s="195" t="s">
        <v>132</v>
      </c>
      <c r="AU419" s="195" t="s">
        <v>86</v>
      </c>
      <c r="AY419" s="17" t="s">
        <v>131</v>
      </c>
      <c r="BE419" s="196">
        <f>IF(N419="základní",J419,0)</f>
        <v>0</v>
      </c>
      <c r="BF419" s="196">
        <f>IF(N419="snížená",J419,0)</f>
        <v>0</v>
      </c>
      <c r="BG419" s="196">
        <f>IF(N419="zákl. přenesená",J419,0)</f>
        <v>0</v>
      </c>
      <c r="BH419" s="196">
        <f>IF(N419="sníž. přenesená",J419,0)</f>
        <v>0</v>
      </c>
      <c r="BI419" s="196">
        <f>IF(N419="nulová",J419,0)</f>
        <v>0</v>
      </c>
      <c r="BJ419" s="17" t="s">
        <v>84</v>
      </c>
      <c r="BK419" s="196">
        <f>ROUND(I419*H419,2)</f>
        <v>0</v>
      </c>
      <c r="BL419" s="17" t="s">
        <v>130</v>
      </c>
      <c r="BM419" s="195" t="s">
        <v>1202</v>
      </c>
    </row>
    <row r="420" spans="1:47" s="2" customFormat="1" ht="29.25">
      <c r="A420" s="34"/>
      <c r="B420" s="35"/>
      <c r="C420" s="36"/>
      <c r="D420" s="197" t="s">
        <v>137</v>
      </c>
      <c r="E420" s="36"/>
      <c r="F420" s="198" t="s">
        <v>1203</v>
      </c>
      <c r="G420" s="36"/>
      <c r="H420" s="36"/>
      <c r="I420" s="199"/>
      <c r="J420" s="36"/>
      <c r="K420" s="36"/>
      <c r="L420" s="39"/>
      <c r="M420" s="200"/>
      <c r="N420" s="201"/>
      <c r="O420" s="71"/>
      <c r="P420" s="71"/>
      <c r="Q420" s="71"/>
      <c r="R420" s="71"/>
      <c r="S420" s="71"/>
      <c r="T420" s="72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T420" s="17" t="s">
        <v>137</v>
      </c>
      <c r="AU420" s="17" t="s">
        <v>86</v>
      </c>
    </row>
    <row r="421" spans="1:47" s="2" customFormat="1" ht="11.25">
      <c r="A421" s="34"/>
      <c r="B421" s="35"/>
      <c r="C421" s="36"/>
      <c r="D421" s="204" t="s">
        <v>148</v>
      </c>
      <c r="E421" s="36"/>
      <c r="F421" s="205" t="s">
        <v>1204</v>
      </c>
      <c r="G421" s="36"/>
      <c r="H421" s="36"/>
      <c r="I421" s="199"/>
      <c r="J421" s="36"/>
      <c r="K421" s="36"/>
      <c r="L421" s="39"/>
      <c r="M421" s="200"/>
      <c r="N421" s="201"/>
      <c r="O421" s="71"/>
      <c r="P421" s="71"/>
      <c r="Q421" s="71"/>
      <c r="R421" s="71"/>
      <c r="S421" s="71"/>
      <c r="T421" s="72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T421" s="17" t="s">
        <v>148</v>
      </c>
      <c r="AU421" s="17" t="s">
        <v>86</v>
      </c>
    </row>
    <row r="422" spans="1:65" s="2" customFormat="1" ht="37.9" customHeight="1">
      <c r="A422" s="34"/>
      <c r="B422" s="35"/>
      <c r="C422" s="243" t="s">
        <v>447</v>
      </c>
      <c r="D422" s="243" t="s">
        <v>332</v>
      </c>
      <c r="E422" s="244" t="s">
        <v>1205</v>
      </c>
      <c r="F422" s="245" t="s">
        <v>1206</v>
      </c>
      <c r="G422" s="246" t="s">
        <v>226</v>
      </c>
      <c r="H422" s="247">
        <v>10</v>
      </c>
      <c r="I422" s="248"/>
      <c r="J422" s="249">
        <f>ROUND(I422*H422,2)</f>
        <v>0</v>
      </c>
      <c r="K422" s="245" t="s">
        <v>147</v>
      </c>
      <c r="L422" s="250"/>
      <c r="M422" s="251" t="s">
        <v>1</v>
      </c>
      <c r="N422" s="252" t="s">
        <v>41</v>
      </c>
      <c r="O422" s="71"/>
      <c r="P422" s="193">
        <f>O422*H422</f>
        <v>0</v>
      </c>
      <c r="Q422" s="193">
        <v>0</v>
      </c>
      <c r="R422" s="193">
        <f>Q422*H422</f>
        <v>0</v>
      </c>
      <c r="S422" s="193">
        <v>0</v>
      </c>
      <c r="T422" s="194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95" t="s">
        <v>156</v>
      </c>
      <c r="AT422" s="195" t="s">
        <v>332</v>
      </c>
      <c r="AU422" s="195" t="s">
        <v>86</v>
      </c>
      <c r="AY422" s="17" t="s">
        <v>131</v>
      </c>
      <c r="BE422" s="196">
        <f>IF(N422="základní",J422,0)</f>
        <v>0</v>
      </c>
      <c r="BF422" s="196">
        <f>IF(N422="snížená",J422,0)</f>
        <v>0</v>
      </c>
      <c r="BG422" s="196">
        <f>IF(N422="zákl. přenesená",J422,0)</f>
        <v>0</v>
      </c>
      <c r="BH422" s="196">
        <f>IF(N422="sníž. přenesená",J422,0)</f>
        <v>0</v>
      </c>
      <c r="BI422" s="196">
        <f>IF(N422="nulová",J422,0)</f>
        <v>0</v>
      </c>
      <c r="BJ422" s="17" t="s">
        <v>84</v>
      </c>
      <c r="BK422" s="196">
        <f>ROUND(I422*H422,2)</f>
        <v>0</v>
      </c>
      <c r="BL422" s="17" t="s">
        <v>130</v>
      </c>
      <c r="BM422" s="195" t="s">
        <v>1207</v>
      </c>
    </row>
    <row r="423" spans="1:47" s="2" customFormat="1" ht="19.5">
      <c r="A423" s="34"/>
      <c r="B423" s="35"/>
      <c r="C423" s="36"/>
      <c r="D423" s="197" t="s">
        <v>137</v>
      </c>
      <c r="E423" s="36"/>
      <c r="F423" s="198" t="s">
        <v>1206</v>
      </c>
      <c r="G423" s="36"/>
      <c r="H423" s="36"/>
      <c r="I423" s="199"/>
      <c r="J423" s="36"/>
      <c r="K423" s="36"/>
      <c r="L423" s="39"/>
      <c r="M423" s="200"/>
      <c r="N423" s="201"/>
      <c r="O423" s="71"/>
      <c r="P423" s="71"/>
      <c r="Q423" s="71"/>
      <c r="R423" s="71"/>
      <c r="S423" s="71"/>
      <c r="T423" s="72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7" t="s">
        <v>137</v>
      </c>
      <c r="AU423" s="17" t="s">
        <v>86</v>
      </c>
    </row>
    <row r="424" spans="2:63" s="12" customFormat="1" ht="22.9" customHeight="1">
      <c r="B424" s="170"/>
      <c r="C424" s="171"/>
      <c r="D424" s="172" t="s">
        <v>75</v>
      </c>
      <c r="E424" s="202" t="s">
        <v>175</v>
      </c>
      <c r="F424" s="202" t="s">
        <v>478</v>
      </c>
      <c r="G424" s="171"/>
      <c r="H424" s="171"/>
      <c r="I424" s="174"/>
      <c r="J424" s="203">
        <f>BK424</f>
        <v>0</v>
      </c>
      <c r="K424" s="171"/>
      <c r="L424" s="176"/>
      <c r="M424" s="177"/>
      <c r="N424" s="178"/>
      <c r="O424" s="178"/>
      <c r="P424" s="179">
        <f>SUM(P425:P446)</f>
        <v>0</v>
      </c>
      <c r="Q424" s="178"/>
      <c r="R424" s="179">
        <f>SUM(R425:R446)</f>
        <v>0</v>
      </c>
      <c r="S424" s="178"/>
      <c r="T424" s="180">
        <f>SUM(T425:T446)</f>
        <v>0</v>
      </c>
      <c r="AR424" s="181" t="s">
        <v>84</v>
      </c>
      <c r="AT424" s="182" t="s">
        <v>75</v>
      </c>
      <c r="AU424" s="182" t="s">
        <v>84</v>
      </c>
      <c r="AY424" s="181" t="s">
        <v>131</v>
      </c>
      <c r="BK424" s="183">
        <f>SUM(BK425:BK446)</f>
        <v>0</v>
      </c>
    </row>
    <row r="425" spans="1:65" s="2" customFormat="1" ht="33" customHeight="1">
      <c r="A425" s="34"/>
      <c r="B425" s="35"/>
      <c r="C425" s="184" t="s">
        <v>1208</v>
      </c>
      <c r="D425" s="184" t="s">
        <v>132</v>
      </c>
      <c r="E425" s="185" t="s">
        <v>784</v>
      </c>
      <c r="F425" s="186" t="s">
        <v>785</v>
      </c>
      <c r="G425" s="187" t="s">
        <v>271</v>
      </c>
      <c r="H425" s="188">
        <v>548.58</v>
      </c>
      <c r="I425" s="189"/>
      <c r="J425" s="190">
        <f>ROUND(I425*H425,2)</f>
        <v>0</v>
      </c>
      <c r="K425" s="186" t="s">
        <v>147</v>
      </c>
      <c r="L425" s="39"/>
      <c r="M425" s="191" t="s">
        <v>1</v>
      </c>
      <c r="N425" s="192" t="s">
        <v>41</v>
      </c>
      <c r="O425" s="71"/>
      <c r="P425" s="193">
        <f>O425*H425</f>
        <v>0</v>
      </c>
      <c r="Q425" s="193">
        <v>0</v>
      </c>
      <c r="R425" s="193">
        <f>Q425*H425</f>
        <v>0</v>
      </c>
      <c r="S425" s="193">
        <v>0</v>
      </c>
      <c r="T425" s="194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95" t="s">
        <v>130</v>
      </c>
      <c r="AT425" s="195" t="s">
        <v>132</v>
      </c>
      <c r="AU425" s="195" t="s">
        <v>86</v>
      </c>
      <c r="AY425" s="17" t="s">
        <v>131</v>
      </c>
      <c r="BE425" s="196">
        <f>IF(N425="základní",J425,0)</f>
        <v>0</v>
      </c>
      <c r="BF425" s="196">
        <f>IF(N425="snížená",J425,0)</f>
        <v>0</v>
      </c>
      <c r="BG425" s="196">
        <f>IF(N425="zákl. přenesená",J425,0)</f>
        <v>0</v>
      </c>
      <c r="BH425" s="196">
        <f>IF(N425="sníž. přenesená",J425,0)</f>
        <v>0</v>
      </c>
      <c r="BI425" s="196">
        <f>IF(N425="nulová",J425,0)</f>
        <v>0</v>
      </c>
      <c r="BJ425" s="17" t="s">
        <v>84</v>
      </c>
      <c r="BK425" s="196">
        <f>ROUND(I425*H425,2)</f>
        <v>0</v>
      </c>
      <c r="BL425" s="17" t="s">
        <v>130</v>
      </c>
      <c r="BM425" s="195" t="s">
        <v>1209</v>
      </c>
    </row>
    <row r="426" spans="1:47" s="2" customFormat="1" ht="19.5">
      <c r="A426" s="34"/>
      <c r="B426" s="35"/>
      <c r="C426" s="36"/>
      <c r="D426" s="197" t="s">
        <v>137</v>
      </c>
      <c r="E426" s="36"/>
      <c r="F426" s="198" t="s">
        <v>786</v>
      </c>
      <c r="G426" s="36"/>
      <c r="H426" s="36"/>
      <c r="I426" s="199"/>
      <c r="J426" s="36"/>
      <c r="K426" s="36"/>
      <c r="L426" s="39"/>
      <c r="M426" s="200"/>
      <c r="N426" s="201"/>
      <c r="O426" s="71"/>
      <c r="P426" s="71"/>
      <c r="Q426" s="71"/>
      <c r="R426" s="71"/>
      <c r="S426" s="71"/>
      <c r="T426" s="72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T426" s="17" t="s">
        <v>137</v>
      </c>
      <c r="AU426" s="17" t="s">
        <v>86</v>
      </c>
    </row>
    <row r="427" spans="1:47" s="2" customFormat="1" ht="11.25">
      <c r="A427" s="34"/>
      <c r="B427" s="35"/>
      <c r="C427" s="36"/>
      <c r="D427" s="204" t="s">
        <v>148</v>
      </c>
      <c r="E427" s="36"/>
      <c r="F427" s="205" t="s">
        <v>787</v>
      </c>
      <c r="G427" s="36"/>
      <c r="H427" s="36"/>
      <c r="I427" s="199"/>
      <c r="J427" s="36"/>
      <c r="K427" s="36"/>
      <c r="L427" s="39"/>
      <c r="M427" s="200"/>
      <c r="N427" s="201"/>
      <c r="O427" s="71"/>
      <c r="P427" s="71"/>
      <c r="Q427" s="71"/>
      <c r="R427" s="71"/>
      <c r="S427" s="71"/>
      <c r="T427" s="72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T427" s="17" t="s">
        <v>148</v>
      </c>
      <c r="AU427" s="17" t="s">
        <v>86</v>
      </c>
    </row>
    <row r="428" spans="2:51" s="13" customFormat="1" ht="11.25">
      <c r="B428" s="211"/>
      <c r="C428" s="212"/>
      <c r="D428" s="197" t="s">
        <v>238</v>
      </c>
      <c r="E428" s="213" t="s">
        <v>1</v>
      </c>
      <c r="F428" s="214" t="s">
        <v>1210</v>
      </c>
      <c r="G428" s="212"/>
      <c r="H428" s="215">
        <v>548.58</v>
      </c>
      <c r="I428" s="216"/>
      <c r="J428" s="212"/>
      <c r="K428" s="212"/>
      <c r="L428" s="217"/>
      <c r="M428" s="218"/>
      <c r="N428" s="219"/>
      <c r="O428" s="219"/>
      <c r="P428" s="219"/>
      <c r="Q428" s="219"/>
      <c r="R428" s="219"/>
      <c r="S428" s="219"/>
      <c r="T428" s="220"/>
      <c r="AT428" s="221" t="s">
        <v>238</v>
      </c>
      <c r="AU428" s="221" t="s">
        <v>86</v>
      </c>
      <c r="AV428" s="13" t="s">
        <v>86</v>
      </c>
      <c r="AW428" s="13" t="s">
        <v>32</v>
      </c>
      <c r="AX428" s="13" t="s">
        <v>76</v>
      </c>
      <c r="AY428" s="221" t="s">
        <v>131</v>
      </c>
    </row>
    <row r="429" spans="2:51" s="14" customFormat="1" ht="11.25">
      <c r="B429" s="222"/>
      <c r="C429" s="223"/>
      <c r="D429" s="197" t="s">
        <v>238</v>
      </c>
      <c r="E429" s="224" t="s">
        <v>1</v>
      </c>
      <c r="F429" s="225" t="s">
        <v>240</v>
      </c>
      <c r="G429" s="223"/>
      <c r="H429" s="226">
        <v>548.58</v>
      </c>
      <c r="I429" s="227"/>
      <c r="J429" s="223"/>
      <c r="K429" s="223"/>
      <c r="L429" s="228"/>
      <c r="M429" s="229"/>
      <c r="N429" s="230"/>
      <c r="O429" s="230"/>
      <c r="P429" s="230"/>
      <c r="Q429" s="230"/>
      <c r="R429" s="230"/>
      <c r="S429" s="230"/>
      <c r="T429" s="231"/>
      <c r="AT429" s="232" t="s">
        <v>238</v>
      </c>
      <c r="AU429" s="232" t="s">
        <v>86</v>
      </c>
      <c r="AV429" s="14" t="s">
        <v>130</v>
      </c>
      <c r="AW429" s="14" t="s">
        <v>32</v>
      </c>
      <c r="AX429" s="14" t="s">
        <v>84</v>
      </c>
      <c r="AY429" s="232" t="s">
        <v>131</v>
      </c>
    </row>
    <row r="430" spans="1:65" s="2" customFormat="1" ht="24.2" customHeight="1">
      <c r="A430" s="34"/>
      <c r="B430" s="35"/>
      <c r="C430" s="184" t="s">
        <v>451</v>
      </c>
      <c r="D430" s="184" t="s">
        <v>132</v>
      </c>
      <c r="E430" s="185" t="s">
        <v>1211</v>
      </c>
      <c r="F430" s="186" t="s">
        <v>1212</v>
      </c>
      <c r="G430" s="187" t="s">
        <v>271</v>
      </c>
      <c r="H430" s="188">
        <v>548.58</v>
      </c>
      <c r="I430" s="189"/>
      <c r="J430" s="190">
        <f>ROUND(I430*H430,2)</f>
        <v>0</v>
      </c>
      <c r="K430" s="186" t="s">
        <v>147</v>
      </c>
      <c r="L430" s="39"/>
      <c r="M430" s="191" t="s">
        <v>1</v>
      </c>
      <c r="N430" s="192" t="s">
        <v>41</v>
      </c>
      <c r="O430" s="71"/>
      <c r="P430" s="193">
        <f>O430*H430</f>
        <v>0</v>
      </c>
      <c r="Q430" s="193">
        <v>0</v>
      </c>
      <c r="R430" s="193">
        <f>Q430*H430</f>
        <v>0</v>
      </c>
      <c r="S430" s="193">
        <v>0</v>
      </c>
      <c r="T430" s="194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95" t="s">
        <v>130</v>
      </c>
      <c r="AT430" s="195" t="s">
        <v>132</v>
      </c>
      <c r="AU430" s="195" t="s">
        <v>86</v>
      </c>
      <c r="AY430" s="17" t="s">
        <v>131</v>
      </c>
      <c r="BE430" s="196">
        <f>IF(N430="základní",J430,0)</f>
        <v>0</v>
      </c>
      <c r="BF430" s="196">
        <f>IF(N430="snížená",J430,0)</f>
        <v>0</v>
      </c>
      <c r="BG430" s="196">
        <f>IF(N430="zákl. přenesená",J430,0)</f>
        <v>0</v>
      </c>
      <c r="BH430" s="196">
        <f>IF(N430="sníž. přenesená",J430,0)</f>
        <v>0</v>
      </c>
      <c r="BI430" s="196">
        <f>IF(N430="nulová",J430,0)</f>
        <v>0</v>
      </c>
      <c r="BJ430" s="17" t="s">
        <v>84</v>
      </c>
      <c r="BK430" s="196">
        <f>ROUND(I430*H430,2)</f>
        <v>0</v>
      </c>
      <c r="BL430" s="17" t="s">
        <v>130</v>
      </c>
      <c r="BM430" s="195" t="s">
        <v>1213</v>
      </c>
    </row>
    <row r="431" spans="1:47" s="2" customFormat="1" ht="19.5">
      <c r="A431" s="34"/>
      <c r="B431" s="35"/>
      <c r="C431" s="36"/>
      <c r="D431" s="197" t="s">
        <v>137</v>
      </c>
      <c r="E431" s="36"/>
      <c r="F431" s="198" t="s">
        <v>1214</v>
      </c>
      <c r="G431" s="36"/>
      <c r="H431" s="36"/>
      <c r="I431" s="199"/>
      <c r="J431" s="36"/>
      <c r="K431" s="36"/>
      <c r="L431" s="39"/>
      <c r="M431" s="200"/>
      <c r="N431" s="201"/>
      <c r="O431" s="71"/>
      <c r="P431" s="71"/>
      <c r="Q431" s="71"/>
      <c r="R431" s="71"/>
      <c r="S431" s="71"/>
      <c r="T431" s="72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T431" s="17" t="s">
        <v>137</v>
      </c>
      <c r="AU431" s="17" t="s">
        <v>86</v>
      </c>
    </row>
    <row r="432" spans="1:47" s="2" customFormat="1" ht="11.25">
      <c r="A432" s="34"/>
      <c r="B432" s="35"/>
      <c r="C432" s="36"/>
      <c r="D432" s="204" t="s">
        <v>148</v>
      </c>
      <c r="E432" s="36"/>
      <c r="F432" s="205" t="s">
        <v>1215</v>
      </c>
      <c r="G432" s="36"/>
      <c r="H432" s="36"/>
      <c r="I432" s="199"/>
      <c r="J432" s="36"/>
      <c r="K432" s="36"/>
      <c r="L432" s="39"/>
      <c r="M432" s="200"/>
      <c r="N432" s="201"/>
      <c r="O432" s="71"/>
      <c r="P432" s="71"/>
      <c r="Q432" s="71"/>
      <c r="R432" s="71"/>
      <c r="S432" s="71"/>
      <c r="T432" s="72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T432" s="17" t="s">
        <v>148</v>
      </c>
      <c r="AU432" s="17" t="s">
        <v>86</v>
      </c>
    </row>
    <row r="433" spans="2:51" s="13" customFormat="1" ht="11.25">
      <c r="B433" s="211"/>
      <c r="C433" s="212"/>
      <c r="D433" s="197" t="s">
        <v>238</v>
      </c>
      <c r="E433" s="213" t="s">
        <v>1</v>
      </c>
      <c r="F433" s="214" t="s">
        <v>1210</v>
      </c>
      <c r="G433" s="212"/>
      <c r="H433" s="215">
        <v>548.58</v>
      </c>
      <c r="I433" s="216"/>
      <c r="J433" s="212"/>
      <c r="K433" s="212"/>
      <c r="L433" s="217"/>
      <c r="M433" s="218"/>
      <c r="N433" s="219"/>
      <c r="O433" s="219"/>
      <c r="P433" s="219"/>
      <c r="Q433" s="219"/>
      <c r="R433" s="219"/>
      <c r="S433" s="219"/>
      <c r="T433" s="220"/>
      <c r="AT433" s="221" t="s">
        <v>238</v>
      </c>
      <c r="AU433" s="221" t="s">
        <v>86</v>
      </c>
      <c r="AV433" s="13" t="s">
        <v>86</v>
      </c>
      <c r="AW433" s="13" t="s">
        <v>32</v>
      </c>
      <c r="AX433" s="13" t="s">
        <v>76</v>
      </c>
      <c r="AY433" s="221" t="s">
        <v>131</v>
      </c>
    </row>
    <row r="434" spans="2:51" s="14" customFormat="1" ht="11.25">
      <c r="B434" s="222"/>
      <c r="C434" s="223"/>
      <c r="D434" s="197" t="s">
        <v>238</v>
      </c>
      <c r="E434" s="224" t="s">
        <v>1</v>
      </c>
      <c r="F434" s="225" t="s">
        <v>240</v>
      </c>
      <c r="G434" s="223"/>
      <c r="H434" s="226">
        <v>548.58</v>
      </c>
      <c r="I434" s="227"/>
      <c r="J434" s="223"/>
      <c r="K434" s="223"/>
      <c r="L434" s="228"/>
      <c r="M434" s="229"/>
      <c r="N434" s="230"/>
      <c r="O434" s="230"/>
      <c r="P434" s="230"/>
      <c r="Q434" s="230"/>
      <c r="R434" s="230"/>
      <c r="S434" s="230"/>
      <c r="T434" s="231"/>
      <c r="AT434" s="232" t="s">
        <v>238</v>
      </c>
      <c r="AU434" s="232" t="s">
        <v>86</v>
      </c>
      <c r="AV434" s="14" t="s">
        <v>130</v>
      </c>
      <c r="AW434" s="14" t="s">
        <v>32</v>
      </c>
      <c r="AX434" s="14" t="s">
        <v>84</v>
      </c>
      <c r="AY434" s="232" t="s">
        <v>131</v>
      </c>
    </row>
    <row r="435" spans="1:65" s="2" customFormat="1" ht="24.2" customHeight="1">
      <c r="A435" s="34"/>
      <c r="B435" s="35"/>
      <c r="C435" s="184" t="s">
        <v>1216</v>
      </c>
      <c r="D435" s="184" t="s">
        <v>132</v>
      </c>
      <c r="E435" s="185" t="s">
        <v>1217</v>
      </c>
      <c r="F435" s="186" t="s">
        <v>1218</v>
      </c>
      <c r="G435" s="187" t="s">
        <v>271</v>
      </c>
      <c r="H435" s="188">
        <v>29</v>
      </c>
      <c r="I435" s="189"/>
      <c r="J435" s="190">
        <f>ROUND(I435*H435,2)</f>
        <v>0</v>
      </c>
      <c r="K435" s="186" t="s">
        <v>147</v>
      </c>
      <c r="L435" s="39"/>
      <c r="M435" s="191" t="s">
        <v>1</v>
      </c>
      <c r="N435" s="192" t="s">
        <v>41</v>
      </c>
      <c r="O435" s="71"/>
      <c r="P435" s="193">
        <f>O435*H435</f>
        <v>0</v>
      </c>
      <c r="Q435" s="193">
        <v>0</v>
      </c>
      <c r="R435" s="193">
        <f>Q435*H435</f>
        <v>0</v>
      </c>
      <c r="S435" s="193">
        <v>0</v>
      </c>
      <c r="T435" s="194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95" t="s">
        <v>130</v>
      </c>
      <c r="AT435" s="195" t="s">
        <v>132</v>
      </c>
      <c r="AU435" s="195" t="s">
        <v>86</v>
      </c>
      <c r="AY435" s="17" t="s">
        <v>131</v>
      </c>
      <c r="BE435" s="196">
        <f>IF(N435="základní",J435,0)</f>
        <v>0</v>
      </c>
      <c r="BF435" s="196">
        <f>IF(N435="snížená",J435,0)</f>
        <v>0</v>
      </c>
      <c r="BG435" s="196">
        <f>IF(N435="zákl. přenesená",J435,0)</f>
        <v>0</v>
      </c>
      <c r="BH435" s="196">
        <f>IF(N435="sníž. přenesená",J435,0)</f>
        <v>0</v>
      </c>
      <c r="BI435" s="196">
        <f>IF(N435="nulová",J435,0)</f>
        <v>0</v>
      </c>
      <c r="BJ435" s="17" t="s">
        <v>84</v>
      </c>
      <c r="BK435" s="196">
        <f>ROUND(I435*H435,2)</f>
        <v>0</v>
      </c>
      <c r="BL435" s="17" t="s">
        <v>130</v>
      </c>
      <c r="BM435" s="195" t="s">
        <v>1219</v>
      </c>
    </row>
    <row r="436" spans="1:47" s="2" customFormat="1" ht="19.5">
      <c r="A436" s="34"/>
      <c r="B436" s="35"/>
      <c r="C436" s="36"/>
      <c r="D436" s="197" t="s">
        <v>137</v>
      </c>
      <c r="E436" s="36"/>
      <c r="F436" s="198" t="s">
        <v>1220</v>
      </c>
      <c r="G436" s="36"/>
      <c r="H436" s="36"/>
      <c r="I436" s="199"/>
      <c r="J436" s="36"/>
      <c r="K436" s="36"/>
      <c r="L436" s="39"/>
      <c r="M436" s="200"/>
      <c r="N436" s="201"/>
      <c r="O436" s="71"/>
      <c r="P436" s="71"/>
      <c r="Q436" s="71"/>
      <c r="R436" s="71"/>
      <c r="S436" s="71"/>
      <c r="T436" s="72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T436" s="17" t="s">
        <v>137</v>
      </c>
      <c r="AU436" s="17" t="s">
        <v>86</v>
      </c>
    </row>
    <row r="437" spans="1:47" s="2" customFormat="1" ht="11.25">
      <c r="A437" s="34"/>
      <c r="B437" s="35"/>
      <c r="C437" s="36"/>
      <c r="D437" s="204" t="s">
        <v>148</v>
      </c>
      <c r="E437" s="36"/>
      <c r="F437" s="205" t="s">
        <v>1221</v>
      </c>
      <c r="G437" s="36"/>
      <c r="H437" s="36"/>
      <c r="I437" s="199"/>
      <c r="J437" s="36"/>
      <c r="K437" s="36"/>
      <c r="L437" s="39"/>
      <c r="M437" s="200"/>
      <c r="N437" s="201"/>
      <c r="O437" s="71"/>
      <c r="P437" s="71"/>
      <c r="Q437" s="71"/>
      <c r="R437" s="71"/>
      <c r="S437" s="71"/>
      <c r="T437" s="72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T437" s="17" t="s">
        <v>148</v>
      </c>
      <c r="AU437" s="17" t="s">
        <v>86</v>
      </c>
    </row>
    <row r="438" spans="2:51" s="13" customFormat="1" ht="11.25">
      <c r="B438" s="211"/>
      <c r="C438" s="212"/>
      <c r="D438" s="197" t="s">
        <v>238</v>
      </c>
      <c r="E438" s="213" t="s">
        <v>1</v>
      </c>
      <c r="F438" s="214" t="s">
        <v>1222</v>
      </c>
      <c r="G438" s="212"/>
      <c r="H438" s="215">
        <v>29</v>
      </c>
      <c r="I438" s="216"/>
      <c r="J438" s="212"/>
      <c r="K438" s="212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238</v>
      </c>
      <c r="AU438" s="221" t="s">
        <v>86</v>
      </c>
      <c r="AV438" s="13" t="s">
        <v>86</v>
      </c>
      <c r="AW438" s="13" t="s">
        <v>32</v>
      </c>
      <c r="AX438" s="13" t="s">
        <v>76</v>
      </c>
      <c r="AY438" s="221" t="s">
        <v>131</v>
      </c>
    </row>
    <row r="439" spans="2:51" s="14" customFormat="1" ht="11.25">
      <c r="B439" s="222"/>
      <c r="C439" s="223"/>
      <c r="D439" s="197" t="s">
        <v>238</v>
      </c>
      <c r="E439" s="224" t="s">
        <v>1</v>
      </c>
      <c r="F439" s="225" t="s">
        <v>240</v>
      </c>
      <c r="G439" s="223"/>
      <c r="H439" s="226">
        <v>29</v>
      </c>
      <c r="I439" s="227"/>
      <c r="J439" s="223"/>
      <c r="K439" s="223"/>
      <c r="L439" s="228"/>
      <c r="M439" s="229"/>
      <c r="N439" s="230"/>
      <c r="O439" s="230"/>
      <c r="P439" s="230"/>
      <c r="Q439" s="230"/>
      <c r="R439" s="230"/>
      <c r="S439" s="230"/>
      <c r="T439" s="231"/>
      <c r="AT439" s="232" t="s">
        <v>238</v>
      </c>
      <c r="AU439" s="232" t="s">
        <v>86</v>
      </c>
      <c r="AV439" s="14" t="s">
        <v>130</v>
      </c>
      <c r="AW439" s="14" t="s">
        <v>32</v>
      </c>
      <c r="AX439" s="14" t="s">
        <v>84</v>
      </c>
      <c r="AY439" s="232" t="s">
        <v>131</v>
      </c>
    </row>
    <row r="440" spans="1:65" s="2" customFormat="1" ht="16.5" customHeight="1">
      <c r="A440" s="34"/>
      <c r="B440" s="35"/>
      <c r="C440" s="243" t="s">
        <v>457</v>
      </c>
      <c r="D440" s="243" t="s">
        <v>332</v>
      </c>
      <c r="E440" s="244" t="s">
        <v>1223</v>
      </c>
      <c r="F440" s="245" t="s">
        <v>1224</v>
      </c>
      <c r="G440" s="246" t="s">
        <v>271</v>
      </c>
      <c r="H440" s="247">
        <v>29</v>
      </c>
      <c r="I440" s="248"/>
      <c r="J440" s="249">
        <f>ROUND(I440*H440,2)</f>
        <v>0</v>
      </c>
      <c r="K440" s="245" t="s">
        <v>1</v>
      </c>
      <c r="L440" s="250"/>
      <c r="M440" s="251" t="s">
        <v>1</v>
      </c>
      <c r="N440" s="252" t="s">
        <v>41</v>
      </c>
      <c r="O440" s="71"/>
      <c r="P440" s="193">
        <f>O440*H440</f>
        <v>0</v>
      </c>
      <c r="Q440" s="193">
        <v>0</v>
      </c>
      <c r="R440" s="193">
        <f>Q440*H440</f>
        <v>0</v>
      </c>
      <c r="S440" s="193">
        <v>0</v>
      </c>
      <c r="T440" s="194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95" t="s">
        <v>156</v>
      </c>
      <c r="AT440" s="195" t="s">
        <v>332</v>
      </c>
      <c r="AU440" s="195" t="s">
        <v>86</v>
      </c>
      <c r="AY440" s="17" t="s">
        <v>131</v>
      </c>
      <c r="BE440" s="196">
        <f>IF(N440="základní",J440,0)</f>
        <v>0</v>
      </c>
      <c r="BF440" s="196">
        <f>IF(N440="snížená",J440,0)</f>
        <v>0</v>
      </c>
      <c r="BG440" s="196">
        <f>IF(N440="zákl. přenesená",J440,0)</f>
        <v>0</v>
      </c>
      <c r="BH440" s="196">
        <f>IF(N440="sníž. přenesená",J440,0)</f>
        <v>0</v>
      </c>
      <c r="BI440" s="196">
        <f>IF(N440="nulová",J440,0)</f>
        <v>0</v>
      </c>
      <c r="BJ440" s="17" t="s">
        <v>84</v>
      </c>
      <c r="BK440" s="196">
        <f>ROUND(I440*H440,2)</f>
        <v>0</v>
      </c>
      <c r="BL440" s="17" t="s">
        <v>130</v>
      </c>
      <c r="BM440" s="195" t="s">
        <v>1225</v>
      </c>
    </row>
    <row r="441" spans="1:47" s="2" customFormat="1" ht="19.5">
      <c r="A441" s="34"/>
      <c r="B441" s="35"/>
      <c r="C441" s="36"/>
      <c r="D441" s="197" t="s">
        <v>137</v>
      </c>
      <c r="E441" s="36"/>
      <c r="F441" s="198" t="s">
        <v>1226</v>
      </c>
      <c r="G441" s="36"/>
      <c r="H441" s="36"/>
      <c r="I441" s="199"/>
      <c r="J441" s="36"/>
      <c r="K441" s="36"/>
      <c r="L441" s="39"/>
      <c r="M441" s="200"/>
      <c r="N441" s="201"/>
      <c r="O441" s="71"/>
      <c r="P441" s="71"/>
      <c r="Q441" s="71"/>
      <c r="R441" s="71"/>
      <c r="S441" s="71"/>
      <c r="T441" s="72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T441" s="17" t="s">
        <v>137</v>
      </c>
      <c r="AU441" s="17" t="s">
        <v>86</v>
      </c>
    </row>
    <row r="442" spans="1:65" s="2" customFormat="1" ht="33" customHeight="1">
      <c r="A442" s="34"/>
      <c r="B442" s="35"/>
      <c r="C442" s="184" t="s">
        <v>1227</v>
      </c>
      <c r="D442" s="184" t="s">
        <v>132</v>
      </c>
      <c r="E442" s="185" t="s">
        <v>1228</v>
      </c>
      <c r="F442" s="186" t="s">
        <v>1229</v>
      </c>
      <c r="G442" s="187" t="s">
        <v>226</v>
      </c>
      <c r="H442" s="188">
        <v>2</v>
      </c>
      <c r="I442" s="189"/>
      <c r="J442" s="190">
        <f>ROUND(I442*H442,2)</f>
        <v>0</v>
      </c>
      <c r="K442" s="186" t="s">
        <v>147</v>
      </c>
      <c r="L442" s="39"/>
      <c r="M442" s="191" t="s">
        <v>1</v>
      </c>
      <c r="N442" s="192" t="s">
        <v>41</v>
      </c>
      <c r="O442" s="71"/>
      <c r="P442" s="193">
        <f>O442*H442</f>
        <v>0</v>
      </c>
      <c r="Q442" s="193">
        <v>0</v>
      </c>
      <c r="R442" s="193">
        <f>Q442*H442</f>
        <v>0</v>
      </c>
      <c r="S442" s="193">
        <v>0</v>
      </c>
      <c r="T442" s="194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95" t="s">
        <v>130</v>
      </c>
      <c r="AT442" s="195" t="s">
        <v>132</v>
      </c>
      <c r="AU442" s="195" t="s">
        <v>86</v>
      </c>
      <c r="AY442" s="17" t="s">
        <v>131</v>
      </c>
      <c r="BE442" s="196">
        <f>IF(N442="základní",J442,0)</f>
        <v>0</v>
      </c>
      <c r="BF442" s="196">
        <f>IF(N442="snížená",J442,0)</f>
        <v>0</v>
      </c>
      <c r="BG442" s="196">
        <f>IF(N442="zákl. přenesená",J442,0)</f>
        <v>0</v>
      </c>
      <c r="BH442" s="196">
        <f>IF(N442="sníž. přenesená",J442,0)</f>
        <v>0</v>
      </c>
      <c r="BI442" s="196">
        <f>IF(N442="nulová",J442,0)</f>
        <v>0</v>
      </c>
      <c r="BJ442" s="17" t="s">
        <v>84</v>
      </c>
      <c r="BK442" s="196">
        <f>ROUND(I442*H442,2)</f>
        <v>0</v>
      </c>
      <c r="BL442" s="17" t="s">
        <v>130</v>
      </c>
      <c r="BM442" s="195" t="s">
        <v>1230</v>
      </c>
    </row>
    <row r="443" spans="1:47" s="2" customFormat="1" ht="19.5">
      <c r="A443" s="34"/>
      <c r="B443" s="35"/>
      <c r="C443" s="36"/>
      <c r="D443" s="197" t="s">
        <v>137</v>
      </c>
      <c r="E443" s="36"/>
      <c r="F443" s="198" t="s">
        <v>1231</v>
      </c>
      <c r="G443" s="36"/>
      <c r="H443" s="36"/>
      <c r="I443" s="199"/>
      <c r="J443" s="36"/>
      <c r="K443" s="36"/>
      <c r="L443" s="39"/>
      <c r="M443" s="200"/>
      <c r="N443" s="201"/>
      <c r="O443" s="71"/>
      <c r="P443" s="71"/>
      <c r="Q443" s="71"/>
      <c r="R443" s="71"/>
      <c r="S443" s="71"/>
      <c r="T443" s="72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T443" s="17" t="s">
        <v>137</v>
      </c>
      <c r="AU443" s="17" t="s">
        <v>86</v>
      </c>
    </row>
    <row r="444" spans="1:47" s="2" customFormat="1" ht="11.25">
      <c r="A444" s="34"/>
      <c r="B444" s="35"/>
      <c r="C444" s="36"/>
      <c r="D444" s="204" t="s">
        <v>148</v>
      </c>
      <c r="E444" s="36"/>
      <c r="F444" s="205" t="s">
        <v>1232</v>
      </c>
      <c r="G444" s="36"/>
      <c r="H444" s="36"/>
      <c r="I444" s="199"/>
      <c r="J444" s="36"/>
      <c r="K444" s="36"/>
      <c r="L444" s="39"/>
      <c r="M444" s="200"/>
      <c r="N444" s="201"/>
      <c r="O444" s="71"/>
      <c r="P444" s="71"/>
      <c r="Q444" s="71"/>
      <c r="R444" s="71"/>
      <c r="S444" s="71"/>
      <c r="T444" s="72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7" t="s">
        <v>148</v>
      </c>
      <c r="AU444" s="17" t="s">
        <v>86</v>
      </c>
    </row>
    <row r="445" spans="1:65" s="2" customFormat="1" ht="37.9" customHeight="1">
      <c r="A445" s="34"/>
      <c r="B445" s="35"/>
      <c r="C445" s="243" t="s">
        <v>462</v>
      </c>
      <c r="D445" s="243" t="s">
        <v>332</v>
      </c>
      <c r="E445" s="244" t="s">
        <v>1233</v>
      </c>
      <c r="F445" s="245" t="s">
        <v>1234</v>
      </c>
      <c r="G445" s="246" t="s">
        <v>226</v>
      </c>
      <c r="H445" s="247">
        <v>2</v>
      </c>
      <c r="I445" s="248"/>
      <c r="J445" s="249">
        <f>ROUND(I445*H445,2)</f>
        <v>0</v>
      </c>
      <c r="K445" s="245" t="s">
        <v>147</v>
      </c>
      <c r="L445" s="250"/>
      <c r="M445" s="251" t="s">
        <v>1</v>
      </c>
      <c r="N445" s="252" t="s">
        <v>41</v>
      </c>
      <c r="O445" s="71"/>
      <c r="P445" s="193">
        <f>O445*H445</f>
        <v>0</v>
      </c>
      <c r="Q445" s="193">
        <v>0</v>
      </c>
      <c r="R445" s="193">
        <f>Q445*H445</f>
        <v>0</v>
      </c>
      <c r="S445" s="193">
        <v>0</v>
      </c>
      <c r="T445" s="194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95" t="s">
        <v>156</v>
      </c>
      <c r="AT445" s="195" t="s">
        <v>332</v>
      </c>
      <c r="AU445" s="195" t="s">
        <v>86</v>
      </c>
      <c r="AY445" s="17" t="s">
        <v>131</v>
      </c>
      <c r="BE445" s="196">
        <f>IF(N445="základní",J445,0)</f>
        <v>0</v>
      </c>
      <c r="BF445" s="196">
        <f>IF(N445="snížená",J445,0)</f>
        <v>0</v>
      </c>
      <c r="BG445" s="196">
        <f>IF(N445="zákl. přenesená",J445,0)</f>
        <v>0</v>
      </c>
      <c r="BH445" s="196">
        <f>IF(N445="sníž. přenesená",J445,0)</f>
        <v>0</v>
      </c>
      <c r="BI445" s="196">
        <f>IF(N445="nulová",J445,0)</f>
        <v>0</v>
      </c>
      <c r="BJ445" s="17" t="s">
        <v>84</v>
      </c>
      <c r="BK445" s="196">
        <f>ROUND(I445*H445,2)</f>
        <v>0</v>
      </c>
      <c r="BL445" s="17" t="s">
        <v>130</v>
      </c>
      <c r="BM445" s="195" t="s">
        <v>1235</v>
      </c>
    </row>
    <row r="446" spans="1:47" s="2" customFormat="1" ht="29.25">
      <c r="A446" s="34"/>
      <c r="B446" s="35"/>
      <c r="C446" s="36"/>
      <c r="D446" s="197" t="s">
        <v>137</v>
      </c>
      <c r="E446" s="36"/>
      <c r="F446" s="198" t="s">
        <v>1234</v>
      </c>
      <c r="G446" s="36"/>
      <c r="H446" s="36"/>
      <c r="I446" s="199"/>
      <c r="J446" s="36"/>
      <c r="K446" s="36"/>
      <c r="L446" s="39"/>
      <c r="M446" s="200"/>
      <c r="N446" s="201"/>
      <c r="O446" s="71"/>
      <c r="P446" s="71"/>
      <c r="Q446" s="71"/>
      <c r="R446" s="71"/>
      <c r="S446" s="71"/>
      <c r="T446" s="72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T446" s="17" t="s">
        <v>137</v>
      </c>
      <c r="AU446" s="17" t="s">
        <v>86</v>
      </c>
    </row>
    <row r="447" spans="2:63" s="12" customFormat="1" ht="22.9" customHeight="1">
      <c r="B447" s="170"/>
      <c r="C447" s="171"/>
      <c r="D447" s="172" t="s">
        <v>75</v>
      </c>
      <c r="E447" s="202" t="s">
        <v>552</v>
      </c>
      <c r="F447" s="202" t="s">
        <v>553</v>
      </c>
      <c r="G447" s="171"/>
      <c r="H447" s="171"/>
      <c r="I447" s="174"/>
      <c r="J447" s="203">
        <f>BK447</f>
        <v>0</v>
      </c>
      <c r="K447" s="171"/>
      <c r="L447" s="176"/>
      <c r="M447" s="177"/>
      <c r="N447" s="178"/>
      <c r="O447" s="178"/>
      <c r="P447" s="179">
        <f>SUM(P448:P466)</f>
        <v>0</v>
      </c>
      <c r="Q447" s="178"/>
      <c r="R447" s="179">
        <f>SUM(R448:R466)</f>
        <v>0</v>
      </c>
      <c r="S447" s="178"/>
      <c r="T447" s="180">
        <f>SUM(T448:T466)</f>
        <v>0</v>
      </c>
      <c r="AR447" s="181" t="s">
        <v>84</v>
      </c>
      <c r="AT447" s="182" t="s">
        <v>75</v>
      </c>
      <c r="AU447" s="182" t="s">
        <v>84</v>
      </c>
      <c r="AY447" s="181" t="s">
        <v>131</v>
      </c>
      <c r="BK447" s="183">
        <f>SUM(BK448:BK466)</f>
        <v>0</v>
      </c>
    </row>
    <row r="448" spans="1:65" s="2" customFormat="1" ht="21.75" customHeight="1">
      <c r="A448" s="34"/>
      <c r="B448" s="35"/>
      <c r="C448" s="184" t="s">
        <v>1236</v>
      </c>
      <c r="D448" s="184" t="s">
        <v>132</v>
      </c>
      <c r="E448" s="185" t="s">
        <v>554</v>
      </c>
      <c r="F448" s="186" t="s">
        <v>555</v>
      </c>
      <c r="G448" s="187" t="s">
        <v>305</v>
      </c>
      <c r="H448" s="188">
        <v>404.919</v>
      </c>
      <c r="I448" s="189"/>
      <c r="J448" s="190">
        <f>ROUND(I448*H448,2)</f>
        <v>0</v>
      </c>
      <c r="K448" s="186" t="s">
        <v>147</v>
      </c>
      <c r="L448" s="39"/>
      <c r="M448" s="191" t="s">
        <v>1</v>
      </c>
      <c r="N448" s="192" t="s">
        <v>41</v>
      </c>
      <c r="O448" s="71"/>
      <c r="P448" s="193">
        <f>O448*H448</f>
        <v>0</v>
      </c>
      <c r="Q448" s="193">
        <v>0</v>
      </c>
      <c r="R448" s="193">
        <f>Q448*H448</f>
        <v>0</v>
      </c>
      <c r="S448" s="193">
        <v>0</v>
      </c>
      <c r="T448" s="194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95" t="s">
        <v>130</v>
      </c>
      <c r="AT448" s="195" t="s">
        <v>132</v>
      </c>
      <c r="AU448" s="195" t="s">
        <v>86</v>
      </c>
      <c r="AY448" s="17" t="s">
        <v>131</v>
      </c>
      <c r="BE448" s="196">
        <f>IF(N448="základní",J448,0)</f>
        <v>0</v>
      </c>
      <c r="BF448" s="196">
        <f>IF(N448="snížená",J448,0)</f>
        <v>0</v>
      </c>
      <c r="BG448" s="196">
        <f>IF(N448="zákl. přenesená",J448,0)</f>
        <v>0</v>
      </c>
      <c r="BH448" s="196">
        <f>IF(N448="sníž. přenesená",J448,0)</f>
        <v>0</v>
      </c>
      <c r="BI448" s="196">
        <f>IF(N448="nulová",J448,0)</f>
        <v>0</v>
      </c>
      <c r="BJ448" s="17" t="s">
        <v>84</v>
      </c>
      <c r="BK448" s="196">
        <f>ROUND(I448*H448,2)</f>
        <v>0</v>
      </c>
      <c r="BL448" s="17" t="s">
        <v>130</v>
      </c>
      <c r="BM448" s="195" t="s">
        <v>1237</v>
      </c>
    </row>
    <row r="449" spans="1:47" s="2" customFormat="1" ht="19.5">
      <c r="A449" s="34"/>
      <c r="B449" s="35"/>
      <c r="C449" s="36"/>
      <c r="D449" s="197" t="s">
        <v>137</v>
      </c>
      <c r="E449" s="36"/>
      <c r="F449" s="198" t="s">
        <v>557</v>
      </c>
      <c r="G449" s="36"/>
      <c r="H449" s="36"/>
      <c r="I449" s="199"/>
      <c r="J449" s="36"/>
      <c r="K449" s="36"/>
      <c r="L449" s="39"/>
      <c r="M449" s="200"/>
      <c r="N449" s="201"/>
      <c r="O449" s="71"/>
      <c r="P449" s="71"/>
      <c r="Q449" s="71"/>
      <c r="R449" s="71"/>
      <c r="S449" s="71"/>
      <c r="T449" s="72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T449" s="17" t="s">
        <v>137</v>
      </c>
      <c r="AU449" s="17" t="s">
        <v>86</v>
      </c>
    </row>
    <row r="450" spans="1:47" s="2" customFormat="1" ht="11.25">
      <c r="A450" s="34"/>
      <c r="B450" s="35"/>
      <c r="C450" s="36"/>
      <c r="D450" s="204" t="s">
        <v>148</v>
      </c>
      <c r="E450" s="36"/>
      <c r="F450" s="205" t="s">
        <v>808</v>
      </c>
      <c r="G450" s="36"/>
      <c r="H450" s="36"/>
      <c r="I450" s="199"/>
      <c r="J450" s="36"/>
      <c r="K450" s="36"/>
      <c r="L450" s="39"/>
      <c r="M450" s="200"/>
      <c r="N450" s="201"/>
      <c r="O450" s="71"/>
      <c r="P450" s="71"/>
      <c r="Q450" s="71"/>
      <c r="R450" s="71"/>
      <c r="S450" s="71"/>
      <c r="T450" s="72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T450" s="17" t="s">
        <v>148</v>
      </c>
      <c r="AU450" s="17" t="s">
        <v>86</v>
      </c>
    </row>
    <row r="451" spans="1:65" s="2" customFormat="1" ht="24.2" customHeight="1">
      <c r="A451" s="34"/>
      <c r="B451" s="35"/>
      <c r="C451" s="184" t="s">
        <v>470</v>
      </c>
      <c r="D451" s="184" t="s">
        <v>132</v>
      </c>
      <c r="E451" s="185" t="s">
        <v>560</v>
      </c>
      <c r="F451" s="186" t="s">
        <v>561</v>
      </c>
      <c r="G451" s="187" t="s">
        <v>305</v>
      </c>
      <c r="H451" s="188">
        <v>3644.271</v>
      </c>
      <c r="I451" s="189"/>
      <c r="J451" s="190">
        <f>ROUND(I451*H451,2)</f>
        <v>0</v>
      </c>
      <c r="K451" s="186" t="s">
        <v>147</v>
      </c>
      <c r="L451" s="39"/>
      <c r="M451" s="191" t="s">
        <v>1</v>
      </c>
      <c r="N451" s="192" t="s">
        <v>41</v>
      </c>
      <c r="O451" s="71"/>
      <c r="P451" s="193">
        <f>O451*H451</f>
        <v>0</v>
      </c>
      <c r="Q451" s="193">
        <v>0</v>
      </c>
      <c r="R451" s="193">
        <f>Q451*H451</f>
        <v>0</v>
      </c>
      <c r="S451" s="193">
        <v>0</v>
      </c>
      <c r="T451" s="194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95" t="s">
        <v>130</v>
      </c>
      <c r="AT451" s="195" t="s">
        <v>132</v>
      </c>
      <c r="AU451" s="195" t="s">
        <v>86</v>
      </c>
      <c r="AY451" s="17" t="s">
        <v>131</v>
      </c>
      <c r="BE451" s="196">
        <f>IF(N451="základní",J451,0)</f>
        <v>0</v>
      </c>
      <c r="BF451" s="196">
        <f>IF(N451="snížená",J451,0)</f>
        <v>0</v>
      </c>
      <c r="BG451" s="196">
        <f>IF(N451="zákl. přenesená",J451,0)</f>
        <v>0</v>
      </c>
      <c r="BH451" s="196">
        <f>IF(N451="sníž. přenesená",J451,0)</f>
        <v>0</v>
      </c>
      <c r="BI451" s="196">
        <f>IF(N451="nulová",J451,0)</f>
        <v>0</v>
      </c>
      <c r="BJ451" s="17" t="s">
        <v>84</v>
      </c>
      <c r="BK451" s="196">
        <f>ROUND(I451*H451,2)</f>
        <v>0</v>
      </c>
      <c r="BL451" s="17" t="s">
        <v>130</v>
      </c>
      <c r="BM451" s="195" t="s">
        <v>1238</v>
      </c>
    </row>
    <row r="452" spans="1:47" s="2" customFormat="1" ht="29.25">
      <c r="A452" s="34"/>
      <c r="B452" s="35"/>
      <c r="C452" s="36"/>
      <c r="D452" s="197" t="s">
        <v>137</v>
      </c>
      <c r="E452" s="36"/>
      <c r="F452" s="198" t="s">
        <v>563</v>
      </c>
      <c r="G452" s="36"/>
      <c r="H452" s="36"/>
      <c r="I452" s="199"/>
      <c r="J452" s="36"/>
      <c r="K452" s="36"/>
      <c r="L452" s="39"/>
      <c r="M452" s="200"/>
      <c r="N452" s="201"/>
      <c r="O452" s="71"/>
      <c r="P452" s="71"/>
      <c r="Q452" s="71"/>
      <c r="R452" s="71"/>
      <c r="S452" s="71"/>
      <c r="T452" s="72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T452" s="17" t="s">
        <v>137</v>
      </c>
      <c r="AU452" s="17" t="s">
        <v>86</v>
      </c>
    </row>
    <row r="453" spans="1:47" s="2" customFormat="1" ht="11.25">
      <c r="A453" s="34"/>
      <c r="B453" s="35"/>
      <c r="C453" s="36"/>
      <c r="D453" s="204" t="s">
        <v>148</v>
      </c>
      <c r="E453" s="36"/>
      <c r="F453" s="205" t="s">
        <v>811</v>
      </c>
      <c r="G453" s="36"/>
      <c r="H453" s="36"/>
      <c r="I453" s="199"/>
      <c r="J453" s="36"/>
      <c r="K453" s="36"/>
      <c r="L453" s="39"/>
      <c r="M453" s="200"/>
      <c r="N453" s="201"/>
      <c r="O453" s="71"/>
      <c r="P453" s="71"/>
      <c r="Q453" s="71"/>
      <c r="R453" s="71"/>
      <c r="S453" s="71"/>
      <c r="T453" s="72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T453" s="17" t="s">
        <v>148</v>
      </c>
      <c r="AU453" s="17" t="s">
        <v>86</v>
      </c>
    </row>
    <row r="454" spans="2:51" s="13" customFormat="1" ht="11.25">
      <c r="B454" s="211"/>
      <c r="C454" s="212"/>
      <c r="D454" s="197" t="s">
        <v>238</v>
      </c>
      <c r="E454" s="213" t="s">
        <v>1</v>
      </c>
      <c r="F454" s="214" t="s">
        <v>1239</v>
      </c>
      <c r="G454" s="212"/>
      <c r="H454" s="215">
        <v>3644.271</v>
      </c>
      <c r="I454" s="216"/>
      <c r="J454" s="212"/>
      <c r="K454" s="212"/>
      <c r="L454" s="217"/>
      <c r="M454" s="218"/>
      <c r="N454" s="219"/>
      <c r="O454" s="219"/>
      <c r="P454" s="219"/>
      <c r="Q454" s="219"/>
      <c r="R454" s="219"/>
      <c r="S454" s="219"/>
      <c r="T454" s="220"/>
      <c r="AT454" s="221" t="s">
        <v>238</v>
      </c>
      <c r="AU454" s="221" t="s">
        <v>86</v>
      </c>
      <c r="AV454" s="13" t="s">
        <v>86</v>
      </c>
      <c r="AW454" s="13" t="s">
        <v>32</v>
      </c>
      <c r="AX454" s="13" t="s">
        <v>76</v>
      </c>
      <c r="AY454" s="221" t="s">
        <v>131</v>
      </c>
    </row>
    <row r="455" spans="2:51" s="14" customFormat="1" ht="11.25">
      <c r="B455" s="222"/>
      <c r="C455" s="223"/>
      <c r="D455" s="197" t="s">
        <v>238</v>
      </c>
      <c r="E455" s="224" t="s">
        <v>1</v>
      </c>
      <c r="F455" s="225" t="s">
        <v>240</v>
      </c>
      <c r="G455" s="223"/>
      <c r="H455" s="226">
        <v>3644.271</v>
      </c>
      <c r="I455" s="227"/>
      <c r="J455" s="223"/>
      <c r="K455" s="223"/>
      <c r="L455" s="228"/>
      <c r="M455" s="229"/>
      <c r="N455" s="230"/>
      <c r="O455" s="230"/>
      <c r="P455" s="230"/>
      <c r="Q455" s="230"/>
      <c r="R455" s="230"/>
      <c r="S455" s="230"/>
      <c r="T455" s="231"/>
      <c r="AT455" s="232" t="s">
        <v>238</v>
      </c>
      <c r="AU455" s="232" t="s">
        <v>86</v>
      </c>
      <c r="AV455" s="14" t="s">
        <v>130</v>
      </c>
      <c r="AW455" s="14" t="s">
        <v>32</v>
      </c>
      <c r="AX455" s="14" t="s">
        <v>84</v>
      </c>
      <c r="AY455" s="232" t="s">
        <v>131</v>
      </c>
    </row>
    <row r="456" spans="1:65" s="2" customFormat="1" ht="24.2" customHeight="1">
      <c r="A456" s="34"/>
      <c r="B456" s="35"/>
      <c r="C456" s="184" t="s">
        <v>1240</v>
      </c>
      <c r="D456" s="184" t="s">
        <v>132</v>
      </c>
      <c r="E456" s="185" t="s">
        <v>824</v>
      </c>
      <c r="F456" s="186" t="s">
        <v>825</v>
      </c>
      <c r="G456" s="187" t="s">
        <v>305</v>
      </c>
      <c r="H456" s="188">
        <v>404.919</v>
      </c>
      <c r="I456" s="189"/>
      <c r="J456" s="190">
        <f>ROUND(I456*H456,2)</f>
        <v>0</v>
      </c>
      <c r="K456" s="186" t="s">
        <v>147</v>
      </c>
      <c r="L456" s="39"/>
      <c r="M456" s="191" t="s">
        <v>1</v>
      </c>
      <c r="N456" s="192" t="s">
        <v>41</v>
      </c>
      <c r="O456" s="71"/>
      <c r="P456" s="193">
        <f>O456*H456</f>
        <v>0</v>
      </c>
      <c r="Q456" s="193">
        <v>0</v>
      </c>
      <c r="R456" s="193">
        <f>Q456*H456</f>
        <v>0</v>
      </c>
      <c r="S456" s="193">
        <v>0</v>
      </c>
      <c r="T456" s="194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195" t="s">
        <v>130</v>
      </c>
      <c r="AT456" s="195" t="s">
        <v>132</v>
      </c>
      <c r="AU456" s="195" t="s">
        <v>86</v>
      </c>
      <c r="AY456" s="17" t="s">
        <v>131</v>
      </c>
      <c r="BE456" s="196">
        <f>IF(N456="základní",J456,0)</f>
        <v>0</v>
      </c>
      <c r="BF456" s="196">
        <f>IF(N456="snížená",J456,0)</f>
        <v>0</v>
      </c>
      <c r="BG456" s="196">
        <f>IF(N456="zákl. přenesená",J456,0)</f>
        <v>0</v>
      </c>
      <c r="BH456" s="196">
        <f>IF(N456="sníž. přenesená",J456,0)</f>
        <v>0</v>
      </c>
      <c r="BI456" s="196">
        <f>IF(N456="nulová",J456,0)</f>
        <v>0</v>
      </c>
      <c r="BJ456" s="17" t="s">
        <v>84</v>
      </c>
      <c r="BK456" s="196">
        <f>ROUND(I456*H456,2)</f>
        <v>0</v>
      </c>
      <c r="BL456" s="17" t="s">
        <v>130</v>
      </c>
      <c r="BM456" s="195" t="s">
        <v>1241</v>
      </c>
    </row>
    <row r="457" spans="1:47" s="2" customFormat="1" ht="11.25">
      <c r="A457" s="34"/>
      <c r="B457" s="35"/>
      <c r="C457" s="36"/>
      <c r="D457" s="197" t="s">
        <v>137</v>
      </c>
      <c r="E457" s="36"/>
      <c r="F457" s="198" t="s">
        <v>826</v>
      </c>
      <c r="G457" s="36"/>
      <c r="H457" s="36"/>
      <c r="I457" s="199"/>
      <c r="J457" s="36"/>
      <c r="K457" s="36"/>
      <c r="L457" s="39"/>
      <c r="M457" s="200"/>
      <c r="N457" s="201"/>
      <c r="O457" s="71"/>
      <c r="P457" s="71"/>
      <c r="Q457" s="71"/>
      <c r="R457" s="71"/>
      <c r="S457" s="71"/>
      <c r="T457" s="72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T457" s="17" t="s">
        <v>137</v>
      </c>
      <c r="AU457" s="17" t="s">
        <v>86</v>
      </c>
    </row>
    <row r="458" spans="1:47" s="2" customFormat="1" ht="11.25">
      <c r="A458" s="34"/>
      <c r="B458" s="35"/>
      <c r="C458" s="36"/>
      <c r="D458" s="204" t="s">
        <v>148</v>
      </c>
      <c r="E458" s="36"/>
      <c r="F458" s="205" t="s">
        <v>827</v>
      </c>
      <c r="G458" s="36"/>
      <c r="H458" s="36"/>
      <c r="I458" s="199"/>
      <c r="J458" s="36"/>
      <c r="K458" s="36"/>
      <c r="L458" s="39"/>
      <c r="M458" s="200"/>
      <c r="N458" s="201"/>
      <c r="O458" s="71"/>
      <c r="P458" s="71"/>
      <c r="Q458" s="71"/>
      <c r="R458" s="71"/>
      <c r="S458" s="71"/>
      <c r="T458" s="72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T458" s="17" t="s">
        <v>148</v>
      </c>
      <c r="AU458" s="17" t="s">
        <v>86</v>
      </c>
    </row>
    <row r="459" spans="1:65" s="2" customFormat="1" ht="44.25" customHeight="1">
      <c r="A459" s="34"/>
      <c r="B459" s="35"/>
      <c r="C459" s="184" t="s">
        <v>475</v>
      </c>
      <c r="D459" s="184" t="s">
        <v>132</v>
      </c>
      <c r="E459" s="185" t="s">
        <v>573</v>
      </c>
      <c r="F459" s="186" t="s">
        <v>832</v>
      </c>
      <c r="G459" s="187" t="s">
        <v>305</v>
      </c>
      <c r="H459" s="188">
        <v>253.895</v>
      </c>
      <c r="I459" s="189"/>
      <c r="J459" s="190">
        <f>ROUND(I459*H459,2)</f>
        <v>0</v>
      </c>
      <c r="K459" s="186" t="s">
        <v>147</v>
      </c>
      <c r="L459" s="39"/>
      <c r="M459" s="191" t="s">
        <v>1</v>
      </c>
      <c r="N459" s="192" t="s">
        <v>41</v>
      </c>
      <c r="O459" s="71"/>
      <c r="P459" s="193">
        <f>O459*H459</f>
        <v>0</v>
      </c>
      <c r="Q459" s="193">
        <v>0</v>
      </c>
      <c r="R459" s="193">
        <f>Q459*H459</f>
        <v>0</v>
      </c>
      <c r="S459" s="193">
        <v>0</v>
      </c>
      <c r="T459" s="194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95" t="s">
        <v>130</v>
      </c>
      <c r="AT459" s="195" t="s">
        <v>132</v>
      </c>
      <c r="AU459" s="195" t="s">
        <v>86</v>
      </c>
      <c r="AY459" s="17" t="s">
        <v>131</v>
      </c>
      <c r="BE459" s="196">
        <f>IF(N459="základní",J459,0)</f>
        <v>0</v>
      </c>
      <c r="BF459" s="196">
        <f>IF(N459="snížená",J459,0)</f>
        <v>0</v>
      </c>
      <c r="BG459" s="196">
        <f>IF(N459="zákl. přenesená",J459,0)</f>
        <v>0</v>
      </c>
      <c r="BH459" s="196">
        <f>IF(N459="sníž. přenesená",J459,0)</f>
        <v>0</v>
      </c>
      <c r="BI459" s="196">
        <f>IF(N459="nulová",J459,0)</f>
        <v>0</v>
      </c>
      <c r="BJ459" s="17" t="s">
        <v>84</v>
      </c>
      <c r="BK459" s="196">
        <f>ROUND(I459*H459,2)</f>
        <v>0</v>
      </c>
      <c r="BL459" s="17" t="s">
        <v>130</v>
      </c>
      <c r="BM459" s="195" t="s">
        <v>1242</v>
      </c>
    </row>
    <row r="460" spans="1:47" s="2" customFormat="1" ht="29.25">
      <c r="A460" s="34"/>
      <c r="B460" s="35"/>
      <c r="C460" s="36"/>
      <c r="D460" s="197" t="s">
        <v>137</v>
      </c>
      <c r="E460" s="36"/>
      <c r="F460" s="198" t="s">
        <v>307</v>
      </c>
      <c r="G460" s="36"/>
      <c r="H460" s="36"/>
      <c r="I460" s="199"/>
      <c r="J460" s="36"/>
      <c r="K460" s="36"/>
      <c r="L460" s="39"/>
      <c r="M460" s="200"/>
      <c r="N460" s="201"/>
      <c r="O460" s="71"/>
      <c r="P460" s="71"/>
      <c r="Q460" s="71"/>
      <c r="R460" s="71"/>
      <c r="S460" s="71"/>
      <c r="T460" s="72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7" t="s">
        <v>137</v>
      </c>
      <c r="AU460" s="17" t="s">
        <v>86</v>
      </c>
    </row>
    <row r="461" spans="1:47" s="2" customFormat="1" ht="11.25">
      <c r="A461" s="34"/>
      <c r="B461" s="35"/>
      <c r="C461" s="36"/>
      <c r="D461" s="204" t="s">
        <v>148</v>
      </c>
      <c r="E461" s="36"/>
      <c r="F461" s="205" t="s">
        <v>833</v>
      </c>
      <c r="G461" s="36"/>
      <c r="H461" s="36"/>
      <c r="I461" s="199"/>
      <c r="J461" s="36"/>
      <c r="K461" s="36"/>
      <c r="L461" s="39"/>
      <c r="M461" s="200"/>
      <c r="N461" s="201"/>
      <c r="O461" s="71"/>
      <c r="P461" s="71"/>
      <c r="Q461" s="71"/>
      <c r="R461" s="71"/>
      <c r="S461" s="71"/>
      <c r="T461" s="72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T461" s="17" t="s">
        <v>148</v>
      </c>
      <c r="AU461" s="17" t="s">
        <v>86</v>
      </c>
    </row>
    <row r="462" spans="1:65" s="2" customFormat="1" ht="44.25" customHeight="1">
      <c r="A462" s="34"/>
      <c r="B462" s="35"/>
      <c r="C462" s="184" t="s">
        <v>1243</v>
      </c>
      <c r="D462" s="184" t="s">
        <v>132</v>
      </c>
      <c r="E462" s="185" t="s">
        <v>577</v>
      </c>
      <c r="F462" s="186" t="s">
        <v>1244</v>
      </c>
      <c r="G462" s="187" t="s">
        <v>305</v>
      </c>
      <c r="H462" s="188">
        <v>151.024</v>
      </c>
      <c r="I462" s="189"/>
      <c r="J462" s="190">
        <f>ROUND(I462*H462,2)</f>
        <v>0</v>
      </c>
      <c r="K462" s="186" t="s">
        <v>147</v>
      </c>
      <c r="L462" s="39"/>
      <c r="M462" s="191" t="s">
        <v>1</v>
      </c>
      <c r="N462" s="192" t="s">
        <v>41</v>
      </c>
      <c r="O462" s="71"/>
      <c r="P462" s="193">
        <f>O462*H462</f>
        <v>0</v>
      </c>
      <c r="Q462" s="193">
        <v>0</v>
      </c>
      <c r="R462" s="193">
        <f>Q462*H462</f>
        <v>0</v>
      </c>
      <c r="S462" s="193">
        <v>0</v>
      </c>
      <c r="T462" s="194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95" t="s">
        <v>130</v>
      </c>
      <c r="AT462" s="195" t="s">
        <v>132</v>
      </c>
      <c r="AU462" s="195" t="s">
        <v>86</v>
      </c>
      <c r="AY462" s="17" t="s">
        <v>131</v>
      </c>
      <c r="BE462" s="196">
        <f>IF(N462="základní",J462,0)</f>
        <v>0</v>
      </c>
      <c r="BF462" s="196">
        <f>IF(N462="snížená",J462,0)</f>
        <v>0</v>
      </c>
      <c r="BG462" s="196">
        <f>IF(N462="zákl. přenesená",J462,0)</f>
        <v>0</v>
      </c>
      <c r="BH462" s="196">
        <f>IF(N462="sníž. přenesená",J462,0)</f>
        <v>0</v>
      </c>
      <c r="BI462" s="196">
        <f>IF(N462="nulová",J462,0)</f>
        <v>0</v>
      </c>
      <c r="BJ462" s="17" t="s">
        <v>84</v>
      </c>
      <c r="BK462" s="196">
        <f>ROUND(I462*H462,2)</f>
        <v>0</v>
      </c>
      <c r="BL462" s="17" t="s">
        <v>130</v>
      </c>
      <c r="BM462" s="195" t="s">
        <v>1245</v>
      </c>
    </row>
    <row r="463" spans="1:47" s="2" customFormat="1" ht="29.25">
      <c r="A463" s="34"/>
      <c r="B463" s="35"/>
      <c r="C463" s="36"/>
      <c r="D463" s="197" t="s">
        <v>137</v>
      </c>
      <c r="E463" s="36"/>
      <c r="F463" s="198" t="s">
        <v>578</v>
      </c>
      <c r="G463" s="36"/>
      <c r="H463" s="36"/>
      <c r="I463" s="199"/>
      <c r="J463" s="36"/>
      <c r="K463" s="36"/>
      <c r="L463" s="39"/>
      <c r="M463" s="200"/>
      <c r="N463" s="201"/>
      <c r="O463" s="71"/>
      <c r="P463" s="71"/>
      <c r="Q463" s="71"/>
      <c r="R463" s="71"/>
      <c r="S463" s="71"/>
      <c r="T463" s="72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T463" s="17" t="s">
        <v>137</v>
      </c>
      <c r="AU463" s="17" t="s">
        <v>86</v>
      </c>
    </row>
    <row r="464" spans="1:47" s="2" customFormat="1" ht="11.25">
      <c r="A464" s="34"/>
      <c r="B464" s="35"/>
      <c r="C464" s="36"/>
      <c r="D464" s="204" t="s">
        <v>148</v>
      </c>
      <c r="E464" s="36"/>
      <c r="F464" s="205" t="s">
        <v>1246</v>
      </c>
      <c r="G464" s="36"/>
      <c r="H464" s="36"/>
      <c r="I464" s="199"/>
      <c r="J464" s="36"/>
      <c r="K464" s="36"/>
      <c r="L464" s="39"/>
      <c r="M464" s="200"/>
      <c r="N464" s="201"/>
      <c r="O464" s="71"/>
      <c r="P464" s="71"/>
      <c r="Q464" s="71"/>
      <c r="R464" s="71"/>
      <c r="S464" s="71"/>
      <c r="T464" s="72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T464" s="17" t="s">
        <v>148</v>
      </c>
      <c r="AU464" s="17" t="s">
        <v>86</v>
      </c>
    </row>
    <row r="465" spans="2:51" s="13" customFormat="1" ht="11.25">
      <c r="B465" s="211"/>
      <c r="C465" s="212"/>
      <c r="D465" s="197" t="s">
        <v>238</v>
      </c>
      <c r="E465" s="213" t="s">
        <v>1</v>
      </c>
      <c r="F465" s="214" t="s">
        <v>1247</v>
      </c>
      <c r="G465" s="212"/>
      <c r="H465" s="215">
        <v>151.024</v>
      </c>
      <c r="I465" s="216"/>
      <c r="J465" s="212"/>
      <c r="K465" s="212"/>
      <c r="L465" s="217"/>
      <c r="M465" s="218"/>
      <c r="N465" s="219"/>
      <c r="O465" s="219"/>
      <c r="P465" s="219"/>
      <c r="Q465" s="219"/>
      <c r="R465" s="219"/>
      <c r="S465" s="219"/>
      <c r="T465" s="220"/>
      <c r="AT465" s="221" t="s">
        <v>238</v>
      </c>
      <c r="AU465" s="221" t="s">
        <v>86</v>
      </c>
      <c r="AV465" s="13" t="s">
        <v>86</v>
      </c>
      <c r="AW465" s="13" t="s">
        <v>32</v>
      </c>
      <c r="AX465" s="13" t="s">
        <v>76</v>
      </c>
      <c r="AY465" s="221" t="s">
        <v>131</v>
      </c>
    </row>
    <row r="466" spans="2:51" s="14" customFormat="1" ht="11.25">
      <c r="B466" s="222"/>
      <c r="C466" s="223"/>
      <c r="D466" s="197" t="s">
        <v>238</v>
      </c>
      <c r="E466" s="224" t="s">
        <v>1</v>
      </c>
      <c r="F466" s="225" t="s">
        <v>240</v>
      </c>
      <c r="G466" s="223"/>
      <c r="H466" s="226">
        <v>151.024</v>
      </c>
      <c r="I466" s="227"/>
      <c r="J466" s="223"/>
      <c r="K466" s="223"/>
      <c r="L466" s="228"/>
      <c r="M466" s="229"/>
      <c r="N466" s="230"/>
      <c r="O466" s="230"/>
      <c r="P466" s="230"/>
      <c r="Q466" s="230"/>
      <c r="R466" s="230"/>
      <c r="S466" s="230"/>
      <c r="T466" s="231"/>
      <c r="AT466" s="232" t="s">
        <v>238</v>
      </c>
      <c r="AU466" s="232" t="s">
        <v>86</v>
      </c>
      <c r="AV466" s="14" t="s">
        <v>130</v>
      </c>
      <c r="AW466" s="14" t="s">
        <v>32</v>
      </c>
      <c r="AX466" s="14" t="s">
        <v>84</v>
      </c>
      <c r="AY466" s="232" t="s">
        <v>131</v>
      </c>
    </row>
    <row r="467" spans="2:63" s="12" customFormat="1" ht="22.9" customHeight="1">
      <c r="B467" s="170"/>
      <c r="C467" s="171"/>
      <c r="D467" s="172" t="s">
        <v>75</v>
      </c>
      <c r="E467" s="202" t="s">
        <v>582</v>
      </c>
      <c r="F467" s="202" t="s">
        <v>583</v>
      </c>
      <c r="G467" s="171"/>
      <c r="H467" s="171"/>
      <c r="I467" s="174"/>
      <c r="J467" s="203">
        <f>BK467</f>
        <v>0</v>
      </c>
      <c r="K467" s="171"/>
      <c r="L467" s="176"/>
      <c r="M467" s="177"/>
      <c r="N467" s="178"/>
      <c r="O467" s="178"/>
      <c r="P467" s="179">
        <f>SUM(P468:P470)</f>
        <v>0</v>
      </c>
      <c r="Q467" s="178"/>
      <c r="R467" s="179">
        <f>SUM(R468:R470)</f>
        <v>0</v>
      </c>
      <c r="S467" s="178"/>
      <c r="T467" s="180">
        <f>SUM(T468:T470)</f>
        <v>0</v>
      </c>
      <c r="AR467" s="181" t="s">
        <v>84</v>
      </c>
      <c r="AT467" s="182" t="s">
        <v>75</v>
      </c>
      <c r="AU467" s="182" t="s">
        <v>84</v>
      </c>
      <c r="AY467" s="181" t="s">
        <v>131</v>
      </c>
      <c r="BK467" s="183">
        <f>SUM(BK468:BK470)</f>
        <v>0</v>
      </c>
    </row>
    <row r="468" spans="1:65" s="2" customFormat="1" ht="24.2" customHeight="1">
      <c r="A468" s="34"/>
      <c r="B468" s="35"/>
      <c r="C468" s="184" t="s">
        <v>482</v>
      </c>
      <c r="D468" s="184" t="s">
        <v>132</v>
      </c>
      <c r="E468" s="185" t="s">
        <v>1248</v>
      </c>
      <c r="F468" s="186" t="s">
        <v>1249</v>
      </c>
      <c r="G468" s="187" t="s">
        <v>305</v>
      </c>
      <c r="H468" s="188">
        <v>870.836</v>
      </c>
      <c r="I468" s="189"/>
      <c r="J468" s="190">
        <f>ROUND(I468*H468,2)</f>
        <v>0</v>
      </c>
      <c r="K468" s="186" t="s">
        <v>147</v>
      </c>
      <c r="L468" s="39"/>
      <c r="M468" s="191" t="s">
        <v>1</v>
      </c>
      <c r="N468" s="192" t="s">
        <v>41</v>
      </c>
      <c r="O468" s="71"/>
      <c r="P468" s="193">
        <f>O468*H468</f>
        <v>0</v>
      </c>
      <c r="Q468" s="193">
        <v>0</v>
      </c>
      <c r="R468" s="193">
        <f>Q468*H468</f>
        <v>0</v>
      </c>
      <c r="S468" s="193">
        <v>0</v>
      </c>
      <c r="T468" s="194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95" t="s">
        <v>130</v>
      </c>
      <c r="AT468" s="195" t="s">
        <v>132</v>
      </c>
      <c r="AU468" s="195" t="s">
        <v>86</v>
      </c>
      <c r="AY468" s="17" t="s">
        <v>131</v>
      </c>
      <c r="BE468" s="196">
        <f>IF(N468="základní",J468,0)</f>
        <v>0</v>
      </c>
      <c r="BF468" s="196">
        <f>IF(N468="snížená",J468,0)</f>
        <v>0</v>
      </c>
      <c r="BG468" s="196">
        <f>IF(N468="zákl. přenesená",J468,0)</f>
        <v>0</v>
      </c>
      <c r="BH468" s="196">
        <f>IF(N468="sníž. přenesená",J468,0)</f>
        <v>0</v>
      </c>
      <c r="BI468" s="196">
        <f>IF(N468="nulová",J468,0)</f>
        <v>0</v>
      </c>
      <c r="BJ468" s="17" t="s">
        <v>84</v>
      </c>
      <c r="BK468" s="196">
        <f>ROUND(I468*H468,2)</f>
        <v>0</v>
      </c>
      <c r="BL468" s="17" t="s">
        <v>130</v>
      </c>
      <c r="BM468" s="195" t="s">
        <v>1250</v>
      </c>
    </row>
    <row r="469" spans="1:47" s="2" customFormat="1" ht="19.5">
      <c r="A469" s="34"/>
      <c r="B469" s="35"/>
      <c r="C469" s="36"/>
      <c r="D469" s="197" t="s">
        <v>137</v>
      </c>
      <c r="E469" s="36"/>
      <c r="F469" s="198" t="s">
        <v>1251</v>
      </c>
      <c r="G469" s="36"/>
      <c r="H469" s="36"/>
      <c r="I469" s="199"/>
      <c r="J469" s="36"/>
      <c r="K469" s="36"/>
      <c r="L469" s="39"/>
      <c r="M469" s="200"/>
      <c r="N469" s="201"/>
      <c r="O469" s="71"/>
      <c r="P469" s="71"/>
      <c r="Q469" s="71"/>
      <c r="R469" s="71"/>
      <c r="S469" s="71"/>
      <c r="T469" s="72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7" t="s">
        <v>137</v>
      </c>
      <c r="AU469" s="17" t="s">
        <v>86</v>
      </c>
    </row>
    <row r="470" spans="1:47" s="2" customFormat="1" ht="11.25">
      <c r="A470" s="34"/>
      <c r="B470" s="35"/>
      <c r="C470" s="36"/>
      <c r="D470" s="204" t="s">
        <v>148</v>
      </c>
      <c r="E470" s="36"/>
      <c r="F470" s="205" t="s">
        <v>1252</v>
      </c>
      <c r="G470" s="36"/>
      <c r="H470" s="36"/>
      <c r="I470" s="199"/>
      <c r="J470" s="36"/>
      <c r="K470" s="36"/>
      <c r="L470" s="39"/>
      <c r="M470" s="200"/>
      <c r="N470" s="201"/>
      <c r="O470" s="71"/>
      <c r="P470" s="71"/>
      <c r="Q470" s="71"/>
      <c r="R470" s="71"/>
      <c r="S470" s="71"/>
      <c r="T470" s="72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T470" s="17" t="s">
        <v>148</v>
      </c>
      <c r="AU470" s="17" t="s">
        <v>86</v>
      </c>
    </row>
    <row r="471" spans="2:63" s="12" customFormat="1" ht="25.9" customHeight="1">
      <c r="B471" s="170"/>
      <c r="C471" s="171"/>
      <c r="D471" s="172" t="s">
        <v>75</v>
      </c>
      <c r="E471" s="173" t="s">
        <v>332</v>
      </c>
      <c r="F471" s="173" t="s">
        <v>590</v>
      </c>
      <c r="G471" s="171"/>
      <c r="H471" s="171"/>
      <c r="I471" s="174"/>
      <c r="J471" s="175">
        <f>BK471</f>
        <v>0</v>
      </c>
      <c r="K471" s="171"/>
      <c r="L471" s="176"/>
      <c r="M471" s="177"/>
      <c r="N471" s="178"/>
      <c r="O471" s="178"/>
      <c r="P471" s="179">
        <f>P472</f>
        <v>0</v>
      </c>
      <c r="Q471" s="178"/>
      <c r="R471" s="179">
        <f>R472</f>
        <v>0</v>
      </c>
      <c r="S471" s="178"/>
      <c r="T471" s="180">
        <f>T472</f>
        <v>0</v>
      </c>
      <c r="AR471" s="181" t="s">
        <v>150</v>
      </c>
      <c r="AT471" s="182" t="s">
        <v>75</v>
      </c>
      <c r="AU471" s="182" t="s">
        <v>76</v>
      </c>
      <c r="AY471" s="181" t="s">
        <v>131</v>
      </c>
      <c r="BK471" s="183">
        <f>BK472</f>
        <v>0</v>
      </c>
    </row>
    <row r="472" spans="2:63" s="12" customFormat="1" ht="22.9" customHeight="1">
      <c r="B472" s="170"/>
      <c r="C472" s="171"/>
      <c r="D472" s="172" t="s">
        <v>75</v>
      </c>
      <c r="E472" s="202" t="s">
        <v>598</v>
      </c>
      <c r="F472" s="202" t="s">
        <v>599</v>
      </c>
      <c r="G472" s="171"/>
      <c r="H472" s="171"/>
      <c r="I472" s="174"/>
      <c r="J472" s="203">
        <f>BK472</f>
        <v>0</v>
      </c>
      <c r="K472" s="171"/>
      <c r="L472" s="176"/>
      <c r="M472" s="177"/>
      <c r="N472" s="178"/>
      <c r="O472" s="178"/>
      <c r="P472" s="179">
        <f>SUM(P473:P483)</f>
        <v>0</v>
      </c>
      <c r="Q472" s="178"/>
      <c r="R472" s="179">
        <f>SUM(R473:R483)</f>
        <v>0</v>
      </c>
      <c r="S472" s="178"/>
      <c r="T472" s="180">
        <f>SUM(T473:T483)</f>
        <v>0</v>
      </c>
      <c r="AR472" s="181" t="s">
        <v>150</v>
      </c>
      <c r="AT472" s="182" t="s">
        <v>75</v>
      </c>
      <c r="AU472" s="182" t="s">
        <v>84</v>
      </c>
      <c r="AY472" s="181" t="s">
        <v>131</v>
      </c>
      <c r="BK472" s="183">
        <f>SUM(BK473:BK483)</f>
        <v>0</v>
      </c>
    </row>
    <row r="473" spans="1:65" s="2" customFormat="1" ht="24.2" customHeight="1">
      <c r="A473" s="34"/>
      <c r="B473" s="35"/>
      <c r="C473" s="184" t="s">
        <v>1253</v>
      </c>
      <c r="D473" s="184" t="s">
        <v>132</v>
      </c>
      <c r="E473" s="185" t="s">
        <v>1254</v>
      </c>
      <c r="F473" s="186" t="s">
        <v>1255</v>
      </c>
      <c r="G473" s="187" t="s">
        <v>271</v>
      </c>
      <c r="H473" s="188">
        <v>13.75</v>
      </c>
      <c r="I473" s="189"/>
      <c r="J473" s="190">
        <f>ROUND(I473*H473,2)</f>
        <v>0</v>
      </c>
      <c r="K473" s="186" t="s">
        <v>147</v>
      </c>
      <c r="L473" s="39"/>
      <c r="M473" s="191" t="s">
        <v>1</v>
      </c>
      <c r="N473" s="192" t="s">
        <v>41</v>
      </c>
      <c r="O473" s="71"/>
      <c r="P473" s="193">
        <f>O473*H473</f>
        <v>0</v>
      </c>
      <c r="Q473" s="193">
        <v>0</v>
      </c>
      <c r="R473" s="193">
        <f>Q473*H473</f>
        <v>0</v>
      </c>
      <c r="S473" s="193">
        <v>0</v>
      </c>
      <c r="T473" s="194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95" t="s">
        <v>416</v>
      </c>
      <c r="AT473" s="195" t="s">
        <v>132</v>
      </c>
      <c r="AU473" s="195" t="s">
        <v>86</v>
      </c>
      <c r="AY473" s="17" t="s">
        <v>131</v>
      </c>
      <c r="BE473" s="196">
        <f>IF(N473="základní",J473,0)</f>
        <v>0</v>
      </c>
      <c r="BF473" s="196">
        <f>IF(N473="snížená",J473,0)</f>
        <v>0</v>
      </c>
      <c r="BG473" s="196">
        <f>IF(N473="zákl. přenesená",J473,0)</f>
        <v>0</v>
      </c>
      <c r="BH473" s="196">
        <f>IF(N473="sníž. přenesená",J473,0)</f>
        <v>0</v>
      </c>
      <c r="BI473" s="196">
        <f>IF(N473="nulová",J473,0)</f>
        <v>0</v>
      </c>
      <c r="BJ473" s="17" t="s">
        <v>84</v>
      </c>
      <c r="BK473" s="196">
        <f>ROUND(I473*H473,2)</f>
        <v>0</v>
      </c>
      <c r="BL473" s="17" t="s">
        <v>416</v>
      </c>
      <c r="BM473" s="195" t="s">
        <v>1256</v>
      </c>
    </row>
    <row r="474" spans="1:47" s="2" customFormat="1" ht="11.25">
      <c r="A474" s="34"/>
      <c r="B474" s="35"/>
      <c r="C474" s="36"/>
      <c r="D474" s="197" t="s">
        <v>137</v>
      </c>
      <c r="E474" s="36"/>
      <c r="F474" s="198" t="s">
        <v>1257</v>
      </c>
      <c r="G474" s="36"/>
      <c r="H474" s="36"/>
      <c r="I474" s="199"/>
      <c r="J474" s="36"/>
      <c r="K474" s="36"/>
      <c r="L474" s="39"/>
      <c r="M474" s="200"/>
      <c r="N474" s="201"/>
      <c r="O474" s="71"/>
      <c r="P474" s="71"/>
      <c r="Q474" s="71"/>
      <c r="R474" s="71"/>
      <c r="S474" s="71"/>
      <c r="T474" s="72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7" t="s">
        <v>137</v>
      </c>
      <c r="AU474" s="17" t="s">
        <v>86</v>
      </c>
    </row>
    <row r="475" spans="1:47" s="2" customFormat="1" ht="11.25">
      <c r="A475" s="34"/>
      <c r="B475" s="35"/>
      <c r="C475" s="36"/>
      <c r="D475" s="204" t="s">
        <v>148</v>
      </c>
      <c r="E475" s="36"/>
      <c r="F475" s="205" t="s">
        <v>1258</v>
      </c>
      <c r="G475" s="36"/>
      <c r="H475" s="36"/>
      <c r="I475" s="199"/>
      <c r="J475" s="36"/>
      <c r="K475" s="36"/>
      <c r="L475" s="39"/>
      <c r="M475" s="200"/>
      <c r="N475" s="201"/>
      <c r="O475" s="71"/>
      <c r="P475" s="71"/>
      <c r="Q475" s="71"/>
      <c r="R475" s="71"/>
      <c r="S475" s="71"/>
      <c r="T475" s="72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T475" s="17" t="s">
        <v>148</v>
      </c>
      <c r="AU475" s="17" t="s">
        <v>86</v>
      </c>
    </row>
    <row r="476" spans="1:65" s="2" customFormat="1" ht="24.2" customHeight="1">
      <c r="A476" s="34"/>
      <c r="B476" s="35"/>
      <c r="C476" s="184" t="s">
        <v>489</v>
      </c>
      <c r="D476" s="184" t="s">
        <v>132</v>
      </c>
      <c r="E476" s="185" t="s">
        <v>1259</v>
      </c>
      <c r="F476" s="186" t="s">
        <v>1260</v>
      </c>
      <c r="G476" s="187" t="s">
        <v>271</v>
      </c>
      <c r="H476" s="188">
        <v>225.06</v>
      </c>
      <c r="I476" s="189"/>
      <c r="J476" s="190">
        <f>ROUND(I476*H476,2)</f>
        <v>0</v>
      </c>
      <c r="K476" s="186" t="s">
        <v>147</v>
      </c>
      <c r="L476" s="39"/>
      <c r="M476" s="191" t="s">
        <v>1</v>
      </c>
      <c r="N476" s="192" t="s">
        <v>41</v>
      </c>
      <c r="O476" s="71"/>
      <c r="P476" s="193">
        <f>O476*H476</f>
        <v>0</v>
      </c>
      <c r="Q476" s="193">
        <v>0</v>
      </c>
      <c r="R476" s="193">
        <f>Q476*H476</f>
        <v>0</v>
      </c>
      <c r="S476" s="193">
        <v>0</v>
      </c>
      <c r="T476" s="194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95" t="s">
        <v>416</v>
      </c>
      <c r="AT476" s="195" t="s">
        <v>132</v>
      </c>
      <c r="AU476" s="195" t="s">
        <v>86</v>
      </c>
      <c r="AY476" s="17" t="s">
        <v>131</v>
      </c>
      <c r="BE476" s="196">
        <f>IF(N476="základní",J476,0)</f>
        <v>0</v>
      </c>
      <c r="BF476" s="196">
        <f>IF(N476="snížená",J476,0)</f>
        <v>0</v>
      </c>
      <c r="BG476" s="196">
        <f>IF(N476="zákl. přenesená",J476,0)</f>
        <v>0</v>
      </c>
      <c r="BH476" s="196">
        <f>IF(N476="sníž. přenesená",J476,0)</f>
        <v>0</v>
      </c>
      <c r="BI476" s="196">
        <f>IF(N476="nulová",J476,0)</f>
        <v>0</v>
      </c>
      <c r="BJ476" s="17" t="s">
        <v>84</v>
      </c>
      <c r="BK476" s="196">
        <f>ROUND(I476*H476,2)</f>
        <v>0</v>
      </c>
      <c r="BL476" s="17" t="s">
        <v>416</v>
      </c>
      <c r="BM476" s="195" t="s">
        <v>1261</v>
      </c>
    </row>
    <row r="477" spans="1:47" s="2" customFormat="1" ht="11.25">
      <c r="A477" s="34"/>
      <c r="B477" s="35"/>
      <c r="C477" s="36"/>
      <c r="D477" s="197" t="s">
        <v>137</v>
      </c>
      <c r="E477" s="36"/>
      <c r="F477" s="198" t="s">
        <v>1262</v>
      </c>
      <c r="G477" s="36"/>
      <c r="H477" s="36"/>
      <c r="I477" s="199"/>
      <c r="J477" s="36"/>
      <c r="K477" s="36"/>
      <c r="L477" s="39"/>
      <c r="M477" s="200"/>
      <c r="N477" s="201"/>
      <c r="O477" s="71"/>
      <c r="P477" s="71"/>
      <c r="Q477" s="71"/>
      <c r="R477" s="71"/>
      <c r="S477" s="71"/>
      <c r="T477" s="72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T477" s="17" t="s">
        <v>137</v>
      </c>
      <c r="AU477" s="17" t="s">
        <v>86</v>
      </c>
    </row>
    <row r="478" spans="1:47" s="2" customFormat="1" ht="11.25">
      <c r="A478" s="34"/>
      <c r="B478" s="35"/>
      <c r="C478" s="36"/>
      <c r="D478" s="204" t="s">
        <v>148</v>
      </c>
      <c r="E478" s="36"/>
      <c r="F478" s="205" t="s">
        <v>1263</v>
      </c>
      <c r="G478" s="36"/>
      <c r="H478" s="36"/>
      <c r="I478" s="199"/>
      <c r="J478" s="36"/>
      <c r="K478" s="36"/>
      <c r="L478" s="39"/>
      <c r="M478" s="200"/>
      <c r="N478" s="201"/>
      <c r="O478" s="71"/>
      <c r="P478" s="71"/>
      <c r="Q478" s="71"/>
      <c r="R478" s="71"/>
      <c r="S478" s="71"/>
      <c r="T478" s="72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T478" s="17" t="s">
        <v>148</v>
      </c>
      <c r="AU478" s="17" t="s">
        <v>86</v>
      </c>
    </row>
    <row r="479" spans="2:51" s="13" customFormat="1" ht="11.25">
      <c r="B479" s="211"/>
      <c r="C479" s="212"/>
      <c r="D479" s="197" t="s">
        <v>238</v>
      </c>
      <c r="E479" s="213" t="s">
        <v>1</v>
      </c>
      <c r="F479" s="214" t="s">
        <v>1264</v>
      </c>
      <c r="G479" s="212"/>
      <c r="H479" s="215">
        <v>225.06</v>
      </c>
      <c r="I479" s="216"/>
      <c r="J479" s="212"/>
      <c r="K479" s="212"/>
      <c r="L479" s="217"/>
      <c r="M479" s="218"/>
      <c r="N479" s="219"/>
      <c r="O479" s="219"/>
      <c r="P479" s="219"/>
      <c r="Q479" s="219"/>
      <c r="R479" s="219"/>
      <c r="S479" s="219"/>
      <c r="T479" s="220"/>
      <c r="AT479" s="221" t="s">
        <v>238</v>
      </c>
      <c r="AU479" s="221" t="s">
        <v>86</v>
      </c>
      <c r="AV479" s="13" t="s">
        <v>86</v>
      </c>
      <c r="AW479" s="13" t="s">
        <v>32</v>
      </c>
      <c r="AX479" s="13" t="s">
        <v>76</v>
      </c>
      <c r="AY479" s="221" t="s">
        <v>131</v>
      </c>
    </row>
    <row r="480" spans="2:51" s="14" customFormat="1" ht="11.25">
      <c r="B480" s="222"/>
      <c r="C480" s="223"/>
      <c r="D480" s="197" t="s">
        <v>238</v>
      </c>
      <c r="E480" s="224" t="s">
        <v>1</v>
      </c>
      <c r="F480" s="225" t="s">
        <v>240</v>
      </c>
      <c r="G480" s="223"/>
      <c r="H480" s="226">
        <v>225.06</v>
      </c>
      <c r="I480" s="227"/>
      <c r="J480" s="223"/>
      <c r="K480" s="223"/>
      <c r="L480" s="228"/>
      <c r="M480" s="229"/>
      <c r="N480" s="230"/>
      <c r="O480" s="230"/>
      <c r="P480" s="230"/>
      <c r="Q480" s="230"/>
      <c r="R480" s="230"/>
      <c r="S480" s="230"/>
      <c r="T480" s="231"/>
      <c r="AT480" s="232" t="s">
        <v>238</v>
      </c>
      <c r="AU480" s="232" t="s">
        <v>86</v>
      </c>
      <c r="AV480" s="14" t="s">
        <v>130</v>
      </c>
      <c r="AW480" s="14" t="s">
        <v>32</v>
      </c>
      <c r="AX480" s="14" t="s">
        <v>84</v>
      </c>
      <c r="AY480" s="232" t="s">
        <v>131</v>
      </c>
    </row>
    <row r="481" spans="1:65" s="2" customFormat="1" ht="24.2" customHeight="1">
      <c r="A481" s="34"/>
      <c r="B481" s="35"/>
      <c r="C481" s="184" t="s">
        <v>1265</v>
      </c>
      <c r="D481" s="184" t="s">
        <v>132</v>
      </c>
      <c r="E481" s="185" t="s">
        <v>1266</v>
      </c>
      <c r="F481" s="186" t="s">
        <v>1267</v>
      </c>
      <c r="G481" s="187" t="s">
        <v>271</v>
      </c>
      <c r="H481" s="188">
        <v>42.43</v>
      </c>
      <c r="I481" s="189"/>
      <c r="J481" s="190">
        <f>ROUND(I481*H481,2)</f>
        <v>0</v>
      </c>
      <c r="K481" s="186" t="s">
        <v>147</v>
      </c>
      <c r="L481" s="39"/>
      <c r="M481" s="191" t="s">
        <v>1</v>
      </c>
      <c r="N481" s="192" t="s">
        <v>41</v>
      </c>
      <c r="O481" s="71"/>
      <c r="P481" s="193">
        <f>O481*H481</f>
        <v>0</v>
      </c>
      <c r="Q481" s="193">
        <v>0</v>
      </c>
      <c r="R481" s="193">
        <f>Q481*H481</f>
        <v>0</v>
      </c>
      <c r="S481" s="193">
        <v>0</v>
      </c>
      <c r="T481" s="194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195" t="s">
        <v>416</v>
      </c>
      <c r="AT481" s="195" t="s">
        <v>132</v>
      </c>
      <c r="AU481" s="195" t="s">
        <v>86</v>
      </c>
      <c r="AY481" s="17" t="s">
        <v>131</v>
      </c>
      <c r="BE481" s="196">
        <f>IF(N481="základní",J481,0)</f>
        <v>0</v>
      </c>
      <c r="BF481" s="196">
        <f>IF(N481="snížená",J481,0)</f>
        <v>0</v>
      </c>
      <c r="BG481" s="196">
        <f>IF(N481="zákl. přenesená",J481,0)</f>
        <v>0</v>
      </c>
      <c r="BH481" s="196">
        <f>IF(N481="sníž. přenesená",J481,0)</f>
        <v>0</v>
      </c>
      <c r="BI481" s="196">
        <f>IF(N481="nulová",J481,0)</f>
        <v>0</v>
      </c>
      <c r="BJ481" s="17" t="s">
        <v>84</v>
      </c>
      <c r="BK481" s="196">
        <f>ROUND(I481*H481,2)</f>
        <v>0</v>
      </c>
      <c r="BL481" s="17" t="s">
        <v>416</v>
      </c>
      <c r="BM481" s="195" t="s">
        <v>1268</v>
      </c>
    </row>
    <row r="482" spans="1:47" s="2" customFormat="1" ht="11.25">
      <c r="A482" s="34"/>
      <c r="B482" s="35"/>
      <c r="C482" s="36"/>
      <c r="D482" s="197" t="s">
        <v>137</v>
      </c>
      <c r="E482" s="36"/>
      <c r="F482" s="198" t="s">
        <v>1269</v>
      </c>
      <c r="G482" s="36"/>
      <c r="H482" s="36"/>
      <c r="I482" s="199"/>
      <c r="J482" s="36"/>
      <c r="K482" s="36"/>
      <c r="L482" s="39"/>
      <c r="M482" s="200"/>
      <c r="N482" s="201"/>
      <c r="O482" s="71"/>
      <c r="P482" s="71"/>
      <c r="Q482" s="71"/>
      <c r="R482" s="71"/>
      <c r="S482" s="71"/>
      <c r="T482" s="72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T482" s="17" t="s">
        <v>137</v>
      </c>
      <c r="AU482" s="17" t="s">
        <v>86</v>
      </c>
    </row>
    <row r="483" spans="1:47" s="2" customFormat="1" ht="11.25">
      <c r="A483" s="34"/>
      <c r="B483" s="35"/>
      <c r="C483" s="36"/>
      <c r="D483" s="204" t="s">
        <v>148</v>
      </c>
      <c r="E483" s="36"/>
      <c r="F483" s="205" t="s">
        <v>1270</v>
      </c>
      <c r="G483" s="36"/>
      <c r="H483" s="36"/>
      <c r="I483" s="199"/>
      <c r="J483" s="36"/>
      <c r="K483" s="36"/>
      <c r="L483" s="39"/>
      <c r="M483" s="200"/>
      <c r="N483" s="201"/>
      <c r="O483" s="71"/>
      <c r="P483" s="71"/>
      <c r="Q483" s="71"/>
      <c r="R483" s="71"/>
      <c r="S483" s="71"/>
      <c r="T483" s="72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T483" s="17" t="s">
        <v>148</v>
      </c>
      <c r="AU483" s="17" t="s">
        <v>86</v>
      </c>
    </row>
    <row r="484" spans="2:63" s="12" customFormat="1" ht="25.9" customHeight="1">
      <c r="B484" s="170"/>
      <c r="C484" s="171"/>
      <c r="D484" s="172" t="s">
        <v>75</v>
      </c>
      <c r="E484" s="173" t="s">
        <v>139</v>
      </c>
      <c r="F484" s="173" t="s">
        <v>140</v>
      </c>
      <c r="G484" s="171"/>
      <c r="H484" s="171"/>
      <c r="I484" s="174"/>
      <c r="J484" s="175">
        <f>BK484</f>
        <v>0</v>
      </c>
      <c r="K484" s="171"/>
      <c r="L484" s="176"/>
      <c r="M484" s="177"/>
      <c r="N484" s="178"/>
      <c r="O484" s="178"/>
      <c r="P484" s="179">
        <f>P485</f>
        <v>0</v>
      </c>
      <c r="Q484" s="178"/>
      <c r="R484" s="179">
        <f>R485</f>
        <v>0</v>
      </c>
      <c r="S484" s="178"/>
      <c r="T484" s="180">
        <f>T485</f>
        <v>0</v>
      </c>
      <c r="AR484" s="181" t="s">
        <v>141</v>
      </c>
      <c r="AT484" s="182" t="s">
        <v>75</v>
      </c>
      <c r="AU484" s="182" t="s">
        <v>76</v>
      </c>
      <c r="AY484" s="181" t="s">
        <v>131</v>
      </c>
      <c r="BK484" s="183">
        <f>BK485</f>
        <v>0</v>
      </c>
    </row>
    <row r="485" spans="2:63" s="12" customFormat="1" ht="22.9" customHeight="1">
      <c r="B485" s="170"/>
      <c r="C485" s="171"/>
      <c r="D485" s="172" t="s">
        <v>75</v>
      </c>
      <c r="E485" s="202" t="s">
        <v>190</v>
      </c>
      <c r="F485" s="202" t="s">
        <v>191</v>
      </c>
      <c r="G485" s="171"/>
      <c r="H485" s="171"/>
      <c r="I485" s="174"/>
      <c r="J485" s="203">
        <f>BK485</f>
        <v>0</v>
      </c>
      <c r="K485" s="171"/>
      <c r="L485" s="176"/>
      <c r="M485" s="177"/>
      <c r="N485" s="178"/>
      <c r="O485" s="178"/>
      <c r="P485" s="179">
        <f>SUM(P486:P488)</f>
        <v>0</v>
      </c>
      <c r="Q485" s="178"/>
      <c r="R485" s="179">
        <f>SUM(R486:R488)</f>
        <v>0</v>
      </c>
      <c r="S485" s="178"/>
      <c r="T485" s="180">
        <f>SUM(T486:T488)</f>
        <v>0</v>
      </c>
      <c r="AR485" s="181" t="s">
        <v>141</v>
      </c>
      <c r="AT485" s="182" t="s">
        <v>75</v>
      </c>
      <c r="AU485" s="182" t="s">
        <v>84</v>
      </c>
      <c r="AY485" s="181" t="s">
        <v>131</v>
      </c>
      <c r="BK485" s="183">
        <f>SUM(BK486:BK488)</f>
        <v>0</v>
      </c>
    </row>
    <row r="486" spans="1:65" s="2" customFormat="1" ht="16.5" customHeight="1">
      <c r="A486" s="34"/>
      <c r="B486" s="35"/>
      <c r="C486" s="184" t="s">
        <v>494</v>
      </c>
      <c r="D486" s="184" t="s">
        <v>132</v>
      </c>
      <c r="E486" s="185" t="s">
        <v>840</v>
      </c>
      <c r="F486" s="186" t="s">
        <v>841</v>
      </c>
      <c r="G486" s="187" t="s">
        <v>146</v>
      </c>
      <c r="H486" s="188">
        <v>1</v>
      </c>
      <c r="I486" s="189"/>
      <c r="J486" s="190">
        <f>ROUND(I486*H486,2)</f>
        <v>0</v>
      </c>
      <c r="K486" s="186" t="s">
        <v>147</v>
      </c>
      <c r="L486" s="39"/>
      <c r="M486" s="191" t="s">
        <v>1</v>
      </c>
      <c r="N486" s="192" t="s">
        <v>41</v>
      </c>
      <c r="O486" s="71"/>
      <c r="P486" s="193">
        <f>O486*H486</f>
        <v>0</v>
      </c>
      <c r="Q486" s="193">
        <v>0</v>
      </c>
      <c r="R486" s="193">
        <f>Q486*H486</f>
        <v>0</v>
      </c>
      <c r="S486" s="193">
        <v>0</v>
      </c>
      <c r="T486" s="194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95" t="s">
        <v>130</v>
      </c>
      <c r="AT486" s="195" t="s">
        <v>132</v>
      </c>
      <c r="AU486" s="195" t="s">
        <v>86</v>
      </c>
      <c r="AY486" s="17" t="s">
        <v>131</v>
      </c>
      <c r="BE486" s="196">
        <f>IF(N486="základní",J486,0)</f>
        <v>0</v>
      </c>
      <c r="BF486" s="196">
        <f>IF(N486="snížená",J486,0)</f>
        <v>0</v>
      </c>
      <c r="BG486" s="196">
        <f>IF(N486="zákl. přenesená",J486,0)</f>
        <v>0</v>
      </c>
      <c r="BH486" s="196">
        <f>IF(N486="sníž. přenesená",J486,0)</f>
        <v>0</v>
      </c>
      <c r="BI486" s="196">
        <f>IF(N486="nulová",J486,0)</f>
        <v>0</v>
      </c>
      <c r="BJ486" s="17" t="s">
        <v>84</v>
      </c>
      <c r="BK486" s="196">
        <f>ROUND(I486*H486,2)</f>
        <v>0</v>
      </c>
      <c r="BL486" s="17" t="s">
        <v>130</v>
      </c>
      <c r="BM486" s="195" t="s">
        <v>1271</v>
      </c>
    </row>
    <row r="487" spans="1:47" s="2" customFormat="1" ht="11.25">
      <c r="A487" s="34"/>
      <c r="B487" s="35"/>
      <c r="C487" s="36"/>
      <c r="D487" s="197" t="s">
        <v>137</v>
      </c>
      <c r="E487" s="36"/>
      <c r="F487" s="198" t="s">
        <v>842</v>
      </c>
      <c r="G487" s="36"/>
      <c r="H487" s="36"/>
      <c r="I487" s="199"/>
      <c r="J487" s="36"/>
      <c r="K487" s="36"/>
      <c r="L487" s="39"/>
      <c r="M487" s="200"/>
      <c r="N487" s="201"/>
      <c r="O487" s="71"/>
      <c r="P487" s="71"/>
      <c r="Q487" s="71"/>
      <c r="R487" s="71"/>
      <c r="S487" s="71"/>
      <c r="T487" s="72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T487" s="17" t="s">
        <v>137</v>
      </c>
      <c r="AU487" s="17" t="s">
        <v>86</v>
      </c>
    </row>
    <row r="488" spans="1:47" s="2" customFormat="1" ht="11.25">
      <c r="A488" s="34"/>
      <c r="B488" s="35"/>
      <c r="C488" s="36"/>
      <c r="D488" s="204" t="s">
        <v>148</v>
      </c>
      <c r="E488" s="36"/>
      <c r="F488" s="205" t="s">
        <v>843</v>
      </c>
      <c r="G488" s="36"/>
      <c r="H488" s="36"/>
      <c r="I488" s="199"/>
      <c r="J488" s="36"/>
      <c r="K488" s="36"/>
      <c r="L488" s="39"/>
      <c r="M488" s="207"/>
      <c r="N488" s="208"/>
      <c r="O488" s="209"/>
      <c r="P488" s="209"/>
      <c r="Q488" s="209"/>
      <c r="R488" s="209"/>
      <c r="S488" s="209"/>
      <c r="T488" s="210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T488" s="17" t="s">
        <v>148</v>
      </c>
      <c r="AU488" s="17" t="s">
        <v>86</v>
      </c>
    </row>
    <row r="489" spans="1:31" s="2" customFormat="1" ht="6.95" customHeight="1">
      <c r="A489" s="34"/>
      <c r="B489" s="54"/>
      <c r="C489" s="55"/>
      <c r="D489" s="55"/>
      <c r="E489" s="55"/>
      <c r="F489" s="55"/>
      <c r="G489" s="55"/>
      <c r="H489" s="55"/>
      <c r="I489" s="55"/>
      <c r="J489" s="55"/>
      <c r="K489" s="55"/>
      <c r="L489" s="39"/>
      <c r="M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</row>
  </sheetData>
  <sheetProtection algorithmName="SHA-512" hashValue="Ym3q0+aL/MP2lbm+BCOqqdBpHLSU+lbyBUbvY0HbgOFJi87fGQtjNZYKOn8j2ZtjnznVJV7DKgxNK4Slwb89Mg==" saltValue="8MKnWkpQ8YoifGXb59ifAQKr/PsPe9r0ix0iKHS0A1ZmXxiVjSjgkEtesVJ7lLO6IUDCAdeWjO0HjVIKxGTupQ==" spinCount="100000" sheet="1" objects="1" scenarios="1" formatColumns="0" formatRows="0" autoFilter="0"/>
  <autoFilter ref="C128:K488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hyperlinks>
    <hyperlink ref="F134" r:id="rId1" display="https://podminky.urs.cz/item/CS_URS_2023_02/113107224"/>
    <hyperlink ref="F137" r:id="rId2" display="https://podminky.urs.cz/item/CS_URS_2023_02/113154123"/>
    <hyperlink ref="F140" r:id="rId3" display="https://podminky.urs.cz/item/CS_URS_2023_02/113154124"/>
    <hyperlink ref="F143" r:id="rId4" display="https://podminky.urs.cz/item/CS_URS_2023_02/132212231"/>
    <hyperlink ref="F149" r:id="rId5" display="https://podminky.urs.cz/item/CS_URS_2023_02/132251254"/>
    <hyperlink ref="F165" r:id="rId6" display="https://podminky.urs.cz/item/CS_URS_2023_02/132312231"/>
    <hyperlink ref="F171" r:id="rId7" display="https://podminky.urs.cz/item/CS_URS_2023_02/132351254"/>
    <hyperlink ref="F187" r:id="rId8" display="https://podminky.urs.cz/item/CS_URS_2023_02/151811132"/>
    <hyperlink ref="F199" r:id="rId9" display="https://podminky.urs.cz/item/CS_URS_2023_02/151811232"/>
    <hyperlink ref="F202" r:id="rId10" display="https://podminky.urs.cz/item/CS_URS_2023_02/162551108"/>
    <hyperlink ref="F207" r:id="rId11" display="https://podminky.urs.cz/item/CS_URS_2023_02/162751117"/>
    <hyperlink ref="F212" r:id="rId12" display="https://podminky.urs.cz/item/CS_URS_2023_02/167151111"/>
    <hyperlink ref="F215" r:id="rId13" display="https://podminky.urs.cz/item/CS_URS_2023_02/171201231"/>
    <hyperlink ref="F222" r:id="rId14" display="https://podminky.urs.cz/item/CS_URS_2023_02/171251201"/>
    <hyperlink ref="F227" r:id="rId15" display="https://podminky.urs.cz/item/CS_URS_2023_02/174151101"/>
    <hyperlink ref="F245" r:id="rId16" display="https://podminky.urs.cz/item/CS_URS_2023_02/175151101"/>
    <hyperlink ref="F254" r:id="rId17" display="https://podminky.urs.cz/item/CS_URS_2023_02/181951112"/>
    <hyperlink ref="F258" r:id="rId18" display="https://podminky.urs.cz/item/CS_URS_2023_02/212755214"/>
    <hyperlink ref="F262" r:id="rId19" display="https://podminky.urs.cz/item/CS_URS_2023_02/451541111"/>
    <hyperlink ref="F268" r:id="rId20" display="https://podminky.urs.cz/item/CS_URS_2023_02/451572111"/>
    <hyperlink ref="F273" r:id="rId21" display="https://podminky.urs.cz/item/CS_URS_2023_02/451573111"/>
    <hyperlink ref="F279" r:id="rId22" display="https://podminky.urs.cz/item/CS_URS_2023_02/452112112"/>
    <hyperlink ref="F290" r:id="rId23" display="https://podminky.urs.cz/item/CS_URS_2023_02/452112122"/>
    <hyperlink ref="F295" r:id="rId24" display="https://podminky.urs.cz/item/CS_URS_2023_02/452311141"/>
    <hyperlink ref="F300" r:id="rId25" display="https://podminky.urs.cz/item/CS_URS_2023_02/452351101"/>
    <hyperlink ref="F306" r:id="rId26" display="https://podminky.urs.cz/item/CS_URS_2023_02/565135101"/>
    <hyperlink ref="F311" r:id="rId27" display="https://podminky.urs.cz/item/CS_URS_2023_02/566901142"/>
    <hyperlink ref="F316" r:id="rId28" display="https://podminky.urs.cz/item/CS_URS_2023_02/573111111"/>
    <hyperlink ref="F319" r:id="rId29" display="https://podminky.urs.cz/item/CS_URS_2023_02/573211107"/>
    <hyperlink ref="F324" r:id="rId30" display="https://podminky.urs.cz/item/CS_URS_2023_02/577134111"/>
    <hyperlink ref="F327" r:id="rId31" display="https://podminky.urs.cz/item/CS_URS_2023_02/577155112"/>
    <hyperlink ref="F331" r:id="rId32" display="https://podminky.urs.cz/item/CS_URS_2023_02/831372121"/>
    <hyperlink ref="F338" r:id="rId33" display="https://podminky.urs.cz/item/CS_URS_2023_02/831392121"/>
    <hyperlink ref="F351" r:id="rId34" display="https://podminky.urs.cz/item/CS_URS_2023_02/871313121"/>
    <hyperlink ref="F358" r:id="rId35" display="https://podminky.urs.cz/item/CS_URS_2023_02/871370310"/>
    <hyperlink ref="F365" r:id="rId36" display="https://podminky.urs.cz/item/CS_URS_2023_02/894410101"/>
    <hyperlink ref="F372" r:id="rId37" display="https://podminky.urs.cz/item/CS_URS_2023_02/894410102"/>
    <hyperlink ref="F379" r:id="rId38" display="https://podminky.urs.cz/item/CS_URS_2023_02/894410211"/>
    <hyperlink ref="F384" r:id="rId39" display="https://podminky.urs.cz/item/CS_URS_2023_02/894410212"/>
    <hyperlink ref="F389" r:id="rId40" display="https://podminky.urs.cz/item/CS_URS_2023_02/894410213"/>
    <hyperlink ref="F394" r:id="rId41" display="https://podminky.urs.cz/item/CS_URS_2023_02/894410232"/>
    <hyperlink ref="F399" r:id="rId42" display="https://podminky.urs.cz/item/CS_URS_2023_02/894410302"/>
    <hyperlink ref="F406" r:id="rId43" display="https://podminky.urs.cz/item/CS_URS_2023_02/895941102"/>
    <hyperlink ref="F411" r:id="rId44" display="https://podminky.urs.cz/item/CS_URS_2023_02/895941302"/>
    <hyperlink ref="F416" r:id="rId45" display="https://podminky.urs.cz/item/CS_URS_2023_02/895941313"/>
    <hyperlink ref="F421" r:id="rId46" display="https://podminky.urs.cz/item/CS_URS_2023_02/899131121"/>
    <hyperlink ref="F427" r:id="rId47" display="https://podminky.urs.cz/item/CS_URS_2023_02/919125111"/>
    <hyperlink ref="F432" r:id="rId48" display="https://podminky.urs.cz/item/CS_URS_2023_02/919735114"/>
    <hyperlink ref="F437" r:id="rId49" display="https://podminky.urs.cz/item/CS_URS_2023_02/935113111"/>
    <hyperlink ref="F444" r:id="rId50" display="https://podminky.urs.cz/item/CS_URS_2023_02/935923216"/>
    <hyperlink ref="F450" r:id="rId51" display="https://podminky.urs.cz/item/CS_URS_2023_02/997221551"/>
    <hyperlink ref="F453" r:id="rId52" display="https://podminky.urs.cz/item/CS_URS_2023_02/997221559"/>
    <hyperlink ref="F458" r:id="rId53" display="https://podminky.urs.cz/item/CS_URS_2023_02/997221611"/>
    <hyperlink ref="F461" r:id="rId54" display="https://podminky.urs.cz/item/CS_URS_2023_02/997221873"/>
    <hyperlink ref="F464" r:id="rId55" display="https://podminky.urs.cz/item/CS_URS_2023_02/997221875"/>
    <hyperlink ref="F470" r:id="rId56" display="https://podminky.urs.cz/item/CS_URS_2023_02/998275101"/>
    <hyperlink ref="F475" r:id="rId57" display="https://podminky.urs.cz/item/CS_URS_2023_02/230170014"/>
    <hyperlink ref="F478" r:id="rId58" display="https://podminky.urs.cz/item/CS_URS_2023_02/230170015"/>
    <hyperlink ref="F483" r:id="rId59" display="https://podminky.urs.cz/item/CS_URS_2023_02/230170016"/>
    <hyperlink ref="F488" r:id="rId60" display="https://podminky.urs.cz/item/CS_URS_2023_02/04319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Rosík</dc:creator>
  <cp:keywords/>
  <dc:description/>
  <cp:lastModifiedBy>Marešová Kateřina, Ing.</cp:lastModifiedBy>
  <dcterms:created xsi:type="dcterms:W3CDTF">2023-10-12T08:02:09Z</dcterms:created>
  <dcterms:modified xsi:type="dcterms:W3CDTF">2023-10-13T09:40:30Z</dcterms:modified>
  <cp:category/>
  <cp:version/>
  <cp:contentType/>
  <cp:contentStatus/>
</cp:coreProperties>
</file>