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ROZPOČTY\Zakázky\Hala_Tenis_Club_Ústí_n_L\RZP+VV\"/>
    </mc:Choice>
  </mc:AlternateContent>
  <bookViews>
    <workbookView xWindow="0" yWindow="0" windowWidth="0" windowHeight="0"/>
  </bookViews>
  <sheets>
    <sheet name="Rekapitulace stavby" sheetId="1" r:id="rId1"/>
    <sheet name="SO01 - SO 01 - Tenisová hala" sheetId="2" r:id="rId2"/>
    <sheet name="IO01 - IO 01 - Přípojka p..." sheetId="3" r:id="rId3"/>
    <sheet name="IO02 - IO 02 - Přípojka NN" sheetId="4" r:id="rId4"/>
    <sheet name="PS01 - PS 01 - Vnitřní vy..." sheetId="5" r:id="rId5"/>
    <sheet name="VON - Vedlejší a ostatní ...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'SO01 - SO 01 - Tenisová hala'!$C$100:$K$675</definedName>
    <definedName name="_xlnm.Print_Area" localSheetId="1">'SO01 - SO 01 - Tenisová hala'!$C$4:$J$39,'SO01 - SO 01 - Tenisová hala'!$C$45:$J$82,'SO01 - SO 01 - Tenisová hala'!$C$88:$K$675</definedName>
    <definedName name="_xlnm.Print_Titles" localSheetId="1">'SO01 - SO 01 - Tenisová hala'!$100:$100</definedName>
    <definedName name="_xlnm._FilterDatabase" localSheetId="2" hidden="1">'IO01 - IO 01 - Přípojka p...'!$C$90:$K$277</definedName>
    <definedName name="_xlnm.Print_Area" localSheetId="2">'IO01 - IO 01 - Přípojka p...'!$C$4:$J$39,'IO01 - IO 01 - Přípojka p...'!$C$45:$J$72,'IO01 - IO 01 - Přípojka p...'!$C$78:$K$277</definedName>
    <definedName name="_xlnm.Print_Titles" localSheetId="2">'IO01 - IO 01 - Přípojka p...'!$90:$90</definedName>
    <definedName name="_xlnm._FilterDatabase" localSheetId="3" hidden="1">'IO02 - IO 02 - Přípojka NN'!$C$81:$K$111</definedName>
    <definedName name="_xlnm.Print_Area" localSheetId="3">'IO02 - IO 02 - Přípojka NN'!$C$4:$J$39,'IO02 - IO 02 - Přípojka NN'!$C$45:$J$63,'IO02 - IO 02 - Přípojka NN'!$C$69:$K$111</definedName>
    <definedName name="_xlnm.Print_Titles" localSheetId="3">'IO02 - IO 02 - Přípojka NN'!$81:$81</definedName>
    <definedName name="_xlnm._FilterDatabase" localSheetId="4" hidden="1">'PS01 - PS 01 - Vnitřní vy...'!$C$80:$K$92</definedName>
    <definedName name="_xlnm.Print_Area" localSheetId="4">'PS01 - PS 01 - Vnitřní vy...'!$C$4:$J$39,'PS01 - PS 01 - Vnitřní vy...'!$C$45:$J$62,'PS01 - PS 01 - Vnitřní vy...'!$C$68:$K$92</definedName>
    <definedName name="_xlnm.Print_Titles" localSheetId="4">'PS01 - PS 01 - Vnitřní vy...'!$80:$80</definedName>
    <definedName name="_xlnm._FilterDatabase" localSheetId="5" hidden="1">'VON - Vedlejší a ostatní ...'!$C$83:$K$98</definedName>
    <definedName name="_xlnm.Print_Area" localSheetId="5">'VON - Vedlejší a ostatní ...'!$C$4:$J$39,'VON - Vedlejší a ostatní ...'!$C$45:$J$65,'VON - Vedlejší a ostatní ...'!$C$71:$K$98</definedName>
    <definedName name="_xlnm.Print_Titles" localSheetId="5">'VON - Vedlejší a ostatní ...'!$83:$83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0"/>
  <c r="F80"/>
  <c r="F78"/>
  <c r="E76"/>
  <c r="J54"/>
  <c r="F54"/>
  <c r="F52"/>
  <c r="E50"/>
  <c r="J24"/>
  <c r="E24"/>
  <c r="J55"/>
  <c r="J23"/>
  <c r="J18"/>
  <c r="E18"/>
  <c r="F55"/>
  <c r="J17"/>
  <c r="J12"/>
  <c r="J78"/>
  <c r="E7"/>
  <c r="E48"/>
  <c i="5" r="J37"/>
  <c r="J36"/>
  <c i="1" r="AY58"/>
  <c i="5" r="J35"/>
  <c i="1" r="AX58"/>
  <c i="5"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78"/>
  <c r="J17"/>
  <c r="J12"/>
  <c r="J52"/>
  <c r="E7"/>
  <c r="E48"/>
  <c i="4" r="J37"/>
  <c r="J36"/>
  <c i="1" r="AY57"/>
  <c i="4" r="J35"/>
  <c i="1" r="AX57"/>
  <c i="4"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55"/>
  <c r="J17"/>
  <c r="J12"/>
  <c r="J52"/>
  <c r="E7"/>
  <c r="E72"/>
  <c i="3" r="J37"/>
  <c r="J36"/>
  <c i="1" r="AY56"/>
  <c i="3" r="J35"/>
  <c i="1" r="AX56"/>
  <c i="3"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8"/>
  <c r="BH208"/>
  <c r="BG208"/>
  <c r="BF208"/>
  <c r="T208"/>
  <c r="T207"/>
  <c r="R208"/>
  <c r="R207"/>
  <c r="P208"/>
  <c r="P207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58"/>
  <c r="BH158"/>
  <c r="BG158"/>
  <c r="BF158"/>
  <c r="T158"/>
  <c r="T157"/>
  <c r="R158"/>
  <c r="R157"/>
  <c r="P158"/>
  <c r="P157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0"/>
  <c r="BH140"/>
  <c r="BG140"/>
  <c r="BF140"/>
  <c r="T140"/>
  <c r="R140"/>
  <c r="P140"/>
  <c r="BI135"/>
  <c r="BH135"/>
  <c r="BG135"/>
  <c r="BF135"/>
  <c r="T135"/>
  <c r="R135"/>
  <c r="P135"/>
  <c r="BI129"/>
  <c r="BH129"/>
  <c r="BG129"/>
  <c r="BF129"/>
  <c r="T129"/>
  <c r="R129"/>
  <c r="P129"/>
  <c r="BI124"/>
  <c r="BH124"/>
  <c r="BG124"/>
  <c r="BF124"/>
  <c r="T124"/>
  <c r="R124"/>
  <c r="P124"/>
  <c r="BI118"/>
  <c r="BH118"/>
  <c r="BG118"/>
  <c r="BF118"/>
  <c r="T118"/>
  <c r="R118"/>
  <c r="P118"/>
  <c r="BI112"/>
  <c r="BH112"/>
  <c r="BG112"/>
  <c r="BF112"/>
  <c r="T112"/>
  <c r="R112"/>
  <c r="P112"/>
  <c r="BI108"/>
  <c r="BH108"/>
  <c r="BG108"/>
  <c r="BF108"/>
  <c r="T108"/>
  <c r="R108"/>
  <c r="P108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J87"/>
  <c r="F87"/>
  <c r="F85"/>
  <c r="E83"/>
  <c r="J54"/>
  <c r="F54"/>
  <c r="F52"/>
  <c r="E50"/>
  <c r="J24"/>
  <c r="E24"/>
  <c r="J88"/>
  <c r="J23"/>
  <c r="J18"/>
  <c r="E18"/>
  <c r="F88"/>
  <c r="J17"/>
  <c r="J12"/>
  <c r="J52"/>
  <c r="E7"/>
  <c r="E48"/>
  <c i="2" r="J37"/>
  <c r="J36"/>
  <c i="1" r="AY55"/>
  <c i="2" r="J35"/>
  <c i="1" r="AX55"/>
  <c i="2"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6"/>
  <c r="BH656"/>
  <c r="BG656"/>
  <c r="BF656"/>
  <c r="T656"/>
  <c r="R656"/>
  <c r="P656"/>
  <c r="BI653"/>
  <c r="BH653"/>
  <c r="BG653"/>
  <c r="BF653"/>
  <c r="T653"/>
  <c r="R653"/>
  <c r="P653"/>
  <c r="BI651"/>
  <c r="BH651"/>
  <c r="BG651"/>
  <c r="BF651"/>
  <c r="T651"/>
  <c r="R651"/>
  <c r="P651"/>
  <c r="BI646"/>
  <c r="BH646"/>
  <c r="BG646"/>
  <c r="BF646"/>
  <c r="T646"/>
  <c r="R646"/>
  <c r="P646"/>
  <c r="BI640"/>
  <c r="BH640"/>
  <c r="BG640"/>
  <c r="BF640"/>
  <c r="T640"/>
  <c r="R640"/>
  <c r="P640"/>
  <c r="BI635"/>
  <c r="BH635"/>
  <c r="BG635"/>
  <c r="BF635"/>
  <c r="T635"/>
  <c r="R635"/>
  <c r="P635"/>
  <c r="BI633"/>
  <c r="BH633"/>
  <c r="BG633"/>
  <c r="BF633"/>
  <c r="T633"/>
  <c r="R633"/>
  <c r="P633"/>
  <c r="BI627"/>
  <c r="BH627"/>
  <c r="BG627"/>
  <c r="BF627"/>
  <c r="T627"/>
  <c r="R627"/>
  <c r="P627"/>
  <c r="BI625"/>
  <c r="BH625"/>
  <c r="BG625"/>
  <c r="BF625"/>
  <c r="T625"/>
  <c r="R625"/>
  <c r="P625"/>
  <c r="BI620"/>
  <c r="BH620"/>
  <c r="BG620"/>
  <c r="BF620"/>
  <c r="T620"/>
  <c r="R620"/>
  <c r="P620"/>
  <c r="BI617"/>
  <c r="BH617"/>
  <c r="BG617"/>
  <c r="BF617"/>
  <c r="T617"/>
  <c r="R617"/>
  <c r="P617"/>
  <c r="BI615"/>
  <c r="BH615"/>
  <c r="BG615"/>
  <c r="BF615"/>
  <c r="T615"/>
  <c r="R615"/>
  <c r="P615"/>
  <c r="BI610"/>
  <c r="BH610"/>
  <c r="BG610"/>
  <c r="BF610"/>
  <c r="T610"/>
  <c r="R610"/>
  <c r="P610"/>
  <c r="BI607"/>
  <c r="BH607"/>
  <c r="BG607"/>
  <c r="BF607"/>
  <c r="T607"/>
  <c r="R607"/>
  <c r="P607"/>
  <c r="BI602"/>
  <c r="BH602"/>
  <c r="BG602"/>
  <c r="BF602"/>
  <c r="T602"/>
  <c r="R602"/>
  <c r="P602"/>
  <c r="BI599"/>
  <c r="BH599"/>
  <c r="BG599"/>
  <c r="BF599"/>
  <c r="T599"/>
  <c r="R599"/>
  <c r="P599"/>
  <c r="BI594"/>
  <c r="BH594"/>
  <c r="BG594"/>
  <c r="BF594"/>
  <c r="T594"/>
  <c r="R594"/>
  <c r="P594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4"/>
  <c r="BH584"/>
  <c r="BG584"/>
  <c r="BF584"/>
  <c r="T584"/>
  <c r="R584"/>
  <c r="P584"/>
  <c r="BI583"/>
  <c r="BH583"/>
  <c r="BG583"/>
  <c r="BF583"/>
  <c r="T583"/>
  <c r="R583"/>
  <c r="P583"/>
  <c r="BI581"/>
  <c r="BH581"/>
  <c r="BG581"/>
  <c r="BF581"/>
  <c r="T581"/>
  <c r="R581"/>
  <c r="P581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T575"/>
  <c r="R576"/>
  <c r="R575"/>
  <c r="P576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7"/>
  <c r="BH547"/>
  <c r="BG547"/>
  <c r="BF547"/>
  <c r="T547"/>
  <c r="R547"/>
  <c r="P547"/>
  <c r="BI546"/>
  <c r="BH546"/>
  <c r="BG546"/>
  <c r="BF546"/>
  <c r="T546"/>
  <c r="R546"/>
  <c r="P546"/>
  <c r="BI545"/>
  <c r="BH545"/>
  <c r="BG545"/>
  <c r="BF545"/>
  <c r="T545"/>
  <c r="R545"/>
  <c r="P545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6"/>
  <c r="BH496"/>
  <c r="BG496"/>
  <c r="BF496"/>
  <c r="T496"/>
  <c r="R496"/>
  <c r="P496"/>
  <c r="BI494"/>
  <c r="BH494"/>
  <c r="BG494"/>
  <c r="BF494"/>
  <c r="T494"/>
  <c r="R494"/>
  <c r="P494"/>
  <c r="BI493"/>
  <c r="BH493"/>
  <c r="BG493"/>
  <c r="BF493"/>
  <c r="T493"/>
  <c r="R493"/>
  <c r="P493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7"/>
  <c r="BH477"/>
  <c r="BG477"/>
  <c r="BF477"/>
  <c r="T477"/>
  <c r="R477"/>
  <c r="P477"/>
  <c r="BI476"/>
  <c r="BH476"/>
  <c r="BG476"/>
  <c r="BF476"/>
  <c r="T476"/>
  <c r="R476"/>
  <c r="P476"/>
  <c r="BI472"/>
  <c r="BH472"/>
  <c r="BG472"/>
  <c r="BF472"/>
  <c r="T472"/>
  <c r="R472"/>
  <c r="P472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7"/>
  <c r="BH457"/>
  <c r="BG457"/>
  <c r="BF457"/>
  <c r="T457"/>
  <c r="R457"/>
  <c r="P457"/>
  <c r="BI453"/>
  <c r="BH453"/>
  <c r="BG453"/>
  <c r="BF453"/>
  <c r="T453"/>
  <c r="R453"/>
  <c r="P453"/>
  <c r="BI449"/>
  <c r="BH449"/>
  <c r="BG449"/>
  <c r="BF449"/>
  <c r="T449"/>
  <c r="R449"/>
  <c r="P449"/>
  <c r="BI446"/>
  <c r="BH446"/>
  <c r="BG446"/>
  <c r="BF446"/>
  <c r="T446"/>
  <c r="R446"/>
  <c r="P446"/>
  <c r="BI441"/>
  <c r="BH441"/>
  <c r="BG441"/>
  <c r="BF441"/>
  <c r="T441"/>
  <c r="R441"/>
  <c r="P441"/>
  <c r="BI436"/>
  <c r="BH436"/>
  <c r="BG436"/>
  <c r="BF436"/>
  <c r="T436"/>
  <c r="R436"/>
  <c r="P436"/>
  <c r="BI431"/>
  <c r="BH431"/>
  <c r="BG431"/>
  <c r="BF431"/>
  <c r="T431"/>
  <c r="R431"/>
  <c r="P431"/>
  <c r="BI426"/>
  <c r="BH426"/>
  <c r="BG426"/>
  <c r="BF426"/>
  <c r="T426"/>
  <c r="R426"/>
  <c r="P426"/>
  <c r="BI421"/>
  <c r="BH421"/>
  <c r="BG421"/>
  <c r="BF421"/>
  <c r="T421"/>
  <c r="R421"/>
  <c r="P421"/>
  <c r="BI417"/>
  <c r="BH417"/>
  <c r="BG417"/>
  <c r="BF417"/>
  <c r="T417"/>
  <c r="T416"/>
  <c r="R417"/>
  <c r="R416"/>
  <c r="P417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2"/>
  <c r="BH402"/>
  <c r="BG402"/>
  <c r="BF402"/>
  <c r="T402"/>
  <c r="R402"/>
  <c r="P402"/>
  <c r="BI399"/>
  <c r="BH399"/>
  <c r="BG399"/>
  <c r="BF399"/>
  <c r="T399"/>
  <c r="R399"/>
  <c r="P399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5"/>
  <c r="BH385"/>
  <c r="BG385"/>
  <c r="BF385"/>
  <c r="T385"/>
  <c r="R385"/>
  <c r="P385"/>
  <c r="BI382"/>
  <c r="BH382"/>
  <c r="BG382"/>
  <c r="BF382"/>
  <c r="T382"/>
  <c r="R382"/>
  <c r="P382"/>
  <c r="BI375"/>
  <c r="BH375"/>
  <c r="BG375"/>
  <c r="BF375"/>
  <c r="T375"/>
  <c r="R375"/>
  <c r="P375"/>
  <c r="BI371"/>
  <c r="BH371"/>
  <c r="BG371"/>
  <c r="BF371"/>
  <c r="T371"/>
  <c r="R371"/>
  <c r="P371"/>
  <c r="BI367"/>
  <c r="BH367"/>
  <c r="BG367"/>
  <c r="BF367"/>
  <c r="T367"/>
  <c r="R367"/>
  <c r="P367"/>
  <c r="BI365"/>
  <c r="BH365"/>
  <c r="BG365"/>
  <c r="BF365"/>
  <c r="T365"/>
  <c r="R365"/>
  <c r="P365"/>
  <c r="BI361"/>
  <c r="BH361"/>
  <c r="BG361"/>
  <c r="BF361"/>
  <c r="T361"/>
  <c r="R361"/>
  <c r="P361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47"/>
  <c r="BH347"/>
  <c r="BG347"/>
  <c r="BF347"/>
  <c r="T347"/>
  <c r="R347"/>
  <c r="P347"/>
  <c r="BI342"/>
  <c r="BH342"/>
  <c r="BG342"/>
  <c r="BF342"/>
  <c r="T342"/>
  <c r="R342"/>
  <c r="P342"/>
  <c r="BI336"/>
  <c r="BH336"/>
  <c r="BG336"/>
  <c r="BF336"/>
  <c r="T336"/>
  <c r="R336"/>
  <c r="P336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7"/>
  <c r="BH317"/>
  <c r="BG317"/>
  <c r="BF317"/>
  <c r="T317"/>
  <c r="R317"/>
  <c r="P317"/>
  <c r="BI316"/>
  <c r="BH316"/>
  <c r="BG316"/>
  <c r="BF316"/>
  <c r="T316"/>
  <c r="R316"/>
  <c r="P316"/>
  <c r="BI311"/>
  <c r="BH311"/>
  <c r="BG311"/>
  <c r="BF311"/>
  <c r="T311"/>
  <c r="R311"/>
  <c r="P311"/>
  <c r="BI309"/>
  <c r="BH309"/>
  <c r="BG309"/>
  <c r="BF309"/>
  <c r="T309"/>
  <c r="R309"/>
  <c r="P309"/>
  <c r="BI304"/>
  <c r="BH304"/>
  <c r="BG304"/>
  <c r="BF304"/>
  <c r="T304"/>
  <c r="R304"/>
  <c r="P304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8"/>
  <c r="BH258"/>
  <c r="BG258"/>
  <c r="BF258"/>
  <c r="T258"/>
  <c r="R258"/>
  <c r="P258"/>
  <c r="BI253"/>
  <c r="BH253"/>
  <c r="BG253"/>
  <c r="BF253"/>
  <c r="T253"/>
  <c r="R253"/>
  <c r="P253"/>
  <c r="BI248"/>
  <c r="BH248"/>
  <c r="BG248"/>
  <c r="BF248"/>
  <c r="T248"/>
  <c r="R248"/>
  <c r="P248"/>
  <c r="BI243"/>
  <c r="BH243"/>
  <c r="BG243"/>
  <c r="BF243"/>
  <c r="T243"/>
  <c r="R243"/>
  <c r="P243"/>
  <c r="BI238"/>
  <c r="BH238"/>
  <c r="BG238"/>
  <c r="BF238"/>
  <c r="T238"/>
  <c r="R238"/>
  <c r="P238"/>
  <c r="BI235"/>
  <c r="BH235"/>
  <c r="BG235"/>
  <c r="BF235"/>
  <c r="T235"/>
  <c r="R235"/>
  <c r="P235"/>
  <c r="BI229"/>
  <c r="BH229"/>
  <c r="BG229"/>
  <c r="BF229"/>
  <c r="T229"/>
  <c r="R229"/>
  <c r="P229"/>
  <c r="BI220"/>
  <c r="BH220"/>
  <c r="BG220"/>
  <c r="BF220"/>
  <c r="T220"/>
  <c r="R220"/>
  <c r="P220"/>
  <c r="BI213"/>
  <c r="BH213"/>
  <c r="BG213"/>
  <c r="BF213"/>
  <c r="T213"/>
  <c r="R213"/>
  <c r="P213"/>
  <c r="BI207"/>
  <c r="BH207"/>
  <c r="BG207"/>
  <c r="BF207"/>
  <c r="T207"/>
  <c r="R207"/>
  <c r="P207"/>
  <c r="BI198"/>
  <c r="BH198"/>
  <c r="BG198"/>
  <c r="BF198"/>
  <c r="T198"/>
  <c r="R198"/>
  <c r="P198"/>
  <c r="BI191"/>
  <c r="BH191"/>
  <c r="BG191"/>
  <c r="BF191"/>
  <c r="T191"/>
  <c r="R191"/>
  <c r="P191"/>
  <c r="BI185"/>
  <c r="BH185"/>
  <c r="BG185"/>
  <c r="BF185"/>
  <c r="T185"/>
  <c r="R185"/>
  <c r="P185"/>
  <c r="BI179"/>
  <c r="BH179"/>
  <c r="BG179"/>
  <c r="BF179"/>
  <c r="T179"/>
  <c r="R179"/>
  <c r="P179"/>
  <c r="BI172"/>
  <c r="BH172"/>
  <c r="BG172"/>
  <c r="BF172"/>
  <c r="T172"/>
  <c r="R172"/>
  <c r="P172"/>
  <c r="BI170"/>
  <c r="BH170"/>
  <c r="BG170"/>
  <c r="BF170"/>
  <c r="T170"/>
  <c r="R170"/>
  <c r="P170"/>
  <c r="BI164"/>
  <c r="BH164"/>
  <c r="BG164"/>
  <c r="BF164"/>
  <c r="T164"/>
  <c r="R164"/>
  <c r="P164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5"/>
  <c r="BH135"/>
  <c r="BG135"/>
  <c r="BF135"/>
  <c r="T135"/>
  <c r="R135"/>
  <c r="P135"/>
  <c r="BI129"/>
  <c r="BH129"/>
  <c r="BG129"/>
  <c r="BF129"/>
  <c r="T129"/>
  <c r="R129"/>
  <c r="P129"/>
  <c r="BI123"/>
  <c r="BH123"/>
  <c r="BG123"/>
  <c r="BF123"/>
  <c r="T123"/>
  <c r="R123"/>
  <c r="P123"/>
  <c r="BI118"/>
  <c r="BH118"/>
  <c r="BG118"/>
  <c r="BF118"/>
  <c r="T118"/>
  <c r="R118"/>
  <c r="P118"/>
  <c r="BI111"/>
  <c r="BH111"/>
  <c r="BG111"/>
  <c r="BF111"/>
  <c r="T111"/>
  <c r="R111"/>
  <c r="P111"/>
  <c r="BI104"/>
  <c r="BH104"/>
  <c r="BG104"/>
  <c r="BF104"/>
  <c r="T104"/>
  <c r="R104"/>
  <c r="P104"/>
  <c r="J97"/>
  <c r="F97"/>
  <c r="F95"/>
  <c r="E93"/>
  <c r="J54"/>
  <c r="F54"/>
  <c r="F52"/>
  <c r="E50"/>
  <c r="J24"/>
  <c r="E24"/>
  <c r="J98"/>
  <c r="J23"/>
  <c r="J18"/>
  <c r="E18"/>
  <c r="F98"/>
  <c r="J17"/>
  <c r="J12"/>
  <c r="J52"/>
  <c r="E7"/>
  <c r="E91"/>
  <c i="1" r="L50"/>
  <c r="AM50"/>
  <c r="AM49"/>
  <c r="L49"/>
  <c r="AM47"/>
  <c r="L47"/>
  <c r="L45"/>
  <c r="L44"/>
  <c i="2" r="J584"/>
  <c i="4" r="BK109"/>
  <c i="2" r="J309"/>
  <c r="J521"/>
  <c i="4" r="BK96"/>
  <c i="2" r="J530"/>
  <c r="J288"/>
  <c r="J467"/>
  <c r="J500"/>
  <c r="BK573"/>
  <c r="J494"/>
  <c i="3" r="BK173"/>
  <c r="BK274"/>
  <c i="4" r="BK85"/>
  <c i="2" r="J472"/>
  <c r="J528"/>
  <c r="BK514"/>
  <c r="J361"/>
  <c r="BK509"/>
  <c i="3" r="BK276"/>
  <c i="4" r="J99"/>
  <c i="2" r="J532"/>
  <c r="BK651"/>
  <c r="BK562"/>
  <c r="J413"/>
  <c r="J561"/>
  <c i="3" r="BK258"/>
  <c r="BK264"/>
  <c i="6" r="BK87"/>
  <c i="2" r="J488"/>
  <c r="BK476"/>
  <c i="4" r="BK104"/>
  <c i="2" r="J578"/>
  <c r="BK583"/>
  <c r="BK172"/>
  <c r="J140"/>
  <c r="BK392"/>
  <c r="J564"/>
  <c r="BK407"/>
  <c i="3" r="BK158"/>
  <c r="BK155"/>
  <c r="J276"/>
  <c i="6" r="J87"/>
  <c i="2" r="BK615"/>
  <c r="BK477"/>
  <c r="J640"/>
  <c r="BK543"/>
  <c r="J566"/>
  <c i="3" r="J251"/>
  <c i="4" r="J109"/>
  <c i="2" r="J615"/>
  <c r="J375"/>
  <c r="J527"/>
  <c r="J331"/>
  <c i="3" r="J249"/>
  <c r="J167"/>
  <c i="5" r="BK91"/>
  <c i="2" r="BK672"/>
  <c r="J515"/>
  <c r="BK292"/>
  <c r="J519"/>
  <c i="3" r="BK208"/>
  <c r="BK149"/>
  <c i="4" r="BK89"/>
  <c i="2" r="J496"/>
  <c r="J123"/>
  <c i="3" r="BK106"/>
  <c r="BK151"/>
  <c i="5" r="BK90"/>
  <c i="2" r="J417"/>
  <c r="BK469"/>
  <c i="6" r="J97"/>
  <c i="2" r="BK265"/>
  <c i="5" r="BK85"/>
  <c i="2" r="J347"/>
  <c r="J513"/>
  <c r="J607"/>
  <c r="BK520"/>
  <c r="BK285"/>
  <c r="J382"/>
  <c i="3" r="BK169"/>
  <c i="4" r="J104"/>
  <c i="6" r="BK92"/>
  <c i="2" r="BK670"/>
  <c r="J327"/>
  <c r="BK479"/>
  <c r="J548"/>
  <c i="3" r="BK194"/>
  <c r="J129"/>
  <c i="2" r="BK580"/>
  <c r="J591"/>
  <c r="J599"/>
  <c r="BK482"/>
  <c r="BK303"/>
  <c r="BK542"/>
  <c i="3" r="J262"/>
  <c r="BK272"/>
  <c i="4" r="BK105"/>
  <c i="2" r="BK533"/>
  <c r="J270"/>
  <c i="6" r="BK97"/>
  <c i="2" r="BK395"/>
  <c r="BK503"/>
  <c r="BK463"/>
  <c r="BK521"/>
  <c r="BK288"/>
  <c r="BK517"/>
  <c i="3" r="J222"/>
  <c r="BK201"/>
  <c i="5" r="BK89"/>
  <c i="2" r="BK548"/>
  <c r="BK140"/>
  <c r="BK559"/>
  <c r="J275"/>
  <c r="BK525"/>
  <c r="BK229"/>
  <c i="3" r="BK242"/>
  <c i="5" r="J90"/>
  <c i="2" r="J560"/>
  <c r="J559"/>
  <c r="J547"/>
  <c r="BK513"/>
  <c i="3" r="J244"/>
  <c r="J237"/>
  <c i="2" r="J576"/>
  <c r="BK207"/>
  <c r="J392"/>
  <c r="BK347"/>
  <c r="J535"/>
  <c i="3" r="J151"/>
  <c r="BK118"/>
  <c i="4" r="J106"/>
  <c i="2" r="BK537"/>
  <c i="3" r="J248"/>
  <c r="BK204"/>
  <c i="6" r="J89"/>
  <c i="2" r="BK551"/>
  <c i="4" r="BK91"/>
  <c i="2" r="J482"/>
  <c i="4" r="J107"/>
  <c i="2" r="BK220"/>
  <c r="J660"/>
  <c r="J292"/>
  <c r="BK453"/>
  <c r="J457"/>
  <c i="3" r="BK243"/>
  <c i="5" r="J86"/>
  <c i="2" r="J656"/>
  <c r="BK528"/>
  <c r="BK323"/>
  <c r="BK467"/>
  <c i="3" r="BK178"/>
  <c i="4" r="BK90"/>
  <c i="2" r="BK441"/>
  <c r="BK591"/>
  <c r="BK461"/>
  <c r="BK534"/>
  <c i="3" r="J266"/>
  <c r="BK216"/>
  <c i="4" r="J111"/>
  <c i="2" r="J580"/>
  <c r="J170"/>
  <c r="J653"/>
  <c r="J238"/>
  <c r="BK361"/>
  <c r="BK518"/>
  <c r="BK507"/>
  <c r="J207"/>
  <c r="J367"/>
  <c i="3" r="BK102"/>
  <c i="4" r="BK87"/>
  <c i="2" r="BK617"/>
  <c r="J549"/>
  <c r="BK258"/>
  <c r="BK342"/>
  <c r="J574"/>
  <c r="J461"/>
  <c i="3" r="BK220"/>
  <c r="J149"/>
  <c i="4" r="J93"/>
  <c i="2" r="J581"/>
  <c r="J279"/>
  <c r="BK399"/>
  <c r="BK504"/>
  <c r="J191"/>
  <c r="BK198"/>
  <c i="3" r="J216"/>
  <c i="4" r="BK93"/>
  <c i="2" r="J589"/>
  <c r="J508"/>
  <c r="J525"/>
  <c r="BK152"/>
  <c r="BK316"/>
  <c i="3" r="BK245"/>
  <c i="4" r="J90"/>
  <c i="2" r="F34"/>
  <c r="BK331"/>
  <c i="3" r="BK248"/>
  <c i="2" r="J502"/>
  <c r="J583"/>
  <c i="3" r="J223"/>
  <c i="4" r="BK108"/>
  <c i="2" r="BK576"/>
  <c r="J587"/>
  <c r="J670"/>
  <c r="J550"/>
  <c r="J243"/>
  <c r="BK530"/>
  <c i="3" r="J124"/>
  <c i="4" r="J86"/>
  <c i="2" r="BK587"/>
  <c r="BK625"/>
  <c r="BK558"/>
  <c r="BK568"/>
  <c r="BK417"/>
  <c i="3" r="J112"/>
  <c r="BK240"/>
  <c i="6" r="BK88"/>
  <c i="2" r="J504"/>
  <c r="F36"/>
  <c i="3" r="BK112"/>
  <c i="4" r="BK88"/>
  <c i="2" r="BK546"/>
  <c i="6" r="BK89"/>
  <c i="2" r="J666"/>
  <c r="J395"/>
  <c r="J365"/>
  <c r="J512"/>
  <c r="J565"/>
  <c r="J248"/>
  <c i="3" r="J173"/>
  <c r="J214"/>
  <c i="2" r="BK569"/>
  <c r="J220"/>
  <c r="BK275"/>
  <c r="BK426"/>
  <c r="BK522"/>
  <c i="3" r="BK262"/>
  <c i="4" r="BK103"/>
  <c i="2" r="BK365"/>
  <c r="J311"/>
  <c r="J510"/>
  <c r="J229"/>
  <c r="J342"/>
  <c i="3" r="J163"/>
  <c i="4" r="J88"/>
  <c i="2" r="J185"/>
  <c r="BK550"/>
  <c i="4" r="BK92"/>
  <c i="2" r="BK539"/>
  <c r="J537"/>
  <c r="J617"/>
  <c r="J568"/>
  <c r="J469"/>
  <c r="BK571"/>
  <c r="J501"/>
  <c i="3" r="BK249"/>
  <c r="J242"/>
  <c r="J274"/>
  <c i="4" r="J85"/>
  <c i="2" r="J179"/>
  <c r="BK413"/>
  <c r="BK555"/>
  <c r="BK511"/>
  <c r="BK158"/>
  <c i="3" r="BK259"/>
  <c r="J108"/>
  <c i="4" r="J108"/>
  <c i="2" r="BK610"/>
  <c r="J672"/>
  <c r="BK519"/>
  <c r="J493"/>
  <c i="3" r="BK252"/>
  <c r="J259"/>
  <c i="4" r="BK107"/>
  <c i="2" r="J553"/>
  <c r="BK635"/>
  <c r="J213"/>
  <c r="J317"/>
  <c r="J479"/>
  <c i="3" r="BK251"/>
  <c r="BK218"/>
  <c i="6" r="J95"/>
  <c i="2" r="J265"/>
  <c i="3" r="J208"/>
  <c i="4" r="J97"/>
  <c i="2" r="BK640"/>
  <c r="BK179"/>
  <c r="BK566"/>
  <c i="3" r="J245"/>
  <c i="6" r="BK98"/>
  <c i="2" r="J534"/>
  <c r="BK633"/>
  <c r="BK602"/>
  <c r="BK382"/>
  <c r="J539"/>
  <c i="3" r="J140"/>
  <c i="2" r="BK512"/>
  <c r="J509"/>
  <c r="BK296"/>
  <c i="3" r="J204"/>
  <c r="BK225"/>
  <c i="4" r="BK110"/>
  <c i="2" r="BK449"/>
  <c r="J668"/>
  <c r="J526"/>
  <c r="J118"/>
  <c r="J463"/>
  <c i="3" r="J220"/>
  <c i="5" r="J87"/>
  <c i="2" r="J402"/>
  <c r="J389"/>
  <c r="J625"/>
  <c r="BK599"/>
  <c i="1" r="AS54"/>
  <c i="2" r="BK554"/>
  <c i="3" r="BK124"/>
  <c r="BK229"/>
  <c i="2" r="J570"/>
  <c r="J129"/>
  <c r="BK472"/>
  <c r="BK536"/>
  <c r="BK272"/>
  <c i="3" r="BK108"/>
  <c i="6" r="BK90"/>
  <c i="2" r="BK248"/>
  <c r="J453"/>
  <c r="BK516"/>
  <c r="BK431"/>
  <c r="J523"/>
  <c r="J104"/>
  <c i="3" r="J185"/>
  <c i="4" r="BK94"/>
  <c i="2" r="BK526"/>
  <c r="J533"/>
  <c r="J536"/>
  <c r="BK547"/>
  <c i="3" r="J175"/>
  <c r="J212"/>
  <c r="BK256"/>
  <c i="5" r="J85"/>
  <c i="2" r="BK385"/>
  <c i="3" r="J270"/>
  <c i="5" r="J91"/>
  <c i="2" r="BK545"/>
  <c r="BK510"/>
  <c i="5" r="J88"/>
  <c i="2" r="J594"/>
  <c r="F37"/>
  <c r="BK367"/>
  <c r="BK213"/>
  <c r="J385"/>
  <c r="BK493"/>
  <c r="J557"/>
  <c r="BK402"/>
  <c i="3" r="J233"/>
  <c r="J188"/>
  <c i="2" r="J558"/>
  <c r="BK502"/>
  <c r="J610"/>
  <c r="J531"/>
  <c r="BK253"/>
  <c i="3" r="J218"/>
  <c r="BK268"/>
  <c i="6" r="J94"/>
  <c i="2" r="BK299"/>
  <c r="BK553"/>
  <c r="BK552"/>
  <c r="BK421"/>
  <c r="BK357"/>
  <c i="3" r="J98"/>
  <c i="4" r="J100"/>
  <c i="2" r="BK527"/>
  <c i="3" r="BK197"/>
  <c r="J182"/>
  <c i="4" r="J103"/>
  <c i="2" r="J511"/>
  <c r="BK531"/>
  <c i="4" r="BK98"/>
  <c i="6" r="J88"/>
  <c i="2" r="BK564"/>
  <c i="4" r="J92"/>
  <c i="2" r="BK627"/>
  <c r="BK556"/>
  <c r="J555"/>
  <c r="J476"/>
  <c r="J552"/>
  <c r="J146"/>
  <c i="3" r="BK94"/>
  <c i="2" r="BK541"/>
  <c r="BK129"/>
  <c r="J410"/>
  <c r="J503"/>
  <c r="BK538"/>
  <c i="3" r="BK260"/>
  <c r="BK270"/>
  <c i="2" r="J524"/>
  <c r="BK260"/>
  <c r="BK243"/>
  <c r="BK494"/>
  <c r="J357"/>
  <c r="J441"/>
  <c i="3" r="J169"/>
  <c r="J158"/>
  <c r="J264"/>
  <c i="6" r="BK95"/>
  <c i="2" r="BK283"/>
  <c r="BK563"/>
  <c i="5" r="J89"/>
  <c i="2" r="J135"/>
  <c r="J421"/>
  <c r="J541"/>
  <c r="BK561"/>
  <c r="BK446"/>
  <c r="BK540"/>
  <c r="BK235"/>
  <c i="3" r="BK140"/>
  <c r="BK244"/>
  <c i="4" r="J94"/>
  <c i="5" r="J84"/>
  <c i="2" r="BK496"/>
  <c r="J674"/>
  <c r="BK524"/>
  <c r="BK529"/>
  <c r="J258"/>
  <c i="3" r="J135"/>
  <c i="4" r="BK86"/>
  <c i="2" r="J646"/>
  <c r="BK515"/>
  <c r="BK653"/>
  <c r="BK565"/>
  <c r="J272"/>
  <c r="J352"/>
  <c i="3" r="BK175"/>
  <c r="J102"/>
  <c i="6" r="BK94"/>
  <c i="2" r="BK660"/>
  <c r="BK304"/>
  <c r="BK488"/>
  <c r="BK238"/>
  <c r="J426"/>
  <c i="3" r="BK222"/>
  <c r="BK171"/>
  <c i="5" r="BK86"/>
  <c i="2" r="J446"/>
  <c i="3" r="J178"/>
  <c r="BK233"/>
  <c i="4" r="BK106"/>
  <c i="2" r="J620"/>
  <c r="J571"/>
  <c r="F35"/>
  <c r="BK589"/>
  <c r="BK668"/>
  <c r="J296"/>
  <c r="BK309"/>
  <c r="J516"/>
  <c i="3" r="J256"/>
  <c r="J268"/>
  <c i="2" r="BK501"/>
  <c r="J662"/>
  <c r="J253"/>
  <c r="BK375"/>
  <c r="BK389"/>
  <c i="3" r="J194"/>
  <c r="BK231"/>
  <c i="4" r="BK111"/>
  <c i="2" r="J399"/>
  <c r="BK594"/>
  <c r="BK567"/>
  <c r="BK457"/>
  <c r="J562"/>
  <c r="J111"/>
  <c i="3" r="BK98"/>
  <c i="4" r="J89"/>
  <c i="2" r="J336"/>
  <c i="3" r="BK214"/>
  <c r="J260"/>
  <c i="6" r="J90"/>
  <c i="2" r="BK607"/>
  <c r="J304"/>
  <c r="J633"/>
  <c r="BK506"/>
  <c i="5" r="BK84"/>
  <c i="2" r="BK578"/>
  <c r="BK104"/>
  <c r="J563"/>
  <c r="BK311"/>
  <c i="3" r="BK185"/>
  <c r="BK266"/>
  <c i="4" r="J96"/>
  <c i="2" r="J407"/>
  <c r="J569"/>
  <c r="J540"/>
  <c r="BK560"/>
  <c r="J158"/>
  <c i="3" r="BK182"/>
  <c r="J272"/>
  <c i="2" r="J651"/>
  <c r="BK572"/>
  <c r="J543"/>
  <c r="BK436"/>
  <c r="J506"/>
  <c i="3" r="J243"/>
  <c r="J240"/>
  <c i="4" r="J110"/>
  <c i="2" r="J635"/>
  <c r="BK664"/>
  <c r="BK523"/>
  <c i="4" r="BK101"/>
  <c i="2" r="J477"/>
  <c r="J554"/>
  <c r="BK557"/>
  <c r="J354"/>
  <c r="J542"/>
  <c r="BK354"/>
  <c i="3" r="BK223"/>
  <c r="J191"/>
  <c i="4" r="J91"/>
  <c i="2" r="BK666"/>
  <c r="BK581"/>
  <c r="BK317"/>
  <c r="BK656"/>
  <c r="J505"/>
  <c r="J518"/>
  <c r="BK371"/>
  <c r="J198"/>
  <c r="J507"/>
  <c i="3" r="BK191"/>
  <c r="J201"/>
  <c r="J258"/>
  <c i="4" r="BK99"/>
  <c i="6" r="J98"/>
  <c i="2" r="BK410"/>
  <c r="BK535"/>
  <c r="BK164"/>
  <c r="J545"/>
  <c r="BK674"/>
  <c r="BK465"/>
  <c r="J34"/>
  <c r="BK532"/>
  <c r="J172"/>
  <c r="J520"/>
  <c i="3" r="J225"/>
  <c r="J247"/>
  <c i="4" r="J95"/>
  <c i="2" r="BK336"/>
  <c r="J551"/>
  <c r="BK185"/>
  <c r="J664"/>
  <c r="J371"/>
  <c i="3" r="BK135"/>
  <c r="BK247"/>
  <c i="5" r="BK88"/>
  <c i="2" r="J164"/>
  <c r="J465"/>
  <c r="J538"/>
  <c r="J260"/>
  <c r="J514"/>
  <c r="BK170"/>
  <c i="3" r="J252"/>
  <c r="J155"/>
  <c i="4" r="J87"/>
  <c i="2" r="J573"/>
  <c r="BK584"/>
  <c i="5" r="BK87"/>
  <c i="2" r="BK574"/>
  <c r="BK646"/>
  <c r="BK270"/>
  <c r="BK485"/>
  <c r="BK111"/>
  <c r="J529"/>
  <c r="BK135"/>
  <c i="3" r="J231"/>
  <c i="4" r="J98"/>
  <c r="J101"/>
  <c i="2" r="J285"/>
  <c r="BK508"/>
  <c r="J602"/>
  <c r="J449"/>
  <c r="J546"/>
  <c r="BK327"/>
  <c i="3" r="J197"/>
  <c r="BK163"/>
  <c i="2" r="J152"/>
  <c r="J627"/>
  <c r="J316"/>
  <c r="J299"/>
  <c r="J303"/>
  <c i="3" r="J118"/>
  <c i="4" r="BK97"/>
  <c i="2" r="J485"/>
  <c r="BK620"/>
  <c r="BK505"/>
  <c r="J572"/>
  <c r="BK191"/>
  <c i="3" r="J171"/>
  <c r="BK212"/>
  <c i="2" r="BK549"/>
  <c i="3" r="BK188"/>
  <c r="J94"/>
  <c i="4" r="J105"/>
  <c i="2" r="BK118"/>
  <c i="4" r="BK95"/>
  <c i="2" r="BK146"/>
  <c r="J436"/>
  <c i="4" r="BK100"/>
  <c i="2" r="J431"/>
  <c r="BK500"/>
  <c r="J522"/>
  <c r="BK352"/>
  <c r="J323"/>
  <c i="3" r="BK237"/>
  <c r="BK129"/>
  <c i="6" r="J92"/>
  <c i="2" r="BK662"/>
  <c r="J567"/>
  <c r="J235"/>
  <c r="J283"/>
  <c i="3" r="J229"/>
  <c r="J106"/>
  <c i="2" r="J556"/>
  <c r="BK123"/>
  <c r="J517"/>
  <c r="BK570"/>
  <c r="BK279"/>
  <c i="3" r="BK167"/>
  <c i="6" l="1" r="R93"/>
  <c i="4" r="P84"/>
  <c i="2" r="BK298"/>
  <c r="J298"/>
  <c r="J63"/>
  <c r="R341"/>
  <c r="R420"/>
  <c r="T471"/>
  <c r="R481"/>
  <c r="P577"/>
  <c r="T593"/>
  <c i="3" r="R162"/>
  <c r="BK228"/>
  <c r="J228"/>
  <c r="J70"/>
  <c i="4" r="BK102"/>
  <c r="J102"/>
  <c r="J62"/>
  <c i="2" r="BK103"/>
  <c r="J103"/>
  <c r="J61"/>
  <c r="P310"/>
  <c r="R381"/>
  <c r="BK499"/>
  <c r="BK593"/>
  <c r="J593"/>
  <c r="J79"/>
  <c r="R655"/>
  <c i="3" r="R93"/>
  <c r="T177"/>
  <c r="P228"/>
  <c i="4" r="P102"/>
  <c i="2" r="R310"/>
  <c r="T381"/>
  <c r="T448"/>
  <c r="T544"/>
  <c r="P593"/>
  <c i="3" r="BK177"/>
  <c r="J177"/>
  <c r="J64"/>
  <c r="T211"/>
  <c r="T210"/>
  <c i="4" r="T84"/>
  <c i="5" r="R83"/>
  <c r="R82"/>
  <c r="R81"/>
  <c i="2" r="P103"/>
  <c r="BK310"/>
  <c r="J310"/>
  <c r="J64"/>
  <c r="P381"/>
  <c r="R448"/>
  <c r="BK544"/>
  <c r="J544"/>
  <c r="J76"/>
  <c r="T619"/>
  <c i="3" r="P93"/>
  <c r="P162"/>
  <c r="BK211"/>
  <c r="J211"/>
  <c r="J68"/>
  <c r="P261"/>
  <c i="4" r="BK84"/>
  <c r="BK83"/>
  <c r="J83"/>
  <c r="J60"/>
  <c r="R102"/>
  <c i="5" r="P83"/>
  <c r="P82"/>
  <c r="P81"/>
  <c i="1" r="AU58"/>
  <c i="2" r="T310"/>
  <c r="R322"/>
  <c r="P448"/>
  <c r="BK481"/>
  <c r="J481"/>
  <c r="J73"/>
  <c r="T481"/>
  <c r="R577"/>
  <c r="T655"/>
  <c i="3" r="P184"/>
  <c r="T228"/>
  <c i="2" r="T103"/>
  <c r="R298"/>
  <c r="BK381"/>
  <c r="J381"/>
  <c r="J67"/>
  <c r="BK448"/>
  <c r="J448"/>
  <c r="J71"/>
  <c r="T499"/>
  <c r="T498"/>
  <c r="R593"/>
  <c i="3" r="P177"/>
  <c r="R228"/>
  <c i="2" r="T237"/>
  <c r="P341"/>
  <c r="P420"/>
  <c r="P499"/>
  <c r="T577"/>
  <c r="P655"/>
  <c i="3" r="T184"/>
  <c r="R211"/>
  <c r="R210"/>
  <c i="5" r="BK83"/>
  <c r="J83"/>
  <c r="J61"/>
  <c i="6" r="R86"/>
  <c r="P93"/>
  <c r="BK96"/>
  <c r="J96"/>
  <c r="J64"/>
  <c i="2" r="R103"/>
  <c r="P298"/>
  <c r="T341"/>
  <c r="BK471"/>
  <c r="J471"/>
  <c r="J72"/>
  <c r="P544"/>
  <c r="P619"/>
  <c i="3" r="T93"/>
  <c r="R184"/>
  <c r="P211"/>
  <c r="P210"/>
  <c i="4" r="R84"/>
  <c r="R83"/>
  <c r="R82"/>
  <c i="6" r="T86"/>
  <c r="BK93"/>
  <c r="J93"/>
  <c r="J63"/>
  <c r="T93"/>
  <c i="2" r="P237"/>
  <c r="T298"/>
  <c r="P322"/>
  <c r="BK420"/>
  <c r="J420"/>
  <c r="J70"/>
  <c r="P471"/>
  <c r="R544"/>
  <c r="BK619"/>
  <c r="J619"/>
  <c r="J80"/>
  <c i="3" r="BK93"/>
  <c r="J93"/>
  <c r="J61"/>
  <c r="BK184"/>
  <c r="J184"/>
  <c r="J65"/>
  <c r="T261"/>
  <c i="6" r="BK86"/>
  <c r="P96"/>
  <c i="2" r="R237"/>
  <c r="BK341"/>
  <c r="J341"/>
  <c r="J66"/>
  <c r="T420"/>
  <c r="R499"/>
  <c r="R498"/>
  <c r="R619"/>
  <c i="3" r="BK162"/>
  <c r="J162"/>
  <c r="J63"/>
  <c r="R177"/>
  <c r="R261"/>
  <c i="4" r="T102"/>
  <c i="5" r="T83"/>
  <c r="T82"/>
  <c r="T81"/>
  <c i="6" r="P86"/>
  <c r="P85"/>
  <c r="P84"/>
  <c i="1" r="AU59"/>
  <c i="6" r="R96"/>
  <c i="2" r="BK237"/>
  <c r="J237"/>
  <c r="J62"/>
  <c r="BK322"/>
  <c r="J322"/>
  <c r="J65"/>
  <c r="T322"/>
  <c r="R471"/>
  <c r="P481"/>
  <c r="BK577"/>
  <c r="J577"/>
  <c r="J78"/>
  <c r="BK655"/>
  <c r="J655"/>
  <c r="J81"/>
  <c i="3" r="T162"/>
  <c r="BK261"/>
  <c r="J261"/>
  <c r="J71"/>
  <c i="6" r="T96"/>
  <c i="3" r="BK207"/>
  <c r="J207"/>
  <c r="J66"/>
  <c i="2" r="BK575"/>
  <c r="J575"/>
  <c r="J77"/>
  <c i="3" r="BK157"/>
  <c r="J157"/>
  <c r="J62"/>
  <c i="6" r="BK91"/>
  <c r="J91"/>
  <c r="J62"/>
  <c i="2" r="BK416"/>
  <c r="J416"/>
  <c r="J68"/>
  <c i="6" r="E74"/>
  <c r="BE87"/>
  <c r="J52"/>
  <c r="F81"/>
  <c r="BE92"/>
  <c r="BE95"/>
  <c r="J81"/>
  <c r="BE88"/>
  <c r="BE89"/>
  <c r="BE97"/>
  <c r="BE94"/>
  <c r="BE98"/>
  <c i="5" r="BK82"/>
  <c r="BK81"/>
  <c r="J81"/>
  <c r="J59"/>
  <c i="6" r="BE90"/>
  <c i="4" r="BK82"/>
  <c r="J82"/>
  <c i="5" r="J75"/>
  <c i="4" r="J84"/>
  <c r="J61"/>
  <c i="5" r="BE87"/>
  <c r="BE85"/>
  <c r="BE90"/>
  <c r="E71"/>
  <c r="J78"/>
  <c r="BE89"/>
  <c r="BE84"/>
  <c r="BE86"/>
  <c r="BE91"/>
  <c r="BE88"/>
  <c r="F55"/>
  <c i="3" r="BK92"/>
  <c r="BK227"/>
  <c r="J227"/>
  <c r="J69"/>
  <c i="4" r="BE85"/>
  <c r="BE95"/>
  <c r="BE86"/>
  <c r="BE91"/>
  <c r="BE94"/>
  <c r="BE98"/>
  <c r="J55"/>
  <c r="BE110"/>
  <c r="J76"/>
  <c r="BE104"/>
  <c r="F79"/>
  <c r="BE87"/>
  <c r="BE88"/>
  <c r="BE92"/>
  <c r="BE96"/>
  <c r="BE103"/>
  <c r="BE106"/>
  <c r="E48"/>
  <c r="BE90"/>
  <c r="BE97"/>
  <c r="BE101"/>
  <c r="BE108"/>
  <c r="BE100"/>
  <c r="BE111"/>
  <c i="3" r="BK210"/>
  <c r="J210"/>
  <c r="J67"/>
  <c i="4" r="BE107"/>
  <c r="BE105"/>
  <c r="BE109"/>
  <c r="BE89"/>
  <c r="BE93"/>
  <c r="BE99"/>
  <c i="2" r="T419"/>
  <c i="3" r="E81"/>
  <c r="BE178"/>
  <c r="BE188"/>
  <c r="BE197"/>
  <c r="BE233"/>
  <c r="BE243"/>
  <c r="BE244"/>
  <c r="BE251"/>
  <c r="BE266"/>
  <c i="2" r="BK102"/>
  <c r="J102"/>
  <c r="J60"/>
  <c i="3" r="BE173"/>
  <c r="BE252"/>
  <c r="BE268"/>
  <c r="J55"/>
  <c r="BE98"/>
  <c r="BE135"/>
  <c r="BE175"/>
  <c r="BE182"/>
  <c r="BE191"/>
  <c r="BE204"/>
  <c r="BE248"/>
  <c r="BE262"/>
  <c r="BE270"/>
  <c r="J85"/>
  <c r="BE112"/>
  <c r="BE158"/>
  <c r="BE194"/>
  <c r="BE220"/>
  <c r="BE225"/>
  <c r="BE260"/>
  <c r="BE274"/>
  <c r="BE276"/>
  <c r="BE208"/>
  <c r="BE223"/>
  <c r="BE249"/>
  <c r="BE272"/>
  <c r="F55"/>
  <c r="BE106"/>
  <c r="BE151"/>
  <c r="BE214"/>
  <c r="BE218"/>
  <c r="BE256"/>
  <c r="BE118"/>
  <c r="BE129"/>
  <c r="BE149"/>
  <c r="BE163"/>
  <c r="BE201"/>
  <c r="BE231"/>
  <c r="BE237"/>
  <c r="BE247"/>
  <c r="BE258"/>
  <c r="BE185"/>
  <c r="BE222"/>
  <c i="2" r="J499"/>
  <c r="J75"/>
  <c i="3" r="BE102"/>
  <c r="BE124"/>
  <c r="BE155"/>
  <c r="BE171"/>
  <c r="BE229"/>
  <c r="BE242"/>
  <c r="BE259"/>
  <c r="BE140"/>
  <c r="BE169"/>
  <c r="BE240"/>
  <c r="BE245"/>
  <c r="BE264"/>
  <c r="BE94"/>
  <c r="BE108"/>
  <c r="BE212"/>
  <c r="BE167"/>
  <c r="BE216"/>
  <c i="2" r="BE164"/>
  <c r="BE172"/>
  <c r="BE179"/>
  <c r="BE213"/>
  <c r="BE238"/>
  <c r="BE258"/>
  <c r="BE260"/>
  <c r="BE275"/>
  <c r="BE288"/>
  <c r="BE292"/>
  <c r="BE304"/>
  <c r="BE347"/>
  <c r="BE352"/>
  <c r="BE361"/>
  <c r="BE392"/>
  <c r="BE395"/>
  <c r="BE431"/>
  <c r="BE436"/>
  <c r="BE441"/>
  <c r="BE457"/>
  <c r="BE472"/>
  <c r="BE476"/>
  <c r="BE477"/>
  <c r="BE482"/>
  <c r="BE485"/>
  <c r="BE493"/>
  <c r="BE500"/>
  <c r="BE502"/>
  <c r="BE505"/>
  <c r="BE515"/>
  <c r="BE517"/>
  <c r="BE518"/>
  <c r="BE521"/>
  <c r="BE540"/>
  <c r="BE541"/>
  <c r="BE543"/>
  <c r="BE545"/>
  <c r="BE550"/>
  <c r="BE551"/>
  <c r="BE561"/>
  <c r="BE562"/>
  <c r="BE563"/>
  <c r="BE565"/>
  <c r="BE566"/>
  <c r="BE568"/>
  <c r="BE569"/>
  <c r="BE572"/>
  <c r="BE607"/>
  <c r="BE662"/>
  <c r="BE664"/>
  <c i="1" r="BB55"/>
  <c r="BA55"/>
  <c i="2" r="J55"/>
  <c r="J95"/>
  <c r="BE104"/>
  <c r="BE118"/>
  <c r="BE129"/>
  <c r="BE140"/>
  <c r="BE170"/>
  <c r="BE185"/>
  <c r="BE191"/>
  <c r="BE220"/>
  <c r="BE265"/>
  <c r="BE270"/>
  <c r="BE296"/>
  <c r="BE299"/>
  <c r="BE354"/>
  <c r="BE357"/>
  <c r="BE365"/>
  <c r="BE367"/>
  <c r="BE385"/>
  <c r="BE402"/>
  <c r="BE461"/>
  <c r="BE467"/>
  <c r="BE469"/>
  <c r="BE479"/>
  <c r="BE488"/>
  <c r="BE501"/>
  <c r="BE508"/>
  <c r="BE510"/>
  <c r="BE511"/>
  <c r="BE512"/>
  <c r="BE516"/>
  <c r="BE522"/>
  <c r="BE533"/>
  <c r="BE534"/>
  <c r="BE535"/>
  <c r="BE537"/>
  <c r="BE546"/>
  <c r="BE549"/>
  <c r="BE560"/>
  <c r="BE589"/>
  <c r="BE594"/>
  <c r="BE599"/>
  <c i="1" r="BC55"/>
  <c i="2" r="E48"/>
  <c r="BE123"/>
  <c r="BE198"/>
  <c r="BE207"/>
  <c r="BE229"/>
  <c r="BE248"/>
  <c r="BE279"/>
  <c r="BE285"/>
  <c r="BE309"/>
  <c r="BE323"/>
  <c r="BE331"/>
  <c r="BE375"/>
  <c r="BE382"/>
  <c r="BE413"/>
  <c r="BE503"/>
  <c r="BE504"/>
  <c r="BE507"/>
  <c r="BE519"/>
  <c r="BE523"/>
  <c r="BE530"/>
  <c r="BE556"/>
  <c r="BE564"/>
  <c r="BE602"/>
  <c r="BE625"/>
  <c r="BE640"/>
  <c r="BE646"/>
  <c r="BE651"/>
  <c r="BE656"/>
  <c r="BE660"/>
  <c r="BE666"/>
  <c r="BE668"/>
  <c r="BE670"/>
  <c r="F55"/>
  <c r="BE135"/>
  <c r="BE146"/>
  <c r="BE152"/>
  <c r="BE243"/>
  <c r="BE253"/>
  <c r="BE272"/>
  <c r="BE283"/>
  <c r="BE303"/>
  <c r="BE311"/>
  <c r="BE316"/>
  <c r="BE327"/>
  <c r="BE371"/>
  <c r="BE399"/>
  <c r="BE410"/>
  <c r="BE417"/>
  <c r="BE421"/>
  <c r="BE449"/>
  <c r="BE453"/>
  <c r="BE463"/>
  <c r="BE465"/>
  <c r="BE496"/>
  <c r="BE509"/>
  <c r="BE513"/>
  <c r="BE520"/>
  <c r="BE529"/>
  <c r="BE531"/>
  <c r="BE536"/>
  <c r="BE539"/>
  <c r="BE542"/>
  <c r="BE548"/>
  <c r="BE552"/>
  <c r="BE553"/>
  <c r="BE554"/>
  <c r="BE557"/>
  <c r="BE558"/>
  <c r="BE559"/>
  <c r="BE570"/>
  <c r="BE571"/>
  <c r="BE573"/>
  <c r="BE574"/>
  <c r="BE578"/>
  <c r="BE580"/>
  <c r="BE581"/>
  <c r="BE583"/>
  <c r="BE584"/>
  <c r="BE587"/>
  <c r="BE591"/>
  <c r="BE610"/>
  <c r="BE674"/>
  <c r="BE111"/>
  <c r="BE158"/>
  <c r="BE235"/>
  <c r="BE317"/>
  <c r="BE336"/>
  <c r="BE342"/>
  <c r="BE389"/>
  <c r="BE407"/>
  <c r="BE426"/>
  <c r="BE446"/>
  <c r="BE494"/>
  <c r="BE506"/>
  <c r="BE514"/>
  <c r="BE524"/>
  <c r="BE525"/>
  <c r="BE526"/>
  <c r="BE527"/>
  <c r="BE528"/>
  <c r="BE532"/>
  <c r="BE538"/>
  <c r="BE547"/>
  <c r="BE555"/>
  <c r="BE567"/>
  <c r="BE576"/>
  <c r="BE615"/>
  <c r="BE617"/>
  <c r="BE620"/>
  <c r="BE627"/>
  <c r="BE633"/>
  <c r="BE635"/>
  <c r="BE653"/>
  <c r="BE672"/>
  <c i="1" r="AW55"/>
  <c r="BD55"/>
  <c i="3" r="J34"/>
  <c i="1" r="AW56"/>
  <c i="6" r="J34"/>
  <c i="1" r="AW59"/>
  <c i="6" r="F37"/>
  <c i="1" r="BD59"/>
  <c i="6" r="F35"/>
  <c i="1" r="BB59"/>
  <c i="5" r="F37"/>
  <c i="1" r="BD58"/>
  <c i="4" r="J34"/>
  <c i="1" r="AW57"/>
  <c i="5" r="F35"/>
  <c i="1" r="BB58"/>
  <c i="5" r="F36"/>
  <c i="1" r="BC58"/>
  <c i="5" r="F34"/>
  <c i="1" r="BA58"/>
  <c i="4" r="J30"/>
  <c i="5" r="J34"/>
  <c i="1" r="AW58"/>
  <c i="4" r="F34"/>
  <c i="1" r="BA57"/>
  <c i="3" r="F34"/>
  <c i="1" r="BA56"/>
  <c i="6" r="F36"/>
  <c i="1" r="BC59"/>
  <c i="3" r="F36"/>
  <c i="1" r="BC56"/>
  <c i="4" r="F36"/>
  <c i="1" r="BC57"/>
  <c i="6" r="F34"/>
  <c i="1" r="BA59"/>
  <c i="4" r="F35"/>
  <c i="1" r="BB57"/>
  <c i="4" r="F37"/>
  <c i="1" r="BD57"/>
  <c i="3" r="F37"/>
  <c i="1" r="BD56"/>
  <c i="3" r="F35"/>
  <c i="1" r="BB56"/>
  <c i="2" l="1" r="R102"/>
  <c r="BK498"/>
  <c r="J498"/>
  <c r="J74"/>
  <c i="3" r="T92"/>
  <c r="P92"/>
  <c i="4" r="T83"/>
  <c r="T82"/>
  <c i="2" r="P498"/>
  <c r="P419"/>
  <c i="3" r="T227"/>
  <c i="6" r="R85"/>
  <c r="R84"/>
  <c i="2" r="P102"/>
  <c i="3" r="R92"/>
  <c i="2" r="R419"/>
  <c i="6" r="T85"/>
  <c r="T84"/>
  <c i="3" r="R227"/>
  <c r="P227"/>
  <c i="6" r="BK85"/>
  <c r="BK84"/>
  <c r="J84"/>
  <c i="2" r="T102"/>
  <c r="T101"/>
  <c i="4" r="P83"/>
  <c r="P82"/>
  <c i="1" r="AU57"/>
  <c i="6" r="J86"/>
  <c r="J61"/>
  <c i="5" r="J82"/>
  <c r="J60"/>
  <c i="1" r="AG57"/>
  <c i="4" r="J59"/>
  <c i="3" r="BK91"/>
  <c r="J91"/>
  <c r="J92"/>
  <c r="J60"/>
  <c i="2" r="J33"/>
  <c i="1" r="AV55"/>
  <c r="AT55"/>
  <c i="3" r="J30"/>
  <c i="1" r="AG56"/>
  <c i="2" r="F33"/>
  <c i="1" r="AZ55"/>
  <c i="4" r="J33"/>
  <c i="1" r="AV57"/>
  <c r="AT57"/>
  <c r="AN57"/>
  <c i="5" r="J30"/>
  <c i="1" r="AG58"/>
  <c r="BA54"/>
  <c r="W30"/>
  <c i="6" r="J33"/>
  <c i="1" r="AV59"/>
  <c r="AT59"/>
  <c i="6" r="F33"/>
  <c i="1" r="AZ59"/>
  <c i="3" r="J33"/>
  <c i="1" r="AV56"/>
  <c r="AT56"/>
  <c r="BC54"/>
  <c r="W32"/>
  <c r="BD54"/>
  <c r="W33"/>
  <c i="5" r="F33"/>
  <c i="1" r="AZ58"/>
  <c i="4" r="F33"/>
  <c i="1" r="AZ57"/>
  <c r="BB54"/>
  <c r="AX54"/>
  <c i="5" r="J33"/>
  <c i="1" r="AV58"/>
  <c r="AT58"/>
  <c i="3" r="F33"/>
  <c i="1" r="AZ56"/>
  <c i="6" r="J30"/>
  <c i="1" r="AG59"/>
  <c i="3" l="1" r="R91"/>
  <c i="2" r="P101"/>
  <c i="1" r="AU55"/>
  <c i="3" r="P91"/>
  <c i="1" r="AU56"/>
  <c i="3" r="T91"/>
  <c i="2" r="R101"/>
  <c r="BK419"/>
  <c r="J419"/>
  <c r="J69"/>
  <c i="6" r="J59"/>
  <c r="J85"/>
  <c r="J60"/>
  <c i="1" r="AN58"/>
  <c i="6" r="J39"/>
  <c i="5" r="J39"/>
  <c i="1" r="AN56"/>
  <c i="3" r="J59"/>
  <c i="4" r="J39"/>
  <c i="3" r="J39"/>
  <c i="1" r="AN59"/>
  <c r="W31"/>
  <c r="AY54"/>
  <c r="AW54"/>
  <c r="AK30"/>
  <c r="AZ54"/>
  <c r="W29"/>
  <c i="2" l="1" r="BK101"/>
  <c r="J101"/>
  <c i="1" r="AU54"/>
  <c r="AV54"/>
  <c r="AK29"/>
  <c i="2" r="J30"/>
  <c i="1" r="AG55"/>
  <c r="AN55"/>
  <c i="2" l="1" r="J39"/>
  <c r="J59"/>
  <c i="1"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<sst xmlns="http://schemas.openxmlformats.org/spreadsheetml/2006/main">
  <si>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</si>
  <si>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</si>
  <si>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</si>
  <si>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</si>
  <si>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</si>
  <si>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{06eeff61-d5ec-4cb1-9cf2-6b9efdd06b72}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</si>
  <si>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</si>
  <si>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</si>
  <si>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</si>
  <si>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</si>
  <si>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</si>
  <si>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</si>
  <si>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</si>
  <si>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</si>
  <si>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R19-047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</si>
  <si>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</si>
  <si>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</si>
  <si>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Stavba Tenisové haly na p.p.č. 422/1 nad stávající tenisové kurty k.ú. Klíše_revize_08/2022</t>
  </si>
  <si>
    <t>KSO:</t>
  </si>
  <si>
    <t>802 23 71</t>
  </si>
  <si>
    <t>CC-CZ:</t>
  </si>
  <si>
    <t>12741</t>
  </si>
  <si>
    <t>Místo:</t>
  </si>
  <si>
    <t>Ústí n.L. - Klíše</t>
  </si>
  <si>
    <t>Datum:</t>
  </si>
  <si>
    <t>18. 10. 2022</t>
  </si>
  <si>
    <t>CZ-CPV:</t>
  </si>
  <si>
    <t>45000000-7</t>
  </si>
  <si>
    <t>CZ-CPA:</t>
  </si>
  <si>
    <t>41.00.48</t>
  </si>
  <si>
    <t>Zadavatel:</t>
  </si>
  <si>
    <t>IČ:</t>
  </si>
  <si>
    <t/>
  </si>
  <si>
    <t>Statutární město Ústí nad Labem</t>
  </si>
  <si>
    <t>DIČ:</t>
  </si>
  <si>
    <t>Uchazeč:</t>
  </si>
  <si>
    <t>Vyplň údaj</t>
  </si>
  <si>
    <t>Projektant:</t>
  </si>
  <si>
    <t>True</t>
  </si>
  <si>
    <t>Ateliér B3, spol. s r.o.</t>
  </si>
  <si>
    <t>1</t>
  </si>
  <si>
    <t>Zpracovatel:</t>
  </si>
  <si>
    <t>0,1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</si>
  <si>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</si>
  <si>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</si>
  <si>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</si>
  <si>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</si>
  <si>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</si>
  <si>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</si>
  <si>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</si>
  <si>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</si>
  <si>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</si>
  <si>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</si>
  <si>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</si>
  <si>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</si>
  <si>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</si>
  <si>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</si>
  <si>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</si>
  <si>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</si>
  <si>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</si>
  <si>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</si>
  <si>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</si>
  <si>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</si>
  <si>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</si>
  <si>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</si>
  <si>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</si>
  <si>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</si>
  <si>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</si>
  <si>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</si>
  <si>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</si>
  <si>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</si>
  <si>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</si>
  <si>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</si>
  <si>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</si>
  <si>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</si>
  <si>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</si>
  <si>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</si>
  <si>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</si>
  <si>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</si>
  <si>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</si>
  <si>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</si>
  <si>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</si>
  <si>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</si>
  <si>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</si>
  <si>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</si>
  <si>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</si>
  <si>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SO 01 - Tenisová hala</t>
  </si>
  <si>
    <t>STA</t>
  </si>
  <si>
    <t>{5f895d85-7504-4e1c-b9aa-f52c5edb17ad}</t>
  </si>
  <si>
    <t>2</t>
  </si>
  <si>
    <t>IO01</t>
  </si>
  <si>
    <t>IO 01 - Přípojka plynu DN 50</t>
  </si>
  <si>
    <t>ING</t>
  </si>
  <si>
    <t>{37e51457-6468-4abc-aacc-9c663b0961d8}</t>
  </si>
  <si>
    <t>IO02</t>
  </si>
  <si>
    <t>IO 02 - Přípojka NN</t>
  </si>
  <si>
    <t>{9699dbde-dd5e-4d9b-8578-50255015d6b8}</t>
  </si>
  <si>
    <t>PS01</t>
  </si>
  <si>
    <t>PS 01 - Vnitřní vybavení haly</t>
  </si>
  <si>
    <t>PRO</t>
  </si>
  <si>
    <t>{30037359-e006-4d27-bf41-9e33cd1788d6}</t>
  </si>
  <si>
    <t>VON</t>
  </si>
  <si>
    <t>Vedlejší a ostatní náklady</t>
  </si>
  <si>
    <t>{0c9455f7-ed00-4888-b615-416b018466a0}</t>
  </si>
  <si>
    <t>KRYCÍ LIST SOUPISU PRACÍ</t>
  </si>
  <si>
    <t>Objekt:</t>
  </si>
  <si>
    <t>SO01 - SO 01 - Tenisová hala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</si>
  <si>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</si>
  <si>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</si>
  <si>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</si>
  <si>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</si>
  <si>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</si>
  <si>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</si>
  <si>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</si>
  <si>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</si>
  <si>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</si>
  <si>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</si>
  <si>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</si>
  <si>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</si>
  <si>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</si>
  <si>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</si>
  <si>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</si>
  <si>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</si>
  <si>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723 - Zdravotechnika - vnitřní plynovod</t>
  </si>
  <si>
    <t xml:space="preserve">    725 - Zdravotechnika - zařizovací předměty</t>
  </si>
  <si>
    <t xml:space="preserve">    731 - Ústřední vytápění - kotelny</t>
  </si>
  <si>
    <t xml:space="preserve">    741 - Elektroinstalace - silnoproud</t>
  </si>
  <si>
    <t xml:space="preserve">      741.1 - Elektroinstalace silová</t>
  </si>
  <si>
    <t xml:space="preserve">      741.2 - Hromosvod</t>
  </si>
  <si>
    <t xml:space="preserve">    742 - Elektroinstalace - slaboproud</t>
  </si>
  <si>
    <t xml:space="preserve">    751 - Vzduchotechnika</t>
  </si>
  <si>
    <t xml:space="preserve">    767 - Konstrukce zámečnické</t>
  </si>
  <si>
    <t xml:space="preserve">    777 - Podlahy lité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</si>
  <si>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</si>
  <si>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</si>
  <si>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</si>
  <si>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</si>
  <si>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</si>
  <si>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</si>
  <si>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</si>
  <si>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</si>
  <si>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</si>
  <si>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</si>
  <si>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</si>
  <si>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</si>
  <si>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</si>
  <si>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</si>
  <si>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</si>
  <si>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</si>
  <si>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</si>
  <si>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</si>
  <si>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</si>
  <si>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113107124</t>
  </si>
  <si>
    <t>Odstranění podkladů nebo krytů ručně s přemístěním hmot na skládku na vzdálenost do 3 m nebo s naložením na dopravní prostředek z kameniva hrubého drceného, o tl. vrstvy přes 300 do 400 mm</t>
  </si>
  <si>
    <t>m2</t>
  </si>
  <si>
    <t>CS ÚRS 2022 02</t>
  </si>
  <si>
    <t>4</t>
  </si>
  <si>
    <t>1780699932</t>
  </si>
  <si>
    <t>Online PSC</t>
  </si>
  <si>
    <t>https://podminky.urs.cz/item/CS_URS_2022_02/113107124</t>
  </si>
  <si>
    <t>P</t>
  </si>
  <si>
    <t>Poznámka k položce:_x000d_
STÁVAJÍCÍ SOUVRSTVÍ ZPEVNĚNÉ PLOCHY_x000d_
- ŠD tl. 350 mm</t>
  </si>
  <si>
    <t>VV</t>
  </si>
  <si>
    <t>"TC ÚL HALA - ZÁKLADY 03.pdf</t>
  </si>
  <si>
    <t>" ZPat 1600x2400 mm" (2,400*1,600)*12</t>
  </si>
  <si>
    <t>" ZPa š. 250 mm" (5,670*4+6,000*6)*0,250</t>
  </si>
  <si>
    <t>" ZPa š. 730 mm" (34,680*2)*0,730</t>
  </si>
  <si>
    <t>113107136</t>
  </si>
  <si>
    <t>Odstranění podkladů nebo krytů ručně s přemístěním hmot na skládku na vzdálenost do 3 m nebo s naložením na dopravní prostředek z betonu vyztuženého sítěmi, o tl. vrstvy přes 100 do 150 mm</t>
  </si>
  <si>
    <t>831244535</t>
  </si>
  <si>
    <t>https://podminky.urs.cz/item/CS_URS_2022_02/113107136</t>
  </si>
  <si>
    <t>Poznámka k položce:_x000d_
STÁVAJÍCÍ SOUVRSTVÍ ZPEVNĚNÉ PLOCHY_x000d_
- vyztužený beton tl. 150 mm</t>
  </si>
  <si>
    <t>3</t>
  </si>
  <si>
    <t>131151100</t>
  </si>
  <si>
    <t>Hloubení nezapažených jam a zářezů strojně s urovnáním dna do předepsaného profilu a spádu v hornině třídy těžitelnosti I skupiny 1 a 2 do 20 m3</t>
  </si>
  <si>
    <t>m3</t>
  </si>
  <si>
    <t>2093973511</t>
  </si>
  <si>
    <t>https://podminky.urs.cz/item/CS_URS_2022_02/131151100</t>
  </si>
  <si>
    <t>"4x vsakovací jáma</t>
  </si>
  <si>
    <t>(2,000/3*(2,000*2,000+sqrt(2,000*2,000*3,000*3,000)+3,000*3,000))*4</t>
  </si>
  <si>
    <t>Součet</t>
  </si>
  <si>
    <t>131313701</t>
  </si>
  <si>
    <t>Hloubení nezapažených jam ručně s urovnáním dna do předepsaného profilu a spádu v hornině třídy těžitelnosti II skupiny 4 soudržných</t>
  </si>
  <si>
    <t>1942245823</t>
  </si>
  <si>
    <t>https://podminky.urs.cz/item/CS_URS_2022_02/131313701</t>
  </si>
  <si>
    <t>" ZPat 1600x2400 mm" ((2,400*1,600*0,850)*12)*60/100</t>
  </si>
  <si>
    <t>" odpočet skladby původní ZP" -((2,400*1,600*0,500)*12)*60/100</t>
  </si>
  <si>
    <t>5</t>
  </si>
  <si>
    <t>131413701</t>
  </si>
  <si>
    <t>Hloubení nezapažených jam ručně s urovnáním dna do předepsaného profilu a spádu v hornině třídy těžitelnosti II skupiny 5 soudržných</t>
  </si>
  <si>
    <t>825363236</t>
  </si>
  <si>
    <t>https://podminky.urs.cz/item/CS_URS_2022_02/131413701</t>
  </si>
  <si>
    <t>" ZPat 1600x2400 mm" ((2,400*1,600*0,850)*12)*40/100</t>
  </si>
  <si>
    <t>" odpočet skladby původní ZP" -((2,400*1,600*0,500)*12)*40/100</t>
  </si>
  <si>
    <t>6</t>
  </si>
  <si>
    <t>132151101</t>
  </si>
  <si>
    <t>Hloubení nezapažených rýh šířky do 800 mm strojně s urovnáním dna do předepsaného profilu a spádu v hornině třídy těžitelnosti I skupiny 1 a 2 do 20 m3</t>
  </si>
  <si>
    <t>1364319936</t>
  </si>
  <si>
    <t>https://podminky.urs.cz/item/CS_URS_2022_02/132151101</t>
  </si>
  <si>
    <t>"4x rýha š. 600 mm; průměrný hloubka 1100 mm</t>
  </si>
  <si>
    <t>(0,600*1,100*15,000)*4</t>
  </si>
  <si>
    <t>7</t>
  </si>
  <si>
    <t>132312131</t>
  </si>
  <si>
    <t>Hloubení nezapažených rýh šířky do 800 mm ručně s urovnáním dna do předepsaného profilu a spádu v hornině třídy těžitelnosti II skupiny 4 soudržných</t>
  </si>
  <si>
    <t>1752386507</t>
  </si>
  <si>
    <t>https://podminky.urs.cz/item/CS_URS_2022_02/132312131</t>
  </si>
  <si>
    <t>" ZPa š. 250 mm" ((5,670*4+6,000*6)*(0,250*0,850))*60/100</t>
  </si>
  <si>
    <t>" odpočet skladby původní ZP" -(((5,670*4+6,000*6)*(0,250*0,500)))*60/100</t>
  </si>
  <si>
    <t>8</t>
  </si>
  <si>
    <t>132312221</t>
  </si>
  <si>
    <t>Hloubení zapažených rýh šířky přes 800 do 2 000 mm ručně s urovnáním dna do předepsaného profilu a spádu v hornině třídy těžitelnosti II skupiny 4 soudržných</t>
  </si>
  <si>
    <t>1808117093</t>
  </si>
  <si>
    <t>https://podminky.urs.cz/item/CS_URS_2022_02/132312221</t>
  </si>
  <si>
    <t>" ZPa š. 730 mm" ((34,680*2)*(0,730*0,850))*60/100</t>
  </si>
  <si>
    <t>" odpočet skladby původní ZP" -((34,680*2)*(0,730*0,500))*60/100</t>
  </si>
  <si>
    <t>9</t>
  </si>
  <si>
    <t>132412131</t>
  </si>
  <si>
    <t>Hloubení nezapažených rýh šířky do 800 mm ručně s urovnáním dna do předepsaného profilu a spádu v hornině třídy těžitelnosti II skupiny 5 soudržných</t>
  </si>
  <si>
    <t>969950758</t>
  </si>
  <si>
    <t>https://podminky.urs.cz/item/CS_URS_2022_02/132412131</t>
  </si>
  <si>
    <t>" ZPa š. 250 mm" ((5,670*4+6,000*6)*(0,250*0,850))*40/100</t>
  </si>
  <si>
    <t>" odpočet skladby původní ZP" -(((5,670*4+6,000*6)*(0,250*0,500)))*40/100</t>
  </si>
  <si>
    <t>10</t>
  </si>
  <si>
    <t>132412221</t>
  </si>
  <si>
    <t>Hloubení zapažených rýh šířky přes 800 do 2 000 mm ručně s urovnáním dna do předepsaného profilu a spádu v hornině třídy těžitelnosti II skupiny 5 soudržných</t>
  </si>
  <si>
    <t>-1404024352</t>
  </si>
  <si>
    <t>https://podminky.urs.cz/item/CS_URS_2022_02/132412221</t>
  </si>
  <si>
    <t>" ZPa š. 730 mm" ((34,680*2)*(0,730*0,850))*40/100</t>
  </si>
  <si>
    <t>" odpočet skladby původní ZP" -((34,680*2)*(0,730*0,500))*40/100</t>
  </si>
  <si>
    <t>11</t>
  </si>
  <si>
    <t>162211321</t>
  </si>
  <si>
    <t>Vodorovné přemístění výkopku nebo sypaniny stavebním kolečkem s vyprázdněním kolečka na hromady nebo do dopravního prostředku na vzdálenost do 10 m z horniny třídy těžitelnosti II, skupiny 4 a 5</t>
  </si>
  <si>
    <t>1247281003</t>
  </si>
  <si>
    <t>https://podminky.urs.cz/item/CS_URS_2022_02/162211321</t>
  </si>
  <si>
    <t>" k místu centrální nakládky (kontejneru) umístěného mimo plochu stáv. kurtů</t>
  </si>
  <si>
    <t>" výkopek jam " 9,677+6,451</t>
  </si>
  <si>
    <t>" výkopek rýh" 3,081+10,633+2,054+7,088</t>
  </si>
  <si>
    <t>12</t>
  </si>
  <si>
    <t>162211329</t>
  </si>
  <si>
    <t>Vodorovné přemístění výkopku nebo sypaniny stavebním kolečkem s vyprázdněním kolečka na hromady nebo do dopravního prostředku na vzdálenost do 10 m Příplatek za každých dalších 10 m k ceně -1321</t>
  </si>
  <si>
    <t>1126478398</t>
  </si>
  <si>
    <t>https://podminky.urs.cz/item/CS_URS_2022_02/162211329</t>
  </si>
  <si>
    <t>13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</si>
  <si>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</si>
  <si>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</si>
  <si>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-1194068317</t>
  </si>
  <si>
    <t>https://podminky.urs.cz/item/CS_URS_2022_02/162651112</t>
  </si>
  <si>
    <t>"přebytečný výkopek na trvalou skládku</t>
  </si>
  <si>
    <t>50,667 " VV viz. 131151100</t>
  </si>
  <si>
    <t>39,600 " VV viz. 132151101</t>
  </si>
  <si>
    <t>-19,800 " VV viz. 174151101</t>
  </si>
  <si>
    <t>14</t>
  </si>
  <si>
    <t>162651131</t>
  </si>
  <si>
    <t>Vodorovné přemístění výkopku nebo sypaniny po suchu na obvyklém dopravním prostředku, bez naložení výkopku, avšak se složením bez rozhrnutí z horniny třídy těžitelnosti II skupiny 4 a 5 na vzdálenost přes 3 000 do 4 000 m</t>
  </si>
  <si>
    <t>-668703511</t>
  </si>
  <si>
    <t>https://podminky.urs.cz/item/CS_URS_2022_02/162651131</t>
  </si>
  <si>
    <t>" přebytečný výkopek na skládku (100% výkopku)</t>
  </si>
  <si>
    <t>167151101</t>
  </si>
  <si>
    <t>Nakládání, skládání a překládání neulehlého výkopku nebo sypaniny strojně nakládání, množství do 100 m3, z horniny třídy těžitelnosti I, skupiny 1 až 3</t>
  </si>
  <si>
    <t>-1027040976</t>
  </si>
  <si>
    <t>https://podminky.urs.cz/item/CS_URS_2022_02/167151101</t>
  </si>
  <si>
    <t>"přebytečný výkopek podél rýhy po provedení zpětných zásypů</t>
  </si>
  <si>
    <t>16</t>
  </si>
  <si>
    <t>171201231</t>
  </si>
  <si>
    <t>Poplatek za uložení stavebního odpadu na recyklační skládce (skládkovné) zeminy a kamení zatříděného do Katalogu odpadů pod kódem 17 05 04</t>
  </si>
  <si>
    <t>t</t>
  </si>
  <si>
    <t>-123423990</t>
  </si>
  <si>
    <t>https://podminky.urs.cz/item/CS_URS_2022_02/171201231</t>
  </si>
  <si>
    <t>38,984*1,85 'Přepočtené koeficientem množství</t>
  </si>
  <si>
    <t>17</t>
  </si>
  <si>
    <t>-2095777698</t>
  </si>
  <si>
    <t>Poznámka k položce:_x000d_
objemová hmotnost výkopku : 1750 kg/m3</t>
  </si>
  <si>
    <t>"trvalá skládka přebytečného výkopku</t>
  </si>
  <si>
    <t>-19,80 " VV viz. 174151101</t>
  </si>
  <si>
    <t>70,467*1,75 'Přepočtené koeficientem množství</t>
  </si>
  <si>
    <t>18</t>
  </si>
  <si>
    <t>171251201</t>
  </si>
  <si>
    <t>Uložení sypaniny na skládky nebo meziskládky bez hutnění s upravením uložené sypaniny do předepsaného tvaru</t>
  </si>
  <si>
    <t>-1316687590</t>
  </si>
  <si>
    <t>https://podminky.urs.cz/item/CS_URS_2022_02/171251201</t>
  </si>
  <si>
    <t>19</t>
  </si>
  <si>
    <t>1891375090</t>
  </si>
  <si>
    <t>10,560 " VV viz. 132151101</t>
  </si>
  <si>
    <t>-5,280 " VV viz. 174151101</t>
  </si>
  <si>
    <t>20</t>
  </si>
  <si>
    <t>174151101</t>
  </si>
  <si>
    <t>Zásyp sypaninou z jakékoliv horniny strojně s uložením výkopku ve vrstvách se zhutněním jam, šachet, rýh nebo kolem objektů v těchto vykopávkách</t>
  </si>
  <si>
    <t>95860843</t>
  </si>
  <si>
    <t>https://podminky.urs.cz/item/CS_URS_2022_02/174151101</t>
  </si>
  <si>
    <t>"4x napojení dešťových svodů do dešťových vsaků</t>
  </si>
  <si>
    <t>"rýha š. 600 mm; průměrný hloubka 1100 mm</t>
  </si>
  <si>
    <t>"zpětný zásyp výkopkem uloženým podél rýhy</t>
  </si>
  <si>
    <t>60,000*0,600*1,100</t>
  </si>
  <si>
    <t>-(60,000*0,600*0,100) " odpočet ŠTP lože tl. 100 mm</t>
  </si>
  <si>
    <t>-(60,000*0,600*0,450) " odpočet ŠTP obsypu min. 300 mm nad vrchol potrubí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</si>
  <si>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</si>
  <si>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</si>
  <si>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1511541958</t>
  </si>
  <si>
    <t>https://podminky.urs.cz/item/CS_URS_2022_02/175111101</t>
  </si>
  <si>
    <t>"min. 300 mm nad vrchol potrubí</t>
  </si>
  <si>
    <t>(15,000*4)*0,600*0,450</t>
  </si>
  <si>
    <t>22</t>
  </si>
  <si>
    <t>M</t>
  </si>
  <si>
    <t>58331200</t>
  </si>
  <si>
    <t>štěrkopísek netříděný</t>
  </si>
  <si>
    <t>1332469796</t>
  </si>
  <si>
    <t>16,2*2 'Přepočtené koeficientem množství</t>
  </si>
  <si>
    <t>Zakládání</t>
  </si>
  <si>
    <t>23</t>
  </si>
  <si>
    <t>211511111</t>
  </si>
  <si>
    <t>Výplň kamenivem do rýh odvodňovacích žeber nebo trativodů bez zhutnění, s úpravou povrchu výplně lomovým kamenem netříděným</t>
  </si>
  <si>
    <t>-1521733546</t>
  </si>
  <si>
    <t>https://podminky.urs.cz/item/CS_URS_2022_02/211511111</t>
  </si>
  <si>
    <t xml:space="preserve">"4x vsakovací jáma - po 1/3 různých frakcí </t>
  </si>
  <si>
    <t>((2,000/3*(2,000*2,000+sqrt(2,000*2,000*3,000*3,000)+3,000*3,000))*4)*33/100</t>
  </si>
  <si>
    <t>24</t>
  </si>
  <si>
    <t>211521111</t>
  </si>
  <si>
    <t>Výplň kamenivem do rýh odvodňovacích žeber nebo trativodů bez zhutnění, s úpravou povrchu výplně kamenivem hrubým drceným frakce 63 až 125 mm</t>
  </si>
  <si>
    <t>370237348</t>
  </si>
  <si>
    <t>https://podminky.urs.cz/item/CS_URS_2022_02/211521111</t>
  </si>
  <si>
    <t>25</t>
  </si>
  <si>
    <t>211531111</t>
  </si>
  <si>
    <t>Výplň kamenivem do rýh odvodňovacích žeber nebo trativodů bez zhutnění, s úpravou povrchu výplně kamenivem hrubým drceným frakce 16 až 63 mm</t>
  </si>
  <si>
    <t>2027637338</t>
  </si>
  <si>
    <t>https://podminky.urs.cz/item/CS_URS_2022_02/211531111</t>
  </si>
  <si>
    <t>26</t>
  </si>
  <si>
    <t>211971110</t>
  </si>
  <si>
    <t>Zřízení opláštění výplně z geotextilie odvodňovacích žeber nebo trativodů v rýze nebo zářezu se stěnami šikmými o sklonu do 1:2</t>
  </si>
  <si>
    <t>441900049</t>
  </si>
  <si>
    <t>https://podminky.urs.cz/item/CS_URS_2022_02/211971110</t>
  </si>
  <si>
    <t>(2,000*2,000+3,000*3,000+2*(2,000+3,000)*sqrt((2,000*2,000-2*2,000*3,000+3,000*3,000)/4+2,000*2,000))*4</t>
  </si>
  <si>
    <t>27</t>
  </si>
  <si>
    <t>69311068</t>
  </si>
  <si>
    <t>geotextilie netkaná separační, ochranná, filtrační, drenážní PP 300g/m2</t>
  </si>
  <si>
    <t>-1958113519</t>
  </si>
  <si>
    <t>134,462*1,1845 'Přepočtené koeficientem množství</t>
  </si>
  <si>
    <t>28</t>
  </si>
  <si>
    <t>274322511</t>
  </si>
  <si>
    <t>Základy z betonu železového (bez výztuže) pasy z betonu se zvýšenými nároky na prostředí tř. C 25/30</t>
  </si>
  <si>
    <t>143328096</t>
  </si>
  <si>
    <t>https://podminky.urs.cz/item/CS_URS_2022_02/274322511</t>
  </si>
  <si>
    <t>" ZPa š. 250 mm" (5,670*4+6,000*6)*(0,250*0,850)</t>
  </si>
  <si>
    <t>" ZPa š. 730 mm" (34,680*2)*(0,730*0,850)</t>
  </si>
  <si>
    <t>29</t>
  </si>
  <si>
    <t>274351121</t>
  </si>
  <si>
    <t>Bednění základů pasů rovné zřízení</t>
  </si>
  <si>
    <t>485390306</t>
  </si>
  <si>
    <t>https://podminky.urs.cz/item/CS_URS_2022_02/274351121</t>
  </si>
  <si>
    <t>" ZPa š. 250 mm" (5,670*4+6,000*6)*(2*0,850)</t>
  </si>
  <si>
    <t>" ZPa š. 730 mm" (34,680*2)*(2*0,850)</t>
  </si>
  <si>
    <t>30</t>
  </si>
  <si>
    <t>274351122</t>
  </si>
  <si>
    <t>Bednění základů pasů rovné odstranění</t>
  </si>
  <si>
    <t>-1881390626</t>
  </si>
  <si>
    <t>https://podminky.urs.cz/item/CS_URS_2022_02/274351122</t>
  </si>
  <si>
    <t>31</t>
  </si>
  <si>
    <t>274361821</t>
  </si>
  <si>
    <t>Výztuž základů pasů z betonářské oceli 10 505 (R) nebo BSt 500</t>
  </si>
  <si>
    <t>1058059205</t>
  </si>
  <si>
    <t>https://podminky.urs.cz/item/CS_URS_2022_02/274361821</t>
  </si>
  <si>
    <t>" předpoklad vyztužení ZPa : 90 kg/m3" 55,508*90,00*0,001</t>
  </si>
  <si>
    <t>32</t>
  </si>
  <si>
    <t>275322511</t>
  </si>
  <si>
    <t>Základy z betonu železového (bez výztuže) patky z betonu se zvýšenými nároky na prostředí tř. C 25/30</t>
  </si>
  <si>
    <t>-411905222</t>
  </si>
  <si>
    <t>https://podminky.urs.cz/item/CS_URS_2022_02/275322511</t>
  </si>
  <si>
    <t>" ZPat 1600x2400 mm" (1,600*2,400*0,850)*12</t>
  </si>
  <si>
    <t>33</t>
  </si>
  <si>
    <t>275351121</t>
  </si>
  <si>
    <t>Bednění základů patek zřízení</t>
  </si>
  <si>
    <t>1843142603</t>
  </si>
  <si>
    <t>https://podminky.urs.cz/item/CS_URS_2022_02/275351121</t>
  </si>
  <si>
    <t>" ZPat 1600x2400 mm" ((1,600*2+2,400*2)*0,850)*12</t>
  </si>
  <si>
    <t>34</t>
  </si>
  <si>
    <t>275351122</t>
  </si>
  <si>
    <t>Bednění základů patek odstranění</t>
  </si>
  <si>
    <t>688452639</t>
  </si>
  <si>
    <t>https://podminky.urs.cz/item/CS_URS_2022_02/275351122</t>
  </si>
  <si>
    <t>35</t>
  </si>
  <si>
    <t>275361821</t>
  </si>
  <si>
    <t>Výztuž základů patek z betonářské oceli 10 505 (R)</t>
  </si>
  <si>
    <t>441356007</t>
  </si>
  <si>
    <t>https://podminky.urs.cz/item/CS_URS_2022_02/275361821</t>
  </si>
  <si>
    <t>" předpoklad vyztužení ZPat : 90 kg/m3" 39,168*90,00*0,001</t>
  </si>
  <si>
    <t>36</t>
  </si>
  <si>
    <t>291111114</t>
  </si>
  <si>
    <t>Podklad pro zpevněné plochy s rozprostřením a s hutněním z betonového recyklátu</t>
  </si>
  <si>
    <t>CS ÚRS 2019 01</t>
  </si>
  <si>
    <t>1945613113</t>
  </si>
  <si>
    <t>"C.2_Situace_koordinační</t>
  </si>
  <si>
    <t>40,000*3,200*0,200</t>
  </si>
  <si>
    <t>37</t>
  </si>
  <si>
    <t>291211111</t>
  </si>
  <si>
    <t>Zřízení zpevněné plochy ze silničních panelů osazených do lože tl. 50 mm z kameniva</t>
  </si>
  <si>
    <t>-437923468</t>
  </si>
  <si>
    <t>40,000*3,000</t>
  </si>
  <si>
    <t>38</t>
  </si>
  <si>
    <t>59381338</t>
  </si>
  <si>
    <t>panel silniční 3,00x2,00x0,215m</t>
  </si>
  <si>
    <t>kus</t>
  </si>
  <si>
    <t>-594474022</t>
  </si>
  <si>
    <t>120*0,17 'Přepočtené koeficientem množství</t>
  </si>
  <si>
    <t>Svislé a kompletní konstrukce</t>
  </si>
  <si>
    <t>39</t>
  </si>
  <si>
    <t>337171423</t>
  </si>
  <si>
    <t>Montáž nosné ocelové konstrukce haly lehké skladovací výšky přes 6 do 12 m, rozpětí vazníků přes 21 m</t>
  </si>
  <si>
    <t>1459957051</t>
  </si>
  <si>
    <t>https://podminky.urs.cz/item/CS_URS_2022_02/337171423</t>
  </si>
  <si>
    <t>"TC ÚL HALA - PŮDORYS A ŘEZ 01.pdf</t>
  </si>
  <si>
    <t>" ocelová konstrukce a příslušenství (mimo opláštění)" (34103,000+3350,000+454,000)*0,001</t>
  </si>
  <si>
    <t>40</t>
  </si>
  <si>
    <t>133OK-01</t>
  </si>
  <si>
    <t>dodávka nosné ocelové konstrukce haly včetně nezbytného příslušenství</t>
  </si>
  <si>
    <t>R - inform. cena</t>
  </si>
  <si>
    <t>1442280971</t>
  </si>
  <si>
    <t>41</t>
  </si>
  <si>
    <t>342151112</t>
  </si>
  <si>
    <t>Montáž opláštění stěn ocelové konstrukce ze sendvičových panelů šroubovaných, výšky budovy přes 6 do 12 m</t>
  </si>
  <si>
    <t>-50152625</t>
  </si>
  <si>
    <t>https://podminky.urs.cz/item/CS_URS_2022_02/342151112</t>
  </si>
  <si>
    <t>"TC ÚL HALA - PPOHLEDY 02.pdf</t>
  </si>
  <si>
    <t>936,000</t>
  </si>
  <si>
    <t>42</t>
  </si>
  <si>
    <t>133OKOPL.1</t>
  </si>
  <si>
    <t>dodávka opláštění stěn haly sendvičovými panely LPA 900 -SP 25my + MV AVS tl. 100 mm</t>
  </si>
  <si>
    <t>235948941</t>
  </si>
  <si>
    <t>Vodorovné konstrukce</t>
  </si>
  <si>
    <t>43</t>
  </si>
  <si>
    <t>444151112</t>
  </si>
  <si>
    <t>Montáž krytiny střech ocelových konstrukcí ze sendvičových panelů šroubovaných, výšky budovy přes 6 do 12 m</t>
  </si>
  <si>
    <t>1247912379</t>
  </si>
  <si>
    <t>https://podminky.urs.cz/item/CS_URS_2022_02/444151112</t>
  </si>
  <si>
    <t>1514,000</t>
  </si>
  <si>
    <t>44</t>
  </si>
  <si>
    <t>133OKOPL.2</t>
  </si>
  <si>
    <t>dodávka opláštění střechy haly sendvičovými panely SSR LPR AZA + MV AVS tl. 120 mm</t>
  </si>
  <si>
    <t xml:space="preserve"> - inform. cena</t>
  </si>
  <si>
    <t>-1212430822</t>
  </si>
  <si>
    <t>45</t>
  </si>
  <si>
    <t>451573111</t>
  </si>
  <si>
    <t>Lože pod potrubí, stoky a drobné objekty v otevřeném výkopu z písku a štěrkopísku do 63 mm</t>
  </si>
  <si>
    <t>287859375</t>
  </si>
  <si>
    <t>https://podminky.urs.cz/item/CS_URS_2022_02/451573111</t>
  </si>
  <si>
    <t>(15,000*4)*0,600*0,100</t>
  </si>
  <si>
    <t>Úpravy povrchů, podlahy a osazování výplní</t>
  </si>
  <si>
    <t>46</t>
  </si>
  <si>
    <t>619996115</t>
  </si>
  <si>
    <t>Ochrana stavebních konstrukcí a samostatných prvků včetně pozdějšího odstranění obedněním z řeziva podlahy</t>
  </si>
  <si>
    <t>-840818803</t>
  </si>
  <si>
    <t>https://podminky.urs.cz/item/CS_URS_2022_02/619996115</t>
  </si>
  <si>
    <t>"SITUACE - KOORDINAČNÍ C.2</t>
  </si>
  <si>
    <t>" ochrana stávajícího povrchu kurtů" 40,000*38,000</t>
  </si>
  <si>
    <t>47</t>
  </si>
  <si>
    <t>619996145</t>
  </si>
  <si>
    <t>Ochrana stavebních konstrukcí a samostatných prvků včetně pozdějšího odstranění obalením geotextilií samostatných konstrukcí a prvků</t>
  </si>
  <si>
    <t>925513873</t>
  </si>
  <si>
    <t>https://podminky.urs.cz/item/CS_URS_2022_02/619996145</t>
  </si>
  <si>
    <t>48</t>
  </si>
  <si>
    <t>631312131</t>
  </si>
  <si>
    <t>Doplnění dosavadních mazanin prostým betonem s dodáním hmot, bez potěru, plochy jednotlivě přes 1 m2 do 4 m2 a tl. přes 80 mm</t>
  </si>
  <si>
    <t>-657132141</t>
  </si>
  <si>
    <t>https://podminky.urs.cz/item/CS_URS_2022_02/631312131</t>
  </si>
  <si>
    <t>" doplnění podkladu ZP po provedení ZPat" (1,600*2,400*0,150)*12</t>
  </si>
  <si>
    <t>49</t>
  </si>
  <si>
    <t>631312141</t>
  </si>
  <si>
    <t>Doplnění dosavadních mazanin prostým betonem s dodáním hmot, bez potěru, plochy jednotlivě rýh v dosavadních mazaninách</t>
  </si>
  <si>
    <t>1319928455</t>
  </si>
  <si>
    <t>https://podminky.urs.cz/item/CS_URS_2022_02/631312141</t>
  </si>
  <si>
    <t>" doplnění podkladu ZP po provedení ZPa" (((5,670*4+6,000*6)*0,250)+((34,680*2)*0,730))*0,150</t>
  </si>
  <si>
    <t>Ostatní konstrukce a práce, bourání</t>
  </si>
  <si>
    <t>50</t>
  </si>
  <si>
    <t>941211111</t>
  </si>
  <si>
    <t>Montáž lešení řadového rámového lehkého pracovního s podlahami s provozním zatížením tř. 3 do 200 kg/m2 šířky tř. SW06 od 0,6 do 0,9 m, výšky do 10 m</t>
  </si>
  <si>
    <t>2022002905</t>
  </si>
  <si>
    <t>https://podminky.urs.cz/item/CS_URS_2022_02/941211111</t>
  </si>
  <si>
    <t>" demontáž 2 stran oplocení" 38,000*2,500*2</t>
  </si>
  <si>
    <t>" opláštění z vnější 1 strany" 40,000*4,000</t>
  </si>
  <si>
    <t>51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</si>
  <si>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</si>
  <si>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</si>
  <si>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-350982454</t>
  </si>
  <si>
    <t>https://podminky.urs.cz/item/CS_URS_2022_02/941211211</t>
  </si>
  <si>
    <t>" demontáž 2 stran oplocení (předpoklad 3 prac. dny)" 190,000*3</t>
  </si>
  <si>
    <t>" opláštění z vnější 1 strany (předpoklad 14 dní)" 160,000*14</t>
  </si>
  <si>
    <t>52</t>
  </si>
  <si>
    <t>941211811</t>
  </si>
  <si>
    <t>Demontáž lešení řadového rámového lehkého pracovního s provozním zatížením tř. 3 do 200 kg/m2 šířky tř. SW06 od 0,6 do 0,9 m, výšky do 10 m</t>
  </si>
  <si>
    <t>-317011394</t>
  </si>
  <si>
    <t>https://podminky.urs.cz/item/CS_URS_2022_02/941211811</t>
  </si>
  <si>
    <t>53</t>
  </si>
  <si>
    <t>945412111</t>
  </si>
  <si>
    <t>Teleskopická hydraulická montážní plošina na samohybném podvozku, s otočným košem výšky zdvihu do 8 m</t>
  </si>
  <si>
    <t>den</t>
  </si>
  <si>
    <t>-1967891950</t>
  </si>
  <si>
    <t>https://podminky.urs.cz/item/CS_URS_2022_02/945412111</t>
  </si>
  <si>
    <t>" montáž OK haly a opláštění" 45,000</t>
  </si>
  <si>
    <t>54</t>
  </si>
  <si>
    <t>946112117</t>
  </si>
  <si>
    <t>Montáž pojízdných věží trubkových nebo dílcových s maximálním zatížením podlahy do 200 kg/m2 šířky přes 0,9 do 1,6 m, délky do 3,2 m, výšky přes 6,6 m do 7,6 m</t>
  </si>
  <si>
    <t>1596306262</t>
  </si>
  <si>
    <t>https://podminky.urs.cz/item/CS_URS_2022_02/946112117</t>
  </si>
  <si>
    <t>" pro montáže vnitřních instalací" 2,000</t>
  </si>
  <si>
    <t>" pro nátěry OK haly a příslušenství" 2,000</t>
  </si>
  <si>
    <t>55</t>
  </si>
  <si>
    <t>946112217</t>
  </si>
  <si>
    <t>Montáž pojízdných věží trubkových nebo dílcových s maximálním zatížením podlahy do 200 kg/m2 Příplatek za první a každý další den použití pojízdného lešení k ceně -2117</t>
  </si>
  <si>
    <t>657449409</t>
  </si>
  <si>
    <t>https://podminky.urs.cz/item/CS_URS_2022_02/946112217</t>
  </si>
  <si>
    <t>" pro montáže vnitřních instalací (předpoklad 30 dnů)" 2,000*30</t>
  </si>
  <si>
    <t>" pro nátěry OK haly a příslušenství (předpoklad 30 dnů)" 2,000*30</t>
  </si>
  <si>
    <t>56</t>
  </si>
  <si>
    <t>946112817</t>
  </si>
  <si>
    <t>Demontáž pojízdných věží trubkových nebo dílcových s maximálním zatížením podlahy do 200 kg/m2 šířky přes 0,9 do 1,6 m, délky do 3,2 m, výšky přes 6,6 m do 7,6 m</t>
  </si>
  <si>
    <t>-1507700645</t>
  </si>
  <si>
    <t>https://podminky.urs.cz/item/CS_URS_2022_02/946112817</t>
  </si>
  <si>
    <t>57</t>
  </si>
  <si>
    <t>966071721</t>
  </si>
  <si>
    <t>Bourání plotových sloupků a vzpěr ocelových trubkových nebo profilovaných výšky do 2,50 m odřezáním</t>
  </si>
  <si>
    <t>255903537</t>
  </si>
  <si>
    <t>https://podminky.urs.cz/item/CS_URS_2022_02/966071721</t>
  </si>
  <si>
    <t>" stávající oplocení výšky 4 m (2 strany)" 20,000*2</t>
  </si>
  <si>
    <t>58</t>
  </si>
  <si>
    <t>966072811</t>
  </si>
  <si>
    <t>Rozebrání oplocení z dílců rámových na ocelové sloupky, výšky přes 1 do 2 m</t>
  </si>
  <si>
    <t>m</t>
  </si>
  <si>
    <t>-2080710458</t>
  </si>
  <si>
    <t>https://podminky.urs.cz/item/CS_URS_2022_02/966072811</t>
  </si>
  <si>
    <t>" stávající oplocení výšky 4 m (2 strany)" (38,000+38,000)*2</t>
  </si>
  <si>
    <t>59</t>
  </si>
  <si>
    <t>977312113</t>
  </si>
  <si>
    <t>Řezání stávajících betonových mazanin s vyztužením hloubky přes 100 do 150 mm</t>
  </si>
  <si>
    <t>1444354930</t>
  </si>
  <si>
    <t>https://podminky.urs.cz/item/CS_URS_2022_02/977312113</t>
  </si>
  <si>
    <t>" ZPat 1600x2400 mm" (2,400*2+1,600*2)*12</t>
  </si>
  <si>
    <t>" ZPa š. 250 mm" (5,670*4+6,000*6)*2</t>
  </si>
  <si>
    <t>" ZPa š. 730 mm" (34,680*2)*2</t>
  </si>
  <si>
    <t>997</t>
  </si>
  <si>
    <t>Přesun sutě</t>
  </si>
  <si>
    <t>60</t>
  </si>
  <si>
    <t>997221141</t>
  </si>
  <si>
    <t>Vodorovná doprava suti stavebním kolečkem s naložením a se složením ze sypkých materiálů, na vzdálenost do 50 m</t>
  </si>
  <si>
    <t>327910138</t>
  </si>
  <si>
    <t>https://podminky.urs.cz/item/CS_URS_2022_02/997221141</t>
  </si>
  <si>
    <t>" podkladní kamenivo" 64,602</t>
  </si>
  <si>
    <t>61</t>
  </si>
  <si>
    <t>997221151</t>
  </si>
  <si>
    <t>Vodorovná doprava suti stavebním kolečkem s naložením a se složením z kusových materiálů, na vzdálenost do 50 m</t>
  </si>
  <si>
    <t>1509361954</t>
  </si>
  <si>
    <t>https://podminky.urs.cz/item/CS_URS_2022_02/997221151</t>
  </si>
  <si>
    <t>" ŽB" 36,756</t>
  </si>
  <si>
    <t>" OSB desky" 63,840</t>
  </si>
  <si>
    <t>62</t>
  </si>
  <si>
    <t>997221551</t>
  </si>
  <si>
    <t>Vodorovná doprava suti bez naložení, ale se složením a s hrubým urovnáním ze sypkých materiálů, na vzdálenost do 1 km</t>
  </si>
  <si>
    <t>-128858670</t>
  </si>
  <si>
    <t>https://podminky.urs.cz/item/CS_URS_2022_02/997221551</t>
  </si>
  <si>
    <t>63</t>
  </si>
  <si>
    <t>997221559</t>
  </si>
  <si>
    <t>Vodorovná doprava suti bez naložení, ale se složením a s hrubým urovnáním Příplatek k ceně za každý další i započatý 1 km přes 1 km</t>
  </si>
  <si>
    <t>-956301240</t>
  </si>
  <si>
    <t>https://podminky.urs.cz/item/CS_URS_2022_02/997221559</t>
  </si>
  <si>
    <t>" celková odvozová vzdálenost 4 km" 64,602*(4-1)</t>
  </si>
  <si>
    <t>64</t>
  </si>
  <si>
    <t>997221561</t>
  </si>
  <si>
    <t>Vodorovná doprava suti bez naložení, ale se složením a s hrubým urovnáním z kusových materiálů, na vzdálenost do 1 km</t>
  </si>
  <si>
    <t>375218158</t>
  </si>
  <si>
    <t>https://podminky.urs.cz/item/CS_URS_2022_02/997221561</t>
  </si>
  <si>
    <t>65</t>
  </si>
  <si>
    <t>997221569</t>
  </si>
  <si>
    <t>-1927985798</t>
  </si>
  <si>
    <t>https://podminky.urs.cz/item/CS_URS_2022_02/997221569</t>
  </si>
  <si>
    <t>" celková odvozová vzdálenost 4 km" 100,596*(4-1)</t>
  </si>
  <si>
    <t>66</t>
  </si>
  <si>
    <t>997221611</t>
  </si>
  <si>
    <t>Nakládání na dopravní prostředky pro vodorovnou dopravu suti</t>
  </si>
  <si>
    <t>-1608696050</t>
  </si>
  <si>
    <t>https://podminky.urs.cz/item/CS_URS_2022_02/997221611</t>
  </si>
  <si>
    <t>67</t>
  </si>
  <si>
    <t>997013811</t>
  </si>
  <si>
    <t>Poplatek za uložení stavebního odpadu na skládce (skládkovné) dřevěného zatříděného do Katalogu odpadů pod kódem 17 02 01</t>
  </si>
  <si>
    <t>-1306126343</t>
  </si>
  <si>
    <t>https://podminky.urs.cz/item/CS_URS_2022_02/997013811</t>
  </si>
  <si>
    <t>68</t>
  </si>
  <si>
    <t>997221862</t>
  </si>
  <si>
    <t>Poplatek za uložení stavebního odpadu na recyklační skládce (skládkovné) z armovaného betonu zatříděného do Katalogu odpadů pod kódem 17 01 01</t>
  </si>
  <si>
    <t>1743953342</t>
  </si>
  <si>
    <t>https://podminky.urs.cz/item/CS_URS_2022_02/997221862</t>
  </si>
  <si>
    <t>69</t>
  </si>
  <si>
    <t>997221873</t>
  </si>
  <si>
    <t>-1577869123</t>
  </si>
  <si>
    <t>https://podminky.urs.cz/item/CS_URS_2022_02/997221873</t>
  </si>
  <si>
    <t>998</t>
  </si>
  <si>
    <t>Přesun hmot</t>
  </si>
  <si>
    <t>70</t>
  </si>
  <si>
    <t>998222012</t>
  </si>
  <si>
    <t>Přesun hmot pro tělovýchovné plochy dopravní vzdálenost do 200 m</t>
  </si>
  <si>
    <t>418657532</t>
  </si>
  <si>
    <t>https://podminky.urs.cz/item/CS_URS_2022_02/998222012</t>
  </si>
  <si>
    <t>PSV</t>
  </si>
  <si>
    <t>Práce a dodávky PSV</t>
  </si>
  <si>
    <t>721</t>
  </si>
  <si>
    <t>Zdravotechnika - vnitřní kanalizace</t>
  </si>
  <si>
    <t>71</t>
  </si>
  <si>
    <t>721170975</t>
  </si>
  <si>
    <t>Opravy odpadního potrubí plastového krácení trub DN 125</t>
  </si>
  <si>
    <t>2115517202</t>
  </si>
  <si>
    <t>https://podminky.urs.cz/item/CS_URS_2022_02/721170975</t>
  </si>
  <si>
    <t>"4x napojení dešťové kanalizace na svody</t>
  </si>
  <si>
    <t>4,000</t>
  </si>
  <si>
    <t>72</t>
  </si>
  <si>
    <t>721171916</t>
  </si>
  <si>
    <t>Opravy odpadního potrubí plastového propojení dosavadního potrubí DN 125</t>
  </si>
  <si>
    <t>307415752</t>
  </si>
  <si>
    <t>https://podminky.urs.cz/item/CS_URS_2022_02/721171916</t>
  </si>
  <si>
    <t>73</t>
  </si>
  <si>
    <t>721173316</t>
  </si>
  <si>
    <t>Potrubí z trub PVC SN4 dešťové DN 125</t>
  </si>
  <si>
    <t>-1174029919</t>
  </si>
  <si>
    <t>https://podminky.urs.cz/item/CS_URS_2022_02/721173316</t>
  </si>
  <si>
    <t>15,000*4</t>
  </si>
  <si>
    <t>74</t>
  </si>
  <si>
    <t>721242106</t>
  </si>
  <si>
    <t>Lapače střešních splavenin polypropylenové (PP) se svislým odtokem DN 125</t>
  </si>
  <si>
    <t>-1035662578</t>
  </si>
  <si>
    <t>https://podminky.urs.cz/item/CS_URS_2022_02/721242106</t>
  </si>
  <si>
    <t>75</t>
  </si>
  <si>
    <t>721290111</t>
  </si>
  <si>
    <t>Zkouška těsnosti kanalizace v objektech vodou do DN 125</t>
  </si>
  <si>
    <t>-924277053</t>
  </si>
  <si>
    <t>https://podminky.urs.cz/item/CS_URS_2022_02/721290111</t>
  </si>
  <si>
    <t>76</t>
  </si>
  <si>
    <t>998721101</t>
  </si>
  <si>
    <t>Přesun hmot pro vnitřní kanalizace stanovený z hmotnosti přesunovaného materiálu vodorovná dopravní vzdálenost do 50 m v objektech výšky do 6 m</t>
  </si>
  <si>
    <t>-1788432075</t>
  </si>
  <si>
    <t>https://podminky.urs.cz/item/CS_URS_2022_02/998721101</t>
  </si>
  <si>
    <t>723</t>
  </si>
  <si>
    <t>Zdravotechnika - vnitřní plynovod</t>
  </si>
  <si>
    <t>77</t>
  </si>
  <si>
    <t>723181025</t>
  </si>
  <si>
    <t>Potrubí z měděných trubek tvrdých, spojovaných lisováním Ø 35/1,5</t>
  </si>
  <si>
    <t>-1794343036</t>
  </si>
  <si>
    <t>https://podminky.urs.cz/item/CS_URS_2022_02/723181025</t>
  </si>
  <si>
    <t>"PŮDORYS +SCH.VYTÁPĚNÍ.pdf</t>
  </si>
  <si>
    <t>(11,820+0,550)+(11,780+0,580)</t>
  </si>
  <si>
    <t>78</t>
  </si>
  <si>
    <t>723181026</t>
  </si>
  <si>
    <t>Potrubí z měděných trubek tvrdých, spojovaných lisováním Ø 42/1,5</t>
  </si>
  <si>
    <t>-219951097</t>
  </si>
  <si>
    <t>https://podminky.urs.cz/item/CS_URS_2022_02/723181026</t>
  </si>
  <si>
    <t>17,250+12,000</t>
  </si>
  <si>
    <t>79</t>
  </si>
  <si>
    <t>723181027</t>
  </si>
  <si>
    <t>Potrubí z měděných trubek tvrdých, spojovaných lisováním Ø 54/2</t>
  </si>
  <si>
    <t>167097475</t>
  </si>
  <si>
    <t>https://podminky.urs.cz/item/CS_URS_2022_02/723181027</t>
  </si>
  <si>
    <t>0,925+0,357+36,611+6,630+4,000</t>
  </si>
  <si>
    <t>80</t>
  </si>
  <si>
    <t>723190107</t>
  </si>
  <si>
    <t>Přípojky plynovodní ke spotřebičům z hadic nerezových vnitřní závit G 1/2" FF, délky 200 cm</t>
  </si>
  <si>
    <t>soubor</t>
  </si>
  <si>
    <t>358370988</t>
  </si>
  <si>
    <t>https://podminky.urs.cz/item/CS_URS_2022_02/723190107</t>
  </si>
  <si>
    <t>81</t>
  </si>
  <si>
    <t>723230103</t>
  </si>
  <si>
    <t>Armatury se dvěma závity s protipožární armaturou PN 5 kulové uzávěry přímé závity vnitřní G 3/4" FF</t>
  </si>
  <si>
    <t>-1969365081</t>
  </si>
  <si>
    <t>https://podminky.urs.cz/item/CS_URS_2022_02/723230103</t>
  </si>
  <si>
    <t>82</t>
  </si>
  <si>
    <t>723231167</t>
  </si>
  <si>
    <t>Armatury se dvěma závity kohouty kulové PN 42 do 185°C plnoprůtokové vnitřní závit těžká řada G 2"</t>
  </si>
  <si>
    <t>-1787271166</t>
  </si>
  <si>
    <t>https://podminky.urs.cz/item/CS_URS_2022_02/723231167</t>
  </si>
  <si>
    <t>83</t>
  </si>
  <si>
    <t>998723102</t>
  </si>
  <si>
    <t>Přesun hmot pro vnitřní plynovod stanovený z hmotnosti přesunovaného materiálu vodorovná dopravní vzdálenost do 50 m v objektech výšky přes 6 do 12 m</t>
  </si>
  <si>
    <t>-528596023</t>
  </si>
  <si>
    <t>https://podminky.urs.cz/item/CS_URS_2022_02/998723102</t>
  </si>
  <si>
    <t>84</t>
  </si>
  <si>
    <t>998723181</t>
  </si>
  <si>
    <t>Přesun hmot pro vnitřní plynovod stanovený z hmotnosti přesunovaného materiálu Příplatek k ceně za přesun prováděný bez použití mechanizace pro jakoukoliv výšku objektu</t>
  </si>
  <si>
    <t>-668096215</t>
  </si>
  <si>
    <t>https://podminky.urs.cz/item/CS_URS_2022_02/998723181</t>
  </si>
  <si>
    <t>725</t>
  </si>
  <si>
    <t>Zdravotechnika - zařizovací předměty</t>
  </si>
  <si>
    <t>85</t>
  </si>
  <si>
    <t>725659103</t>
  </si>
  <si>
    <t>Otopná tělesa plynová montáž těles s odtahem obvodovou stěnou dvouotvorovým</t>
  </si>
  <si>
    <t>-109248118</t>
  </si>
  <si>
    <t>https://podminky.urs.cz/item/CS_URS_2022_02/725659103</t>
  </si>
  <si>
    <t>1,000*6</t>
  </si>
  <si>
    <t>86</t>
  </si>
  <si>
    <t>48400.R01</t>
  </si>
  <si>
    <t>plynová teplovzdušná jednotka GNSE 24 včetně montážního příslušenství a ovládání</t>
  </si>
  <si>
    <t>set</t>
  </si>
  <si>
    <t>R - položka</t>
  </si>
  <si>
    <t>-2114871159</t>
  </si>
  <si>
    <t>87</t>
  </si>
  <si>
    <t>998725102</t>
  </si>
  <si>
    <t>Přesun hmot pro zařizovací předměty stanovený z hmotnosti přesunovaného materiálu vodorovná dopravní vzdálenost do 50 m v objektech výšky přes 6 do 12 m</t>
  </si>
  <si>
    <t>427150189</t>
  </si>
  <si>
    <t>https://podminky.urs.cz/item/CS_URS_2022_02/998725102</t>
  </si>
  <si>
    <t>88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</si>
  <si>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</si>
  <si>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</si>
  <si>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160526381</t>
  </si>
  <si>
    <t>https://podminky.urs.cz/item/CS_URS_2022_02/998725181</t>
  </si>
  <si>
    <t>731</t>
  </si>
  <si>
    <t>Ústřední vytápění - kotelny</t>
  </si>
  <si>
    <t>89</t>
  </si>
  <si>
    <t>7318102.R1</t>
  </si>
  <si>
    <t>Nucené odtahy spalin od turbokotlů odděleným potrubím (dvoutrubkový systém) vedeným vodorovně vnější stěnou přívod spalovacího vzduchu, průměru 80 mm</t>
  </si>
  <si>
    <t>1238069398</t>
  </si>
  <si>
    <t>90</t>
  </si>
  <si>
    <t>7318102.R2</t>
  </si>
  <si>
    <t>Nucené odtahy spalin od turbokotlů odděleným potrubím (dvoutrubkový systém) vedeným vodorovně vnější stěnou odvod spalin, průměru 80 mm</t>
  </si>
  <si>
    <t>1720051018</t>
  </si>
  <si>
    <t>91</t>
  </si>
  <si>
    <t>7318102.R3</t>
  </si>
  <si>
    <t>Nucené odtahy spalin od turbokotlů prodloužení odděleného potrubí, průměru 80 mm</t>
  </si>
  <si>
    <t>1684281834</t>
  </si>
  <si>
    <t>" přívod vzduchu" 2,000*6</t>
  </si>
  <si>
    <t>" odtah spalin" 2,000*6</t>
  </si>
  <si>
    <t>92</t>
  </si>
  <si>
    <t>7318102.R4</t>
  </si>
  <si>
    <t>Nucené odtahy spalin od turbokotlů rozdělovače odtahů spalin (2 x 80 mm) připojení na kotli, průměru 80/125 mm</t>
  </si>
  <si>
    <t>-1936844235</t>
  </si>
  <si>
    <t>93</t>
  </si>
  <si>
    <t>998731102</t>
  </si>
  <si>
    <t>Přesun hmot pro kotelny stanovený z hmotnosti přesunovaného materiálu vodorovná dopravní vzdálenost do 50 m v objektech výšky přes 6 do 12 m</t>
  </si>
  <si>
    <t>1677124724</t>
  </si>
  <si>
    <t>https://podminky.urs.cz/item/CS_URS_2022_02/998731102</t>
  </si>
  <si>
    <t>94</t>
  </si>
  <si>
    <t>998731181</t>
  </si>
  <si>
    <t>Přesun hmot pro kotelny stanovený z hmotnosti přesunovaného materiálu Příplatek k cenám za přesun prováděný bez použití mechanizace pro jakoukoliv výšku objektu</t>
  </si>
  <si>
    <t>1119834377</t>
  </si>
  <si>
    <t>https://podminky.urs.cz/item/CS_URS_2022_02/998731181</t>
  </si>
  <si>
    <t>741</t>
  </si>
  <si>
    <t>Elektroinstalace - silnoproud</t>
  </si>
  <si>
    <t>741.1</t>
  </si>
  <si>
    <t>Elektroinstalace silová</t>
  </si>
  <si>
    <t>95</t>
  </si>
  <si>
    <t>000521021</t>
  </si>
  <si>
    <t>svítidlo Al 2 x 5500 lm</t>
  </si>
  <si>
    <t>ks</t>
  </si>
  <si>
    <t>2063253887</t>
  </si>
  <si>
    <t>96</t>
  </si>
  <si>
    <t>000521021.1</t>
  </si>
  <si>
    <t>svítidlo A1/N 2 x 5500 lm</t>
  </si>
  <si>
    <t>2076945887</t>
  </si>
  <si>
    <t>97</t>
  </si>
  <si>
    <t>000552511</t>
  </si>
  <si>
    <t xml:space="preserve">nouzové svítidlo  3hod</t>
  </si>
  <si>
    <t>-1998266779</t>
  </si>
  <si>
    <t>98</t>
  </si>
  <si>
    <t>000000000</t>
  </si>
  <si>
    <t xml:space="preserve">rozvaděč Tenisové haly         ozn.R 1</t>
  </si>
  <si>
    <t>66774588</t>
  </si>
  <si>
    <t>99</t>
  </si>
  <si>
    <t>000000000.1</t>
  </si>
  <si>
    <t xml:space="preserve">Ovladačový rozvaděč osvětleni  ozn.OVL</t>
  </si>
  <si>
    <t>-1100573915</t>
  </si>
  <si>
    <t>100</t>
  </si>
  <si>
    <t>000199096</t>
  </si>
  <si>
    <t>ekvipotenciální svorkovnice EPS</t>
  </si>
  <si>
    <t>1663908382</t>
  </si>
  <si>
    <t>101</t>
  </si>
  <si>
    <t>000173108</t>
  </si>
  <si>
    <t xml:space="preserve">vodič CYA 6  /H07V-K/</t>
  </si>
  <si>
    <t>1857650689</t>
  </si>
  <si>
    <t>102</t>
  </si>
  <si>
    <t>000295441</t>
  </si>
  <si>
    <t>svorka zemnící Bernard/ZSA16</t>
  </si>
  <si>
    <t>760627942</t>
  </si>
  <si>
    <t>103</t>
  </si>
  <si>
    <t>000295443</t>
  </si>
  <si>
    <t>páska měděná uzemňovací ZSA16-délka 0,5 m</t>
  </si>
  <si>
    <t>-721653087</t>
  </si>
  <si>
    <t>104</t>
  </si>
  <si>
    <t>907078013</t>
  </si>
  <si>
    <t>105</t>
  </si>
  <si>
    <t>000598115</t>
  </si>
  <si>
    <t>závěs svítidla</t>
  </si>
  <si>
    <t>547242980</t>
  </si>
  <si>
    <t>106</t>
  </si>
  <si>
    <t>000423215</t>
  </si>
  <si>
    <t>2zásuvka 16A/250Vstř Praktik 5518-2029/IP44(plast)</t>
  </si>
  <si>
    <t>1308549799</t>
  </si>
  <si>
    <t>107</t>
  </si>
  <si>
    <t>000364042</t>
  </si>
  <si>
    <t>drátěný žlab 60 x 100</t>
  </si>
  <si>
    <t>-1025750005</t>
  </si>
  <si>
    <t>108</t>
  </si>
  <si>
    <t>000364044</t>
  </si>
  <si>
    <t>drátěný žlab 200 x 100</t>
  </si>
  <si>
    <t>-1448009057</t>
  </si>
  <si>
    <t>109</t>
  </si>
  <si>
    <t>000364142</t>
  </si>
  <si>
    <t>deska montážní na drátěný žlab</t>
  </si>
  <si>
    <t>1611764075</t>
  </si>
  <si>
    <t>110</t>
  </si>
  <si>
    <t>000364106</t>
  </si>
  <si>
    <t>spojky kabelových žlabů</t>
  </si>
  <si>
    <t>-1787726304</t>
  </si>
  <si>
    <t>111</t>
  </si>
  <si>
    <t>000190308</t>
  </si>
  <si>
    <t>kabelové oko Cu/Sn lisovací 6x6 KU-L</t>
  </si>
  <si>
    <t>-939867802</t>
  </si>
  <si>
    <t>112</t>
  </si>
  <si>
    <t>000101306</t>
  </si>
  <si>
    <t>kabel CYKY 5x2,5</t>
  </si>
  <si>
    <t>752102232</t>
  </si>
  <si>
    <t>113</t>
  </si>
  <si>
    <t>000101106</t>
  </si>
  <si>
    <t>kabel CYKY 3x2,5</t>
  </si>
  <si>
    <t>-1013608395</t>
  </si>
  <si>
    <t>114</t>
  </si>
  <si>
    <t>000101305</t>
  </si>
  <si>
    <t>kabel CYKY 5x1,5</t>
  </si>
  <si>
    <t>193970343</t>
  </si>
  <si>
    <t>115</t>
  </si>
  <si>
    <t>000101105</t>
  </si>
  <si>
    <t>kabel CYKY 3x1,5</t>
  </si>
  <si>
    <t>1020764945</t>
  </si>
  <si>
    <t>116</t>
  </si>
  <si>
    <t>000173107</t>
  </si>
  <si>
    <t xml:space="preserve">vodič CYA 4  /H07V-K/</t>
  </si>
  <si>
    <t>-4961583</t>
  </si>
  <si>
    <t>117</t>
  </si>
  <si>
    <t>210192562</t>
  </si>
  <si>
    <t>ochranná svorkovnice(nulový můstek)vč.zapoj.do 63A</t>
  </si>
  <si>
    <t>457994670</t>
  </si>
  <si>
    <t>118</t>
  </si>
  <si>
    <t>210800610</t>
  </si>
  <si>
    <t>vodič Cu(-CY,CYA) v zatažené trubce do 1x35</t>
  </si>
  <si>
    <t>-453579004</t>
  </si>
  <si>
    <t>119</t>
  </si>
  <si>
    <t>210220321</t>
  </si>
  <si>
    <t>svorka na potrubí vč.pásku (Bernard)</t>
  </si>
  <si>
    <t>-1444736709</t>
  </si>
  <si>
    <t>120</t>
  </si>
  <si>
    <t>210201111</t>
  </si>
  <si>
    <t>svítidlo zářivkové průmyslové závěsné/1 zdroj</t>
  </si>
  <si>
    <t>-871468826</t>
  </si>
  <si>
    <t>121</t>
  </si>
  <si>
    <t>210111032</t>
  </si>
  <si>
    <t>zásuvka nástěnná od IP.2 vč.zapojení 2P+Z průběžně</t>
  </si>
  <si>
    <t>-1871179808</t>
  </si>
  <si>
    <t>122</t>
  </si>
  <si>
    <t>210201201</t>
  </si>
  <si>
    <t>nouzové orientační svítidlo zářivkové</t>
  </si>
  <si>
    <t>-448459459</t>
  </si>
  <si>
    <t>123</t>
  </si>
  <si>
    <t>210020133</t>
  </si>
  <si>
    <t>kabelový rošt do š.40cm</t>
  </si>
  <si>
    <t>-720457307</t>
  </si>
  <si>
    <t>124</t>
  </si>
  <si>
    <t>-1242161526</t>
  </si>
  <si>
    <t>125</t>
  </si>
  <si>
    <t>210100219</t>
  </si>
  <si>
    <t>ukončení šňůry do 5x6</t>
  </si>
  <si>
    <t>-1767423707</t>
  </si>
  <si>
    <t>126</t>
  </si>
  <si>
    <t>210100101</t>
  </si>
  <si>
    <t>ukončení na svorkovnici vodič do 16mm2</t>
  </si>
  <si>
    <t>-1712148791</t>
  </si>
  <si>
    <t>127</t>
  </si>
  <si>
    <t>210100002</t>
  </si>
  <si>
    <t>ukončení v rozvaděči vč.zapojení vodiče do 6mm2</t>
  </si>
  <si>
    <t>-984842531</t>
  </si>
  <si>
    <t>128</t>
  </si>
  <si>
    <t>210810048</t>
  </si>
  <si>
    <t>kabel(-CYKY) pevně uložený do 3x6/4x4/7x2,5</t>
  </si>
  <si>
    <t>-556778232</t>
  </si>
  <si>
    <t>129</t>
  </si>
  <si>
    <t>19922800</t>
  </si>
  <si>
    <t>130</t>
  </si>
  <si>
    <t>804165109</t>
  </si>
  <si>
    <t>131</t>
  </si>
  <si>
    <t>-135896660</t>
  </si>
  <si>
    <t>132</t>
  </si>
  <si>
    <t>210800851</t>
  </si>
  <si>
    <t>vodič Cu(-CY,CYA) pevně uložený do 1x35</t>
  </si>
  <si>
    <t>704663337</t>
  </si>
  <si>
    <t>133</t>
  </si>
  <si>
    <t>218009001</t>
  </si>
  <si>
    <t>poplatek za recyklaci svítidla</t>
  </si>
  <si>
    <t>246809574</t>
  </si>
  <si>
    <t>134</t>
  </si>
  <si>
    <t>1591994934</t>
  </si>
  <si>
    <t>135</t>
  </si>
  <si>
    <t>219000231</t>
  </si>
  <si>
    <t>montážní plošina MP10 do 10m výšky</t>
  </si>
  <si>
    <t>-1391146862</t>
  </si>
  <si>
    <t>136</t>
  </si>
  <si>
    <t>219000235</t>
  </si>
  <si>
    <t>přesun montážní plošiny MP10</t>
  </si>
  <si>
    <t>km</t>
  </si>
  <si>
    <t>-2107398167</t>
  </si>
  <si>
    <t>137</t>
  </si>
  <si>
    <t>219000232</t>
  </si>
  <si>
    <t>montážní plošina naložení složení</t>
  </si>
  <si>
    <t>kpl</t>
  </si>
  <si>
    <t>72270733</t>
  </si>
  <si>
    <t>138</t>
  </si>
  <si>
    <t>217301001</t>
  </si>
  <si>
    <t>měření osvětlení</t>
  </si>
  <si>
    <t>-926921145</t>
  </si>
  <si>
    <t>741.2</t>
  </si>
  <si>
    <t>Hromosvod</t>
  </si>
  <si>
    <t>139</t>
  </si>
  <si>
    <t>000295324</t>
  </si>
  <si>
    <t>podpěra vedení hmoždi PV17 8/200mm FeZn</t>
  </si>
  <si>
    <t>-350811989</t>
  </si>
  <si>
    <t>140</t>
  </si>
  <si>
    <t>000295352</t>
  </si>
  <si>
    <t>podpěra vedení na ploché stř PV21 1kg beton/plast</t>
  </si>
  <si>
    <t>454673561</t>
  </si>
  <si>
    <t>141</t>
  </si>
  <si>
    <t>000295401</t>
  </si>
  <si>
    <t>svorka univerzální SU FeZn</t>
  </si>
  <si>
    <t>610516844</t>
  </si>
  <si>
    <t>142</t>
  </si>
  <si>
    <t>000295432</t>
  </si>
  <si>
    <t>svorka zkušební SZb 2třmeny FeZn</t>
  </si>
  <si>
    <t>1531591112</t>
  </si>
  <si>
    <t>143</t>
  </si>
  <si>
    <t>000295411</t>
  </si>
  <si>
    <t>svorka k jímací tyči SJ1 4šrouby FeZn</t>
  </si>
  <si>
    <t>1710201499</t>
  </si>
  <si>
    <t>144</t>
  </si>
  <si>
    <t>000295405</t>
  </si>
  <si>
    <t>svorka spojovací SP FeZn</t>
  </si>
  <si>
    <t>624071618</t>
  </si>
  <si>
    <t>145</t>
  </si>
  <si>
    <t>000295406</t>
  </si>
  <si>
    <t>svorka připojovací SP</t>
  </si>
  <si>
    <t>627979893</t>
  </si>
  <si>
    <t>146</t>
  </si>
  <si>
    <t>000295422</t>
  </si>
  <si>
    <t>svorka páska drát SR 03</t>
  </si>
  <si>
    <t>980364625</t>
  </si>
  <si>
    <t>147</t>
  </si>
  <si>
    <t>000295212</t>
  </si>
  <si>
    <t>jímací tyč s hrotem AIMg SI 1m</t>
  </si>
  <si>
    <t>1609482698</t>
  </si>
  <si>
    <t>148</t>
  </si>
  <si>
    <t>000295251</t>
  </si>
  <si>
    <t>ochranná stříška jímače OSH FeZn horní</t>
  </si>
  <si>
    <t>-803641064</t>
  </si>
  <si>
    <t>149</t>
  </si>
  <si>
    <t>000295252</t>
  </si>
  <si>
    <t>ochranná stříška jímače OSD FeZn dolní</t>
  </si>
  <si>
    <t>-842051581</t>
  </si>
  <si>
    <t>150</t>
  </si>
  <si>
    <t>000295411.1</t>
  </si>
  <si>
    <t>svorka k jímací tyči</t>
  </si>
  <si>
    <t>-420816708</t>
  </si>
  <si>
    <t>151</t>
  </si>
  <si>
    <t>000295451</t>
  </si>
  <si>
    <t>ochranný úhelník svodu OU</t>
  </si>
  <si>
    <t>-258225045</t>
  </si>
  <si>
    <t>152</t>
  </si>
  <si>
    <t>000295467</t>
  </si>
  <si>
    <t>držák OU + hmoždinka+kratka</t>
  </si>
  <si>
    <t>569400296</t>
  </si>
  <si>
    <t>153</t>
  </si>
  <si>
    <t>000295001</t>
  </si>
  <si>
    <t>vedení FeZn 30/4 (0,96kg/m)</t>
  </si>
  <si>
    <t>-795619618</t>
  </si>
  <si>
    <t>154</t>
  </si>
  <si>
    <t>000295011</t>
  </si>
  <si>
    <t>vedení FeZn pr.10mm(0,63kg/m)</t>
  </si>
  <si>
    <t>-2001528843</t>
  </si>
  <si>
    <t>155</t>
  </si>
  <si>
    <t>000295882</t>
  </si>
  <si>
    <t>označovací štítek zemního svodu</t>
  </si>
  <si>
    <t>773092764</t>
  </si>
  <si>
    <t>156</t>
  </si>
  <si>
    <t>000295601</t>
  </si>
  <si>
    <t>drát AlMgSi pr.8mm polotvrdý 0,135kg/m</t>
  </si>
  <si>
    <t>1070466984</t>
  </si>
  <si>
    <t>157</t>
  </si>
  <si>
    <t>210220301</t>
  </si>
  <si>
    <t>svorka hromosvodová do 2 šroubů</t>
  </si>
  <si>
    <t>214412972</t>
  </si>
  <si>
    <t>158</t>
  </si>
  <si>
    <t>210220302</t>
  </si>
  <si>
    <t>svorka hromosvodová do 4 šroubů</t>
  </si>
  <si>
    <t>-270409973</t>
  </si>
  <si>
    <t>159</t>
  </si>
  <si>
    <t>931294580</t>
  </si>
  <si>
    <t>160</t>
  </si>
  <si>
    <t>210220301.1</t>
  </si>
  <si>
    <t>1890526602</t>
  </si>
  <si>
    <t>161</t>
  </si>
  <si>
    <t>-390796063</t>
  </si>
  <si>
    <t>162</t>
  </si>
  <si>
    <t>1224882858</t>
  </si>
  <si>
    <t>163</t>
  </si>
  <si>
    <t>210220221</t>
  </si>
  <si>
    <t>jímací tyč do 3m montáž na konstrukci</t>
  </si>
  <si>
    <t>2109835657</t>
  </si>
  <si>
    <t>164</t>
  </si>
  <si>
    <t>210220372</t>
  </si>
  <si>
    <t>ochranný úhelník nebo trubka</t>
  </si>
  <si>
    <t>-104471020</t>
  </si>
  <si>
    <t>165</t>
  </si>
  <si>
    <t>210220021</t>
  </si>
  <si>
    <t>uzemňov.vedení v zemi úplná mtž FeZn do 120mm2</t>
  </si>
  <si>
    <t>696035341</t>
  </si>
  <si>
    <t>166</t>
  </si>
  <si>
    <t>210220022</t>
  </si>
  <si>
    <t>uzemňov.vedení v zemi úplná mtž FeZn pr.8-10mm</t>
  </si>
  <si>
    <t>-1071499567</t>
  </si>
  <si>
    <t>167</t>
  </si>
  <si>
    <t>210220401</t>
  </si>
  <si>
    <t>označení svodu štítkem</t>
  </si>
  <si>
    <t>-312444413</t>
  </si>
  <si>
    <t>168</t>
  </si>
  <si>
    <t>210220111</t>
  </si>
  <si>
    <t>svod bez podpěr drát do pr.10mm</t>
  </si>
  <si>
    <t>917690405</t>
  </si>
  <si>
    <t>742</t>
  </si>
  <si>
    <t>Elektroinstalace - slaboproud</t>
  </si>
  <si>
    <t>169</t>
  </si>
  <si>
    <t>742-001</t>
  </si>
  <si>
    <t>Slaboproudé rozvody a zařízení, optické rozvody</t>
  </si>
  <si>
    <t>540563859</t>
  </si>
  <si>
    <t>751</t>
  </si>
  <si>
    <t>Vzduchotechnika</t>
  </si>
  <si>
    <t>170</t>
  </si>
  <si>
    <t>751122151</t>
  </si>
  <si>
    <t>Montáž ventilátoru radiálního nízkotlakého potrubního protipožárního do kruhového potrubí, průměru do 200 mm</t>
  </si>
  <si>
    <t>-1614900285</t>
  </si>
  <si>
    <t>https://podminky.urs.cz/item/CS_URS_2022_02/751122151</t>
  </si>
  <si>
    <t>171</t>
  </si>
  <si>
    <t>42917112</t>
  </si>
  <si>
    <t>ventilátor radiální potrubní izolovaný skříň z Pz plechu průtok 307m3/h IP44 D 125mm 55W</t>
  </si>
  <si>
    <t>-12335358</t>
  </si>
  <si>
    <t>172</t>
  </si>
  <si>
    <t>751398041</t>
  </si>
  <si>
    <t>Montáž ostatních zařízení protidešťové žaluzie nebo žaluziové klapky na kruhové potrubí, průměru do 300 mm</t>
  </si>
  <si>
    <t>1885735228</t>
  </si>
  <si>
    <t>https://podminky.urs.cz/item/CS_URS_2022_02/751398041</t>
  </si>
  <si>
    <t>173</t>
  </si>
  <si>
    <t>42982400</t>
  </si>
  <si>
    <t>klapka čtyřhranná regulační Pz 200x200mm</t>
  </si>
  <si>
    <t>1901580518</t>
  </si>
  <si>
    <t>174</t>
  </si>
  <si>
    <t>751510042</t>
  </si>
  <si>
    <t>Vzduchotechnické potrubí z pozinkovaného plechu kruhové, trouba spirálně vinutá bez příruby, průměru přes 100 do 200 mm</t>
  </si>
  <si>
    <t>1540847563</t>
  </si>
  <si>
    <t>https://podminky.urs.cz/item/CS_URS_2022_02/751510042</t>
  </si>
  <si>
    <t>8*2,500</t>
  </si>
  <si>
    <t>175</t>
  </si>
  <si>
    <t>751572062</t>
  </si>
  <si>
    <t>Závěs kruhového potrubí pomocí objímky, kotvené do trapézového plechu průměru potrubí přes 100 do 200 mm</t>
  </si>
  <si>
    <t>-359348901</t>
  </si>
  <si>
    <t>https://podminky.urs.cz/item/CS_URS_2022_02/751572062</t>
  </si>
  <si>
    <t>176</t>
  </si>
  <si>
    <t>998751101</t>
  </si>
  <si>
    <t>Přesun hmot pro vzduchotechniku stanovený z hmotnosti přesunovaného materiálu vodorovná dopravní vzdálenost do 100 m v objektech výšky do 12 m</t>
  </si>
  <si>
    <t>-1528413252</t>
  </si>
  <si>
    <t>https://podminky.urs.cz/item/CS_URS_2022_02/998751101</t>
  </si>
  <si>
    <t>177</t>
  </si>
  <si>
    <t>998751181</t>
  </si>
  <si>
    <t>Přesun hmot pro vzduchotechniku stanovený z hmotnosti přesunovaného materiálu Příplatek k cenám za přesun prováděný bez použití mechanizace pro jakoukoliv výšku objektu</t>
  </si>
  <si>
    <t>-2020642786</t>
  </si>
  <si>
    <t>https://podminky.urs.cz/item/CS_URS_2022_02/998751181</t>
  </si>
  <si>
    <t>767</t>
  </si>
  <si>
    <t>Konstrukce zámečnické</t>
  </si>
  <si>
    <t>178</t>
  </si>
  <si>
    <t>767531111</t>
  </si>
  <si>
    <t>Montáž vstupních čistících zón z rohoží kovových nebo plastových</t>
  </si>
  <si>
    <t>357557442</t>
  </si>
  <si>
    <t>https://podminky.urs.cz/item/CS_URS_2022_02/767531111</t>
  </si>
  <si>
    <t>" za vstupem uvnitř haly" 2,000*2,000</t>
  </si>
  <si>
    <t>" před vstupem vně haly" 2,000*1,000</t>
  </si>
  <si>
    <t>179</t>
  </si>
  <si>
    <t>69752002</t>
  </si>
  <si>
    <t>rohož vstupní provedení hliník extra 27 mm</t>
  </si>
  <si>
    <t>-1698781484</t>
  </si>
  <si>
    <t>Poznámka k položce:_x000d_
- ztratné 15%</t>
  </si>
  <si>
    <t>6*1,15 'Přepočtené koeficientem množství</t>
  </si>
  <si>
    <t>180</t>
  </si>
  <si>
    <t>767531125</t>
  </si>
  <si>
    <t>Montáž vstupních čistících zón z rohoží osazení rámu mosazného nebo hliníkového náběhového širokého - 65 mm</t>
  </si>
  <si>
    <t>-1502864634</t>
  </si>
  <si>
    <t>https://podminky.urs.cz/item/CS_URS_2022_02/767531125</t>
  </si>
  <si>
    <t>" za vstupem uvnitř haly" 2,000*4</t>
  </si>
  <si>
    <t>" před vstupem vně haly" 2,000*2+1,000*2</t>
  </si>
  <si>
    <t>181</t>
  </si>
  <si>
    <t>69752150</t>
  </si>
  <si>
    <t>rámy náběhové-náběh široký-65mm-Al</t>
  </si>
  <si>
    <t>-1486252160</t>
  </si>
  <si>
    <t>14*1,15 'Přepočtené koeficientem množství</t>
  </si>
  <si>
    <t>182</t>
  </si>
  <si>
    <t>767996805</t>
  </si>
  <si>
    <t>Demontáž ostatních zámečnických konstrukcí o hmotnosti jednotlivých dílů rozebráním přes 500 kg</t>
  </si>
  <si>
    <t>kg</t>
  </si>
  <si>
    <t>373013824</t>
  </si>
  <si>
    <t>https://podminky.urs.cz/item/CS_URS_2022_02/767996805</t>
  </si>
  <si>
    <t>"odstranění nevhodné ocelové konstrukce</t>
  </si>
  <si>
    <t>850,000</t>
  </si>
  <si>
    <t>183</t>
  </si>
  <si>
    <t>998767102</t>
  </si>
  <si>
    <t>Přesun hmot pro zámečnické konstrukce stanovený z hmotnosti přesunovaného materiálu vodorovná dopravní vzdálenost do 50 m v objektech výšky přes 6 do 12 m</t>
  </si>
  <si>
    <t>2022323701</t>
  </si>
  <si>
    <t>https://podminky.urs.cz/item/CS_URS_2022_02/998767102</t>
  </si>
  <si>
    <t>184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</si>
  <si>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</si>
  <si>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</si>
  <si>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-1890965085</t>
  </si>
  <si>
    <t>https://podminky.urs.cz/item/CS_URS_2022_02/998767181</t>
  </si>
  <si>
    <t>777</t>
  </si>
  <si>
    <t>Podlahy lité</t>
  </si>
  <si>
    <t>185</t>
  </si>
  <si>
    <t>777111101</t>
  </si>
  <si>
    <t>Příprava podkladu před provedením litých podlah zametení</t>
  </si>
  <si>
    <t>-200430495</t>
  </si>
  <si>
    <t>https://podminky.urs.cz/item/CS_URS_2022_02/777111101</t>
  </si>
  <si>
    <t>" 100% plochy" 38,000*38,000</t>
  </si>
  <si>
    <t>186</t>
  </si>
  <si>
    <t>777111111</t>
  </si>
  <si>
    <t>Příprava podkladu před provedením litých podlah vysátí</t>
  </si>
  <si>
    <t>-1722859004</t>
  </si>
  <si>
    <t>https://podminky.urs.cz/item/CS_URS_2022_02/777111111</t>
  </si>
  <si>
    <t>187</t>
  </si>
  <si>
    <t>777111123</t>
  </si>
  <si>
    <t>Příprava podkladu před provedením litých podlah obroušení strojní</t>
  </si>
  <si>
    <t>1914910468</t>
  </si>
  <si>
    <t>https://podminky.urs.cz/item/CS_URS_2022_02/777111123</t>
  </si>
  <si>
    <t>" doplnění podkladu ZP po provedení ZPat" (1,600*2,400)*12</t>
  </si>
  <si>
    <t>" doplnění podkladu ZP po provedení ZPa" ((5,670*4+6,000*6)*0,250)+((34,680*2)*0,730)</t>
  </si>
  <si>
    <t>188</t>
  </si>
  <si>
    <t>777121115</t>
  </si>
  <si>
    <t>Vyrovnání podkladu epoxidovou stěrkou plněnou pískem, tloušťky přes 3 do 5 mm, plochy přes 1,0 m2</t>
  </si>
  <si>
    <t>-1527718237</t>
  </si>
  <si>
    <t>https://podminky.urs.cz/item/CS_URS_2022_02/777121115</t>
  </si>
  <si>
    <t>189</t>
  </si>
  <si>
    <t>777131105</t>
  </si>
  <si>
    <t>Penetrační nátěr podlahy epoxidový na podklad z čerstvého betonu</t>
  </si>
  <si>
    <t>-144291260</t>
  </si>
  <si>
    <t>https://podminky.urs.cz/item/CS_URS_2022_02/777131105</t>
  </si>
  <si>
    <t>190</t>
  </si>
  <si>
    <t>777511125</t>
  </si>
  <si>
    <t>Krycí stěrka průmyslová epoxidová, tloušťky přes 2 do 3 mm</t>
  </si>
  <si>
    <t>1710696282</t>
  </si>
  <si>
    <t>https://podminky.urs.cz/item/CS_URS_2022_02/777511125</t>
  </si>
  <si>
    <t>191</t>
  </si>
  <si>
    <t>777612109</t>
  </si>
  <si>
    <t>Uzavírací nátěr podlahy epoxidový protiskluzný</t>
  </si>
  <si>
    <t>101159587</t>
  </si>
  <si>
    <t>https://podminky.urs.cz/item/CS_URS_2022_02/777612109</t>
  </si>
  <si>
    <t>192</t>
  </si>
  <si>
    <t>998777102</t>
  </si>
  <si>
    <t>Přesun hmot pro podlahy lité stanovený z hmotnosti přesunovaného materiálu vodorovná dopravní vzdálenost do 50 m v objektech výšky přes 6 do 12 m</t>
  </si>
  <si>
    <t>-1778345556</t>
  </si>
  <si>
    <t>https://podminky.urs.cz/item/CS_URS_2022_02/998777102</t>
  </si>
  <si>
    <t>193</t>
  </si>
  <si>
    <t>998777181</t>
  </si>
  <si>
    <t>Přesun hmot pro podlahy lité stanovený z hmotnosti přesunovaného materiálu Příplatek k cenám za přesun prováděný bez použití mechanizace pro jakoukoliv výšku objektu</t>
  </si>
  <si>
    <t>-795535837</t>
  </si>
  <si>
    <t>https://podminky.urs.cz/item/CS_URS_2022_02/998777181</t>
  </si>
  <si>
    <t>789</t>
  </si>
  <si>
    <t>Povrchové úpravy ocelových konstrukcí a technologických zařízení</t>
  </si>
  <si>
    <t>194</t>
  </si>
  <si>
    <t>789124210</t>
  </si>
  <si>
    <t>Úpravy povrchů pod nátěry ocelových konstrukcí třídy IV očištění omytím</t>
  </si>
  <si>
    <t>-1163451871</t>
  </si>
  <si>
    <t>https://podminky.urs.cz/item/CS_URS_2022_02/789124210</t>
  </si>
  <si>
    <t>" ocelová konstrukce a příslušenství (mimo opláštění)" 629,000</t>
  </si>
  <si>
    <t>195</t>
  </si>
  <si>
    <t>789124220</t>
  </si>
  <si>
    <t>Úpravy povrchů pod nátěry ocelových konstrukcí třídy IV očištění oprášením</t>
  </si>
  <si>
    <t>2012731393</t>
  </si>
  <si>
    <t>https://podminky.urs.cz/item/CS_URS_2022_02/789124220</t>
  </si>
  <si>
    <t>196</t>
  </si>
  <si>
    <t>789124230</t>
  </si>
  <si>
    <t>Úpravy povrchů pod nátěry ocelových konstrukcí třídy IV očištění osušením</t>
  </si>
  <si>
    <t>1343933080</t>
  </si>
  <si>
    <t>https://podminky.urs.cz/item/CS_URS_2022_02/789124230</t>
  </si>
  <si>
    <t>197</t>
  </si>
  <si>
    <t>789124240</t>
  </si>
  <si>
    <t>Úpravy povrchů pod nátěry ocelových konstrukcí třídy IV očištění odmaštěním</t>
  </si>
  <si>
    <t>-767825801</t>
  </si>
  <si>
    <t>https://podminky.urs.cz/item/CS_URS_2022_02/789124240</t>
  </si>
  <si>
    <t>198</t>
  </si>
  <si>
    <t>789124260</t>
  </si>
  <si>
    <t>Úpravy povrchů pod nátěry ocelových konstrukcí třídy IV očištění ometením</t>
  </si>
  <si>
    <t>-2040481581</t>
  </si>
  <si>
    <t>https://podminky.urs.cz/item/CS_URS_2022_02/789124260</t>
  </si>
  <si>
    <t>199</t>
  </si>
  <si>
    <t>789124270</t>
  </si>
  <si>
    <t>Úpravy povrchů pod nátěry ocelových konstrukcí třídy IV očištění odrezivěním bezoplachovým odrezovačem</t>
  </si>
  <si>
    <t>1819320725</t>
  </si>
  <si>
    <t>https://podminky.urs.cz/item/CS_URS_2022_02/789124270</t>
  </si>
  <si>
    <t>200</t>
  </si>
  <si>
    <t>789328110</t>
  </si>
  <si>
    <t>Nátěr ocelových konstrukcí třídy IV jednosložkový alkydový základní, tloušťky do 40 μm</t>
  </si>
  <si>
    <t>332864962</t>
  </si>
  <si>
    <t>https://podminky.urs.cz/item/CS_URS_2022_02/789328110</t>
  </si>
  <si>
    <t>201</t>
  </si>
  <si>
    <t>789328115</t>
  </si>
  <si>
    <t>Nátěr ocelových konstrukcí třídy IV jednosložkový alkydový mezivrstva, tloušťky do 40 μm</t>
  </si>
  <si>
    <t>-650961938</t>
  </si>
  <si>
    <t>https://podminky.urs.cz/item/CS_URS_2022_02/789328115</t>
  </si>
  <si>
    <t>202</t>
  </si>
  <si>
    <t>789328120</t>
  </si>
  <si>
    <t>Nátěr ocelových konstrukcí třídy IV jednosložkový alkydový krycí (vrchní), tloušťky do 40 μm</t>
  </si>
  <si>
    <t>-1452051782</t>
  </si>
  <si>
    <t>https://podminky.urs.cz/item/CS_URS_2022_02/789328120</t>
  </si>
  <si>
    <t>IO01 - IO 01 - Přípojka plynu DN 50</t>
  </si>
  <si>
    <t xml:space="preserve">    5 - Komunikace pozemní</t>
  </si>
  <si>
    <t>M - Práce a dodávky M</t>
  </si>
  <si>
    <t xml:space="preserve">    23-M - Montáže potrubí</t>
  </si>
  <si>
    <t xml:space="preserve">    58-M - Revize vyhrazených technických zařízení</t>
  </si>
  <si>
    <t>113107164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</si>
  <si>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</si>
  <si>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1595948010</t>
  </si>
  <si>
    <t>https://podminky.urs.cz/item/CS_URS_2022_02/113107164</t>
  </si>
  <si>
    <t>" SITUACE - KOORDINAČNÍ C.2</t>
  </si>
  <si>
    <t>112,000*0,600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</si>
  <si>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</si>
  <si>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</si>
  <si>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512334408</t>
  </si>
  <si>
    <t>https://podminky.urs.cz/item/CS_URS_2022_02/113107182</t>
  </si>
  <si>
    <t>119003217</t>
  </si>
  <si>
    <t>Pomocné konstrukce při zabezpečení výkopu svislé ocelové mobilní oplocení, výšky do 1,5 m panely vyplněné dráty zřízení</t>
  </si>
  <si>
    <t>-1004428412</t>
  </si>
  <si>
    <t>https://podminky.urs.cz/item/CS_URS_2022_02/119003217</t>
  </si>
  <si>
    <t>2,000*2+112,000*2</t>
  </si>
  <si>
    <t>119003218</t>
  </si>
  <si>
    <t>Pomocné konstrukce při zabezpečení výkopu svislé ocelové mobilní oplocení, výšky do 1,5 m panely vyplněné dráty odstranění</t>
  </si>
  <si>
    <t>-2114762343</t>
  </si>
  <si>
    <t>https://podminky.urs.cz/item/CS_URS_2022_02/119003218</t>
  </si>
  <si>
    <t>130001101</t>
  </si>
  <si>
    <t>Příplatek k cenám hloubených vykopávek za ztížení vykopávky v blízkosti podzemního vedení nebo výbušnin pro jakoukoliv třídu horniny</t>
  </si>
  <si>
    <t>1016515783</t>
  </si>
  <si>
    <t>https://podminky.urs.cz/item/CS_URS_2022_02/130001101</t>
  </si>
  <si>
    <t>" v místě napojení na stávající plynovod" 1,000*0,600*1,100</t>
  </si>
  <si>
    <t>1505748158</t>
  </si>
  <si>
    <t>((11,000+40,000+50,000+11,000)*0,600*1,100)*60/100</t>
  </si>
  <si>
    <t>" odpočet skladby ZP v tl. 450 mm" -((11,000+40,000+50,000+11,000)*0,600*0,450)*60/100</t>
  </si>
  <si>
    <t>793846269</t>
  </si>
  <si>
    <t>((11,000+40,000+50,000+11,000)*0,600*1,100)*40/100</t>
  </si>
  <si>
    <t>" odpočet skladby ZP v tl. 450 mm" -((11,000+40,000+50,000+11,000)*0,600*0,450)*40/100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</si>
  <si>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</si>
  <si>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</si>
  <si>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413566605</t>
  </si>
  <si>
    <t>https://podminky.urs.cz/item/CS_URS_2022_02/162651111</t>
  </si>
  <si>
    <t>" přebytečný výkopek na skládku (100%)</t>
  </si>
  <si>
    <t>" výkopek rýhy" 26,208+17,472</t>
  </si>
  <si>
    <t>-1494129508</t>
  </si>
  <si>
    <t>43,68*1,85 'Přepočtené koeficientem množství</t>
  </si>
  <si>
    <t>-217629144</t>
  </si>
  <si>
    <t>174111101</t>
  </si>
  <si>
    <t>Zásyp sypaninou z jakékoliv horniny ručně s uložením výkopku ve vrstvách se zhutněním jam, šachet, rýh nebo kolem objektů v těchto vykopávkách</t>
  </si>
  <si>
    <t>-646888761</t>
  </si>
  <si>
    <t>https://podminky.urs.cz/item/CS_URS_2022_02/174111101</t>
  </si>
  <si>
    <t>" zpětný zásyp nesedavým/nakupovaným materiálem</t>
  </si>
  <si>
    <t>(11,000+40,000+50,000+11,000)*0,600*1,100</t>
  </si>
  <si>
    <t>" odpočet skladby ZP v tl. 450 mm" -(11,000+40,000+50,000+11,000)*0,600*0,450</t>
  </si>
  <si>
    <t>" odpočet obsypu potrubí v tl. 350 mm" -(11,000+40,000+50,000+11,000)*0,600*0,350</t>
  </si>
  <si>
    <t>" odpočet lože tl. 100 mm" -(11,000+40,000+50,000+11,000)*0,600*0,100</t>
  </si>
  <si>
    <t>58344171</t>
  </si>
  <si>
    <t>štěrkodrť frakce 0/32</t>
  </si>
  <si>
    <t>755607007</t>
  </si>
  <si>
    <t>13,44*2 'Přepočtené koeficientem množství</t>
  </si>
  <si>
    <t>-704377662</t>
  </si>
  <si>
    <t>(11,000+40,000+50,000+11,000)*0,600*0,350</t>
  </si>
  <si>
    <t>777976679</t>
  </si>
  <si>
    <t>23,52*2 'Přepočtené koeficientem množství</t>
  </si>
  <si>
    <t>-1970570819</t>
  </si>
  <si>
    <t>(11,000+40,000+50,000+11,000)*0,600*0,100</t>
  </si>
  <si>
    <t>Komunikace pozemní</t>
  </si>
  <si>
    <t>564871111</t>
  </si>
  <si>
    <t>Podklad ze štěrkodrti ŠD s rozprostřením a zhutněním plochy přes 100 m2, po zhutnění tl. 250 mm</t>
  </si>
  <si>
    <t>2038696869</t>
  </si>
  <si>
    <t>https://podminky.urs.cz/item/CS_URS_2022_02/564871111</t>
  </si>
  <si>
    <t>565175111</t>
  </si>
  <si>
    <t>Asfaltový beton vrstva podkladní ACP 16 (obalované kamenivo střednězrnné - OKS) s rozprostřením a zhutněním v pruhu šířky přes 1,5 do 3 m, po zhutnění tl. 100 mm</t>
  </si>
  <si>
    <t>-864511763</t>
  </si>
  <si>
    <t>https://podminky.urs.cz/item/CS_URS_2022_02/565175111</t>
  </si>
  <si>
    <t>573111115</t>
  </si>
  <si>
    <t>Postřik infiltrační PI z asfaltu silničního s posypem kamenivem, v množství 2,50 kg/m2</t>
  </si>
  <si>
    <t>1394726423</t>
  </si>
  <si>
    <t>https://podminky.urs.cz/item/CS_URS_2022_02/573111115</t>
  </si>
  <si>
    <t>573211107</t>
  </si>
  <si>
    <t>Postřik spojovací PS bez posypu kamenivem z asfaltu silničního, v množství 0,30 kg/m2</t>
  </si>
  <si>
    <t>2096543236</t>
  </si>
  <si>
    <t>https://podminky.urs.cz/item/CS_URS_2022_02/573211107</t>
  </si>
  <si>
    <t>577134111</t>
  </si>
  <si>
    <t>Asfaltový beton vrstva obrusná ACO 11 (ABS) s rozprostřením a se zhutněním z nemodifikovaného asfaltu v pruhu šířky do 3 m tř. I, po zhutnění tl. 40 mm</t>
  </si>
  <si>
    <t>-1943408470</t>
  </si>
  <si>
    <t>https://podminky.urs.cz/item/CS_URS_2022_02/577134111</t>
  </si>
  <si>
    <t>577155112</t>
  </si>
  <si>
    <t>Asfaltový beton vrstva ložní ACL 16 (ABH) s rozprostřením a zhutněním z nemodifikovaného asfaltu v pruhu šířky do 3 m, po zhutnění tl. 60 mm</t>
  </si>
  <si>
    <t>1424880172</t>
  </si>
  <si>
    <t>https://podminky.urs.cz/item/CS_URS_2022_02/577155112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</si>
  <si>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</si>
  <si>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</si>
  <si>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-1289804666</t>
  </si>
  <si>
    <t>https://podminky.urs.cz/item/CS_URS_2022_02/919732211</t>
  </si>
  <si>
    <t>112,000*2+0,600*2</t>
  </si>
  <si>
    <t>919735112</t>
  </si>
  <si>
    <t>Řezání stávajícího živičného krytu nebo podkladu hloubky přes 50 do 100 mm</t>
  </si>
  <si>
    <t>1390917605</t>
  </si>
  <si>
    <t>https://podminky.urs.cz/item/CS_URS_2022_02/919735112</t>
  </si>
  <si>
    <t>-95308900</t>
  </si>
  <si>
    <t>" podklad kamenivo ZP" 38,976</t>
  </si>
  <si>
    <t>-1091688931</t>
  </si>
  <si>
    <t>" celková odvozová vzdálenost 4 km" 38,976*(4-1)</t>
  </si>
  <si>
    <t>-1446505037</t>
  </si>
  <si>
    <t>" asfalt (obrusná + ložná vrstva) ZP" 14,784</t>
  </si>
  <si>
    <t>1528267459</t>
  </si>
  <si>
    <t>" celková odvozová vzdálenost 4 km" 14,784*(4-1)</t>
  </si>
  <si>
    <t>-1097296317</t>
  </si>
  <si>
    <t>-457986892</t>
  </si>
  <si>
    <t>997221875</t>
  </si>
  <si>
    <t>Poplatek za uložení stavebního odpadu na recyklační skládce (skládkovné) asfaltového bez obsahu dehtu zatříděného do Katalogu odpadů pod kódem 17 03 02</t>
  </si>
  <si>
    <t>-27303111</t>
  </si>
  <si>
    <t>https://podminky.urs.cz/item/CS_URS_2022_02/997221875</t>
  </si>
  <si>
    <t>998225111</t>
  </si>
  <si>
    <t>Přesun hmot pro komunikace s krytem z kameniva, monolitickým betonovým nebo živičným dopravní vzdálenost do 200 m jakékoliv délky objektu</t>
  </si>
  <si>
    <t>-908019209</t>
  </si>
  <si>
    <t>https://podminky.urs.cz/item/CS_URS_2022_02/998225111</t>
  </si>
  <si>
    <t>723160207</t>
  </si>
  <si>
    <t>Přípojky k plynoměrům spojované na závit bez ochozu G 2"</t>
  </si>
  <si>
    <t>-441520955</t>
  </si>
  <si>
    <t>https://podminky.urs.cz/item/CS_URS_2022_02/723160207</t>
  </si>
  <si>
    <t>723160337</t>
  </si>
  <si>
    <t>Přípojky k plynoměrům rozpěrky přípojek G 2"</t>
  </si>
  <si>
    <t>-1922898439</t>
  </si>
  <si>
    <t>https://podminky.urs.cz/item/CS_URS_2022_02/723160337</t>
  </si>
  <si>
    <t>723170116</t>
  </si>
  <si>
    <t>Potrubí z plastových trub Pe100 spojovaných elektrotvarovkami PN 0,4 MPa (SDR 11) D 50 x 4,6 mm</t>
  </si>
  <si>
    <t>1152298076</t>
  </si>
  <si>
    <t>https://podminky.urs.cz/item/CS_URS_2022_02/723170116</t>
  </si>
  <si>
    <t>2072208521</t>
  </si>
  <si>
    <t>723261913</t>
  </si>
  <si>
    <t>Montáž plynoměrů při rekonstrukci plynoinstalací s odvzdušněním a odzkoušením maximální průtok Q (m3/h) 16 m3/h</t>
  </si>
  <si>
    <t>-1607903430</t>
  </si>
  <si>
    <t>https://podminky.urs.cz/item/CS_URS_2022_02/723261913</t>
  </si>
  <si>
    <t>38822274</t>
  </si>
  <si>
    <t>plynoměr membránový Qmax 16m3/h, PN 0,05MPa, DN 40</t>
  </si>
  <si>
    <t>-77541375</t>
  </si>
  <si>
    <t>-1181101900</t>
  </si>
  <si>
    <t>585568788</t>
  </si>
  <si>
    <t>Práce a dodávky M</t>
  </si>
  <si>
    <t>23-M</t>
  </si>
  <si>
    <t>Montáže potrubí</t>
  </si>
  <si>
    <t>230200321</t>
  </si>
  <si>
    <t>Přerušení průtoku plynu balony vloženými pomocí zaváděcích komor jednostranné v plastovém potrubí dn do 125 mm</t>
  </si>
  <si>
    <t>-1858999505</t>
  </si>
  <si>
    <t>https://podminky.urs.cz/item/CS_URS_2022_02/230200321</t>
  </si>
  <si>
    <t>230200412</t>
  </si>
  <si>
    <t>Vysazení odbočky na ocelovém potrubí metodou navrtání provozní přetlak do 1,6 MPa DN vysazené odbočky do 50 mm</t>
  </si>
  <si>
    <t>-2063770473</t>
  </si>
  <si>
    <t>https://podminky.urs.cz/item/CS_URS_2022_02/230200412</t>
  </si>
  <si>
    <t>230205035</t>
  </si>
  <si>
    <t>Montáž potrubí PE průměru do 110 mm návin nebo tyč, svařované na tupo nebo elektrospojkou Ø 50, tl. stěny 4,6 mm</t>
  </si>
  <si>
    <t>-2079084979</t>
  </si>
  <si>
    <t>https://podminky.urs.cz/item/CS_URS_2022_02/230205035</t>
  </si>
  <si>
    <t>11,000+40,000+50,000+11,000</t>
  </si>
  <si>
    <t>28613923</t>
  </si>
  <si>
    <t>potrubí plynovodní z PE 100+ opláštěné vrstvou z pěnového PE, SDR 11, 50x4,6 mm</t>
  </si>
  <si>
    <t>1261489959</t>
  </si>
  <si>
    <t>Poznámka k položce:_x000d_
- ztratné 1,5%</t>
  </si>
  <si>
    <t>112*1,015 'Přepočtené koeficientem množství</t>
  </si>
  <si>
    <t>230205235</t>
  </si>
  <si>
    <t>Montáž trubních dílů PE průměru do 110 mm elektrotvarovky nebo svařované na tupo Ø 50, tl. stěny 4,6 mm</t>
  </si>
  <si>
    <t>-803832496</t>
  </si>
  <si>
    <t>https://podminky.urs.cz/item/CS_URS_2022_02/230205235</t>
  </si>
  <si>
    <t>28614945</t>
  </si>
  <si>
    <t>elektrokoleno 45° PE 100 PN16 D 50mm</t>
  </si>
  <si>
    <t>-1264300515</t>
  </si>
  <si>
    <t>28615971</t>
  </si>
  <si>
    <t>elektrospojka SDR 11 PE 100 PN 16 D 50mm</t>
  </si>
  <si>
    <t>1350420847</t>
  </si>
  <si>
    <t>28653081</t>
  </si>
  <si>
    <t>vložka přechodová PE/mosaz pro vodovodní potrubí PN16 plyn PN10 vnější závit 63-1 1/4"</t>
  </si>
  <si>
    <t>-957140973</t>
  </si>
  <si>
    <t>230220001</t>
  </si>
  <si>
    <t>Montáž příslušenství plynovodů zemní soupravy pro šoupátka</t>
  </si>
  <si>
    <t>493306322</t>
  </si>
  <si>
    <t>https://podminky.urs.cz/item/CS_URS_2022_02/230220001</t>
  </si>
  <si>
    <t>42221423</t>
  </si>
  <si>
    <t>šoupátko přípojkové přímé DN 40 ISO/vnější závit PN16, 50x2"</t>
  </si>
  <si>
    <t>1353826142</t>
  </si>
  <si>
    <t>42291060</t>
  </si>
  <si>
    <t>souprava zemní pro šoupátka DN 40-50mm Rd 1,0m</t>
  </si>
  <si>
    <t>-720027323</t>
  </si>
  <si>
    <t>230220006</t>
  </si>
  <si>
    <t>Montáž příslušenství plynovodů poklopu litinového</t>
  </si>
  <si>
    <t>856241062</t>
  </si>
  <si>
    <t>https://podminky.urs.cz/item/CS_URS_2022_02/230220006</t>
  </si>
  <si>
    <t>56230633</t>
  </si>
  <si>
    <t>poklop uliční šoupátkový kulatý plastový PA s litinovým víkem</t>
  </si>
  <si>
    <t>-548787158</t>
  </si>
  <si>
    <t>230230001</t>
  </si>
  <si>
    <t>Tlakové zkoušky předběžné vodou DN 50</t>
  </si>
  <si>
    <t>-75047722</t>
  </si>
  <si>
    <t>https://podminky.urs.cz/item/CS_URS_2022_02/230230001</t>
  </si>
  <si>
    <t>230230031</t>
  </si>
  <si>
    <t>Tlakové zkoušky hlavní vzduchem 2,5 MPa DN 50</t>
  </si>
  <si>
    <t>1795585462</t>
  </si>
  <si>
    <t>https://podminky.urs.cz/item/CS_URS_2022_02/230230031</t>
  </si>
  <si>
    <t>PM</t>
  </si>
  <si>
    <t>Přidružený materiál</t>
  </si>
  <si>
    <t>%</t>
  </si>
  <si>
    <t>2034211121</t>
  </si>
  <si>
    <t>PPV</t>
  </si>
  <si>
    <t>Podíl přidružených výkonů</t>
  </si>
  <si>
    <t>203958750</t>
  </si>
  <si>
    <t>ZV</t>
  </si>
  <si>
    <t>Zednické výpomoci</t>
  </si>
  <si>
    <t>1644424588</t>
  </si>
  <si>
    <t>58-M</t>
  </si>
  <si>
    <t>Revize vyhrazených technických zařízení</t>
  </si>
  <si>
    <t>580506104</t>
  </si>
  <si>
    <t>Nízkotlaké plynovody kontrola plynovodu podzemního, délky do 20 m</t>
  </si>
  <si>
    <t>úsek</t>
  </si>
  <si>
    <t>190058057</t>
  </si>
  <si>
    <t>https://podminky.urs.cz/item/CS_URS_2022_02/580506104</t>
  </si>
  <si>
    <t>580506105</t>
  </si>
  <si>
    <t>Nízkotlaké plynovody kontrola plynovodu podzemního, délky přes 20 do 100 m</t>
  </si>
  <si>
    <t>-851464420</t>
  </si>
  <si>
    <t>https://podminky.urs.cz/item/CS_URS_2022_02/580506105</t>
  </si>
  <si>
    <t>580506106</t>
  </si>
  <si>
    <t>Nízkotlaké plynovody kontrola plynovodu podzemního, délky za každých dalších i započatých 20 m přes 100 m</t>
  </si>
  <si>
    <t>1736930941</t>
  </si>
  <si>
    <t>https://podminky.urs.cz/item/CS_URS_2022_02/580506106</t>
  </si>
  <si>
    <t>580506109</t>
  </si>
  <si>
    <t>Nízkotlaké plynovody kontrola funkce a těsnosti šoupátka zemního</t>
  </si>
  <si>
    <t>-1943162188</t>
  </si>
  <si>
    <t>https://podminky.urs.cz/item/CS_URS_2022_02/580506109</t>
  </si>
  <si>
    <t>580506111</t>
  </si>
  <si>
    <t>Nízkotlaké plynovody kontrola funkce a těsnosti uzávěru kulového</t>
  </si>
  <si>
    <t>452978080</t>
  </si>
  <si>
    <t>https://podminky.urs.cz/item/CS_URS_2022_02/580506111</t>
  </si>
  <si>
    <t>580506115</t>
  </si>
  <si>
    <t>Nízkotlaké plynovody kontrola těsnosti přírubového spoje pěnotvorným roztokem</t>
  </si>
  <si>
    <t>-170727167</t>
  </si>
  <si>
    <t>https://podminky.urs.cz/item/CS_URS_2022_02/580506115</t>
  </si>
  <si>
    <t>580506116</t>
  </si>
  <si>
    <t>Nízkotlaké plynovody kontrola těsnosti přírubového spoje detekčním přístrojem</t>
  </si>
  <si>
    <t>1283410680</t>
  </si>
  <si>
    <t>https://podminky.urs.cz/item/CS_URS_2022_02/580506116</t>
  </si>
  <si>
    <t>580506117</t>
  </si>
  <si>
    <t>Nízkotlaké plynovody napojení přípojky na hlavní uzávěr</t>
  </si>
  <si>
    <t>-908900477</t>
  </si>
  <si>
    <t>https://podminky.urs.cz/item/CS_URS_2022_02/580506117</t>
  </si>
  <si>
    <t>IO02 - IO 02 - Přípojka NN</t>
  </si>
  <si>
    <t xml:space="preserve">    21-M - Elektromontáže</t>
  </si>
  <si>
    <t xml:space="preserve">    46-M - Zemní práce při extr.mont.pracích</t>
  </si>
  <si>
    <t>21-M</t>
  </si>
  <si>
    <t>Elektromontáže</t>
  </si>
  <si>
    <t>000101210</t>
  </si>
  <si>
    <t>kabel CYKY 4x16</t>
  </si>
  <si>
    <t>-812548849</t>
  </si>
  <si>
    <t>103755288</t>
  </si>
  <si>
    <t>-474615146</t>
  </si>
  <si>
    <t>000321502</t>
  </si>
  <si>
    <t>roura korugovaná KOPOFLEX KF09063 pr.63/52mm</t>
  </si>
  <si>
    <t>1176669230</t>
  </si>
  <si>
    <t>000435109</t>
  </si>
  <si>
    <t>jistič PL7 3pól/ch.B/6kA</t>
  </si>
  <si>
    <t>-1246337032</t>
  </si>
  <si>
    <t>000321135</t>
  </si>
  <si>
    <t>trubka ohebná PVC superflex 1232</t>
  </si>
  <si>
    <t>-383640276</t>
  </si>
  <si>
    <t>000322126</t>
  </si>
  <si>
    <t>trubka PVC tuhá střední namáhání 4040</t>
  </si>
  <si>
    <t>611864768</t>
  </si>
  <si>
    <t>000101505</t>
  </si>
  <si>
    <t>kabel CYKY 12x1,5</t>
  </si>
  <si>
    <t>-1546327268</t>
  </si>
  <si>
    <t>210810101</t>
  </si>
  <si>
    <t>kabel Cu(-1kV CYKY) pevně uložený do 3x35/4x25</t>
  </si>
  <si>
    <t>1316935422</t>
  </si>
  <si>
    <t>1439953667</t>
  </si>
  <si>
    <t>-283398537</t>
  </si>
  <si>
    <t>210010124</t>
  </si>
  <si>
    <t>trubka plast volně uložená do pr.75mm</t>
  </si>
  <si>
    <t>-751372256</t>
  </si>
  <si>
    <t>210120452</t>
  </si>
  <si>
    <t>jistič vč.zapojení 3pól/63A</t>
  </si>
  <si>
    <t>2024269890</t>
  </si>
  <si>
    <t>210192121</t>
  </si>
  <si>
    <t>úprava rozvaděče</t>
  </si>
  <si>
    <t>1974114778</t>
  </si>
  <si>
    <t>210010005</t>
  </si>
  <si>
    <t>trubka plast ohebná,pod omítkou,typ 2336/pr.36</t>
  </si>
  <si>
    <t>1764155705</t>
  </si>
  <si>
    <t>210010013</t>
  </si>
  <si>
    <t>trubka plast tuhá,volně/pod omítkou do průměru 40</t>
  </si>
  <si>
    <t>-1150508549</t>
  </si>
  <si>
    <t>210810052</t>
  </si>
  <si>
    <t>kabel(-CYKY) pevně uložený do 5x6/7x4/12x1,5</t>
  </si>
  <si>
    <t>-738302816</t>
  </si>
  <si>
    <t>46-M</t>
  </si>
  <si>
    <t>Zemní práce při extr.mont.pracích</t>
  </si>
  <si>
    <t>000046114</t>
  </si>
  <si>
    <t>písek kopaný 0-2mm</t>
  </si>
  <si>
    <t>491598247</t>
  </si>
  <si>
    <t>000046362</t>
  </si>
  <si>
    <t>krycí deska plastová 50/20/1,2cm</t>
  </si>
  <si>
    <t>261667641</t>
  </si>
  <si>
    <t>000046383</t>
  </si>
  <si>
    <t>výstražná fólie šířka 0,34m</t>
  </si>
  <si>
    <t>-1083770237</t>
  </si>
  <si>
    <t>460200144</t>
  </si>
  <si>
    <t>výkop kabel.rýhy šířka 35/hloubka 60cm tz.4/ko1.2</t>
  </si>
  <si>
    <t>1787572011</t>
  </si>
  <si>
    <t>460420485</t>
  </si>
  <si>
    <t>kabel.lože písek 2x10-15cm plastdesky50/20 na20cm</t>
  </si>
  <si>
    <t>-613330686</t>
  </si>
  <si>
    <t>460490012</t>
  </si>
  <si>
    <t>výstražná fólie šířka nad 30cm</t>
  </si>
  <si>
    <t>-1080711659</t>
  </si>
  <si>
    <t>460560144</t>
  </si>
  <si>
    <t>zához kabelové rýhy šířka 35/hloubka 60cm tz.4</t>
  </si>
  <si>
    <t>-1863227932</t>
  </si>
  <si>
    <t>460600001</t>
  </si>
  <si>
    <t>odvoz zeminy do 10km vč.poplatku za skládku</t>
  </si>
  <si>
    <t>1883272543</t>
  </si>
  <si>
    <t>460620014</t>
  </si>
  <si>
    <t>provizorní úprava terénu třída zeminy 4</t>
  </si>
  <si>
    <t>-2032045209</t>
  </si>
  <si>
    <t>PS01 - PS 01 - Vnitřní vybavení haly</t>
  </si>
  <si>
    <t>N00 - Vnitřní vybavení sportovišť</t>
  </si>
  <si>
    <t xml:space="preserve">    N01 - Vybavení sportoviště</t>
  </si>
  <si>
    <t>N00</t>
  </si>
  <si>
    <t>Vnitřní vybavení sportovišť</t>
  </si>
  <si>
    <t>N01</t>
  </si>
  <si>
    <t>Vybavení sportoviště</t>
  </si>
  <si>
    <t>N01-PS.001</t>
  </si>
  <si>
    <t>Průmyslový vysavač pro údržbu plochy tenisových kurtů</t>
  </si>
  <si>
    <t>556846728</t>
  </si>
  <si>
    <t>N01-PS.002</t>
  </si>
  <si>
    <t>Průmyslový mycí stroj pro údržbu povrchu tenisových kurtů</t>
  </si>
  <si>
    <t>267454992</t>
  </si>
  <si>
    <t>N01-PS.003</t>
  </si>
  <si>
    <t>Nahrávací stroj pro tenisové míčky</t>
  </si>
  <si>
    <t>13192711</t>
  </si>
  <si>
    <t>N01-PS.004</t>
  </si>
  <si>
    <t>Přenosná ALU sedačka pro rozhodčí půdors. rozměr 100x180 cm, výška 185 cm</t>
  </si>
  <si>
    <t>41632201</t>
  </si>
  <si>
    <t>N01-PS.005</t>
  </si>
  <si>
    <t>Tenisová lavička na kurt (2 sedačky 57x50 cm) s se středovou odkládací plochou (100x45 cm) mezi sedačkami, plast, barva bílá</t>
  </si>
  <si>
    <t>-776430530</t>
  </si>
  <si>
    <t>N01-PS.006</t>
  </si>
  <si>
    <t>Tenisový ukazatel skóre 100x75 cm</t>
  </si>
  <si>
    <t>1953918501</t>
  </si>
  <si>
    <t>N01-PS.007</t>
  </si>
  <si>
    <t>Ochranná PP síť středová mezi kurty výšky 2 m, délky 38 m, oka 4,5x4,5 cm, vlákno 5 mm včetně napínacích lanek, svorek, úchytů apod.</t>
  </si>
  <si>
    <t>-1965162785</t>
  </si>
  <si>
    <t>N01-PS.008</t>
  </si>
  <si>
    <t>Ochranná PP síť před stěnu za kurty výšky 3 m, délky 38 m, oka 4,5x4,5 cm, vlákno 5 mm včetně napínacích lanek, svorek, úchytů apod.</t>
  </si>
  <si>
    <t>-276964928</t>
  </si>
  <si>
    <t>38,000*3,000*2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</si>
  <si>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</si>
  <si>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</si>
  <si>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</si>
  <si>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</si>
  <si>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</si>
  <si>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</si>
  <si>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</si>
  <si>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</si>
  <si>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</si>
  <si>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</si>
  <si>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012203000</t>
  </si>
  <si>
    <t>Geodetické práce - prostorové vytýčení stavby, vytýčení fixního výškového bodu pro stavbu, zaměření jednotlivých stavebních objektů</t>
  </si>
  <si>
    <t>Kč</t>
  </si>
  <si>
    <t>1024</t>
  </si>
  <si>
    <t>1228578635</t>
  </si>
  <si>
    <t>012303000</t>
  </si>
  <si>
    <t>Geodetické práce - vypracování geometrického plánu pro vklad do digitální katastrální mapy, potvrzení na K.Ú.</t>
  </si>
  <si>
    <t>-321645170</t>
  </si>
  <si>
    <t>013244000</t>
  </si>
  <si>
    <t xml:space="preserve">Dokumentace pro provádění stavby - výkresová výrobní/dílenská dokumentace včetně textové části a nezbytně nutných výpočtů </t>
  </si>
  <si>
    <t>939436720</t>
  </si>
  <si>
    <t>013254000</t>
  </si>
  <si>
    <t>Dokumentace skutečného provedení stavby - 3x tisk</t>
  </si>
  <si>
    <t>-1553132375</t>
  </si>
  <si>
    <t>VRN3</t>
  </si>
  <si>
    <t>Zařízení staveniště</t>
  </si>
  <si>
    <t>030001000</t>
  </si>
  <si>
    <t xml:space="preserve">Zařízení staveniště (skladovací, šatní a kancelářské buňky, mobilní chemické wc, oplocení staveniště, bezpečnostní tabulky apod.) </t>
  </si>
  <si>
    <t>-408644660</t>
  </si>
  <si>
    <t>VRN4</t>
  </si>
  <si>
    <t>Inženýrská činnost</t>
  </si>
  <si>
    <t>043103000</t>
  </si>
  <si>
    <t>Komplexní a technologické zkoušky</t>
  </si>
  <si>
    <t>-1713606503</t>
  </si>
  <si>
    <t>049303000</t>
  </si>
  <si>
    <t>Náklady vzniklé v souvislosti s předáním stavby - kompletní dokladová složka s atesty, prohlášeními o shodě, revizní zprávy, technické listy použitých zařízení, fotodokumentace apod.</t>
  </si>
  <si>
    <t>1416218723</t>
  </si>
  <si>
    <t>VRN9</t>
  </si>
  <si>
    <t>Ostatní náklady</t>
  </si>
  <si>
    <t>091003000</t>
  </si>
  <si>
    <t>Vyhotovení provozního řádu ve spolupráci s provozovatelem areálu</t>
  </si>
  <si>
    <t>-938150082</t>
  </si>
  <si>
    <t>094104000</t>
  </si>
  <si>
    <t>Náklady na opatření BOZP</t>
  </si>
  <si>
    <t>1253565077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</si>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</sst>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124" TargetMode="External" /><Relationship Id="rId2" Type="http://schemas.openxmlformats.org/officeDocument/2006/relationships/hyperlink" Target="https://podminky.urs.cz/item/CS_URS_2022_02/113107136" TargetMode="External" /><Relationship Id="rId3" Type="http://schemas.openxmlformats.org/officeDocument/2006/relationships/hyperlink" Target="https://podminky.urs.cz/item/CS_URS_2022_02/131151100" TargetMode="External" /><Relationship Id="rId4" Type="http://schemas.openxmlformats.org/officeDocument/2006/relationships/hyperlink" Target="https://podminky.urs.cz/item/CS_URS_2022_02/131313701" TargetMode="External" /><Relationship Id="rId5" Type="http://schemas.openxmlformats.org/officeDocument/2006/relationships/hyperlink" Target="https://podminky.urs.cz/item/CS_URS_2022_02/131413701" TargetMode="External" /><Relationship Id="rId6" Type="http://schemas.openxmlformats.org/officeDocument/2006/relationships/hyperlink" Target="https://podminky.urs.cz/item/CS_URS_2022_02/132151101" TargetMode="External" /><Relationship Id="rId7" Type="http://schemas.openxmlformats.org/officeDocument/2006/relationships/hyperlink" Target="https://podminky.urs.cz/item/CS_URS_2022_02/132312131" TargetMode="External" /><Relationship Id="rId8" Type="http://schemas.openxmlformats.org/officeDocument/2006/relationships/hyperlink" Target="https://podminky.urs.cz/item/CS_URS_2022_02/132312221" TargetMode="External" /><Relationship Id="rId9" Type="http://schemas.openxmlformats.org/officeDocument/2006/relationships/hyperlink" Target="https://podminky.urs.cz/item/CS_URS_2022_02/132412131" TargetMode="External" /><Relationship Id="rId10" Type="http://schemas.openxmlformats.org/officeDocument/2006/relationships/hyperlink" Target="https://podminky.urs.cz/item/CS_URS_2022_02/132412221" TargetMode="External" /><Relationship Id="rId11" Type="http://schemas.openxmlformats.org/officeDocument/2006/relationships/hyperlink" Target="https://podminky.urs.cz/item/CS_URS_2022_02/162211321" TargetMode="External" /><Relationship Id="rId12" Type="http://schemas.openxmlformats.org/officeDocument/2006/relationships/hyperlink" Target="https://podminky.urs.cz/item/CS_URS_2022_02/162211329" TargetMode="External" /><Relationship Id="rId13" Type="http://schemas.openxmlformats.org/officeDocument/2006/relationships/hyperlink" Target="https://podminky.urs.cz/item/CS_URS_2022_02/162651112" TargetMode="External" /><Relationship Id="rId14" Type="http://schemas.openxmlformats.org/officeDocument/2006/relationships/hyperlink" Target="https://podminky.urs.cz/item/CS_URS_2022_02/162651131" TargetMode="External" /><Relationship Id="rId15" Type="http://schemas.openxmlformats.org/officeDocument/2006/relationships/hyperlink" Target="https://podminky.urs.cz/item/CS_URS_2022_02/167151101" TargetMode="External" /><Relationship Id="rId16" Type="http://schemas.openxmlformats.org/officeDocument/2006/relationships/hyperlink" Target="https://podminky.urs.cz/item/CS_URS_2022_02/171201231" TargetMode="External" /><Relationship Id="rId17" Type="http://schemas.openxmlformats.org/officeDocument/2006/relationships/hyperlink" Target="https://podminky.urs.cz/item/CS_URS_2022_02/171201231" TargetMode="External" /><Relationship Id="rId18" Type="http://schemas.openxmlformats.org/officeDocument/2006/relationships/hyperlink" Target="https://podminky.urs.cz/item/CS_URS_2022_02/171251201" TargetMode="External" /><Relationship Id="rId19" Type="http://schemas.openxmlformats.org/officeDocument/2006/relationships/hyperlink" Target="https://podminky.urs.cz/item/CS_URS_2022_02/171251201" TargetMode="External" /><Relationship Id="rId20" Type="http://schemas.openxmlformats.org/officeDocument/2006/relationships/hyperlink" Target="https://podminky.urs.cz/item/CS_URS_2022_02/174151101" TargetMode="External" /><Relationship Id="rId21" Type="http://schemas.openxmlformats.org/officeDocument/2006/relationships/hyperlink" Target="https://podminky.urs.cz/item/CS_URS_2022_02/175111101" TargetMode="External" /><Relationship Id="rId22" Type="http://schemas.openxmlformats.org/officeDocument/2006/relationships/hyperlink" Target="https://podminky.urs.cz/item/CS_URS_2022_02/211511111" TargetMode="External" /><Relationship Id="rId23" Type="http://schemas.openxmlformats.org/officeDocument/2006/relationships/hyperlink" Target="https://podminky.urs.cz/item/CS_URS_2022_02/211521111" TargetMode="External" /><Relationship Id="rId24" Type="http://schemas.openxmlformats.org/officeDocument/2006/relationships/hyperlink" Target="https://podminky.urs.cz/item/CS_URS_2022_02/211531111" TargetMode="External" /><Relationship Id="rId25" Type="http://schemas.openxmlformats.org/officeDocument/2006/relationships/hyperlink" Target="https://podminky.urs.cz/item/CS_URS_2022_02/211971110" TargetMode="External" /><Relationship Id="rId26" Type="http://schemas.openxmlformats.org/officeDocument/2006/relationships/hyperlink" Target="https://podminky.urs.cz/item/CS_URS_2022_02/274322511" TargetMode="External" /><Relationship Id="rId27" Type="http://schemas.openxmlformats.org/officeDocument/2006/relationships/hyperlink" Target="https://podminky.urs.cz/item/CS_URS_2022_02/274351121" TargetMode="External" /><Relationship Id="rId28" Type="http://schemas.openxmlformats.org/officeDocument/2006/relationships/hyperlink" Target="https://podminky.urs.cz/item/CS_URS_2022_02/274351122" TargetMode="External" /><Relationship Id="rId29" Type="http://schemas.openxmlformats.org/officeDocument/2006/relationships/hyperlink" Target="https://podminky.urs.cz/item/CS_URS_2022_02/274361821" TargetMode="External" /><Relationship Id="rId30" Type="http://schemas.openxmlformats.org/officeDocument/2006/relationships/hyperlink" Target="https://podminky.urs.cz/item/CS_URS_2022_02/275322511" TargetMode="External" /><Relationship Id="rId31" Type="http://schemas.openxmlformats.org/officeDocument/2006/relationships/hyperlink" Target="https://podminky.urs.cz/item/CS_URS_2022_02/275351121" TargetMode="External" /><Relationship Id="rId32" Type="http://schemas.openxmlformats.org/officeDocument/2006/relationships/hyperlink" Target="https://podminky.urs.cz/item/CS_URS_2022_02/275351122" TargetMode="External" /><Relationship Id="rId33" Type="http://schemas.openxmlformats.org/officeDocument/2006/relationships/hyperlink" Target="https://podminky.urs.cz/item/CS_URS_2022_02/275361821" TargetMode="External" /><Relationship Id="rId34" Type="http://schemas.openxmlformats.org/officeDocument/2006/relationships/hyperlink" Target="https://podminky.urs.cz/item/CS_URS_2022_02/337171423" TargetMode="External" /><Relationship Id="rId35" Type="http://schemas.openxmlformats.org/officeDocument/2006/relationships/hyperlink" Target="https://podminky.urs.cz/item/CS_URS_2022_02/342151112" TargetMode="External" /><Relationship Id="rId36" Type="http://schemas.openxmlformats.org/officeDocument/2006/relationships/hyperlink" Target="https://podminky.urs.cz/item/CS_URS_2022_02/444151112" TargetMode="External" /><Relationship Id="rId37" Type="http://schemas.openxmlformats.org/officeDocument/2006/relationships/hyperlink" Target="https://podminky.urs.cz/item/CS_URS_2022_02/451573111" TargetMode="External" /><Relationship Id="rId38" Type="http://schemas.openxmlformats.org/officeDocument/2006/relationships/hyperlink" Target="https://podminky.urs.cz/item/CS_URS_2022_02/619996115" TargetMode="External" /><Relationship Id="rId39" Type="http://schemas.openxmlformats.org/officeDocument/2006/relationships/hyperlink" Target="https://podminky.urs.cz/item/CS_URS_2022_02/619996145" TargetMode="External" /><Relationship Id="rId40" Type="http://schemas.openxmlformats.org/officeDocument/2006/relationships/hyperlink" Target="https://podminky.urs.cz/item/CS_URS_2022_02/631312131" TargetMode="External" /><Relationship Id="rId41" Type="http://schemas.openxmlformats.org/officeDocument/2006/relationships/hyperlink" Target="https://podminky.urs.cz/item/CS_URS_2022_02/631312141" TargetMode="External" /><Relationship Id="rId42" Type="http://schemas.openxmlformats.org/officeDocument/2006/relationships/hyperlink" Target="https://podminky.urs.cz/item/CS_URS_2022_02/941211111" TargetMode="External" /><Relationship Id="rId43" Type="http://schemas.openxmlformats.org/officeDocument/2006/relationships/hyperlink" Target="https://podminky.urs.cz/item/CS_URS_2022_02/941211211" TargetMode="External" /><Relationship Id="rId44" Type="http://schemas.openxmlformats.org/officeDocument/2006/relationships/hyperlink" Target="https://podminky.urs.cz/item/CS_URS_2022_02/941211811" TargetMode="External" /><Relationship Id="rId45" Type="http://schemas.openxmlformats.org/officeDocument/2006/relationships/hyperlink" Target="https://podminky.urs.cz/item/CS_URS_2022_02/945412111" TargetMode="External" /><Relationship Id="rId46" Type="http://schemas.openxmlformats.org/officeDocument/2006/relationships/hyperlink" Target="https://podminky.urs.cz/item/CS_URS_2022_02/946112117" TargetMode="External" /><Relationship Id="rId47" Type="http://schemas.openxmlformats.org/officeDocument/2006/relationships/hyperlink" Target="https://podminky.urs.cz/item/CS_URS_2022_02/946112217" TargetMode="External" /><Relationship Id="rId48" Type="http://schemas.openxmlformats.org/officeDocument/2006/relationships/hyperlink" Target="https://podminky.urs.cz/item/CS_URS_2022_02/946112817" TargetMode="External" /><Relationship Id="rId49" Type="http://schemas.openxmlformats.org/officeDocument/2006/relationships/hyperlink" Target="https://podminky.urs.cz/item/CS_URS_2022_02/966071721" TargetMode="External" /><Relationship Id="rId50" Type="http://schemas.openxmlformats.org/officeDocument/2006/relationships/hyperlink" Target="https://podminky.urs.cz/item/CS_URS_2022_02/966072811" TargetMode="External" /><Relationship Id="rId51" Type="http://schemas.openxmlformats.org/officeDocument/2006/relationships/hyperlink" Target="https://podminky.urs.cz/item/CS_URS_2022_02/977312113" TargetMode="External" /><Relationship Id="rId52" Type="http://schemas.openxmlformats.org/officeDocument/2006/relationships/hyperlink" Target="https://podminky.urs.cz/item/CS_URS_2022_02/997221141" TargetMode="External" /><Relationship Id="rId53" Type="http://schemas.openxmlformats.org/officeDocument/2006/relationships/hyperlink" Target="https://podminky.urs.cz/item/CS_URS_2022_02/997221151" TargetMode="External" /><Relationship Id="rId54" Type="http://schemas.openxmlformats.org/officeDocument/2006/relationships/hyperlink" Target="https://podminky.urs.cz/item/CS_URS_2022_02/997221551" TargetMode="External" /><Relationship Id="rId55" Type="http://schemas.openxmlformats.org/officeDocument/2006/relationships/hyperlink" Target="https://podminky.urs.cz/item/CS_URS_2022_02/997221559" TargetMode="External" /><Relationship Id="rId56" Type="http://schemas.openxmlformats.org/officeDocument/2006/relationships/hyperlink" Target="https://podminky.urs.cz/item/CS_URS_2022_02/997221561" TargetMode="External" /><Relationship Id="rId57" Type="http://schemas.openxmlformats.org/officeDocument/2006/relationships/hyperlink" Target="https://podminky.urs.cz/item/CS_URS_2022_02/997221569" TargetMode="External" /><Relationship Id="rId58" Type="http://schemas.openxmlformats.org/officeDocument/2006/relationships/hyperlink" Target="https://podminky.urs.cz/item/CS_URS_2022_02/997221611" TargetMode="External" /><Relationship Id="rId59" Type="http://schemas.openxmlformats.org/officeDocument/2006/relationships/hyperlink" Target="https://podminky.urs.cz/item/CS_URS_2022_02/997013811" TargetMode="External" /><Relationship Id="rId60" Type="http://schemas.openxmlformats.org/officeDocument/2006/relationships/hyperlink" Target="https://podminky.urs.cz/item/CS_URS_2022_02/997221862" TargetMode="External" /><Relationship Id="rId61" Type="http://schemas.openxmlformats.org/officeDocument/2006/relationships/hyperlink" Target="https://podminky.urs.cz/item/CS_URS_2022_02/997221873" TargetMode="External" /><Relationship Id="rId62" Type="http://schemas.openxmlformats.org/officeDocument/2006/relationships/hyperlink" Target="https://podminky.urs.cz/item/CS_URS_2022_02/998222012" TargetMode="External" /><Relationship Id="rId63" Type="http://schemas.openxmlformats.org/officeDocument/2006/relationships/hyperlink" Target="https://podminky.urs.cz/item/CS_URS_2022_02/721170975" TargetMode="External" /><Relationship Id="rId64" Type="http://schemas.openxmlformats.org/officeDocument/2006/relationships/hyperlink" Target="https://podminky.urs.cz/item/CS_URS_2022_02/721171916" TargetMode="External" /><Relationship Id="rId65" Type="http://schemas.openxmlformats.org/officeDocument/2006/relationships/hyperlink" Target="https://podminky.urs.cz/item/CS_URS_2022_02/721173316" TargetMode="External" /><Relationship Id="rId66" Type="http://schemas.openxmlformats.org/officeDocument/2006/relationships/hyperlink" Target="https://podminky.urs.cz/item/CS_URS_2022_02/721242106" TargetMode="External" /><Relationship Id="rId67" Type="http://schemas.openxmlformats.org/officeDocument/2006/relationships/hyperlink" Target="https://podminky.urs.cz/item/CS_URS_2022_02/721290111" TargetMode="External" /><Relationship Id="rId68" Type="http://schemas.openxmlformats.org/officeDocument/2006/relationships/hyperlink" Target="https://podminky.urs.cz/item/CS_URS_2022_02/998721101" TargetMode="External" /><Relationship Id="rId69" Type="http://schemas.openxmlformats.org/officeDocument/2006/relationships/hyperlink" Target="https://podminky.urs.cz/item/CS_URS_2022_02/723181025" TargetMode="External" /><Relationship Id="rId70" Type="http://schemas.openxmlformats.org/officeDocument/2006/relationships/hyperlink" Target="https://podminky.urs.cz/item/CS_URS_2022_02/723181026" TargetMode="External" /><Relationship Id="rId71" Type="http://schemas.openxmlformats.org/officeDocument/2006/relationships/hyperlink" Target="https://podminky.urs.cz/item/CS_URS_2022_02/723181027" TargetMode="External" /><Relationship Id="rId72" Type="http://schemas.openxmlformats.org/officeDocument/2006/relationships/hyperlink" Target="https://podminky.urs.cz/item/CS_URS_2022_02/723190107" TargetMode="External" /><Relationship Id="rId73" Type="http://schemas.openxmlformats.org/officeDocument/2006/relationships/hyperlink" Target="https://podminky.urs.cz/item/CS_URS_2022_02/723230103" TargetMode="External" /><Relationship Id="rId74" Type="http://schemas.openxmlformats.org/officeDocument/2006/relationships/hyperlink" Target="https://podminky.urs.cz/item/CS_URS_2022_02/723231167" TargetMode="External" /><Relationship Id="rId75" Type="http://schemas.openxmlformats.org/officeDocument/2006/relationships/hyperlink" Target="https://podminky.urs.cz/item/CS_URS_2022_02/998723102" TargetMode="External" /><Relationship Id="rId76" Type="http://schemas.openxmlformats.org/officeDocument/2006/relationships/hyperlink" Target="https://podminky.urs.cz/item/CS_URS_2022_02/998723181" TargetMode="External" /><Relationship Id="rId77" Type="http://schemas.openxmlformats.org/officeDocument/2006/relationships/hyperlink" Target="https://podminky.urs.cz/item/CS_URS_2022_02/725659103" TargetMode="External" /><Relationship Id="rId78" Type="http://schemas.openxmlformats.org/officeDocument/2006/relationships/hyperlink" Target="https://podminky.urs.cz/item/CS_URS_2022_02/998725102" TargetMode="External" /><Relationship Id="rId79" Type="http://schemas.openxmlformats.org/officeDocument/2006/relationships/hyperlink" Target="https://podminky.urs.cz/item/CS_URS_2022_02/998725181" TargetMode="External" /><Relationship Id="rId80" Type="http://schemas.openxmlformats.org/officeDocument/2006/relationships/hyperlink" Target="https://podminky.urs.cz/item/CS_URS_2022_02/998731102" TargetMode="External" /><Relationship Id="rId81" Type="http://schemas.openxmlformats.org/officeDocument/2006/relationships/hyperlink" Target="https://podminky.urs.cz/item/CS_URS_2022_02/998731181" TargetMode="External" /><Relationship Id="rId82" Type="http://schemas.openxmlformats.org/officeDocument/2006/relationships/hyperlink" Target="https://podminky.urs.cz/item/CS_URS_2022_02/751122151" TargetMode="External" /><Relationship Id="rId83" Type="http://schemas.openxmlformats.org/officeDocument/2006/relationships/hyperlink" Target="https://podminky.urs.cz/item/CS_URS_2022_02/751398041" TargetMode="External" /><Relationship Id="rId84" Type="http://schemas.openxmlformats.org/officeDocument/2006/relationships/hyperlink" Target="https://podminky.urs.cz/item/CS_URS_2022_02/751510042" TargetMode="External" /><Relationship Id="rId85" Type="http://schemas.openxmlformats.org/officeDocument/2006/relationships/hyperlink" Target="https://podminky.urs.cz/item/CS_URS_2022_02/751572062" TargetMode="External" /><Relationship Id="rId86" Type="http://schemas.openxmlformats.org/officeDocument/2006/relationships/hyperlink" Target="https://podminky.urs.cz/item/CS_URS_2022_02/998751101" TargetMode="External" /><Relationship Id="rId87" Type="http://schemas.openxmlformats.org/officeDocument/2006/relationships/hyperlink" Target="https://podminky.urs.cz/item/CS_URS_2022_02/998751181" TargetMode="External" /><Relationship Id="rId88" Type="http://schemas.openxmlformats.org/officeDocument/2006/relationships/hyperlink" Target="https://podminky.urs.cz/item/CS_URS_2022_02/767531111" TargetMode="External" /><Relationship Id="rId89" Type="http://schemas.openxmlformats.org/officeDocument/2006/relationships/hyperlink" Target="https://podminky.urs.cz/item/CS_URS_2022_02/767531125" TargetMode="External" /><Relationship Id="rId90" Type="http://schemas.openxmlformats.org/officeDocument/2006/relationships/hyperlink" Target="https://podminky.urs.cz/item/CS_URS_2022_02/767996805" TargetMode="External" /><Relationship Id="rId91" Type="http://schemas.openxmlformats.org/officeDocument/2006/relationships/hyperlink" Target="https://podminky.urs.cz/item/CS_URS_2022_02/998767102" TargetMode="External" /><Relationship Id="rId92" Type="http://schemas.openxmlformats.org/officeDocument/2006/relationships/hyperlink" Target="https://podminky.urs.cz/item/CS_URS_2022_02/998767181" TargetMode="External" /><Relationship Id="rId93" Type="http://schemas.openxmlformats.org/officeDocument/2006/relationships/hyperlink" Target="https://podminky.urs.cz/item/CS_URS_2022_02/777111101" TargetMode="External" /><Relationship Id="rId94" Type="http://schemas.openxmlformats.org/officeDocument/2006/relationships/hyperlink" Target="https://podminky.urs.cz/item/CS_URS_2022_02/777111111" TargetMode="External" /><Relationship Id="rId95" Type="http://schemas.openxmlformats.org/officeDocument/2006/relationships/hyperlink" Target="https://podminky.urs.cz/item/CS_URS_2022_02/777111123" TargetMode="External" /><Relationship Id="rId96" Type="http://schemas.openxmlformats.org/officeDocument/2006/relationships/hyperlink" Target="https://podminky.urs.cz/item/CS_URS_2022_02/777121115" TargetMode="External" /><Relationship Id="rId97" Type="http://schemas.openxmlformats.org/officeDocument/2006/relationships/hyperlink" Target="https://podminky.urs.cz/item/CS_URS_2022_02/777131105" TargetMode="External" /><Relationship Id="rId98" Type="http://schemas.openxmlformats.org/officeDocument/2006/relationships/hyperlink" Target="https://podminky.urs.cz/item/CS_URS_2022_02/777511125" TargetMode="External" /><Relationship Id="rId99" Type="http://schemas.openxmlformats.org/officeDocument/2006/relationships/hyperlink" Target="https://podminky.urs.cz/item/CS_URS_2022_02/777612109" TargetMode="External" /><Relationship Id="rId100" Type="http://schemas.openxmlformats.org/officeDocument/2006/relationships/hyperlink" Target="https://podminky.urs.cz/item/CS_URS_2022_02/998777102" TargetMode="External" /><Relationship Id="rId101" Type="http://schemas.openxmlformats.org/officeDocument/2006/relationships/hyperlink" Target="https://podminky.urs.cz/item/CS_URS_2022_02/998777181" TargetMode="External" /><Relationship Id="rId102" Type="http://schemas.openxmlformats.org/officeDocument/2006/relationships/hyperlink" Target="https://podminky.urs.cz/item/CS_URS_2022_02/789124210" TargetMode="External" /><Relationship Id="rId103" Type="http://schemas.openxmlformats.org/officeDocument/2006/relationships/hyperlink" Target="https://podminky.urs.cz/item/CS_URS_2022_02/789124220" TargetMode="External" /><Relationship Id="rId104" Type="http://schemas.openxmlformats.org/officeDocument/2006/relationships/hyperlink" Target="https://podminky.urs.cz/item/CS_URS_2022_02/789124230" TargetMode="External" /><Relationship Id="rId105" Type="http://schemas.openxmlformats.org/officeDocument/2006/relationships/hyperlink" Target="https://podminky.urs.cz/item/CS_URS_2022_02/789124240" TargetMode="External" /><Relationship Id="rId106" Type="http://schemas.openxmlformats.org/officeDocument/2006/relationships/hyperlink" Target="https://podminky.urs.cz/item/CS_URS_2022_02/789124260" TargetMode="External" /><Relationship Id="rId107" Type="http://schemas.openxmlformats.org/officeDocument/2006/relationships/hyperlink" Target="https://podminky.urs.cz/item/CS_URS_2022_02/789124270" TargetMode="External" /><Relationship Id="rId108" Type="http://schemas.openxmlformats.org/officeDocument/2006/relationships/hyperlink" Target="https://podminky.urs.cz/item/CS_URS_2022_02/789328110" TargetMode="External" /><Relationship Id="rId109" Type="http://schemas.openxmlformats.org/officeDocument/2006/relationships/hyperlink" Target="https://podminky.urs.cz/item/CS_URS_2022_02/789328115" TargetMode="External" /><Relationship Id="rId110" Type="http://schemas.openxmlformats.org/officeDocument/2006/relationships/hyperlink" Target="https://podminky.urs.cz/item/CS_URS_2022_02/789328120" TargetMode="External" /><Relationship Id="rId11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164" TargetMode="External" /><Relationship Id="rId2" Type="http://schemas.openxmlformats.org/officeDocument/2006/relationships/hyperlink" Target="https://podminky.urs.cz/item/CS_URS_2022_02/113107182" TargetMode="External" /><Relationship Id="rId3" Type="http://schemas.openxmlformats.org/officeDocument/2006/relationships/hyperlink" Target="https://podminky.urs.cz/item/CS_URS_2022_02/119003217" TargetMode="External" /><Relationship Id="rId4" Type="http://schemas.openxmlformats.org/officeDocument/2006/relationships/hyperlink" Target="https://podminky.urs.cz/item/CS_URS_2022_02/119003218" TargetMode="External" /><Relationship Id="rId5" Type="http://schemas.openxmlformats.org/officeDocument/2006/relationships/hyperlink" Target="https://podminky.urs.cz/item/CS_URS_2022_02/130001101" TargetMode="External" /><Relationship Id="rId6" Type="http://schemas.openxmlformats.org/officeDocument/2006/relationships/hyperlink" Target="https://podminky.urs.cz/item/CS_URS_2022_02/132312131" TargetMode="External" /><Relationship Id="rId7" Type="http://schemas.openxmlformats.org/officeDocument/2006/relationships/hyperlink" Target="https://podminky.urs.cz/item/CS_URS_2022_02/132412131" TargetMode="External" /><Relationship Id="rId8" Type="http://schemas.openxmlformats.org/officeDocument/2006/relationships/hyperlink" Target="https://podminky.urs.cz/item/CS_URS_2022_02/162651111" TargetMode="External" /><Relationship Id="rId9" Type="http://schemas.openxmlformats.org/officeDocument/2006/relationships/hyperlink" Target="https://podminky.urs.cz/item/CS_URS_2022_02/171201231" TargetMode="External" /><Relationship Id="rId10" Type="http://schemas.openxmlformats.org/officeDocument/2006/relationships/hyperlink" Target="https://podminky.urs.cz/item/CS_URS_2022_02/171251201" TargetMode="External" /><Relationship Id="rId11" Type="http://schemas.openxmlformats.org/officeDocument/2006/relationships/hyperlink" Target="https://podminky.urs.cz/item/CS_URS_2022_02/174111101" TargetMode="External" /><Relationship Id="rId12" Type="http://schemas.openxmlformats.org/officeDocument/2006/relationships/hyperlink" Target="https://podminky.urs.cz/item/CS_URS_2022_02/175111101" TargetMode="External" /><Relationship Id="rId13" Type="http://schemas.openxmlformats.org/officeDocument/2006/relationships/hyperlink" Target="https://podminky.urs.cz/item/CS_URS_2022_02/451573111" TargetMode="External" /><Relationship Id="rId14" Type="http://schemas.openxmlformats.org/officeDocument/2006/relationships/hyperlink" Target="https://podminky.urs.cz/item/CS_URS_2022_02/564871111" TargetMode="External" /><Relationship Id="rId15" Type="http://schemas.openxmlformats.org/officeDocument/2006/relationships/hyperlink" Target="https://podminky.urs.cz/item/CS_URS_2022_02/565175111" TargetMode="External" /><Relationship Id="rId16" Type="http://schemas.openxmlformats.org/officeDocument/2006/relationships/hyperlink" Target="https://podminky.urs.cz/item/CS_URS_2022_02/573111115" TargetMode="External" /><Relationship Id="rId17" Type="http://schemas.openxmlformats.org/officeDocument/2006/relationships/hyperlink" Target="https://podminky.urs.cz/item/CS_URS_2022_02/573211107" TargetMode="External" /><Relationship Id="rId18" Type="http://schemas.openxmlformats.org/officeDocument/2006/relationships/hyperlink" Target="https://podminky.urs.cz/item/CS_URS_2022_02/577134111" TargetMode="External" /><Relationship Id="rId19" Type="http://schemas.openxmlformats.org/officeDocument/2006/relationships/hyperlink" Target="https://podminky.urs.cz/item/CS_URS_2022_02/577155112" TargetMode="External" /><Relationship Id="rId20" Type="http://schemas.openxmlformats.org/officeDocument/2006/relationships/hyperlink" Target="https://podminky.urs.cz/item/CS_URS_2022_02/919732211" TargetMode="External" /><Relationship Id="rId21" Type="http://schemas.openxmlformats.org/officeDocument/2006/relationships/hyperlink" Target="https://podminky.urs.cz/item/CS_URS_2022_02/919735112" TargetMode="External" /><Relationship Id="rId22" Type="http://schemas.openxmlformats.org/officeDocument/2006/relationships/hyperlink" Target="https://podminky.urs.cz/item/CS_URS_2022_02/997221551" TargetMode="External" /><Relationship Id="rId23" Type="http://schemas.openxmlformats.org/officeDocument/2006/relationships/hyperlink" Target="https://podminky.urs.cz/item/CS_URS_2022_02/997221559" TargetMode="External" /><Relationship Id="rId24" Type="http://schemas.openxmlformats.org/officeDocument/2006/relationships/hyperlink" Target="https://podminky.urs.cz/item/CS_URS_2022_02/997221561" TargetMode="External" /><Relationship Id="rId25" Type="http://schemas.openxmlformats.org/officeDocument/2006/relationships/hyperlink" Target="https://podminky.urs.cz/item/CS_URS_2022_02/997221569" TargetMode="External" /><Relationship Id="rId26" Type="http://schemas.openxmlformats.org/officeDocument/2006/relationships/hyperlink" Target="https://podminky.urs.cz/item/CS_URS_2022_02/997221611" TargetMode="External" /><Relationship Id="rId27" Type="http://schemas.openxmlformats.org/officeDocument/2006/relationships/hyperlink" Target="https://podminky.urs.cz/item/CS_URS_2022_02/997221873" TargetMode="External" /><Relationship Id="rId28" Type="http://schemas.openxmlformats.org/officeDocument/2006/relationships/hyperlink" Target="https://podminky.urs.cz/item/CS_URS_2022_02/997221875" TargetMode="External" /><Relationship Id="rId29" Type="http://schemas.openxmlformats.org/officeDocument/2006/relationships/hyperlink" Target="https://podminky.urs.cz/item/CS_URS_2022_02/998225111" TargetMode="External" /><Relationship Id="rId30" Type="http://schemas.openxmlformats.org/officeDocument/2006/relationships/hyperlink" Target="https://podminky.urs.cz/item/CS_URS_2022_02/723160207" TargetMode="External" /><Relationship Id="rId31" Type="http://schemas.openxmlformats.org/officeDocument/2006/relationships/hyperlink" Target="https://podminky.urs.cz/item/CS_URS_2022_02/723160337" TargetMode="External" /><Relationship Id="rId32" Type="http://schemas.openxmlformats.org/officeDocument/2006/relationships/hyperlink" Target="https://podminky.urs.cz/item/CS_URS_2022_02/723170116" TargetMode="External" /><Relationship Id="rId33" Type="http://schemas.openxmlformats.org/officeDocument/2006/relationships/hyperlink" Target="https://podminky.urs.cz/item/CS_URS_2022_02/723231167" TargetMode="External" /><Relationship Id="rId34" Type="http://schemas.openxmlformats.org/officeDocument/2006/relationships/hyperlink" Target="https://podminky.urs.cz/item/CS_URS_2022_02/723261913" TargetMode="External" /><Relationship Id="rId35" Type="http://schemas.openxmlformats.org/officeDocument/2006/relationships/hyperlink" Target="https://podminky.urs.cz/item/CS_URS_2022_02/998723102" TargetMode="External" /><Relationship Id="rId36" Type="http://schemas.openxmlformats.org/officeDocument/2006/relationships/hyperlink" Target="https://podminky.urs.cz/item/CS_URS_2022_02/998723181" TargetMode="External" /><Relationship Id="rId37" Type="http://schemas.openxmlformats.org/officeDocument/2006/relationships/hyperlink" Target="https://podminky.urs.cz/item/CS_URS_2022_02/230200321" TargetMode="External" /><Relationship Id="rId38" Type="http://schemas.openxmlformats.org/officeDocument/2006/relationships/hyperlink" Target="https://podminky.urs.cz/item/CS_URS_2022_02/230200412" TargetMode="External" /><Relationship Id="rId39" Type="http://schemas.openxmlformats.org/officeDocument/2006/relationships/hyperlink" Target="https://podminky.urs.cz/item/CS_URS_2022_02/230205035" TargetMode="External" /><Relationship Id="rId40" Type="http://schemas.openxmlformats.org/officeDocument/2006/relationships/hyperlink" Target="https://podminky.urs.cz/item/CS_URS_2022_02/230205235" TargetMode="External" /><Relationship Id="rId41" Type="http://schemas.openxmlformats.org/officeDocument/2006/relationships/hyperlink" Target="https://podminky.urs.cz/item/CS_URS_2022_02/230220001" TargetMode="External" /><Relationship Id="rId42" Type="http://schemas.openxmlformats.org/officeDocument/2006/relationships/hyperlink" Target="https://podminky.urs.cz/item/CS_URS_2022_02/230220006" TargetMode="External" /><Relationship Id="rId43" Type="http://schemas.openxmlformats.org/officeDocument/2006/relationships/hyperlink" Target="https://podminky.urs.cz/item/CS_URS_2022_02/230230001" TargetMode="External" /><Relationship Id="rId44" Type="http://schemas.openxmlformats.org/officeDocument/2006/relationships/hyperlink" Target="https://podminky.urs.cz/item/CS_URS_2022_02/230230031" TargetMode="External" /><Relationship Id="rId45" Type="http://schemas.openxmlformats.org/officeDocument/2006/relationships/hyperlink" Target="https://podminky.urs.cz/item/CS_URS_2022_02/580506104" TargetMode="External" /><Relationship Id="rId46" Type="http://schemas.openxmlformats.org/officeDocument/2006/relationships/hyperlink" Target="https://podminky.urs.cz/item/CS_URS_2022_02/580506105" TargetMode="External" /><Relationship Id="rId47" Type="http://schemas.openxmlformats.org/officeDocument/2006/relationships/hyperlink" Target="https://podminky.urs.cz/item/CS_URS_2022_02/580506106" TargetMode="External" /><Relationship Id="rId48" Type="http://schemas.openxmlformats.org/officeDocument/2006/relationships/hyperlink" Target="https://podminky.urs.cz/item/CS_URS_2022_02/580506109" TargetMode="External" /><Relationship Id="rId49" Type="http://schemas.openxmlformats.org/officeDocument/2006/relationships/hyperlink" Target="https://podminky.urs.cz/item/CS_URS_2022_02/580506111" TargetMode="External" /><Relationship Id="rId50" Type="http://schemas.openxmlformats.org/officeDocument/2006/relationships/hyperlink" Target="https://podminky.urs.cz/item/CS_URS_2022_02/580506115" TargetMode="External" /><Relationship Id="rId51" Type="http://schemas.openxmlformats.org/officeDocument/2006/relationships/hyperlink" Target="https://podminky.urs.cz/item/CS_URS_2022_02/580506116" TargetMode="External" /><Relationship Id="rId52" Type="http://schemas.openxmlformats.org/officeDocument/2006/relationships/hyperlink" Target="https://podminky.urs.cz/item/CS_URS_2022_02/580506117" TargetMode="External" /><Relationship Id="rId5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32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36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36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36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38</v>
      </c>
    </row>
    <row r="17" s="1" customFormat="1" ht="18.48" customHeight="1">
      <c r="B17" s="22"/>
      <c r="C17" s="23"/>
      <c r="D17" s="23"/>
      <c r="E17" s="28" t="s">
        <v>39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32</v>
      </c>
      <c r="AO17" s="23"/>
      <c r="AP17" s="23"/>
      <c r="AQ17" s="23"/>
      <c r="AR17" s="21"/>
      <c r="BE17" s="32"/>
      <c r="BS17" s="18" t="s">
        <v>38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40</v>
      </c>
    </row>
    <row r="19" s="1" customFormat="1" ht="12" customHeight="1">
      <c r="B19" s="22"/>
      <c r="C19" s="23"/>
      <c r="D19" s="33" t="s">
        <v>41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32</v>
      </c>
      <c r="AO19" s="23"/>
      <c r="AP19" s="23"/>
      <c r="AQ19" s="23"/>
      <c r="AR19" s="21"/>
      <c r="BE19" s="32"/>
      <c r="BS19" s="18" t="s">
        <v>42</v>
      </c>
    </row>
    <row r="20" s="1" customFormat="1" ht="18.48" customHeight="1">
      <c r="B20" s="22"/>
      <c r="C20" s="23"/>
      <c r="D20" s="23"/>
      <c r="E20" s="28" t="s">
        <v>43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32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45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46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ROUND(AG54,0)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47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48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49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50</v>
      </c>
      <c r="E29" s="49"/>
      <c r="F29" s="33" t="s">
        <v>51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0)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0)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52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0)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0)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53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0)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54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0)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55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0)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56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57</v>
      </c>
      <c r="U35" s="56"/>
      <c r="V35" s="56"/>
      <c r="W35" s="56"/>
      <c r="X35" s="58" t="s">
        <v>58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4" t="s">
        <v>59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3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R19-047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Stavba Tenisové haly na p.p.č. 422/1 nad stávající tenisové kurty k.ú. Klíše_revize_08/2022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3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Ústí n.L. - Klíše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3" t="s">
        <v>24</v>
      </c>
      <c r="AJ47" s="42"/>
      <c r="AK47" s="42"/>
      <c r="AL47" s="42"/>
      <c r="AM47" s="74" t="str">
        <f>IF(AN8= "","",AN8)</f>
        <v>18. 10. 2022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3" t="s">
        <v>30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Ústí nad Labem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3" t="s">
        <v>37</v>
      </c>
      <c r="AJ49" s="42"/>
      <c r="AK49" s="42"/>
      <c r="AL49" s="42"/>
      <c r="AM49" s="75" t="str">
        <f>IF(E17="","",E17)</f>
        <v>Ateliér B3, spol. s r.o.</v>
      </c>
      <c r="AN49" s="66"/>
      <c r="AO49" s="66"/>
      <c r="AP49" s="66"/>
      <c r="AQ49" s="42"/>
      <c r="AR49" s="46"/>
      <c r="AS49" s="76" t="s">
        <v>60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3" t="s">
        <v>35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3" t="s">
        <v>41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61</v>
      </c>
      <c r="D52" s="89"/>
      <c r="E52" s="89"/>
      <c r="F52" s="89"/>
      <c r="G52" s="89"/>
      <c r="H52" s="90"/>
      <c r="I52" s="91" t="s">
        <v>62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63</v>
      </c>
      <c r="AH52" s="89"/>
      <c r="AI52" s="89"/>
      <c r="AJ52" s="89"/>
      <c r="AK52" s="89"/>
      <c r="AL52" s="89"/>
      <c r="AM52" s="89"/>
      <c r="AN52" s="91" t="s">
        <v>64</v>
      </c>
      <c r="AO52" s="89"/>
      <c r="AP52" s="89"/>
      <c r="AQ52" s="93" t="s">
        <v>65</v>
      </c>
      <c r="AR52" s="46"/>
      <c r="AS52" s="94" t="s">
        <v>66</v>
      </c>
      <c r="AT52" s="95" t="s">
        <v>67</v>
      </c>
      <c r="AU52" s="95" t="s">
        <v>68</v>
      </c>
      <c r="AV52" s="95" t="s">
        <v>69</v>
      </c>
      <c r="AW52" s="95" t="s">
        <v>70</v>
      </c>
      <c r="AX52" s="95" t="s">
        <v>71</v>
      </c>
      <c r="AY52" s="95" t="s">
        <v>72</v>
      </c>
      <c r="AZ52" s="95" t="s">
        <v>73</v>
      </c>
      <c r="BA52" s="95" t="s">
        <v>74</v>
      </c>
      <c r="BB52" s="95" t="s">
        <v>75</v>
      </c>
      <c r="BC52" s="95" t="s">
        <v>76</v>
      </c>
      <c r="BD52" s="96" t="s">
        <v>77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78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ROUND(SUM(AG55:AG59),0)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32</v>
      </c>
      <c r="AR54" s="106"/>
      <c r="AS54" s="107">
        <f>ROUND(SUM(AS55:AS59),0)</f>
        <v>0</v>
      </c>
      <c r="AT54" s="108">
        <f>ROUND(SUM(AV54:AW54),1)</f>
        <v>0</v>
      </c>
      <c r="AU54" s="109">
        <f>ROUND(SUM(AU55:AU59),5)</f>
        <v>0</v>
      </c>
      <c r="AV54" s="108">
        <f>ROUND(AZ54*L29,1)</f>
        <v>0</v>
      </c>
      <c r="AW54" s="108">
        <f>ROUND(BA54*L30,1)</f>
        <v>0</v>
      </c>
      <c r="AX54" s="108">
        <f>ROUND(BB54*L29,1)</f>
        <v>0</v>
      </c>
      <c r="AY54" s="108">
        <f>ROUND(BC54*L30,1)</f>
        <v>0</v>
      </c>
      <c r="AZ54" s="108">
        <f>ROUND(SUM(AZ55:AZ59),0)</f>
        <v>0</v>
      </c>
      <c r="BA54" s="108">
        <f>ROUND(SUM(BA55:BA59),0)</f>
        <v>0</v>
      </c>
      <c r="BB54" s="108">
        <f>ROUND(SUM(BB55:BB59),0)</f>
        <v>0</v>
      </c>
      <c r="BC54" s="108">
        <f>ROUND(SUM(BC55:BC59),0)</f>
        <v>0</v>
      </c>
      <c r="BD54" s="110">
        <f>ROUND(SUM(BD55:BD59),0)</f>
        <v>0</v>
      </c>
      <c r="BE54" s="6"/>
      <c r="BS54" s="111" t="s">
        <v>79</v>
      </c>
      <c r="BT54" s="111" t="s">
        <v>80</v>
      </c>
      <c r="BU54" s="112" t="s">
        <v>81</v>
      </c>
      <c r="BV54" s="111" t="s">
        <v>82</v>
      </c>
      <c r="BW54" s="111" t="s">
        <v>5</v>
      </c>
      <c r="BX54" s="111" t="s">
        <v>83</v>
      </c>
      <c r="CL54" s="111" t="s">
        <v>19</v>
      </c>
    </row>
    <row r="55" s="7" customFormat="1" ht="16.5" customHeight="1">
      <c r="A55" s="113" t="s">
        <v>84</v>
      </c>
      <c r="B55" s="114"/>
      <c r="C55" s="115"/>
      <c r="D55" s="116" t="s">
        <v>85</v>
      </c>
      <c r="E55" s="116"/>
      <c r="F55" s="116"/>
      <c r="G55" s="116"/>
      <c r="H55" s="116"/>
      <c r="I55" s="117"/>
      <c r="J55" s="116" t="s">
        <v>86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'SO01 - SO 01 - Tenisová hala'!J30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87</v>
      </c>
      <c r="AR55" s="120"/>
      <c r="AS55" s="121">
        <v>0</v>
      </c>
      <c r="AT55" s="122">
        <f>ROUND(SUM(AV55:AW55),1)</f>
        <v>0</v>
      </c>
      <c r="AU55" s="123">
        <f>'SO01 - SO 01 - Tenisová hala'!P101</f>
        <v>0</v>
      </c>
      <c r="AV55" s="122">
        <f>'SO01 - SO 01 - Tenisová hala'!J33</f>
        <v>0</v>
      </c>
      <c r="AW55" s="122">
        <f>'SO01 - SO 01 - Tenisová hala'!J34</f>
        <v>0</v>
      </c>
      <c r="AX55" s="122">
        <f>'SO01 - SO 01 - Tenisová hala'!J35</f>
        <v>0</v>
      </c>
      <c r="AY55" s="122">
        <f>'SO01 - SO 01 - Tenisová hala'!J36</f>
        <v>0</v>
      </c>
      <c r="AZ55" s="122">
        <f>'SO01 - SO 01 - Tenisová hala'!F33</f>
        <v>0</v>
      </c>
      <c r="BA55" s="122">
        <f>'SO01 - SO 01 - Tenisová hala'!F34</f>
        <v>0</v>
      </c>
      <c r="BB55" s="122">
        <f>'SO01 - SO 01 - Tenisová hala'!F35</f>
        <v>0</v>
      </c>
      <c r="BC55" s="122">
        <f>'SO01 - SO 01 - Tenisová hala'!F36</f>
        <v>0</v>
      </c>
      <c r="BD55" s="124">
        <f>'SO01 - SO 01 - Tenisová hala'!F37</f>
        <v>0</v>
      </c>
      <c r="BE55" s="7"/>
      <c r="BT55" s="125" t="s">
        <v>40</v>
      </c>
      <c r="BV55" s="125" t="s">
        <v>82</v>
      </c>
      <c r="BW55" s="125" t="s">
        <v>88</v>
      </c>
      <c r="BX55" s="125" t="s">
        <v>5</v>
      </c>
      <c r="CL55" s="125" t="s">
        <v>32</v>
      </c>
      <c r="CM55" s="125" t="s">
        <v>89</v>
      </c>
    </row>
    <row r="56" s="7" customFormat="1" ht="16.5" customHeight="1">
      <c r="A56" s="113" t="s">
        <v>84</v>
      </c>
      <c r="B56" s="114"/>
      <c r="C56" s="115"/>
      <c r="D56" s="116" t="s">
        <v>90</v>
      </c>
      <c r="E56" s="116"/>
      <c r="F56" s="116"/>
      <c r="G56" s="116"/>
      <c r="H56" s="116"/>
      <c r="I56" s="117"/>
      <c r="J56" s="116" t="s">
        <v>91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'IO01 - IO 01 - Přípojka p...'!J30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92</v>
      </c>
      <c r="AR56" s="120"/>
      <c r="AS56" s="121">
        <v>0</v>
      </c>
      <c r="AT56" s="122">
        <f>ROUND(SUM(AV56:AW56),1)</f>
        <v>0</v>
      </c>
      <c r="AU56" s="123">
        <f>'IO01 - IO 01 - Přípojka p...'!P91</f>
        <v>0</v>
      </c>
      <c r="AV56" s="122">
        <f>'IO01 - IO 01 - Přípojka p...'!J33</f>
        <v>0</v>
      </c>
      <c r="AW56" s="122">
        <f>'IO01 - IO 01 - Přípojka p...'!J34</f>
        <v>0</v>
      </c>
      <c r="AX56" s="122">
        <f>'IO01 - IO 01 - Přípojka p...'!J35</f>
        <v>0</v>
      </c>
      <c r="AY56" s="122">
        <f>'IO01 - IO 01 - Přípojka p...'!J36</f>
        <v>0</v>
      </c>
      <c r="AZ56" s="122">
        <f>'IO01 - IO 01 - Přípojka p...'!F33</f>
        <v>0</v>
      </c>
      <c r="BA56" s="122">
        <f>'IO01 - IO 01 - Přípojka p...'!F34</f>
        <v>0</v>
      </c>
      <c r="BB56" s="122">
        <f>'IO01 - IO 01 - Přípojka p...'!F35</f>
        <v>0</v>
      </c>
      <c r="BC56" s="122">
        <f>'IO01 - IO 01 - Přípojka p...'!F36</f>
        <v>0</v>
      </c>
      <c r="BD56" s="124">
        <f>'IO01 - IO 01 - Přípojka p...'!F37</f>
        <v>0</v>
      </c>
      <c r="BE56" s="7"/>
      <c r="BT56" s="125" t="s">
        <v>40</v>
      </c>
      <c r="BV56" s="125" t="s">
        <v>82</v>
      </c>
      <c r="BW56" s="125" t="s">
        <v>93</v>
      </c>
      <c r="BX56" s="125" t="s">
        <v>5</v>
      </c>
      <c r="CL56" s="125" t="s">
        <v>32</v>
      </c>
      <c r="CM56" s="125" t="s">
        <v>89</v>
      </c>
    </row>
    <row r="57" s="7" customFormat="1" ht="16.5" customHeight="1">
      <c r="A57" s="113" t="s">
        <v>84</v>
      </c>
      <c r="B57" s="114"/>
      <c r="C57" s="115"/>
      <c r="D57" s="116" t="s">
        <v>94</v>
      </c>
      <c r="E57" s="116"/>
      <c r="F57" s="116"/>
      <c r="G57" s="116"/>
      <c r="H57" s="116"/>
      <c r="I57" s="117"/>
      <c r="J57" s="116" t="s">
        <v>95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'IO02 - IO 02 - Přípojka NN'!J30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92</v>
      </c>
      <c r="AR57" s="120"/>
      <c r="AS57" s="121">
        <v>0</v>
      </c>
      <c r="AT57" s="122">
        <f>ROUND(SUM(AV57:AW57),1)</f>
        <v>0</v>
      </c>
      <c r="AU57" s="123">
        <f>'IO02 - IO 02 - Přípojka NN'!P82</f>
        <v>0</v>
      </c>
      <c r="AV57" s="122">
        <f>'IO02 - IO 02 - Přípojka NN'!J33</f>
        <v>0</v>
      </c>
      <c r="AW57" s="122">
        <f>'IO02 - IO 02 - Přípojka NN'!J34</f>
        <v>0</v>
      </c>
      <c r="AX57" s="122">
        <f>'IO02 - IO 02 - Přípojka NN'!J35</f>
        <v>0</v>
      </c>
      <c r="AY57" s="122">
        <f>'IO02 - IO 02 - Přípojka NN'!J36</f>
        <v>0</v>
      </c>
      <c r="AZ57" s="122">
        <f>'IO02 - IO 02 - Přípojka NN'!F33</f>
        <v>0</v>
      </c>
      <c r="BA57" s="122">
        <f>'IO02 - IO 02 - Přípojka NN'!F34</f>
        <v>0</v>
      </c>
      <c r="BB57" s="122">
        <f>'IO02 - IO 02 - Přípojka NN'!F35</f>
        <v>0</v>
      </c>
      <c r="BC57" s="122">
        <f>'IO02 - IO 02 - Přípojka NN'!F36</f>
        <v>0</v>
      </c>
      <c r="BD57" s="124">
        <f>'IO02 - IO 02 - Přípojka NN'!F37</f>
        <v>0</v>
      </c>
      <c r="BE57" s="7"/>
      <c r="BT57" s="125" t="s">
        <v>40</v>
      </c>
      <c r="BV57" s="125" t="s">
        <v>82</v>
      </c>
      <c r="BW57" s="125" t="s">
        <v>96</v>
      </c>
      <c r="BX57" s="125" t="s">
        <v>5</v>
      </c>
      <c r="CL57" s="125" t="s">
        <v>32</v>
      </c>
      <c r="CM57" s="125" t="s">
        <v>89</v>
      </c>
    </row>
    <row r="58" s="7" customFormat="1" ht="16.5" customHeight="1">
      <c r="A58" s="113" t="s">
        <v>84</v>
      </c>
      <c r="B58" s="114"/>
      <c r="C58" s="115"/>
      <c r="D58" s="116" t="s">
        <v>97</v>
      </c>
      <c r="E58" s="116"/>
      <c r="F58" s="116"/>
      <c r="G58" s="116"/>
      <c r="H58" s="116"/>
      <c r="I58" s="117"/>
      <c r="J58" s="116" t="s">
        <v>98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'PS01 - PS 01 - Vnitřní vy...'!J30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99</v>
      </c>
      <c r="AR58" s="120"/>
      <c r="AS58" s="121">
        <v>0</v>
      </c>
      <c r="AT58" s="122">
        <f>ROUND(SUM(AV58:AW58),1)</f>
        <v>0</v>
      </c>
      <c r="AU58" s="123">
        <f>'PS01 - PS 01 - Vnitřní vy...'!P81</f>
        <v>0</v>
      </c>
      <c r="AV58" s="122">
        <f>'PS01 - PS 01 - Vnitřní vy...'!J33</f>
        <v>0</v>
      </c>
      <c r="AW58" s="122">
        <f>'PS01 - PS 01 - Vnitřní vy...'!J34</f>
        <v>0</v>
      </c>
      <c r="AX58" s="122">
        <f>'PS01 - PS 01 - Vnitřní vy...'!J35</f>
        <v>0</v>
      </c>
      <c r="AY58" s="122">
        <f>'PS01 - PS 01 - Vnitřní vy...'!J36</f>
        <v>0</v>
      </c>
      <c r="AZ58" s="122">
        <f>'PS01 - PS 01 - Vnitřní vy...'!F33</f>
        <v>0</v>
      </c>
      <c r="BA58" s="122">
        <f>'PS01 - PS 01 - Vnitřní vy...'!F34</f>
        <v>0</v>
      </c>
      <c r="BB58" s="122">
        <f>'PS01 - PS 01 - Vnitřní vy...'!F35</f>
        <v>0</v>
      </c>
      <c r="BC58" s="122">
        <f>'PS01 - PS 01 - Vnitřní vy...'!F36</f>
        <v>0</v>
      </c>
      <c r="BD58" s="124">
        <f>'PS01 - PS 01 - Vnitřní vy...'!F37</f>
        <v>0</v>
      </c>
      <c r="BE58" s="7"/>
      <c r="BT58" s="125" t="s">
        <v>40</v>
      </c>
      <c r="BV58" s="125" t="s">
        <v>82</v>
      </c>
      <c r="BW58" s="125" t="s">
        <v>100</v>
      </c>
      <c r="BX58" s="125" t="s">
        <v>5</v>
      </c>
      <c r="CL58" s="125" t="s">
        <v>32</v>
      </c>
      <c r="CM58" s="125" t="s">
        <v>89</v>
      </c>
    </row>
    <row r="59" s="7" customFormat="1" ht="16.5" customHeight="1">
      <c r="A59" s="113" t="s">
        <v>84</v>
      </c>
      <c r="B59" s="114"/>
      <c r="C59" s="115"/>
      <c r="D59" s="116" t="s">
        <v>101</v>
      </c>
      <c r="E59" s="116"/>
      <c r="F59" s="116"/>
      <c r="G59" s="116"/>
      <c r="H59" s="116"/>
      <c r="I59" s="117"/>
      <c r="J59" s="116" t="s">
        <v>102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'VON - Vedlejší a ostatní 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101</v>
      </c>
      <c r="AR59" s="120"/>
      <c r="AS59" s="126">
        <v>0</v>
      </c>
      <c r="AT59" s="127">
        <f>ROUND(SUM(AV59:AW59),1)</f>
        <v>0</v>
      </c>
      <c r="AU59" s="128">
        <f>'VON - Vedlejší a ostatní ...'!P84</f>
        <v>0</v>
      </c>
      <c r="AV59" s="127">
        <f>'VON - Vedlejší a ostatní ...'!J33</f>
        <v>0</v>
      </c>
      <c r="AW59" s="127">
        <f>'VON - Vedlejší a ostatní ...'!J34</f>
        <v>0</v>
      </c>
      <c r="AX59" s="127">
        <f>'VON - Vedlejší a ostatní ...'!J35</f>
        <v>0</v>
      </c>
      <c r="AY59" s="127">
        <f>'VON - Vedlejší a ostatní ...'!J36</f>
        <v>0</v>
      </c>
      <c r="AZ59" s="127">
        <f>'VON - Vedlejší a ostatní ...'!F33</f>
        <v>0</v>
      </c>
      <c r="BA59" s="127">
        <f>'VON - Vedlejší a ostatní ...'!F34</f>
        <v>0</v>
      </c>
      <c r="BB59" s="127">
        <f>'VON - Vedlejší a ostatní ...'!F35</f>
        <v>0</v>
      </c>
      <c r="BC59" s="127">
        <f>'VON - Vedlejší a ostatní ...'!F36</f>
        <v>0</v>
      </c>
      <c r="BD59" s="129">
        <f>'VON - Vedlejší a ostatní ...'!F37</f>
        <v>0</v>
      </c>
      <c r="BE59" s="7"/>
      <c r="BT59" s="125" t="s">
        <v>40</v>
      </c>
      <c r="BV59" s="125" t="s">
        <v>82</v>
      </c>
      <c r="BW59" s="125" t="s">
        <v>103</v>
      </c>
      <c r="BX59" s="125" t="s">
        <v>5</v>
      </c>
      <c r="CL59" s="125" t="s">
        <v>32</v>
      </c>
      <c r="CM59" s="125" t="s">
        <v>89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u52vBZJM4vH4W41nt19ZkM8j/RmR6kJgBE9PaAEW1QZSHnDOqCpfgbHHMRiWjuULy5Ay/stGGZe7WJBqSoL7Kw==" hashValue="msStPeJREcvW+3+D5q+JF9vXgZcIYSMI+2Ek1RhTlHN40xoBgV5uTvRXX6WATBQPHBtKQOXwCx6XOfws2x6w/g==" algorithmName="SHA-512" password="EE7F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01 - SO 01 - Tenisová hala'!C2" display="/"/>
    <hyperlink ref="A56" location="'IO01 - IO 01 - Přípojka p...'!C2" display="/"/>
    <hyperlink ref="A57" location="'IO02 - IO 02 - Přípojka NN'!C2" display="/"/>
    <hyperlink ref="A58" location="'PS01 - PS 01 - Vnitřní vy...'!C2" display="/"/>
    <hyperlink ref="A59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89</v>
      </c>
    </row>
    <row r="4" s="1" customFormat="1" ht="24.96" customHeight="1">
      <c r="B4" s="21"/>
      <c r="D4" s="132" t="s">
        <v>104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26.25" customHeight="1">
      <c r="B7" s="21"/>
      <c r="E7" s="135" t="str">
        <f>'Rekapitulace stavby'!K6</f>
        <v>Stavba Tenisové haly na p.p.č. 422/1 nad stávající tenisové kurty k.ú. Klíše_revize_08/2022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32</v>
      </c>
      <c r="G11" s="40"/>
      <c r="H11" s="40"/>
      <c r="I11" s="134" t="s">
        <v>20</v>
      </c>
      <c r="J11" s="138" t="s">
        <v>32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18. 10. 2022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32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35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37</v>
      </c>
      <c r="E20" s="40"/>
      <c r="F20" s="40"/>
      <c r="G20" s="40"/>
      <c r="H20" s="40"/>
      <c r="I20" s="134" t="s">
        <v>31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39</v>
      </c>
      <c r="F21" s="40"/>
      <c r="G21" s="40"/>
      <c r="H21" s="40"/>
      <c r="I21" s="134" t="s">
        <v>34</v>
      </c>
      <c r="J21" s="138" t="s">
        <v>32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41</v>
      </c>
      <c r="E23" s="40"/>
      <c r="F23" s="40"/>
      <c r="G23" s="40"/>
      <c r="H23" s="40"/>
      <c r="I23" s="134" t="s">
        <v>31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34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107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46</v>
      </c>
      <c r="E30" s="40"/>
      <c r="F30" s="40"/>
      <c r="G30" s="40"/>
      <c r="H30" s="40"/>
      <c r="I30" s="40"/>
      <c r="J30" s="146">
        <f>ROUND(J101, 0)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48</v>
      </c>
      <c r="G32" s="40"/>
      <c r="H32" s="40"/>
      <c r="I32" s="147" t="s">
        <v>47</v>
      </c>
      <c r="J32" s="147" t="s">
        <v>49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50</v>
      </c>
      <c r="E33" s="134" t="s">
        <v>51</v>
      </c>
      <c r="F33" s="149">
        <f>ROUND((SUM(BE101:BE675)),  0)</f>
        <v>0</v>
      </c>
      <c r="G33" s="40"/>
      <c r="H33" s="40"/>
      <c r="I33" s="150">
        <v>0.20999999999999999</v>
      </c>
      <c r="J33" s="149">
        <f>ROUND(((SUM(BE101:BE675))*I33),  0)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52</v>
      </c>
      <c r="F34" s="149">
        <f>ROUND((SUM(BF101:BF675)),  0)</f>
        <v>0</v>
      </c>
      <c r="G34" s="40"/>
      <c r="H34" s="40"/>
      <c r="I34" s="150">
        <v>0.14999999999999999</v>
      </c>
      <c r="J34" s="149">
        <f>ROUND(((SUM(BF101:BF675))*I34),  0)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53</v>
      </c>
      <c r="F35" s="149">
        <f>ROUND((SUM(BG101:BG675)),  0)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54</v>
      </c>
      <c r="F36" s="149">
        <f>ROUND((SUM(BH101:BH675)),  0)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55</v>
      </c>
      <c r="F37" s="149">
        <f>ROUND((SUM(BI101:BI675)),  0)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56</v>
      </c>
      <c r="E39" s="153"/>
      <c r="F39" s="153"/>
      <c r="G39" s="154" t="s">
        <v>57</v>
      </c>
      <c r="H39" s="155" t="s">
        <v>58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108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Stavba Tenisové haly na p.p.č. 422/1 nad stávající tenisové kurty k.ú. Klíše_revize_08/2022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SO01 - SO 01 - Tenisová hala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Ústí n.L. - Klíše</v>
      </c>
      <c r="G52" s="42"/>
      <c r="H52" s="42"/>
      <c r="I52" s="33" t="s">
        <v>24</v>
      </c>
      <c r="J52" s="74" t="str">
        <f>IF(J12="","",J12)</f>
        <v>18. 10. 2022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>Statutární město Ústí nad Labem</v>
      </c>
      <c r="G54" s="42"/>
      <c r="H54" s="42"/>
      <c r="I54" s="33" t="s">
        <v>37</v>
      </c>
      <c r="J54" s="38" t="str">
        <f>E21</f>
        <v>Ateliér B3,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41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109</v>
      </c>
      <c r="D57" s="164"/>
      <c r="E57" s="164"/>
      <c r="F57" s="164"/>
      <c r="G57" s="164"/>
      <c r="H57" s="164"/>
      <c r="I57" s="164"/>
      <c r="J57" s="165" t="s">
        <v>110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78</v>
      </c>
      <c r="D59" s="42"/>
      <c r="E59" s="42"/>
      <c r="F59" s="42"/>
      <c r="G59" s="42"/>
      <c r="H59" s="42"/>
      <c r="I59" s="42"/>
      <c r="J59" s="104">
        <f>J101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111</v>
      </c>
    </row>
    <row r="60" s="9" customFormat="1" ht="24.96" customHeight="1">
      <c r="A60" s="9"/>
      <c r="B60" s="167"/>
      <c r="C60" s="168"/>
      <c r="D60" s="169" t="s">
        <v>112</v>
      </c>
      <c r="E60" s="170"/>
      <c r="F60" s="170"/>
      <c r="G60" s="170"/>
      <c r="H60" s="170"/>
      <c r="I60" s="170"/>
      <c r="J60" s="171">
        <f>J102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113</v>
      </c>
      <c r="E61" s="176"/>
      <c r="F61" s="176"/>
      <c r="G61" s="176"/>
      <c r="H61" s="176"/>
      <c r="I61" s="176"/>
      <c r="J61" s="177">
        <f>J103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114</v>
      </c>
      <c r="E62" s="176"/>
      <c r="F62" s="176"/>
      <c r="G62" s="176"/>
      <c r="H62" s="176"/>
      <c r="I62" s="176"/>
      <c r="J62" s="177">
        <f>J237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115</v>
      </c>
      <c r="E63" s="176"/>
      <c r="F63" s="176"/>
      <c r="G63" s="176"/>
      <c r="H63" s="176"/>
      <c r="I63" s="176"/>
      <c r="J63" s="177">
        <f>J298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116</v>
      </c>
      <c r="E64" s="176"/>
      <c r="F64" s="176"/>
      <c r="G64" s="176"/>
      <c r="H64" s="176"/>
      <c r="I64" s="176"/>
      <c r="J64" s="177">
        <f>J310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117</v>
      </c>
      <c r="E65" s="176"/>
      <c r="F65" s="176"/>
      <c r="G65" s="176"/>
      <c r="H65" s="176"/>
      <c r="I65" s="176"/>
      <c r="J65" s="177">
        <f>J322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118</v>
      </c>
      <c r="E66" s="176"/>
      <c r="F66" s="176"/>
      <c r="G66" s="176"/>
      <c r="H66" s="176"/>
      <c r="I66" s="176"/>
      <c r="J66" s="177">
        <f>J341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119</v>
      </c>
      <c r="E67" s="176"/>
      <c r="F67" s="176"/>
      <c r="G67" s="176"/>
      <c r="H67" s="176"/>
      <c r="I67" s="176"/>
      <c r="J67" s="177">
        <f>J381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120</v>
      </c>
      <c r="E68" s="176"/>
      <c r="F68" s="176"/>
      <c r="G68" s="176"/>
      <c r="H68" s="176"/>
      <c r="I68" s="176"/>
      <c r="J68" s="177">
        <f>J416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121</v>
      </c>
      <c r="E69" s="170"/>
      <c r="F69" s="170"/>
      <c r="G69" s="170"/>
      <c r="H69" s="170"/>
      <c r="I69" s="170"/>
      <c r="J69" s="171">
        <f>J419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122</v>
      </c>
      <c r="E70" s="176"/>
      <c r="F70" s="176"/>
      <c r="G70" s="176"/>
      <c r="H70" s="176"/>
      <c r="I70" s="176"/>
      <c r="J70" s="177">
        <f>J420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123</v>
      </c>
      <c r="E71" s="176"/>
      <c r="F71" s="176"/>
      <c r="G71" s="176"/>
      <c r="H71" s="176"/>
      <c r="I71" s="176"/>
      <c r="J71" s="177">
        <f>J448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124</v>
      </c>
      <c r="E72" s="176"/>
      <c r="F72" s="176"/>
      <c r="G72" s="176"/>
      <c r="H72" s="176"/>
      <c r="I72" s="176"/>
      <c r="J72" s="177">
        <f>J471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125</v>
      </c>
      <c r="E73" s="176"/>
      <c r="F73" s="176"/>
      <c r="G73" s="176"/>
      <c r="H73" s="176"/>
      <c r="I73" s="176"/>
      <c r="J73" s="177">
        <f>J481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126</v>
      </c>
      <c r="E74" s="176"/>
      <c r="F74" s="176"/>
      <c r="G74" s="176"/>
      <c r="H74" s="176"/>
      <c r="I74" s="176"/>
      <c r="J74" s="177">
        <f>J498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73"/>
      <c r="C75" s="174"/>
      <c r="D75" s="175" t="s">
        <v>127</v>
      </c>
      <c r="E75" s="176"/>
      <c r="F75" s="176"/>
      <c r="G75" s="176"/>
      <c r="H75" s="176"/>
      <c r="I75" s="176"/>
      <c r="J75" s="177">
        <f>J499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73"/>
      <c r="C76" s="174"/>
      <c r="D76" s="175" t="s">
        <v>128</v>
      </c>
      <c r="E76" s="176"/>
      <c r="F76" s="176"/>
      <c r="G76" s="176"/>
      <c r="H76" s="176"/>
      <c r="I76" s="176"/>
      <c r="J76" s="177">
        <f>J544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129</v>
      </c>
      <c r="E77" s="176"/>
      <c r="F77" s="176"/>
      <c r="G77" s="176"/>
      <c r="H77" s="176"/>
      <c r="I77" s="176"/>
      <c r="J77" s="177">
        <f>J575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130</v>
      </c>
      <c r="E78" s="176"/>
      <c r="F78" s="176"/>
      <c r="G78" s="176"/>
      <c r="H78" s="176"/>
      <c r="I78" s="176"/>
      <c r="J78" s="177">
        <f>J577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131</v>
      </c>
      <c r="E79" s="176"/>
      <c r="F79" s="176"/>
      <c r="G79" s="176"/>
      <c r="H79" s="176"/>
      <c r="I79" s="176"/>
      <c r="J79" s="177">
        <f>J593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132</v>
      </c>
      <c r="E80" s="176"/>
      <c r="F80" s="176"/>
      <c r="G80" s="176"/>
      <c r="H80" s="176"/>
      <c r="I80" s="176"/>
      <c r="J80" s="177">
        <f>J619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133</v>
      </c>
      <c r="E81" s="176"/>
      <c r="F81" s="176"/>
      <c r="G81" s="176"/>
      <c r="H81" s="176"/>
      <c r="I81" s="176"/>
      <c r="J81" s="177">
        <f>J655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4" t="s">
        <v>134</v>
      </c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16</v>
      </c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6.25" customHeight="1">
      <c r="A91" s="40"/>
      <c r="B91" s="41"/>
      <c r="C91" s="42"/>
      <c r="D91" s="42"/>
      <c r="E91" s="162" t="str">
        <f>E7</f>
        <v>Stavba Tenisové haly na p.p.č. 422/1 nad stávající tenisové kurty k.ú. Klíše_revize_08/2022</v>
      </c>
      <c r="F91" s="33"/>
      <c r="G91" s="33"/>
      <c r="H91" s="33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3" t="s">
        <v>105</v>
      </c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E9</f>
        <v>SO01 - SO 01 - Tenisová hala</v>
      </c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3" t="s">
        <v>22</v>
      </c>
      <c r="D95" s="42"/>
      <c r="E95" s="42"/>
      <c r="F95" s="28" t="str">
        <f>F12</f>
        <v>Ústí n.L. - Klíše</v>
      </c>
      <c r="G95" s="42"/>
      <c r="H95" s="42"/>
      <c r="I95" s="33" t="s">
        <v>24</v>
      </c>
      <c r="J95" s="74" t="str">
        <f>IF(J12="","",J12)</f>
        <v>18. 10. 2022</v>
      </c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3" t="s">
        <v>30</v>
      </c>
      <c r="D97" s="42"/>
      <c r="E97" s="42"/>
      <c r="F97" s="28" t="str">
        <f>E15</f>
        <v>Statutární město Ústí nad Labem</v>
      </c>
      <c r="G97" s="42"/>
      <c r="H97" s="42"/>
      <c r="I97" s="33" t="s">
        <v>37</v>
      </c>
      <c r="J97" s="38" t="str">
        <f>E21</f>
        <v>Ateliér B3, spol. s r.o.</v>
      </c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3" t="s">
        <v>35</v>
      </c>
      <c r="D98" s="42"/>
      <c r="E98" s="42"/>
      <c r="F98" s="28" t="str">
        <f>IF(E18="","",E18)</f>
        <v>Vyplň údaj</v>
      </c>
      <c r="G98" s="42"/>
      <c r="H98" s="42"/>
      <c r="I98" s="33" t="s">
        <v>41</v>
      </c>
      <c r="J98" s="38" t="str">
        <f>E24</f>
        <v xml:space="preserve"> </v>
      </c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79"/>
      <c r="B100" s="180"/>
      <c r="C100" s="181" t="s">
        <v>135</v>
      </c>
      <c r="D100" s="182" t="s">
        <v>65</v>
      </c>
      <c r="E100" s="182" t="s">
        <v>61</v>
      </c>
      <c r="F100" s="182" t="s">
        <v>62</v>
      </c>
      <c r="G100" s="182" t="s">
        <v>136</v>
      </c>
      <c r="H100" s="182" t="s">
        <v>137</v>
      </c>
      <c r="I100" s="182" t="s">
        <v>138</v>
      </c>
      <c r="J100" s="182" t="s">
        <v>110</v>
      </c>
      <c r="K100" s="183" t="s">
        <v>139</v>
      </c>
      <c r="L100" s="184"/>
      <c r="M100" s="94" t="s">
        <v>32</v>
      </c>
      <c r="N100" s="95" t="s">
        <v>50</v>
      </c>
      <c r="O100" s="95" t="s">
        <v>140</v>
      </c>
      <c r="P100" s="95" t="s">
        <v>141</v>
      </c>
      <c r="Q100" s="95" t="s">
        <v>142</v>
      </c>
      <c r="R100" s="95" t="s">
        <v>143</v>
      </c>
      <c r="S100" s="95" t="s">
        <v>144</v>
      </c>
      <c r="T100" s="96" t="s">
        <v>145</v>
      </c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</row>
    <row r="101" s="2" customFormat="1" ht="22.8" customHeight="1">
      <c r="A101" s="40"/>
      <c r="B101" s="41"/>
      <c r="C101" s="101" t="s">
        <v>146</v>
      </c>
      <c r="D101" s="42"/>
      <c r="E101" s="42"/>
      <c r="F101" s="42"/>
      <c r="G101" s="42"/>
      <c r="H101" s="42"/>
      <c r="I101" s="42"/>
      <c r="J101" s="185">
        <f>BK101</f>
        <v>0</v>
      </c>
      <c r="K101" s="42"/>
      <c r="L101" s="46"/>
      <c r="M101" s="97"/>
      <c r="N101" s="186"/>
      <c r="O101" s="98"/>
      <c r="P101" s="187">
        <f>P102+P419</f>
        <v>0</v>
      </c>
      <c r="Q101" s="98"/>
      <c r="R101" s="187">
        <f>R102+R419</f>
        <v>546.57852870999989</v>
      </c>
      <c r="S101" s="98"/>
      <c r="T101" s="188">
        <f>T102+T419</f>
        <v>167.77453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79</v>
      </c>
      <c r="AU101" s="18" t="s">
        <v>111</v>
      </c>
      <c r="BK101" s="189">
        <f>BK102+BK419</f>
        <v>0</v>
      </c>
    </row>
    <row r="102" s="12" customFormat="1" ht="25.92" customHeight="1">
      <c r="A102" s="12"/>
      <c r="B102" s="190"/>
      <c r="C102" s="191"/>
      <c r="D102" s="192" t="s">
        <v>79</v>
      </c>
      <c r="E102" s="193" t="s">
        <v>147</v>
      </c>
      <c r="F102" s="193" t="s">
        <v>148</v>
      </c>
      <c r="G102" s="191"/>
      <c r="H102" s="191"/>
      <c r="I102" s="194"/>
      <c r="J102" s="195">
        <f>BK102</f>
        <v>0</v>
      </c>
      <c r="K102" s="191"/>
      <c r="L102" s="196"/>
      <c r="M102" s="197"/>
      <c r="N102" s="198"/>
      <c r="O102" s="198"/>
      <c r="P102" s="199">
        <f>P103+P237+P298+P310+P322+P341+P381+P416</f>
        <v>0</v>
      </c>
      <c r="Q102" s="198"/>
      <c r="R102" s="199">
        <f>R103+R237+R298+R310+R322+R341+R381+R416</f>
        <v>541.63671873999988</v>
      </c>
      <c r="S102" s="198"/>
      <c r="T102" s="200">
        <f>T103+T237+T298+T310+T322+T341+T381+T416</f>
        <v>166.92453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40</v>
      </c>
      <c r="AT102" s="202" t="s">
        <v>79</v>
      </c>
      <c r="AU102" s="202" t="s">
        <v>80</v>
      </c>
      <c r="AY102" s="201" t="s">
        <v>149</v>
      </c>
      <c r="BK102" s="203">
        <f>BK103+BK237+BK298+BK310+BK322+BK341+BK381+BK416</f>
        <v>0</v>
      </c>
    </row>
    <row r="103" s="12" customFormat="1" ht="22.8" customHeight="1">
      <c r="A103" s="12"/>
      <c r="B103" s="190"/>
      <c r="C103" s="191"/>
      <c r="D103" s="192" t="s">
        <v>79</v>
      </c>
      <c r="E103" s="204" t="s">
        <v>40</v>
      </c>
      <c r="F103" s="204" t="s">
        <v>150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SUM(P104:P236)</f>
        <v>0</v>
      </c>
      <c r="Q103" s="198"/>
      <c r="R103" s="199">
        <f>SUM(R104:R236)</f>
        <v>32.399999999999999</v>
      </c>
      <c r="S103" s="198"/>
      <c r="T103" s="200">
        <f>SUM(T104:T236)</f>
        <v>101.35853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40</v>
      </c>
      <c r="AT103" s="202" t="s">
        <v>79</v>
      </c>
      <c r="AU103" s="202" t="s">
        <v>40</v>
      </c>
      <c r="AY103" s="201" t="s">
        <v>149</v>
      </c>
      <c r="BK103" s="203">
        <f>SUM(BK104:BK236)</f>
        <v>0</v>
      </c>
    </row>
    <row r="104" s="2" customFormat="1" ht="55.5" customHeight="1">
      <c r="A104" s="40"/>
      <c r="B104" s="41"/>
      <c r="C104" s="206" t="s">
        <v>40</v>
      </c>
      <c r="D104" s="206" t="s">
        <v>151</v>
      </c>
      <c r="E104" s="207" t="s">
        <v>152</v>
      </c>
      <c r="F104" s="208" t="s">
        <v>153</v>
      </c>
      <c r="G104" s="209" t="s">
        <v>154</v>
      </c>
      <c r="H104" s="210">
        <v>111.383</v>
      </c>
      <c r="I104" s="211"/>
      <c r="J104" s="212">
        <f>ROUND(I104*H104,2)</f>
        <v>0</v>
      </c>
      <c r="K104" s="208" t="s">
        <v>155</v>
      </c>
      <c r="L104" s="46"/>
      <c r="M104" s="213" t="s">
        <v>32</v>
      </c>
      <c r="N104" s="214" t="s">
        <v>51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0.57999999999999996</v>
      </c>
      <c r="T104" s="216">
        <f>S104*H104</f>
        <v>64.602139999999991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156</v>
      </c>
      <c r="AT104" s="217" t="s">
        <v>151</v>
      </c>
      <c r="AU104" s="217" t="s">
        <v>89</v>
      </c>
      <c r="AY104" s="18" t="s">
        <v>149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40</v>
      </c>
      <c r="BK104" s="218">
        <f>ROUND(I104*H104,2)</f>
        <v>0</v>
      </c>
      <c r="BL104" s="18" t="s">
        <v>156</v>
      </c>
      <c r="BM104" s="217" t="s">
        <v>157</v>
      </c>
    </row>
    <row r="105" s="2" customFormat="1">
      <c r="A105" s="40"/>
      <c r="B105" s="41"/>
      <c r="C105" s="42"/>
      <c r="D105" s="219" t="s">
        <v>158</v>
      </c>
      <c r="E105" s="42"/>
      <c r="F105" s="220" t="s">
        <v>159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158</v>
      </c>
      <c r="AU105" s="18" t="s">
        <v>89</v>
      </c>
    </row>
    <row r="106" s="2" customFormat="1">
      <c r="A106" s="40"/>
      <c r="B106" s="41"/>
      <c r="C106" s="42"/>
      <c r="D106" s="224" t="s">
        <v>160</v>
      </c>
      <c r="E106" s="42"/>
      <c r="F106" s="225" t="s">
        <v>161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8" t="s">
        <v>160</v>
      </c>
      <c r="AU106" s="18" t="s">
        <v>89</v>
      </c>
    </row>
    <row r="107" s="13" customFormat="1">
      <c r="A107" s="13"/>
      <c r="B107" s="226"/>
      <c r="C107" s="227"/>
      <c r="D107" s="224" t="s">
        <v>162</v>
      </c>
      <c r="E107" s="228" t="s">
        <v>32</v>
      </c>
      <c r="F107" s="229" t="s">
        <v>163</v>
      </c>
      <c r="G107" s="227"/>
      <c r="H107" s="228" t="s">
        <v>32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162</v>
      </c>
      <c r="AU107" s="235" t="s">
        <v>89</v>
      </c>
      <c r="AV107" s="13" t="s">
        <v>40</v>
      </c>
      <c r="AW107" s="13" t="s">
        <v>38</v>
      </c>
      <c r="AX107" s="13" t="s">
        <v>80</v>
      </c>
      <c r="AY107" s="235" t="s">
        <v>149</v>
      </c>
    </row>
    <row r="108" s="14" customFormat="1">
      <c r="A108" s="14"/>
      <c r="B108" s="236"/>
      <c r="C108" s="237"/>
      <c r="D108" s="224" t="s">
        <v>162</v>
      </c>
      <c r="E108" s="238" t="s">
        <v>32</v>
      </c>
      <c r="F108" s="239" t="s">
        <v>164</v>
      </c>
      <c r="G108" s="237"/>
      <c r="H108" s="240">
        <v>46.079999999999998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162</v>
      </c>
      <c r="AU108" s="246" t="s">
        <v>89</v>
      </c>
      <c r="AV108" s="14" t="s">
        <v>89</v>
      </c>
      <c r="AW108" s="14" t="s">
        <v>38</v>
      </c>
      <c r="AX108" s="14" t="s">
        <v>80</v>
      </c>
      <c r="AY108" s="246" t="s">
        <v>149</v>
      </c>
    </row>
    <row r="109" s="14" customFormat="1">
      <c r="A109" s="14"/>
      <c r="B109" s="236"/>
      <c r="C109" s="237"/>
      <c r="D109" s="224" t="s">
        <v>162</v>
      </c>
      <c r="E109" s="238" t="s">
        <v>32</v>
      </c>
      <c r="F109" s="239" t="s">
        <v>165</v>
      </c>
      <c r="G109" s="237"/>
      <c r="H109" s="240">
        <v>14.67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162</v>
      </c>
      <c r="AU109" s="246" t="s">
        <v>89</v>
      </c>
      <c r="AV109" s="14" t="s">
        <v>89</v>
      </c>
      <c r="AW109" s="14" t="s">
        <v>38</v>
      </c>
      <c r="AX109" s="14" t="s">
        <v>80</v>
      </c>
      <c r="AY109" s="246" t="s">
        <v>149</v>
      </c>
    </row>
    <row r="110" s="14" customFormat="1">
      <c r="A110" s="14"/>
      <c r="B110" s="236"/>
      <c r="C110" s="237"/>
      <c r="D110" s="224" t="s">
        <v>162</v>
      </c>
      <c r="E110" s="238" t="s">
        <v>32</v>
      </c>
      <c r="F110" s="239" t="s">
        <v>166</v>
      </c>
      <c r="G110" s="237"/>
      <c r="H110" s="240">
        <v>50.633000000000003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162</v>
      </c>
      <c r="AU110" s="246" t="s">
        <v>89</v>
      </c>
      <c r="AV110" s="14" t="s">
        <v>89</v>
      </c>
      <c r="AW110" s="14" t="s">
        <v>38</v>
      </c>
      <c r="AX110" s="14" t="s">
        <v>80</v>
      </c>
      <c r="AY110" s="246" t="s">
        <v>149</v>
      </c>
    </row>
    <row r="111" s="2" customFormat="1" ht="55.5" customHeight="1">
      <c r="A111" s="40"/>
      <c r="B111" s="41"/>
      <c r="C111" s="206" t="s">
        <v>89</v>
      </c>
      <c r="D111" s="206" t="s">
        <v>151</v>
      </c>
      <c r="E111" s="207" t="s">
        <v>167</v>
      </c>
      <c r="F111" s="208" t="s">
        <v>168</v>
      </c>
      <c r="G111" s="209" t="s">
        <v>154</v>
      </c>
      <c r="H111" s="210">
        <v>111.383</v>
      </c>
      <c r="I111" s="211"/>
      <c r="J111" s="212">
        <f>ROUND(I111*H111,2)</f>
        <v>0</v>
      </c>
      <c r="K111" s="208" t="s">
        <v>155</v>
      </c>
      <c r="L111" s="46"/>
      <c r="M111" s="213" t="s">
        <v>32</v>
      </c>
      <c r="N111" s="214" t="s">
        <v>51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0.33000000000000002</v>
      </c>
      <c r="T111" s="216">
        <f>S111*H111</f>
        <v>36.756390000000003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156</v>
      </c>
      <c r="AT111" s="217" t="s">
        <v>151</v>
      </c>
      <c r="AU111" s="217" t="s">
        <v>89</v>
      </c>
      <c r="AY111" s="18" t="s">
        <v>149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40</v>
      </c>
      <c r="BK111" s="218">
        <f>ROUND(I111*H111,2)</f>
        <v>0</v>
      </c>
      <c r="BL111" s="18" t="s">
        <v>156</v>
      </c>
      <c r="BM111" s="217" t="s">
        <v>169</v>
      </c>
    </row>
    <row r="112" s="2" customFormat="1">
      <c r="A112" s="40"/>
      <c r="B112" s="41"/>
      <c r="C112" s="42"/>
      <c r="D112" s="219" t="s">
        <v>158</v>
      </c>
      <c r="E112" s="42"/>
      <c r="F112" s="220" t="s">
        <v>170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8" t="s">
        <v>158</v>
      </c>
      <c r="AU112" s="18" t="s">
        <v>89</v>
      </c>
    </row>
    <row r="113" s="2" customFormat="1">
      <c r="A113" s="40"/>
      <c r="B113" s="41"/>
      <c r="C113" s="42"/>
      <c r="D113" s="224" t="s">
        <v>160</v>
      </c>
      <c r="E113" s="42"/>
      <c r="F113" s="225" t="s">
        <v>171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8" t="s">
        <v>160</v>
      </c>
      <c r="AU113" s="18" t="s">
        <v>89</v>
      </c>
    </row>
    <row r="114" s="13" customFormat="1">
      <c r="A114" s="13"/>
      <c r="B114" s="226"/>
      <c r="C114" s="227"/>
      <c r="D114" s="224" t="s">
        <v>162</v>
      </c>
      <c r="E114" s="228" t="s">
        <v>32</v>
      </c>
      <c r="F114" s="229" t="s">
        <v>163</v>
      </c>
      <c r="G114" s="227"/>
      <c r="H114" s="228" t="s">
        <v>32</v>
      </c>
      <c r="I114" s="230"/>
      <c r="J114" s="227"/>
      <c r="K114" s="227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162</v>
      </c>
      <c r="AU114" s="235" t="s">
        <v>89</v>
      </c>
      <c r="AV114" s="13" t="s">
        <v>40</v>
      </c>
      <c r="AW114" s="13" t="s">
        <v>38</v>
      </c>
      <c r="AX114" s="13" t="s">
        <v>80</v>
      </c>
      <c r="AY114" s="235" t="s">
        <v>149</v>
      </c>
    </row>
    <row r="115" s="14" customFormat="1">
      <c r="A115" s="14"/>
      <c r="B115" s="236"/>
      <c r="C115" s="237"/>
      <c r="D115" s="224" t="s">
        <v>162</v>
      </c>
      <c r="E115" s="238" t="s">
        <v>32</v>
      </c>
      <c r="F115" s="239" t="s">
        <v>164</v>
      </c>
      <c r="G115" s="237"/>
      <c r="H115" s="240">
        <v>46.079999999999998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162</v>
      </c>
      <c r="AU115" s="246" t="s">
        <v>89</v>
      </c>
      <c r="AV115" s="14" t="s">
        <v>89</v>
      </c>
      <c r="AW115" s="14" t="s">
        <v>38</v>
      </c>
      <c r="AX115" s="14" t="s">
        <v>80</v>
      </c>
      <c r="AY115" s="246" t="s">
        <v>149</v>
      </c>
    </row>
    <row r="116" s="14" customFormat="1">
      <c r="A116" s="14"/>
      <c r="B116" s="236"/>
      <c r="C116" s="237"/>
      <c r="D116" s="224" t="s">
        <v>162</v>
      </c>
      <c r="E116" s="238" t="s">
        <v>32</v>
      </c>
      <c r="F116" s="239" t="s">
        <v>165</v>
      </c>
      <c r="G116" s="237"/>
      <c r="H116" s="240">
        <v>14.67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162</v>
      </c>
      <c r="AU116" s="246" t="s">
        <v>89</v>
      </c>
      <c r="AV116" s="14" t="s">
        <v>89</v>
      </c>
      <c r="AW116" s="14" t="s">
        <v>38</v>
      </c>
      <c r="AX116" s="14" t="s">
        <v>80</v>
      </c>
      <c r="AY116" s="246" t="s">
        <v>149</v>
      </c>
    </row>
    <row r="117" s="14" customFormat="1">
      <c r="A117" s="14"/>
      <c r="B117" s="236"/>
      <c r="C117" s="237"/>
      <c r="D117" s="224" t="s">
        <v>162</v>
      </c>
      <c r="E117" s="238" t="s">
        <v>32</v>
      </c>
      <c r="F117" s="239" t="s">
        <v>166</v>
      </c>
      <c r="G117" s="237"/>
      <c r="H117" s="240">
        <v>50.633000000000003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162</v>
      </c>
      <c r="AU117" s="246" t="s">
        <v>89</v>
      </c>
      <c r="AV117" s="14" t="s">
        <v>89</v>
      </c>
      <c r="AW117" s="14" t="s">
        <v>38</v>
      </c>
      <c r="AX117" s="14" t="s">
        <v>80</v>
      </c>
      <c r="AY117" s="246" t="s">
        <v>149</v>
      </c>
    </row>
    <row r="118" s="2" customFormat="1" ht="44.25" customHeight="1">
      <c r="A118" s="40"/>
      <c r="B118" s="41"/>
      <c r="C118" s="206" t="s">
        <v>172</v>
      </c>
      <c r="D118" s="206" t="s">
        <v>151</v>
      </c>
      <c r="E118" s="207" t="s">
        <v>173</v>
      </c>
      <c r="F118" s="208" t="s">
        <v>174</v>
      </c>
      <c r="G118" s="209" t="s">
        <v>175</v>
      </c>
      <c r="H118" s="210">
        <v>50.667000000000002</v>
      </c>
      <c r="I118" s="211"/>
      <c r="J118" s="212">
        <f>ROUND(I118*H118,2)</f>
        <v>0</v>
      </c>
      <c r="K118" s="208" t="s">
        <v>155</v>
      </c>
      <c r="L118" s="46"/>
      <c r="M118" s="213" t="s">
        <v>32</v>
      </c>
      <c r="N118" s="214" t="s">
        <v>51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156</v>
      </c>
      <c r="AT118" s="217" t="s">
        <v>151</v>
      </c>
      <c r="AU118" s="217" t="s">
        <v>89</v>
      </c>
      <c r="AY118" s="18" t="s">
        <v>149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40</v>
      </c>
      <c r="BK118" s="218">
        <f>ROUND(I118*H118,2)</f>
        <v>0</v>
      </c>
      <c r="BL118" s="18" t="s">
        <v>156</v>
      </c>
      <c r="BM118" s="217" t="s">
        <v>176</v>
      </c>
    </row>
    <row r="119" s="2" customFormat="1">
      <c r="A119" s="40"/>
      <c r="B119" s="41"/>
      <c r="C119" s="42"/>
      <c r="D119" s="219" t="s">
        <v>158</v>
      </c>
      <c r="E119" s="42"/>
      <c r="F119" s="220" t="s">
        <v>177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158</v>
      </c>
      <c r="AU119" s="18" t="s">
        <v>89</v>
      </c>
    </row>
    <row r="120" s="13" customFormat="1">
      <c r="A120" s="13"/>
      <c r="B120" s="226"/>
      <c r="C120" s="227"/>
      <c r="D120" s="224" t="s">
        <v>162</v>
      </c>
      <c r="E120" s="228" t="s">
        <v>32</v>
      </c>
      <c r="F120" s="229" t="s">
        <v>178</v>
      </c>
      <c r="G120" s="227"/>
      <c r="H120" s="228" t="s">
        <v>32</v>
      </c>
      <c r="I120" s="230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162</v>
      </c>
      <c r="AU120" s="235" t="s">
        <v>89</v>
      </c>
      <c r="AV120" s="13" t="s">
        <v>40</v>
      </c>
      <c r="AW120" s="13" t="s">
        <v>38</v>
      </c>
      <c r="AX120" s="13" t="s">
        <v>80</v>
      </c>
      <c r="AY120" s="235" t="s">
        <v>149</v>
      </c>
    </row>
    <row r="121" s="14" customFormat="1">
      <c r="A121" s="14"/>
      <c r="B121" s="236"/>
      <c r="C121" s="237"/>
      <c r="D121" s="224" t="s">
        <v>162</v>
      </c>
      <c r="E121" s="238" t="s">
        <v>32</v>
      </c>
      <c r="F121" s="239" t="s">
        <v>179</v>
      </c>
      <c r="G121" s="237"/>
      <c r="H121" s="240">
        <v>50.667000000000002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162</v>
      </c>
      <c r="AU121" s="246" t="s">
        <v>89</v>
      </c>
      <c r="AV121" s="14" t="s">
        <v>89</v>
      </c>
      <c r="AW121" s="14" t="s">
        <v>38</v>
      </c>
      <c r="AX121" s="14" t="s">
        <v>80</v>
      </c>
      <c r="AY121" s="246" t="s">
        <v>149</v>
      </c>
    </row>
    <row r="122" s="15" customFormat="1">
      <c r="A122" s="15"/>
      <c r="B122" s="247"/>
      <c r="C122" s="248"/>
      <c r="D122" s="224" t="s">
        <v>162</v>
      </c>
      <c r="E122" s="249" t="s">
        <v>32</v>
      </c>
      <c r="F122" s="250" t="s">
        <v>180</v>
      </c>
      <c r="G122" s="248"/>
      <c r="H122" s="251">
        <v>50.667000000000002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7" t="s">
        <v>162</v>
      </c>
      <c r="AU122" s="257" t="s">
        <v>89</v>
      </c>
      <c r="AV122" s="15" t="s">
        <v>156</v>
      </c>
      <c r="AW122" s="15" t="s">
        <v>38</v>
      </c>
      <c r="AX122" s="15" t="s">
        <v>40</v>
      </c>
      <c r="AY122" s="257" t="s">
        <v>149</v>
      </c>
    </row>
    <row r="123" s="2" customFormat="1" ht="37.8" customHeight="1">
      <c r="A123" s="40"/>
      <c r="B123" s="41"/>
      <c r="C123" s="206" t="s">
        <v>156</v>
      </c>
      <c r="D123" s="206" t="s">
        <v>151</v>
      </c>
      <c r="E123" s="207" t="s">
        <v>181</v>
      </c>
      <c r="F123" s="208" t="s">
        <v>182</v>
      </c>
      <c r="G123" s="209" t="s">
        <v>175</v>
      </c>
      <c r="H123" s="210">
        <v>9.6769999999999996</v>
      </c>
      <c r="I123" s="211"/>
      <c r="J123" s="212">
        <f>ROUND(I123*H123,2)</f>
        <v>0</v>
      </c>
      <c r="K123" s="208" t="s">
        <v>155</v>
      </c>
      <c r="L123" s="46"/>
      <c r="M123" s="213" t="s">
        <v>32</v>
      </c>
      <c r="N123" s="214" t="s">
        <v>51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156</v>
      </c>
      <c r="AT123" s="217" t="s">
        <v>151</v>
      </c>
      <c r="AU123" s="217" t="s">
        <v>89</v>
      </c>
      <c r="AY123" s="18" t="s">
        <v>149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40</v>
      </c>
      <c r="BK123" s="218">
        <f>ROUND(I123*H123,2)</f>
        <v>0</v>
      </c>
      <c r="BL123" s="18" t="s">
        <v>156</v>
      </c>
      <c r="BM123" s="217" t="s">
        <v>183</v>
      </c>
    </row>
    <row r="124" s="2" customFormat="1">
      <c r="A124" s="40"/>
      <c r="B124" s="41"/>
      <c r="C124" s="42"/>
      <c r="D124" s="219" t="s">
        <v>158</v>
      </c>
      <c r="E124" s="42"/>
      <c r="F124" s="220" t="s">
        <v>184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158</v>
      </c>
      <c r="AU124" s="18" t="s">
        <v>89</v>
      </c>
    </row>
    <row r="125" s="13" customFormat="1">
      <c r="A125" s="13"/>
      <c r="B125" s="226"/>
      <c r="C125" s="227"/>
      <c r="D125" s="224" t="s">
        <v>162</v>
      </c>
      <c r="E125" s="228" t="s">
        <v>32</v>
      </c>
      <c r="F125" s="229" t="s">
        <v>163</v>
      </c>
      <c r="G125" s="227"/>
      <c r="H125" s="228" t="s">
        <v>32</v>
      </c>
      <c r="I125" s="230"/>
      <c r="J125" s="227"/>
      <c r="K125" s="227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162</v>
      </c>
      <c r="AU125" s="235" t="s">
        <v>89</v>
      </c>
      <c r="AV125" s="13" t="s">
        <v>40</v>
      </c>
      <c r="AW125" s="13" t="s">
        <v>38</v>
      </c>
      <c r="AX125" s="13" t="s">
        <v>80</v>
      </c>
      <c r="AY125" s="235" t="s">
        <v>149</v>
      </c>
    </row>
    <row r="126" s="14" customFormat="1">
      <c r="A126" s="14"/>
      <c r="B126" s="236"/>
      <c r="C126" s="237"/>
      <c r="D126" s="224" t="s">
        <v>162</v>
      </c>
      <c r="E126" s="238" t="s">
        <v>32</v>
      </c>
      <c r="F126" s="239" t="s">
        <v>185</v>
      </c>
      <c r="G126" s="237"/>
      <c r="H126" s="240">
        <v>23.501000000000001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162</v>
      </c>
      <c r="AU126" s="246" t="s">
        <v>89</v>
      </c>
      <c r="AV126" s="14" t="s">
        <v>89</v>
      </c>
      <c r="AW126" s="14" t="s">
        <v>38</v>
      </c>
      <c r="AX126" s="14" t="s">
        <v>80</v>
      </c>
      <c r="AY126" s="246" t="s">
        <v>149</v>
      </c>
    </row>
    <row r="127" s="14" customFormat="1">
      <c r="A127" s="14"/>
      <c r="B127" s="236"/>
      <c r="C127" s="237"/>
      <c r="D127" s="224" t="s">
        <v>162</v>
      </c>
      <c r="E127" s="238" t="s">
        <v>32</v>
      </c>
      <c r="F127" s="239" t="s">
        <v>186</v>
      </c>
      <c r="G127" s="237"/>
      <c r="H127" s="240">
        <v>-13.824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162</v>
      </c>
      <c r="AU127" s="246" t="s">
        <v>89</v>
      </c>
      <c r="AV127" s="14" t="s">
        <v>89</v>
      </c>
      <c r="AW127" s="14" t="s">
        <v>38</v>
      </c>
      <c r="AX127" s="14" t="s">
        <v>80</v>
      </c>
      <c r="AY127" s="246" t="s">
        <v>149</v>
      </c>
    </row>
    <row r="128" s="15" customFormat="1">
      <c r="A128" s="15"/>
      <c r="B128" s="247"/>
      <c r="C128" s="248"/>
      <c r="D128" s="224" t="s">
        <v>162</v>
      </c>
      <c r="E128" s="249" t="s">
        <v>32</v>
      </c>
      <c r="F128" s="250" t="s">
        <v>180</v>
      </c>
      <c r="G128" s="248"/>
      <c r="H128" s="251">
        <v>9.6769999999999996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7" t="s">
        <v>162</v>
      </c>
      <c r="AU128" s="257" t="s">
        <v>89</v>
      </c>
      <c r="AV128" s="15" t="s">
        <v>156</v>
      </c>
      <c r="AW128" s="15" t="s">
        <v>4</v>
      </c>
      <c r="AX128" s="15" t="s">
        <v>40</v>
      </c>
      <c r="AY128" s="257" t="s">
        <v>149</v>
      </c>
    </row>
    <row r="129" s="2" customFormat="1" ht="37.8" customHeight="1">
      <c r="A129" s="40"/>
      <c r="B129" s="41"/>
      <c r="C129" s="206" t="s">
        <v>187</v>
      </c>
      <c r="D129" s="206" t="s">
        <v>151</v>
      </c>
      <c r="E129" s="207" t="s">
        <v>188</v>
      </c>
      <c r="F129" s="208" t="s">
        <v>189</v>
      </c>
      <c r="G129" s="209" t="s">
        <v>175</v>
      </c>
      <c r="H129" s="210">
        <v>6.4509999999999996</v>
      </c>
      <c r="I129" s="211"/>
      <c r="J129" s="212">
        <f>ROUND(I129*H129,2)</f>
        <v>0</v>
      </c>
      <c r="K129" s="208" t="s">
        <v>155</v>
      </c>
      <c r="L129" s="46"/>
      <c r="M129" s="213" t="s">
        <v>32</v>
      </c>
      <c r="N129" s="214" t="s">
        <v>51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156</v>
      </c>
      <c r="AT129" s="217" t="s">
        <v>151</v>
      </c>
      <c r="AU129" s="217" t="s">
        <v>89</v>
      </c>
      <c r="AY129" s="18" t="s">
        <v>149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40</v>
      </c>
      <c r="BK129" s="218">
        <f>ROUND(I129*H129,2)</f>
        <v>0</v>
      </c>
      <c r="BL129" s="18" t="s">
        <v>156</v>
      </c>
      <c r="BM129" s="217" t="s">
        <v>190</v>
      </c>
    </row>
    <row r="130" s="2" customFormat="1">
      <c r="A130" s="40"/>
      <c r="B130" s="41"/>
      <c r="C130" s="42"/>
      <c r="D130" s="219" t="s">
        <v>158</v>
      </c>
      <c r="E130" s="42"/>
      <c r="F130" s="220" t="s">
        <v>191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158</v>
      </c>
      <c r="AU130" s="18" t="s">
        <v>89</v>
      </c>
    </row>
    <row r="131" s="13" customFormat="1">
      <c r="A131" s="13"/>
      <c r="B131" s="226"/>
      <c r="C131" s="227"/>
      <c r="D131" s="224" t="s">
        <v>162</v>
      </c>
      <c r="E131" s="228" t="s">
        <v>32</v>
      </c>
      <c r="F131" s="229" t="s">
        <v>163</v>
      </c>
      <c r="G131" s="227"/>
      <c r="H131" s="228" t="s">
        <v>32</v>
      </c>
      <c r="I131" s="230"/>
      <c r="J131" s="227"/>
      <c r="K131" s="227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162</v>
      </c>
      <c r="AU131" s="235" t="s">
        <v>89</v>
      </c>
      <c r="AV131" s="13" t="s">
        <v>40</v>
      </c>
      <c r="AW131" s="13" t="s">
        <v>38</v>
      </c>
      <c r="AX131" s="13" t="s">
        <v>80</v>
      </c>
      <c r="AY131" s="235" t="s">
        <v>149</v>
      </c>
    </row>
    <row r="132" s="14" customFormat="1">
      <c r="A132" s="14"/>
      <c r="B132" s="236"/>
      <c r="C132" s="237"/>
      <c r="D132" s="224" t="s">
        <v>162</v>
      </c>
      <c r="E132" s="238" t="s">
        <v>32</v>
      </c>
      <c r="F132" s="239" t="s">
        <v>192</v>
      </c>
      <c r="G132" s="237"/>
      <c r="H132" s="240">
        <v>15.667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162</v>
      </c>
      <c r="AU132" s="246" t="s">
        <v>89</v>
      </c>
      <c r="AV132" s="14" t="s">
        <v>89</v>
      </c>
      <c r="AW132" s="14" t="s">
        <v>38</v>
      </c>
      <c r="AX132" s="14" t="s">
        <v>80</v>
      </c>
      <c r="AY132" s="246" t="s">
        <v>149</v>
      </c>
    </row>
    <row r="133" s="14" customFormat="1">
      <c r="A133" s="14"/>
      <c r="B133" s="236"/>
      <c r="C133" s="237"/>
      <c r="D133" s="224" t="s">
        <v>162</v>
      </c>
      <c r="E133" s="238" t="s">
        <v>32</v>
      </c>
      <c r="F133" s="239" t="s">
        <v>193</v>
      </c>
      <c r="G133" s="237"/>
      <c r="H133" s="240">
        <v>-9.2159999999999993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162</v>
      </c>
      <c r="AU133" s="246" t="s">
        <v>89</v>
      </c>
      <c r="AV133" s="14" t="s">
        <v>89</v>
      </c>
      <c r="AW133" s="14" t="s">
        <v>38</v>
      </c>
      <c r="AX133" s="14" t="s">
        <v>80</v>
      </c>
      <c r="AY133" s="246" t="s">
        <v>149</v>
      </c>
    </row>
    <row r="134" s="15" customFormat="1">
      <c r="A134" s="15"/>
      <c r="B134" s="247"/>
      <c r="C134" s="248"/>
      <c r="D134" s="224" t="s">
        <v>162</v>
      </c>
      <c r="E134" s="249" t="s">
        <v>32</v>
      </c>
      <c r="F134" s="250" t="s">
        <v>180</v>
      </c>
      <c r="G134" s="248"/>
      <c r="H134" s="251">
        <v>6.4509999999999996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7" t="s">
        <v>162</v>
      </c>
      <c r="AU134" s="257" t="s">
        <v>89</v>
      </c>
      <c r="AV134" s="15" t="s">
        <v>156</v>
      </c>
      <c r="AW134" s="15" t="s">
        <v>4</v>
      </c>
      <c r="AX134" s="15" t="s">
        <v>40</v>
      </c>
      <c r="AY134" s="257" t="s">
        <v>149</v>
      </c>
    </row>
    <row r="135" s="2" customFormat="1" ht="44.25" customHeight="1">
      <c r="A135" s="40"/>
      <c r="B135" s="41"/>
      <c r="C135" s="206" t="s">
        <v>194</v>
      </c>
      <c r="D135" s="206" t="s">
        <v>151</v>
      </c>
      <c r="E135" s="207" t="s">
        <v>195</v>
      </c>
      <c r="F135" s="208" t="s">
        <v>196</v>
      </c>
      <c r="G135" s="209" t="s">
        <v>175</v>
      </c>
      <c r="H135" s="210">
        <v>39.600000000000001</v>
      </c>
      <c r="I135" s="211"/>
      <c r="J135" s="212">
        <f>ROUND(I135*H135,2)</f>
        <v>0</v>
      </c>
      <c r="K135" s="208" t="s">
        <v>155</v>
      </c>
      <c r="L135" s="46"/>
      <c r="M135" s="213" t="s">
        <v>32</v>
      </c>
      <c r="N135" s="214" t="s">
        <v>51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156</v>
      </c>
      <c r="AT135" s="217" t="s">
        <v>151</v>
      </c>
      <c r="AU135" s="217" t="s">
        <v>89</v>
      </c>
      <c r="AY135" s="18" t="s">
        <v>149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40</v>
      </c>
      <c r="BK135" s="218">
        <f>ROUND(I135*H135,2)</f>
        <v>0</v>
      </c>
      <c r="BL135" s="18" t="s">
        <v>156</v>
      </c>
      <c r="BM135" s="217" t="s">
        <v>197</v>
      </c>
    </row>
    <row r="136" s="2" customFormat="1">
      <c r="A136" s="40"/>
      <c r="B136" s="41"/>
      <c r="C136" s="42"/>
      <c r="D136" s="219" t="s">
        <v>158</v>
      </c>
      <c r="E136" s="42"/>
      <c r="F136" s="220" t="s">
        <v>198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158</v>
      </c>
      <c r="AU136" s="18" t="s">
        <v>89</v>
      </c>
    </row>
    <row r="137" s="13" customFormat="1">
      <c r="A137" s="13"/>
      <c r="B137" s="226"/>
      <c r="C137" s="227"/>
      <c r="D137" s="224" t="s">
        <v>162</v>
      </c>
      <c r="E137" s="228" t="s">
        <v>32</v>
      </c>
      <c r="F137" s="229" t="s">
        <v>199</v>
      </c>
      <c r="G137" s="227"/>
      <c r="H137" s="228" t="s">
        <v>32</v>
      </c>
      <c r="I137" s="230"/>
      <c r="J137" s="227"/>
      <c r="K137" s="227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162</v>
      </c>
      <c r="AU137" s="235" t="s">
        <v>89</v>
      </c>
      <c r="AV137" s="13" t="s">
        <v>40</v>
      </c>
      <c r="AW137" s="13" t="s">
        <v>38</v>
      </c>
      <c r="AX137" s="13" t="s">
        <v>80</v>
      </c>
      <c r="AY137" s="235" t="s">
        <v>149</v>
      </c>
    </row>
    <row r="138" s="14" customFormat="1">
      <c r="A138" s="14"/>
      <c r="B138" s="236"/>
      <c r="C138" s="237"/>
      <c r="D138" s="224" t="s">
        <v>162</v>
      </c>
      <c r="E138" s="238" t="s">
        <v>32</v>
      </c>
      <c r="F138" s="239" t="s">
        <v>200</v>
      </c>
      <c r="G138" s="237"/>
      <c r="H138" s="240">
        <v>39.600000000000001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162</v>
      </c>
      <c r="AU138" s="246" t="s">
        <v>89</v>
      </c>
      <c r="AV138" s="14" t="s">
        <v>89</v>
      </c>
      <c r="AW138" s="14" t="s">
        <v>38</v>
      </c>
      <c r="AX138" s="14" t="s">
        <v>80</v>
      </c>
      <c r="AY138" s="246" t="s">
        <v>149</v>
      </c>
    </row>
    <row r="139" s="15" customFormat="1">
      <c r="A139" s="15"/>
      <c r="B139" s="247"/>
      <c r="C139" s="248"/>
      <c r="D139" s="224" t="s">
        <v>162</v>
      </c>
      <c r="E139" s="249" t="s">
        <v>32</v>
      </c>
      <c r="F139" s="250" t="s">
        <v>180</v>
      </c>
      <c r="G139" s="248"/>
      <c r="H139" s="251">
        <v>39.600000000000001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7" t="s">
        <v>162</v>
      </c>
      <c r="AU139" s="257" t="s">
        <v>89</v>
      </c>
      <c r="AV139" s="15" t="s">
        <v>156</v>
      </c>
      <c r="AW139" s="15" t="s">
        <v>38</v>
      </c>
      <c r="AX139" s="15" t="s">
        <v>40</v>
      </c>
      <c r="AY139" s="257" t="s">
        <v>149</v>
      </c>
    </row>
    <row r="140" s="2" customFormat="1" ht="44.25" customHeight="1">
      <c r="A140" s="40"/>
      <c r="B140" s="41"/>
      <c r="C140" s="206" t="s">
        <v>201</v>
      </c>
      <c r="D140" s="206" t="s">
        <v>151</v>
      </c>
      <c r="E140" s="207" t="s">
        <v>202</v>
      </c>
      <c r="F140" s="208" t="s">
        <v>203</v>
      </c>
      <c r="G140" s="209" t="s">
        <v>175</v>
      </c>
      <c r="H140" s="210">
        <v>3.081</v>
      </c>
      <c r="I140" s="211"/>
      <c r="J140" s="212">
        <f>ROUND(I140*H140,2)</f>
        <v>0</v>
      </c>
      <c r="K140" s="208" t="s">
        <v>155</v>
      </c>
      <c r="L140" s="46"/>
      <c r="M140" s="213" t="s">
        <v>32</v>
      </c>
      <c r="N140" s="214" t="s">
        <v>51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156</v>
      </c>
      <c r="AT140" s="217" t="s">
        <v>151</v>
      </c>
      <c r="AU140" s="217" t="s">
        <v>89</v>
      </c>
      <c r="AY140" s="18" t="s">
        <v>149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40</v>
      </c>
      <c r="BK140" s="218">
        <f>ROUND(I140*H140,2)</f>
        <v>0</v>
      </c>
      <c r="BL140" s="18" t="s">
        <v>156</v>
      </c>
      <c r="BM140" s="217" t="s">
        <v>204</v>
      </c>
    </row>
    <row r="141" s="2" customFormat="1">
      <c r="A141" s="40"/>
      <c r="B141" s="41"/>
      <c r="C141" s="42"/>
      <c r="D141" s="219" t="s">
        <v>158</v>
      </c>
      <c r="E141" s="42"/>
      <c r="F141" s="220" t="s">
        <v>205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158</v>
      </c>
      <c r="AU141" s="18" t="s">
        <v>89</v>
      </c>
    </row>
    <row r="142" s="13" customFormat="1">
      <c r="A142" s="13"/>
      <c r="B142" s="226"/>
      <c r="C142" s="227"/>
      <c r="D142" s="224" t="s">
        <v>162</v>
      </c>
      <c r="E142" s="228" t="s">
        <v>32</v>
      </c>
      <c r="F142" s="229" t="s">
        <v>163</v>
      </c>
      <c r="G142" s="227"/>
      <c r="H142" s="228" t="s">
        <v>32</v>
      </c>
      <c r="I142" s="230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162</v>
      </c>
      <c r="AU142" s="235" t="s">
        <v>89</v>
      </c>
      <c r="AV142" s="13" t="s">
        <v>40</v>
      </c>
      <c r="AW142" s="13" t="s">
        <v>38</v>
      </c>
      <c r="AX142" s="13" t="s">
        <v>80</v>
      </c>
      <c r="AY142" s="235" t="s">
        <v>149</v>
      </c>
    </row>
    <row r="143" s="14" customFormat="1">
      <c r="A143" s="14"/>
      <c r="B143" s="236"/>
      <c r="C143" s="237"/>
      <c r="D143" s="224" t="s">
        <v>162</v>
      </c>
      <c r="E143" s="238" t="s">
        <v>32</v>
      </c>
      <c r="F143" s="239" t="s">
        <v>206</v>
      </c>
      <c r="G143" s="237"/>
      <c r="H143" s="240">
        <v>7.4820000000000002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162</v>
      </c>
      <c r="AU143" s="246" t="s">
        <v>89</v>
      </c>
      <c r="AV143" s="14" t="s">
        <v>89</v>
      </c>
      <c r="AW143" s="14" t="s">
        <v>38</v>
      </c>
      <c r="AX143" s="14" t="s">
        <v>80</v>
      </c>
      <c r="AY143" s="246" t="s">
        <v>149</v>
      </c>
    </row>
    <row r="144" s="14" customFormat="1">
      <c r="A144" s="14"/>
      <c r="B144" s="236"/>
      <c r="C144" s="237"/>
      <c r="D144" s="224" t="s">
        <v>162</v>
      </c>
      <c r="E144" s="238" t="s">
        <v>32</v>
      </c>
      <c r="F144" s="239" t="s">
        <v>207</v>
      </c>
      <c r="G144" s="237"/>
      <c r="H144" s="240">
        <v>-4.4009999999999998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162</v>
      </c>
      <c r="AU144" s="246" t="s">
        <v>89</v>
      </c>
      <c r="AV144" s="14" t="s">
        <v>89</v>
      </c>
      <c r="AW144" s="14" t="s">
        <v>38</v>
      </c>
      <c r="AX144" s="14" t="s">
        <v>80</v>
      </c>
      <c r="AY144" s="246" t="s">
        <v>149</v>
      </c>
    </row>
    <row r="145" s="15" customFormat="1">
      <c r="A145" s="15"/>
      <c r="B145" s="247"/>
      <c r="C145" s="248"/>
      <c r="D145" s="224" t="s">
        <v>162</v>
      </c>
      <c r="E145" s="249" t="s">
        <v>32</v>
      </c>
      <c r="F145" s="250" t="s">
        <v>180</v>
      </c>
      <c r="G145" s="248"/>
      <c r="H145" s="251">
        <v>3.081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7" t="s">
        <v>162</v>
      </c>
      <c r="AU145" s="257" t="s">
        <v>89</v>
      </c>
      <c r="AV145" s="15" t="s">
        <v>156</v>
      </c>
      <c r="AW145" s="15" t="s">
        <v>4</v>
      </c>
      <c r="AX145" s="15" t="s">
        <v>40</v>
      </c>
      <c r="AY145" s="257" t="s">
        <v>149</v>
      </c>
    </row>
    <row r="146" s="2" customFormat="1" ht="44.25" customHeight="1">
      <c r="A146" s="40"/>
      <c r="B146" s="41"/>
      <c r="C146" s="206" t="s">
        <v>208</v>
      </c>
      <c r="D146" s="206" t="s">
        <v>151</v>
      </c>
      <c r="E146" s="207" t="s">
        <v>209</v>
      </c>
      <c r="F146" s="208" t="s">
        <v>210</v>
      </c>
      <c r="G146" s="209" t="s">
        <v>175</v>
      </c>
      <c r="H146" s="210">
        <v>10.632999999999999</v>
      </c>
      <c r="I146" s="211"/>
      <c r="J146" s="212">
        <f>ROUND(I146*H146,2)</f>
        <v>0</v>
      </c>
      <c r="K146" s="208" t="s">
        <v>155</v>
      </c>
      <c r="L146" s="46"/>
      <c r="M146" s="213" t="s">
        <v>32</v>
      </c>
      <c r="N146" s="214" t="s">
        <v>51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156</v>
      </c>
      <c r="AT146" s="217" t="s">
        <v>151</v>
      </c>
      <c r="AU146" s="217" t="s">
        <v>89</v>
      </c>
      <c r="AY146" s="18" t="s">
        <v>149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40</v>
      </c>
      <c r="BK146" s="218">
        <f>ROUND(I146*H146,2)</f>
        <v>0</v>
      </c>
      <c r="BL146" s="18" t="s">
        <v>156</v>
      </c>
      <c r="BM146" s="217" t="s">
        <v>211</v>
      </c>
    </row>
    <row r="147" s="2" customFormat="1">
      <c r="A147" s="40"/>
      <c r="B147" s="41"/>
      <c r="C147" s="42"/>
      <c r="D147" s="219" t="s">
        <v>158</v>
      </c>
      <c r="E147" s="42"/>
      <c r="F147" s="220" t="s">
        <v>212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158</v>
      </c>
      <c r="AU147" s="18" t="s">
        <v>89</v>
      </c>
    </row>
    <row r="148" s="13" customFormat="1">
      <c r="A148" s="13"/>
      <c r="B148" s="226"/>
      <c r="C148" s="227"/>
      <c r="D148" s="224" t="s">
        <v>162</v>
      </c>
      <c r="E148" s="228" t="s">
        <v>32</v>
      </c>
      <c r="F148" s="229" t="s">
        <v>163</v>
      </c>
      <c r="G148" s="227"/>
      <c r="H148" s="228" t="s">
        <v>32</v>
      </c>
      <c r="I148" s="230"/>
      <c r="J148" s="227"/>
      <c r="K148" s="227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162</v>
      </c>
      <c r="AU148" s="235" t="s">
        <v>89</v>
      </c>
      <c r="AV148" s="13" t="s">
        <v>40</v>
      </c>
      <c r="AW148" s="13" t="s">
        <v>38</v>
      </c>
      <c r="AX148" s="13" t="s">
        <v>80</v>
      </c>
      <c r="AY148" s="235" t="s">
        <v>149</v>
      </c>
    </row>
    <row r="149" s="14" customFormat="1">
      <c r="A149" s="14"/>
      <c r="B149" s="236"/>
      <c r="C149" s="237"/>
      <c r="D149" s="224" t="s">
        <v>162</v>
      </c>
      <c r="E149" s="238" t="s">
        <v>32</v>
      </c>
      <c r="F149" s="239" t="s">
        <v>213</v>
      </c>
      <c r="G149" s="237"/>
      <c r="H149" s="240">
        <v>25.823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162</v>
      </c>
      <c r="AU149" s="246" t="s">
        <v>89</v>
      </c>
      <c r="AV149" s="14" t="s">
        <v>89</v>
      </c>
      <c r="AW149" s="14" t="s">
        <v>38</v>
      </c>
      <c r="AX149" s="14" t="s">
        <v>80</v>
      </c>
      <c r="AY149" s="246" t="s">
        <v>149</v>
      </c>
    </row>
    <row r="150" s="14" customFormat="1">
      <c r="A150" s="14"/>
      <c r="B150" s="236"/>
      <c r="C150" s="237"/>
      <c r="D150" s="224" t="s">
        <v>162</v>
      </c>
      <c r="E150" s="238" t="s">
        <v>32</v>
      </c>
      <c r="F150" s="239" t="s">
        <v>214</v>
      </c>
      <c r="G150" s="237"/>
      <c r="H150" s="240">
        <v>-15.19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162</v>
      </c>
      <c r="AU150" s="246" t="s">
        <v>89</v>
      </c>
      <c r="AV150" s="14" t="s">
        <v>89</v>
      </c>
      <c r="AW150" s="14" t="s">
        <v>38</v>
      </c>
      <c r="AX150" s="14" t="s">
        <v>80</v>
      </c>
      <c r="AY150" s="246" t="s">
        <v>149</v>
      </c>
    </row>
    <row r="151" s="15" customFormat="1">
      <c r="A151" s="15"/>
      <c r="B151" s="247"/>
      <c r="C151" s="248"/>
      <c r="D151" s="224" t="s">
        <v>162</v>
      </c>
      <c r="E151" s="249" t="s">
        <v>32</v>
      </c>
      <c r="F151" s="250" t="s">
        <v>180</v>
      </c>
      <c r="G151" s="248"/>
      <c r="H151" s="251">
        <v>10.632999999999999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7" t="s">
        <v>162</v>
      </c>
      <c r="AU151" s="257" t="s">
        <v>89</v>
      </c>
      <c r="AV151" s="15" t="s">
        <v>156</v>
      </c>
      <c r="AW151" s="15" t="s">
        <v>4</v>
      </c>
      <c r="AX151" s="15" t="s">
        <v>40</v>
      </c>
      <c r="AY151" s="257" t="s">
        <v>149</v>
      </c>
    </row>
    <row r="152" s="2" customFormat="1" ht="44.25" customHeight="1">
      <c r="A152" s="40"/>
      <c r="B152" s="41"/>
      <c r="C152" s="206" t="s">
        <v>215</v>
      </c>
      <c r="D152" s="206" t="s">
        <v>151</v>
      </c>
      <c r="E152" s="207" t="s">
        <v>216</v>
      </c>
      <c r="F152" s="208" t="s">
        <v>217</v>
      </c>
      <c r="G152" s="209" t="s">
        <v>175</v>
      </c>
      <c r="H152" s="210">
        <v>2.0539999999999998</v>
      </c>
      <c r="I152" s="211"/>
      <c r="J152" s="212">
        <f>ROUND(I152*H152,2)</f>
        <v>0</v>
      </c>
      <c r="K152" s="208" t="s">
        <v>155</v>
      </c>
      <c r="L152" s="46"/>
      <c r="M152" s="213" t="s">
        <v>32</v>
      </c>
      <c r="N152" s="214" t="s">
        <v>51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156</v>
      </c>
      <c r="AT152" s="217" t="s">
        <v>151</v>
      </c>
      <c r="AU152" s="217" t="s">
        <v>89</v>
      </c>
      <c r="AY152" s="18" t="s">
        <v>149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40</v>
      </c>
      <c r="BK152" s="218">
        <f>ROUND(I152*H152,2)</f>
        <v>0</v>
      </c>
      <c r="BL152" s="18" t="s">
        <v>156</v>
      </c>
      <c r="BM152" s="217" t="s">
        <v>218</v>
      </c>
    </row>
    <row r="153" s="2" customFormat="1">
      <c r="A153" s="40"/>
      <c r="B153" s="41"/>
      <c r="C153" s="42"/>
      <c r="D153" s="219" t="s">
        <v>158</v>
      </c>
      <c r="E153" s="42"/>
      <c r="F153" s="220" t="s">
        <v>219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158</v>
      </c>
      <c r="AU153" s="18" t="s">
        <v>89</v>
      </c>
    </row>
    <row r="154" s="13" customFormat="1">
      <c r="A154" s="13"/>
      <c r="B154" s="226"/>
      <c r="C154" s="227"/>
      <c r="D154" s="224" t="s">
        <v>162</v>
      </c>
      <c r="E154" s="228" t="s">
        <v>32</v>
      </c>
      <c r="F154" s="229" t="s">
        <v>163</v>
      </c>
      <c r="G154" s="227"/>
      <c r="H154" s="228" t="s">
        <v>32</v>
      </c>
      <c r="I154" s="230"/>
      <c r="J154" s="227"/>
      <c r="K154" s="227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162</v>
      </c>
      <c r="AU154" s="235" t="s">
        <v>89</v>
      </c>
      <c r="AV154" s="13" t="s">
        <v>40</v>
      </c>
      <c r="AW154" s="13" t="s">
        <v>38</v>
      </c>
      <c r="AX154" s="13" t="s">
        <v>80</v>
      </c>
      <c r="AY154" s="235" t="s">
        <v>149</v>
      </c>
    </row>
    <row r="155" s="14" customFormat="1">
      <c r="A155" s="14"/>
      <c r="B155" s="236"/>
      <c r="C155" s="237"/>
      <c r="D155" s="224" t="s">
        <v>162</v>
      </c>
      <c r="E155" s="238" t="s">
        <v>32</v>
      </c>
      <c r="F155" s="239" t="s">
        <v>220</v>
      </c>
      <c r="G155" s="237"/>
      <c r="H155" s="240">
        <v>4.9880000000000004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162</v>
      </c>
      <c r="AU155" s="246" t="s">
        <v>89</v>
      </c>
      <c r="AV155" s="14" t="s">
        <v>89</v>
      </c>
      <c r="AW155" s="14" t="s">
        <v>38</v>
      </c>
      <c r="AX155" s="14" t="s">
        <v>80</v>
      </c>
      <c r="AY155" s="246" t="s">
        <v>149</v>
      </c>
    </row>
    <row r="156" s="14" customFormat="1">
      <c r="A156" s="14"/>
      <c r="B156" s="236"/>
      <c r="C156" s="237"/>
      <c r="D156" s="224" t="s">
        <v>162</v>
      </c>
      <c r="E156" s="238" t="s">
        <v>32</v>
      </c>
      <c r="F156" s="239" t="s">
        <v>221</v>
      </c>
      <c r="G156" s="237"/>
      <c r="H156" s="240">
        <v>-2.9340000000000002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162</v>
      </c>
      <c r="AU156" s="246" t="s">
        <v>89</v>
      </c>
      <c r="AV156" s="14" t="s">
        <v>89</v>
      </c>
      <c r="AW156" s="14" t="s">
        <v>38</v>
      </c>
      <c r="AX156" s="14" t="s">
        <v>80</v>
      </c>
      <c r="AY156" s="246" t="s">
        <v>149</v>
      </c>
    </row>
    <row r="157" s="15" customFormat="1">
      <c r="A157" s="15"/>
      <c r="B157" s="247"/>
      <c r="C157" s="248"/>
      <c r="D157" s="224" t="s">
        <v>162</v>
      </c>
      <c r="E157" s="249" t="s">
        <v>32</v>
      </c>
      <c r="F157" s="250" t="s">
        <v>180</v>
      </c>
      <c r="G157" s="248"/>
      <c r="H157" s="251">
        <v>2.0539999999999998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7" t="s">
        <v>162</v>
      </c>
      <c r="AU157" s="257" t="s">
        <v>89</v>
      </c>
      <c r="AV157" s="15" t="s">
        <v>156</v>
      </c>
      <c r="AW157" s="15" t="s">
        <v>4</v>
      </c>
      <c r="AX157" s="15" t="s">
        <v>40</v>
      </c>
      <c r="AY157" s="257" t="s">
        <v>149</v>
      </c>
    </row>
    <row r="158" s="2" customFormat="1" ht="44.25" customHeight="1">
      <c r="A158" s="40"/>
      <c r="B158" s="41"/>
      <c r="C158" s="206" t="s">
        <v>222</v>
      </c>
      <c r="D158" s="206" t="s">
        <v>151</v>
      </c>
      <c r="E158" s="207" t="s">
        <v>223</v>
      </c>
      <c r="F158" s="208" t="s">
        <v>224</v>
      </c>
      <c r="G158" s="209" t="s">
        <v>175</v>
      </c>
      <c r="H158" s="210">
        <v>7.0880000000000001</v>
      </c>
      <c r="I158" s="211"/>
      <c r="J158" s="212">
        <f>ROUND(I158*H158,2)</f>
        <v>0</v>
      </c>
      <c r="K158" s="208" t="s">
        <v>155</v>
      </c>
      <c r="L158" s="46"/>
      <c r="M158" s="213" t="s">
        <v>32</v>
      </c>
      <c r="N158" s="214" t="s">
        <v>51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156</v>
      </c>
      <c r="AT158" s="217" t="s">
        <v>151</v>
      </c>
      <c r="AU158" s="217" t="s">
        <v>89</v>
      </c>
      <c r="AY158" s="18" t="s">
        <v>149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40</v>
      </c>
      <c r="BK158" s="218">
        <f>ROUND(I158*H158,2)</f>
        <v>0</v>
      </c>
      <c r="BL158" s="18" t="s">
        <v>156</v>
      </c>
      <c r="BM158" s="217" t="s">
        <v>225</v>
      </c>
    </row>
    <row r="159" s="2" customFormat="1">
      <c r="A159" s="40"/>
      <c r="B159" s="41"/>
      <c r="C159" s="42"/>
      <c r="D159" s="219" t="s">
        <v>158</v>
      </c>
      <c r="E159" s="42"/>
      <c r="F159" s="220" t="s">
        <v>226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158</v>
      </c>
      <c r="AU159" s="18" t="s">
        <v>89</v>
      </c>
    </row>
    <row r="160" s="13" customFormat="1">
      <c r="A160" s="13"/>
      <c r="B160" s="226"/>
      <c r="C160" s="227"/>
      <c r="D160" s="224" t="s">
        <v>162</v>
      </c>
      <c r="E160" s="228" t="s">
        <v>32</v>
      </c>
      <c r="F160" s="229" t="s">
        <v>163</v>
      </c>
      <c r="G160" s="227"/>
      <c r="H160" s="228" t="s">
        <v>32</v>
      </c>
      <c r="I160" s="230"/>
      <c r="J160" s="227"/>
      <c r="K160" s="227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162</v>
      </c>
      <c r="AU160" s="235" t="s">
        <v>89</v>
      </c>
      <c r="AV160" s="13" t="s">
        <v>40</v>
      </c>
      <c r="AW160" s="13" t="s">
        <v>38</v>
      </c>
      <c r="AX160" s="13" t="s">
        <v>80</v>
      </c>
      <c r="AY160" s="235" t="s">
        <v>149</v>
      </c>
    </row>
    <row r="161" s="14" customFormat="1">
      <c r="A161" s="14"/>
      <c r="B161" s="236"/>
      <c r="C161" s="237"/>
      <c r="D161" s="224" t="s">
        <v>162</v>
      </c>
      <c r="E161" s="238" t="s">
        <v>32</v>
      </c>
      <c r="F161" s="239" t="s">
        <v>227</v>
      </c>
      <c r="G161" s="237"/>
      <c r="H161" s="240">
        <v>17.215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162</v>
      </c>
      <c r="AU161" s="246" t="s">
        <v>89</v>
      </c>
      <c r="AV161" s="14" t="s">
        <v>89</v>
      </c>
      <c r="AW161" s="14" t="s">
        <v>38</v>
      </c>
      <c r="AX161" s="14" t="s">
        <v>80</v>
      </c>
      <c r="AY161" s="246" t="s">
        <v>149</v>
      </c>
    </row>
    <row r="162" s="14" customFormat="1">
      <c r="A162" s="14"/>
      <c r="B162" s="236"/>
      <c r="C162" s="237"/>
      <c r="D162" s="224" t="s">
        <v>162</v>
      </c>
      <c r="E162" s="238" t="s">
        <v>32</v>
      </c>
      <c r="F162" s="239" t="s">
        <v>228</v>
      </c>
      <c r="G162" s="237"/>
      <c r="H162" s="240">
        <v>-10.127000000000001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162</v>
      </c>
      <c r="AU162" s="246" t="s">
        <v>89</v>
      </c>
      <c r="AV162" s="14" t="s">
        <v>89</v>
      </c>
      <c r="AW162" s="14" t="s">
        <v>38</v>
      </c>
      <c r="AX162" s="14" t="s">
        <v>80</v>
      </c>
      <c r="AY162" s="246" t="s">
        <v>149</v>
      </c>
    </row>
    <row r="163" s="15" customFormat="1">
      <c r="A163" s="15"/>
      <c r="B163" s="247"/>
      <c r="C163" s="248"/>
      <c r="D163" s="224" t="s">
        <v>162</v>
      </c>
      <c r="E163" s="249" t="s">
        <v>32</v>
      </c>
      <c r="F163" s="250" t="s">
        <v>180</v>
      </c>
      <c r="G163" s="248"/>
      <c r="H163" s="251">
        <v>7.0880000000000001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7" t="s">
        <v>162</v>
      </c>
      <c r="AU163" s="257" t="s">
        <v>89</v>
      </c>
      <c r="AV163" s="15" t="s">
        <v>156</v>
      </c>
      <c r="AW163" s="15" t="s">
        <v>4</v>
      </c>
      <c r="AX163" s="15" t="s">
        <v>40</v>
      </c>
      <c r="AY163" s="257" t="s">
        <v>149</v>
      </c>
    </row>
    <row r="164" s="2" customFormat="1" ht="55.5" customHeight="1">
      <c r="A164" s="40"/>
      <c r="B164" s="41"/>
      <c r="C164" s="206" t="s">
        <v>229</v>
      </c>
      <c r="D164" s="206" t="s">
        <v>151</v>
      </c>
      <c r="E164" s="207" t="s">
        <v>230</v>
      </c>
      <c r="F164" s="208" t="s">
        <v>231</v>
      </c>
      <c r="G164" s="209" t="s">
        <v>175</v>
      </c>
      <c r="H164" s="210">
        <v>38.984000000000002</v>
      </c>
      <c r="I164" s="211"/>
      <c r="J164" s="212">
        <f>ROUND(I164*H164,2)</f>
        <v>0</v>
      </c>
      <c r="K164" s="208" t="s">
        <v>155</v>
      </c>
      <c r="L164" s="46"/>
      <c r="M164" s="213" t="s">
        <v>32</v>
      </c>
      <c r="N164" s="214" t="s">
        <v>51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156</v>
      </c>
      <c r="AT164" s="217" t="s">
        <v>151</v>
      </c>
      <c r="AU164" s="217" t="s">
        <v>89</v>
      </c>
      <c r="AY164" s="18" t="s">
        <v>149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8" t="s">
        <v>40</v>
      </c>
      <c r="BK164" s="218">
        <f>ROUND(I164*H164,2)</f>
        <v>0</v>
      </c>
      <c r="BL164" s="18" t="s">
        <v>156</v>
      </c>
      <c r="BM164" s="217" t="s">
        <v>232</v>
      </c>
    </row>
    <row r="165" s="2" customFormat="1">
      <c r="A165" s="40"/>
      <c r="B165" s="41"/>
      <c r="C165" s="42"/>
      <c r="D165" s="219" t="s">
        <v>158</v>
      </c>
      <c r="E165" s="42"/>
      <c r="F165" s="220" t="s">
        <v>233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158</v>
      </c>
      <c r="AU165" s="18" t="s">
        <v>89</v>
      </c>
    </row>
    <row r="166" s="13" customFormat="1">
      <c r="A166" s="13"/>
      <c r="B166" s="226"/>
      <c r="C166" s="227"/>
      <c r="D166" s="224" t="s">
        <v>162</v>
      </c>
      <c r="E166" s="228" t="s">
        <v>32</v>
      </c>
      <c r="F166" s="229" t="s">
        <v>234</v>
      </c>
      <c r="G166" s="227"/>
      <c r="H166" s="228" t="s">
        <v>32</v>
      </c>
      <c r="I166" s="230"/>
      <c r="J166" s="227"/>
      <c r="K166" s="227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162</v>
      </c>
      <c r="AU166" s="235" t="s">
        <v>89</v>
      </c>
      <c r="AV166" s="13" t="s">
        <v>40</v>
      </c>
      <c r="AW166" s="13" t="s">
        <v>38</v>
      </c>
      <c r="AX166" s="13" t="s">
        <v>80</v>
      </c>
      <c r="AY166" s="235" t="s">
        <v>149</v>
      </c>
    </row>
    <row r="167" s="14" customFormat="1">
      <c r="A167" s="14"/>
      <c r="B167" s="236"/>
      <c r="C167" s="237"/>
      <c r="D167" s="224" t="s">
        <v>162</v>
      </c>
      <c r="E167" s="238" t="s">
        <v>32</v>
      </c>
      <c r="F167" s="239" t="s">
        <v>235</v>
      </c>
      <c r="G167" s="237"/>
      <c r="H167" s="240">
        <v>16.128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162</v>
      </c>
      <c r="AU167" s="246" t="s">
        <v>89</v>
      </c>
      <c r="AV167" s="14" t="s">
        <v>89</v>
      </c>
      <c r="AW167" s="14" t="s">
        <v>38</v>
      </c>
      <c r="AX167" s="14" t="s">
        <v>80</v>
      </c>
      <c r="AY167" s="246" t="s">
        <v>149</v>
      </c>
    </row>
    <row r="168" s="14" customFormat="1">
      <c r="A168" s="14"/>
      <c r="B168" s="236"/>
      <c r="C168" s="237"/>
      <c r="D168" s="224" t="s">
        <v>162</v>
      </c>
      <c r="E168" s="238" t="s">
        <v>32</v>
      </c>
      <c r="F168" s="239" t="s">
        <v>236</v>
      </c>
      <c r="G168" s="237"/>
      <c r="H168" s="240">
        <v>22.856000000000002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162</v>
      </c>
      <c r="AU168" s="246" t="s">
        <v>89</v>
      </c>
      <c r="AV168" s="14" t="s">
        <v>89</v>
      </c>
      <c r="AW168" s="14" t="s">
        <v>38</v>
      </c>
      <c r="AX168" s="14" t="s">
        <v>80</v>
      </c>
      <c r="AY168" s="246" t="s">
        <v>149</v>
      </c>
    </row>
    <row r="169" s="15" customFormat="1">
      <c r="A169" s="15"/>
      <c r="B169" s="247"/>
      <c r="C169" s="248"/>
      <c r="D169" s="224" t="s">
        <v>162</v>
      </c>
      <c r="E169" s="249" t="s">
        <v>32</v>
      </c>
      <c r="F169" s="250" t="s">
        <v>180</v>
      </c>
      <c r="G169" s="248"/>
      <c r="H169" s="251">
        <v>38.984000000000002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7" t="s">
        <v>162</v>
      </c>
      <c r="AU169" s="257" t="s">
        <v>89</v>
      </c>
      <c r="AV169" s="15" t="s">
        <v>156</v>
      </c>
      <c r="AW169" s="15" t="s">
        <v>38</v>
      </c>
      <c r="AX169" s="15" t="s">
        <v>40</v>
      </c>
      <c r="AY169" s="257" t="s">
        <v>149</v>
      </c>
    </row>
    <row r="170" s="2" customFormat="1" ht="62.7" customHeight="1">
      <c r="A170" s="40"/>
      <c r="B170" s="41"/>
      <c r="C170" s="206" t="s">
        <v>237</v>
      </c>
      <c r="D170" s="206" t="s">
        <v>151</v>
      </c>
      <c r="E170" s="207" t="s">
        <v>238</v>
      </c>
      <c r="F170" s="208" t="s">
        <v>239</v>
      </c>
      <c r="G170" s="209" t="s">
        <v>175</v>
      </c>
      <c r="H170" s="210">
        <v>38.984000000000002</v>
      </c>
      <c r="I170" s="211"/>
      <c r="J170" s="212">
        <f>ROUND(I170*H170,2)</f>
        <v>0</v>
      </c>
      <c r="K170" s="208" t="s">
        <v>155</v>
      </c>
      <c r="L170" s="46"/>
      <c r="M170" s="213" t="s">
        <v>32</v>
      </c>
      <c r="N170" s="214" t="s">
        <v>51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156</v>
      </c>
      <c r="AT170" s="217" t="s">
        <v>151</v>
      </c>
      <c r="AU170" s="217" t="s">
        <v>89</v>
      </c>
      <c r="AY170" s="18" t="s">
        <v>149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8" t="s">
        <v>40</v>
      </c>
      <c r="BK170" s="218">
        <f>ROUND(I170*H170,2)</f>
        <v>0</v>
      </c>
      <c r="BL170" s="18" t="s">
        <v>156</v>
      </c>
      <c r="BM170" s="217" t="s">
        <v>240</v>
      </c>
    </row>
    <row r="171" s="2" customFormat="1">
      <c r="A171" s="40"/>
      <c r="B171" s="41"/>
      <c r="C171" s="42"/>
      <c r="D171" s="219" t="s">
        <v>158</v>
      </c>
      <c r="E171" s="42"/>
      <c r="F171" s="220" t="s">
        <v>241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158</v>
      </c>
      <c r="AU171" s="18" t="s">
        <v>89</v>
      </c>
    </row>
    <row r="172" s="2" customFormat="1" ht="62.7" customHeight="1">
      <c r="A172" s="40"/>
      <c r="B172" s="41"/>
      <c r="C172" s="206" t="s">
        <v>242</v>
      </c>
      <c r="D172" s="206" t="s">
        <v>151</v>
      </c>
      <c r="E172" s="207" t="s">
        <v>243</v>
      </c>
      <c r="F172" s="208" t="s">
        <v>244</v>
      </c>
      <c r="G172" s="209" t="s">
        <v>175</v>
      </c>
      <c r="H172" s="210">
        <v>70.466999999999999</v>
      </c>
      <c r="I172" s="211"/>
      <c r="J172" s="212">
        <f>ROUND(I172*H172,2)</f>
        <v>0</v>
      </c>
      <c r="K172" s="208" t="s">
        <v>155</v>
      </c>
      <c r="L172" s="46"/>
      <c r="M172" s="213" t="s">
        <v>32</v>
      </c>
      <c r="N172" s="214" t="s">
        <v>51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156</v>
      </c>
      <c r="AT172" s="217" t="s">
        <v>151</v>
      </c>
      <c r="AU172" s="217" t="s">
        <v>89</v>
      </c>
      <c r="AY172" s="18" t="s">
        <v>149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8" t="s">
        <v>40</v>
      </c>
      <c r="BK172" s="218">
        <f>ROUND(I172*H172,2)</f>
        <v>0</v>
      </c>
      <c r="BL172" s="18" t="s">
        <v>156</v>
      </c>
      <c r="BM172" s="217" t="s">
        <v>245</v>
      </c>
    </row>
    <row r="173" s="2" customFormat="1">
      <c r="A173" s="40"/>
      <c r="B173" s="41"/>
      <c r="C173" s="42"/>
      <c r="D173" s="219" t="s">
        <v>158</v>
      </c>
      <c r="E173" s="42"/>
      <c r="F173" s="220" t="s">
        <v>246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158</v>
      </c>
      <c r="AU173" s="18" t="s">
        <v>89</v>
      </c>
    </row>
    <row r="174" s="13" customFormat="1">
      <c r="A174" s="13"/>
      <c r="B174" s="226"/>
      <c r="C174" s="227"/>
      <c r="D174" s="224" t="s">
        <v>162</v>
      </c>
      <c r="E174" s="228" t="s">
        <v>32</v>
      </c>
      <c r="F174" s="229" t="s">
        <v>247</v>
      </c>
      <c r="G174" s="227"/>
      <c r="H174" s="228" t="s">
        <v>32</v>
      </c>
      <c r="I174" s="230"/>
      <c r="J174" s="227"/>
      <c r="K174" s="227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162</v>
      </c>
      <c r="AU174" s="235" t="s">
        <v>89</v>
      </c>
      <c r="AV174" s="13" t="s">
        <v>40</v>
      </c>
      <c r="AW174" s="13" t="s">
        <v>38</v>
      </c>
      <c r="AX174" s="13" t="s">
        <v>80</v>
      </c>
      <c r="AY174" s="235" t="s">
        <v>149</v>
      </c>
    </row>
    <row r="175" s="14" customFormat="1">
      <c r="A175" s="14"/>
      <c r="B175" s="236"/>
      <c r="C175" s="237"/>
      <c r="D175" s="224" t="s">
        <v>162</v>
      </c>
      <c r="E175" s="238" t="s">
        <v>32</v>
      </c>
      <c r="F175" s="239" t="s">
        <v>248</v>
      </c>
      <c r="G175" s="237"/>
      <c r="H175" s="240">
        <v>50.667000000000002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162</v>
      </c>
      <c r="AU175" s="246" t="s">
        <v>89</v>
      </c>
      <c r="AV175" s="14" t="s">
        <v>89</v>
      </c>
      <c r="AW175" s="14" t="s">
        <v>38</v>
      </c>
      <c r="AX175" s="14" t="s">
        <v>80</v>
      </c>
      <c r="AY175" s="246" t="s">
        <v>149</v>
      </c>
    </row>
    <row r="176" s="14" customFormat="1">
      <c r="A176" s="14"/>
      <c r="B176" s="236"/>
      <c r="C176" s="237"/>
      <c r="D176" s="224" t="s">
        <v>162</v>
      </c>
      <c r="E176" s="238" t="s">
        <v>32</v>
      </c>
      <c r="F176" s="239" t="s">
        <v>249</v>
      </c>
      <c r="G176" s="237"/>
      <c r="H176" s="240">
        <v>39.600000000000001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162</v>
      </c>
      <c r="AU176" s="246" t="s">
        <v>89</v>
      </c>
      <c r="AV176" s="14" t="s">
        <v>89</v>
      </c>
      <c r="AW176" s="14" t="s">
        <v>38</v>
      </c>
      <c r="AX176" s="14" t="s">
        <v>80</v>
      </c>
      <c r="AY176" s="246" t="s">
        <v>149</v>
      </c>
    </row>
    <row r="177" s="14" customFormat="1">
      <c r="A177" s="14"/>
      <c r="B177" s="236"/>
      <c r="C177" s="237"/>
      <c r="D177" s="224" t="s">
        <v>162</v>
      </c>
      <c r="E177" s="238" t="s">
        <v>32</v>
      </c>
      <c r="F177" s="239" t="s">
        <v>250</v>
      </c>
      <c r="G177" s="237"/>
      <c r="H177" s="240">
        <v>-19.800000000000001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162</v>
      </c>
      <c r="AU177" s="246" t="s">
        <v>89</v>
      </c>
      <c r="AV177" s="14" t="s">
        <v>89</v>
      </c>
      <c r="AW177" s="14" t="s">
        <v>38</v>
      </c>
      <c r="AX177" s="14" t="s">
        <v>80</v>
      </c>
      <c r="AY177" s="246" t="s">
        <v>149</v>
      </c>
    </row>
    <row r="178" s="15" customFormat="1">
      <c r="A178" s="15"/>
      <c r="B178" s="247"/>
      <c r="C178" s="248"/>
      <c r="D178" s="224" t="s">
        <v>162</v>
      </c>
      <c r="E178" s="249" t="s">
        <v>32</v>
      </c>
      <c r="F178" s="250" t="s">
        <v>180</v>
      </c>
      <c r="G178" s="248"/>
      <c r="H178" s="251">
        <v>70.466999999999999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7" t="s">
        <v>162</v>
      </c>
      <c r="AU178" s="257" t="s">
        <v>89</v>
      </c>
      <c r="AV178" s="15" t="s">
        <v>156</v>
      </c>
      <c r="AW178" s="15" t="s">
        <v>38</v>
      </c>
      <c r="AX178" s="15" t="s">
        <v>40</v>
      </c>
      <c r="AY178" s="257" t="s">
        <v>149</v>
      </c>
    </row>
    <row r="179" s="2" customFormat="1" ht="62.7" customHeight="1">
      <c r="A179" s="40"/>
      <c r="B179" s="41"/>
      <c r="C179" s="206" t="s">
        <v>251</v>
      </c>
      <c r="D179" s="206" t="s">
        <v>151</v>
      </c>
      <c r="E179" s="207" t="s">
        <v>252</v>
      </c>
      <c r="F179" s="208" t="s">
        <v>253</v>
      </c>
      <c r="G179" s="209" t="s">
        <v>175</v>
      </c>
      <c r="H179" s="210">
        <v>38.984000000000002</v>
      </c>
      <c r="I179" s="211"/>
      <c r="J179" s="212">
        <f>ROUND(I179*H179,2)</f>
        <v>0</v>
      </c>
      <c r="K179" s="208" t="s">
        <v>155</v>
      </c>
      <c r="L179" s="46"/>
      <c r="M179" s="213" t="s">
        <v>32</v>
      </c>
      <c r="N179" s="214" t="s">
        <v>51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156</v>
      </c>
      <c r="AT179" s="217" t="s">
        <v>151</v>
      </c>
      <c r="AU179" s="217" t="s">
        <v>89</v>
      </c>
      <c r="AY179" s="18" t="s">
        <v>149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40</v>
      </c>
      <c r="BK179" s="218">
        <f>ROUND(I179*H179,2)</f>
        <v>0</v>
      </c>
      <c r="BL179" s="18" t="s">
        <v>156</v>
      </c>
      <c r="BM179" s="217" t="s">
        <v>254</v>
      </c>
    </row>
    <row r="180" s="2" customFormat="1">
      <c r="A180" s="40"/>
      <c r="B180" s="41"/>
      <c r="C180" s="42"/>
      <c r="D180" s="219" t="s">
        <v>158</v>
      </c>
      <c r="E180" s="42"/>
      <c r="F180" s="220" t="s">
        <v>255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158</v>
      </c>
      <c r="AU180" s="18" t="s">
        <v>89</v>
      </c>
    </row>
    <row r="181" s="13" customFormat="1">
      <c r="A181" s="13"/>
      <c r="B181" s="226"/>
      <c r="C181" s="227"/>
      <c r="D181" s="224" t="s">
        <v>162</v>
      </c>
      <c r="E181" s="228" t="s">
        <v>32</v>
      </c>
      <c r="F181" s="229" t="s">
        <v>256</v>
      </c>
      <c r="G181" s="227"/>
      <c r="H181" s="228" t="s">
        <v>32</v>
      </c>
      <c r="I181" s="230"/>
      <c r="J181" s="227"/>
      <c r="K181" s="227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162</v>
      </c>
      <c r="AU181" s="235" t="s">
        <v>89</v>
      </c>
      <c r="AV181" s="13" t="s">
        <v>40</v>
      </c>
      <c r="AW181" s="13" t="s">
        <v>38</v>
      </c>
      <c r="AX181" s="13" t="s">
        <v>80</v>
      </c>
      <c r="AY181" s="235" t="s">
        <v>149</v>
      </c>
    </row>
    <row r="182" s="14" customFormat="1">
      <c r="A182" s="14"/>
      <c r="B182" s="236"/>
      <c r="C182" s="237"/>
      <c r="D182" s="224" t="s">
        <v>162</v>
      </c>
      <c r="E182" s="238" t="s">
        <v>32</v>
      </c>
      <c r="F182" s="239" t="s">
        <v>235</v>
      </c>
      <c r="G182" s="237"/>
      <c r="H182" s="240">
        <v>16.128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162</v>
      </c>
      <c r="AU182" s="246" t="s">
        <v>89</v>
      </c>
      <c r="AV182" s="14" t="s">
        <v>89</v>
      </c>
      <c r="AW182" s="14" t="s">
        <v>38</v>
      </c>
      <c r="AX182" s="14" t="s">
        <v>80</v>
      </c>
      <c r="AY182" s="246" t="s">
        <v>149</v>
      </c>
    </row>
    <row r="183" s="14" customFormat="1">
      <c r="A183" s="14"/>
      <c r="B183" s="236"/>
      <c r="C183" s="237"/>
      <c r="D183" s="224" t="s">
        <v>162</v>
      </c>
      <c r="E183" s="238" t="s">
        <v>32</v>
      </c>
      <c r="F183" s="239" t="s">
        <v>236</v>
      </c>
      <c r="G183" s="237"/>
      <c r="H183" s="240">
        <v>22.856000000000002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162</v>
      </c>
      <c r="AU183" s="246" t="s">
        <v>89</v>
      </c>
      <c r="AV183" s="14" t="s">
        <v>89</v>
      </c>
      <c r="AW183" s="14" t="s">
        <v>38</v>
      </c>
      <c r="AX183" s="14" t="s">
        <v>80</v>
      </c>
      <c r="AY183" s="246" t="s">
        <v>149</v>
      </c>
    </row>
    <row r="184" s="15" customFormat="1">
      <c r="A184" s="15"/>
      <c r="B184" s="247"/>
      <c r="C184" s="248"/>
      <c r="D184" s="224" t="s">
        <v>162</v>
      </c>
      <c r="E184" s="249" t="s">
        <v>32</v>
      </c>
      <c r="F184" s="250" t="s">
        <v>180</v>
      </c>
      <c r="G184" s="248"/>
      <c r="H184" s="251">
        <v>38.984000000000002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7" t="s">
        <v>162</v>
      </c>
      <c r="AU184" s="257" t="s">
        <v>89</v>
      </c>
      <c r="AV184" s="15" t="s">
        <v>156</v>
      </c>
      <c r="AW184" s="15" t="s">
        <v>38</v>
      </c>
      <c r="AX184" s="15" t="s">
        <v>40</v>
      </c>
      <c r="AY184" s="257" t="s">
        <v>149</v>
      </c>
    </row>
    <row r="185" s="2" customFormat="1" ht="44.25" customHeight="1">
      <c r="A185" s="40"/>
      <c r="B185" s="41"/>
      <c r="C185" s="206" t="s">
        <v>8</v>
      </c>
      <c r="D185" s="206" t="s">
        <v>151</v>
      </c>
      <c r="E185" s="207" t="s">
        <v>257</v>
      </c>
      <c r="F185" s="208" t="s">
        <v>258</v>
      </c>
      <c r="G185" s="209" t="s">
        <v>175</v>
      </c>
      <c r="H185" s="210">
        <v>19.800000000000001</v>
      </c>
      <c r="I185" s="211"/>
      <c r="J185" s="212">
        <f>ROUND(I185*H185,2)</f>
        <v>0</v>
      </c>
      <c r="K185" s="208" t="s">
        <v>155</v>
      </c>
      <c r="L185" s="46"/>
      <c r="M185" s="213" t="s">
        <v>32</v>
      </c>
      <c r="N185" s="214" t="s">
        <v>51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156</v>
      </c>
      <c r="AT185" s="217" t="s">
        <v>151</v>
      </c>
      <c r="AU185" s="217" t="s">
        <v>89</v>
      </c>
      <c r="AY185" s="18" t="s">
        <v>149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40</v>
      </c>
      <c r="BK185" s="218">
        <f>ROUND(I185*H185,2)</f>
        <v>0</v>
      </c>
      <c r="BL185" s="18" t="s">
        <v>156</v>
      </c>
      <c r="BM185" s="217" t="s">
        <v>259</v>
      </c>
    </row>
    <row r="186" s="2" customFormat="1">
      <c r="A186" s="40"/>
      <c r="B186" s="41"/>
      <c r="C186" s="42"/>
      <c r="D186" s="219" t="s">
        <v>158</v>
      </c>
      <c r="E186" s="42"/>
      <c r="F186" s="220" t="s">
        <v>260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158</v>
      </c>
      <c r="AU186" s="18" t="s">
        <v>89</v>
      </c>
    </row>
    <row r="187" s="13" customFormat="1">
      <c r="A187" s="13"/>
      <c r="B187" s="226"/>
      <c r="C187" s="227"/>
      <c r="D187" s="224" t="s">
        <v>162</v>
      </c>
      <c r="E187" s="228" t="s">
        <v>32</v>
      </c>
      <c r="F187" s="229" t="s">
        <v>261</v>
      </c>
      <c r="G187" s="227"/>
      <c r="H187" s="228" t="s">
        <v>32</v>
      </c>
      <c r="I187" s="230"/>
      <c r="J187" s="227"/>
      <c r="K187" s="227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162</v>
      </c>
      <c r="AU187" s="235" t="s">
        <v>89</v>
      </c>
      <c r="AV187" s="13" t="s">
        <v>40</v>
      </c>
      <c r="AW187" s="13" t="s">
        <v>38</v>
      </c>
      <c r="AX187" s="13" t="s">
        <v>80</v>
      </c>
      <c r="AY187" s="235" t="s">
        <v>149</v>
      </c>
    </row>
    <row r="188" s="14" customFormat="1">
      <c r="A188" s="14"/>
      <c r="B188" s="236"/>
      <c r="C188" s="237"/>
      <c r="D188" s="224" t="s">
        <v>162</v>
      </c>
      <c r="E188" s="238" t="s">
        <v>32</v>
      </c>
      <c r="F188" s="239" t="s">
        <v>249</v>
      </c>
      <c r="G188" s="237"/>
      <c r="H188" s="240">
        <v>39.600000000000001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162</v>
      </c>
      <c r="AU188" s="246" t="s">
        <v>89</v>
      </c>
      <c r="AV188" s="14" t="s">
        <v>89</v>
      </c>
      <c r="AW188" s="14" t="s">
        <v>38</v>
      </c>
      <c r="AX188" s="14" t="s">
        <v>80</v>
      </c>
      <c r="AY188" s="246" t="s">
        <v>149</v>
      </c>
    </row>
    <row r="189" s="14" customFormat="1">
      <c r="A189" s="14"/>
      <c r="B189" s="236"/>
      <c r="C189" s="237"/>
      <c r="D189" s="224" t="s">
        <v>162</v>
      </c>
      <c r="E189" s="238" t="s">
        <v>32</v>
      </c>
      <c r="F189" s="239" t="s">
        <v>250</v>
      </c>
      <c r="G189" s="237"/>
      <c r="H189" s="240">
        <v>-19.800000000000001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162</v>
      </c>
      <c r="AU189" s="246" t="s">
        <v>89</v>
      </c>
      <c r="AV189" s="14" t="s">
        <v>89</v>
      </c>
      <c r="AW189" s="14" t="s">
        <v>38</v>
      </c>
      <c r="AX189" s="14" t="s">
        <v>80</v>
      </c>
      <c r="AY189" s="246" t="s">
        <v>149</v>
      </c>
    </row>
    <row r="190" s="15" customFormat="1">
      <c r="A190" s="15"/>
      <c r="B190" s="247"/>
      <c r="C190" s="248"/>
      <c r="D190" s="224" t="s">
        <v>162</v>
      </c>
      <c r="E190" s="249" t="s">
        <v>32</v>
      </c>
      <c r="F190" s="250" t="s">
        <v>180</v>
      </c>
      <c r="G190" s="248"/>
      <c r="H190" s="251">
        <v>19.800000000000001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7" t="s">
        <v>162</v>
      </c>
      <c r="AU190" s="257" t="s">
        <v>89</v>
      </c>
      <c r="AV190" s="15" t="s">
        <v>156</v>
      </c>
      <c r="AW190" s="15" t="s">
        <v>38</v>
      </c>
      <c r="AX190" s="15" t="s">
        <v>40</v>
      </c>
      <c r="AY190" s="257" t="s">
        <v>149</v>
      </c>
    </row>
    <row r="191" s="2" customFormat="1" ht="44.25" customHeight="1">
      <c r="A191" s="40"/>
      <c r="B191" s="41"/>
      <c r="C191" s="206" t="s">
        <v>262</v>
      </c>
      <c r="D191" s="206" t="s">
        <v>151</v>
      </c>
      <c r="E191" s="207" t="s">
        <v>263</v>
      </c>
      <c r="F191" s="208" t="s">
        <v>264</v>
      </c>
      <c r="G191" s="209" t="s">
        <v>265</v>
      </c>
      <c r="H191" s="210">
        <v>72.120000000000005</v>
      </c>
      <c r="I191" s="211"/>
      <c r="J191" s="212">
        <f>ROUND(I191*H191,2)</f>
        <v>0</v>
      </c>
      <c r="K191" s="208" t="s">
        <v>155</v>
      </c>
      <c r="L191" s="46"/>
      <c r="M191" s="213" t="s">
        <v>32</v>
      </c>
      <c r="N191" s="214" t="s">
        <v>51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156</v>
      </c>
      <c r="AT191" s="217" t="s">
        <v>151</v>
      </c>
      <c r="AU191" s="217" t="s">
        <v>89</v>
      </c>
      <c r="AY191" s="18" t="s">
        <v>149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8" t="s">
        <v>40</v>
      </c>
      <c r="BK191" s="218">
        <f>ROUND(I191*H191,2)</f>
        <v>0</v>
      </c>
      <c r="BL191" s="18" t="s">
        <v>156</v>
      </c>
      <c r="BM191" s="217" t="s">
        <v>266</v>
      </c>
    </row>
    <row r="192" s="2" customFormat="1">
      <c r="A192" s="40"/>
      <c r="B192" s="41"/>
      <c r="C192" s="42"/>
      <c r="D192" s="219" t="s">
        <v>158</v>
      </c>
      <c r="E192" s="42"/>
      <c r="F192" s="220" t="s">
        <v>267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158</v>
      </c>
      <c r="AU192" s="18" t="s">
        <v>89</v>
      </c>
    </row>
    <row r="193" s="13" customFormat="1">
      <c r="A193" s="13"/>
      <c r="B193" s="226"/>
      <c r="C193" s="227"/>
      <c r="D193" s="224" t="s">
        <v>162</v>
      </c>
      <c r="E193" s="228" t="s">
        <v>32</v>
      </c>
      <c r="F193" s="229" t="s">
        <v>256</v>
      </c>
      <c r="G193" s="227"/>
      <c r="H193" s="228" t="s">
        <v>32</v>
      </c>
      <c r="I193" s="230"/>
      <c r="J193" s="227"/>
      <c r="K193" s="227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162</v>
      </c>
      <c r="AU193" s="235" t="s">
        <v>89</v>
      </c>
      <c r="AV193" s="13" t="s">
        <v>40</v>
      </c>
      <c r="AW193" s="13" t="s">
        <v>38</v>
      </c>
      <c r="AX193" s="13" t="s">
        <v>80</v>
      </c>
      <c r="AY193" s="235" t="s">
        <v>149</v>
      </c>
    </row>
    <row r="194" s="14" customFormat="1">
      <c r="A194" s="14"/>
      <c r="B194" s="236"/>
      <c r="C194" s="237"/>
      <c r="D194" s="224" t="s">
        <v>162</v>
      </c>
      <c r="E194" s="238" t="s">
        <v>32</v>
      </c>
      <c r="F194" s="239" t="s">
        <v>235</v>
      </c>
      <c r="G194" s="237"/>
      <c r="H194" s="240">
        <v>16.128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162</v>
      </c>
      <c r="AU194" s="246" t="s">
        <v>89</v>
      </c>
      <c r="AV194" s="14" t="s">
        <v>89</v>
      </c>
      <c r="AW194" s="14" t="s">
        <v>38</v>
      </c>
      <c r="AX194" s="14" t="s">
        <v>80</v>
      </c>
      <c r="AY194" s="246" t="s">
        <v>149</v>
      </c>
    </row>
    <row r="195" s="14" customFormat="1">
      <c r="A195" s="14"/>
      <c r="B195" s="236"/>
      <c r="C195" s="237"/>
      <c r="D195" s="224" t="s">
        <v>162</v>
      </c>
      <c r="E195" s="238" t="s">
        <v>32</v>
      </c>
      <c r="F195" s="239" t="s">
        <v>236</v>
      </c>
      <c r="G195" s="237"/>
      <c r="H195" s="240">
        <v>22.856000000000002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162</v>
      </c>
      <c r="AU195" s="246" t="s">
        <v>89</v>
      </c>
      <c r="AV195" s="14" t="s">
        <v>89</v>
      </c>
      <c r="AW195" s="14" t="s">
        <v>38</v>
      </c>
      <c r="AX195" s="14" t="s">
        <v>80</v>
      </c>
      <c r="AY195" s="246" t="s">
        <v>149</v>
      </c>
    </row>
    <row r="196" s="15" customFormat="1">
      <c r="A196" s="15"/>
      <c r="B196" s="247"/>
      <c r="C196" s="248"/>
      <c r="D196" s="224" t="s">
        <v>162</v>
      </c>
      <c r="E196" s="249" t="s">
        <v>32</v>
      </c>
      <c r="F196" s="250" t="s">
        <v>180</v>
      </c>
      <c r="G196" s="248"/>
      <c r="H196" s="251">
        <v>38.984000000000002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7" t="s">
        <v>162</v>
      </c>
      <c r="AU196" s="257" t="s">
        <v>89</v>
      </c>
      <c r="AV196" s="15" t="s">
        <v>156</v>
      </c>
      <c r="AW196" s="15" t="s">
        <v>38</v>
      </c>
      <c r="AX196" s="15" t="s">
        <v>40</v>
      </c>
      <c r="AY196" s="257" t="s">
        <v>149</v>
      </c>
    </row>
    <row r="197" s="14" customFormat="1">
      <c r="A197" s="14"/>
      <c r="B197" s="236"/>
      <c r="C197" s="237"/>
      <c r="D197" s="224" t="s">
        <v>162</v>
      </c>
      <c r="E197" s="237"/>
      <c r="F197" s="239" t="s">
        <v>268</v>
      </c>
      <c r="G197" s="237"/>
      <c r="H197" s="240">
        <v>72.120000000000005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162</v>
      </c>
      <c r="AU197" s="246" t="s">
        <v>89</v>
      </c>
      <c r="AV197" s="14" t="s">
        <v>89</v>
      </c>
      <c r="AW197" s="14" t="s">
        <v>4</v>
      </c>
      <c r="AX197" s="14" t="s">
        <v>40</v>
      </c>
      <c r="AY197" s="246" t="s">
        <v>149</v>
      </c>
    </row>
    <row r="198" s="2" customFormat="1" ht="44.25" customHeight="1">
      <c r="A198" s="40"/>
      <c r="B198" s="41"/>
      <c r="C198" s="206" t="s">
        <v>269</v>
      </c>
      <c r="D198" s="206" t="s">
        <v>151</v>
      </c>
      <c r="E198" s="207" t="s">
        <v>263</v>
      </c>
      <c r="F198" s="208" t="s">
        <v>264</v>
      </c>
      <c r="G198" s="209" t="s">
        <v>265</v>
      </c>
      <c r="H198" s="210">
        <v>123.31699999999999</v>
      </c>
      <c r="I198" s="211"/>
      <c r="J198" s="212">
        <f>ROUND(I198*H198,2)</f>
        <v>0</v>
      </c>
      <c r="K198" s="208" t="s">
        <v>155</v>
      </c>
      <c r="L198" s="46"/>
      <c r="M198" s="213" t="s">
        <v>32</v>
      </c>
      <c r="N198" s="214" t="s">
        <v>51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156</v>
      </c>
      <c r="AT198" s="217" t="s">
        <v>151</v>
      </c>
      <c r="AU198" s="217" t="s">
        <v>89</v>
      </c>
      <c r="AY198" s="18" t="s">
        <v>149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8" t="s">
        <v>40</v>
      </c>
      <c r="BK198" s="218">
        <f>ROUND(I198*H198,2)</f>
        <v>0</v>
      </c>
      <c r="BL198" s="18" t="s">
        <v>156</v>
      </c>
      <c r="BM198" s="217" t="s">
        <v>270</v>
      </c>
    </row>
    <row r="199" s="2" customFormat="1">
      <c r="A199" s="40"/>
      <c r="B199" s="41"/>
      <c r="C199" s="42"/>
      <c r="D199" s="219" t="s">
        <v>158</v>
      </c>
      <c r="E199" s="42"/>
      <c r="F199" s="220" t="s">
        <v>267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158</v>
      </c>
      <c r="AU199" s="18" t="s">
        <v>89</v>
      </c>
    </row>
    <row r="200" s="2" customFormat="1">
      <c r="A200" s="40"/>
      <c r="B200" s="41"/>
      <c r="C200" s="42"/>
      <c r="D200" s="224" t="s">
        <v>160</v>
      </c>
      <c r="E200" s="42"/>
      <c r="F200" s="225" t="s">
        <v>271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8" t="s">
        <v>160</v>
      </c>
      <c r="AU200" s="18" t="s">
        <v>89</v>
      </c>
    </row>
    <row r="201" s="13" customFormat="1">
      <c r="A201" s="13"/>
      <c r="B201" s="226"/>
      <c r="C201" s="227"/>
      <c r="D201" s="224" t="s">
        <v>162</v>
      </c>
      <c r="E201" s="228" t="s">
        <v>32</v>
      </c>
      <c r="F201" s="229" t="s">
        <v>272</v>
      </c>
      <c r="G201" s="227"/>
      <c r="H201" s="228" t="s">
        <v>32</v>
      </c>
      <c r="I201" s="230"/>
      <c r="J201" s="227"/>
      <c r="K201" s="227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162</v>
      </c>
      <c r="AU201" s="235" t="s">
        <v>89</v>
      </c>
      <c r="AV201" s="13" t="s">
        <v>40</v>
      </c>
      <c r="AW201" s="13" t="s">
        <v>38</v>
      </c>
      <c r="AX201" s="13" t="s">
        <v>80</v>
      </c>
      <c r="AY201" s="235" t="s">
        <v>149</v>
      </c>
    </row>
    <row r="202" s="14" customFormat="1">
      <c r="A202" s="14"/>
      <c r="B202" s="236"/>
      <c r="C202" s="237"/>
      <c r="D202" s="224" t="s">
        <v>162</v>
      </c>
      <c r="E202" s="238" t="s">
        <v>32</v>
      </c>
      <c r="F202" s="239" t="s">
        <v>248</v>
      </c>
      <c r="G202" s="237"/>
      <c r="H202" s="240">
        <v>50.667000000000002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162</v>
      </c>
      <c r="AU202" s="246" t="s">
        <v>89</v>
      </c>
      <c r="AV202" s="14" t="s">
        <v>89</v>
      </c>
      <c r="AW202" s="14" t="s">
        <v>38</v>
      </c>
      <c r="AX202" s="14" t="s">
        <v>80</v>
      </c>
      <c r="AY202" s="246" t="s">
        <v>149</v>
      </c>
    </row>
    <row r="203" s="14" customFormat="1">
      <c r="A203" s="14"/>
      <c r="B203" s="236"/>
      <c r="C203" s="237"/>
      <c r="D203" s="224" t="s">
        <v>162</v>
      </c>
      <c r="E203" s="238" t="s">
        <v>32</v>
      </c>
      <c r="F203" s="239" t="s">
        <v>249</v>
      </c>
      <c r="G203" s="237"/>
      <c r="H203" s="240">
        <v>39.600000000000001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162</v>
      </c>
      <c r="AU203" s="246" t="s">
        <v>89</v>
      </c>
      <c r="AV203" s="14" t="s">
        <v>89</v>
      </c>
      <c r="AW203" s="14" t="s">
        <v>38</v>
      </c>
      <c r="AX203" s="14" t="s">
        <v>80</v>
      </c>
      <c r="AY203" s="246" t="s">
        <v>149</v>
      </c>
    </row>
    <row r="204" s="14" customFormat="1">
      <c r="A204" s="14"/>
      <c r="B204" s="236"/>
      <c r="C204" s="237"/>
      <c r="D204" s="224" t="s">
        <v>162</v>
      </c>
      <c r="E204" s="238" t="s">
        <v>32</v>
      </c>
      <c r="F204" s="239" t="s">
        <v>273</v>
      </c>
      <c r="G204" s="237"/>
      <c r="H204" s="240">
        <v>-19.800000000000001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162</v>
      </c>
      <c r="AU204" s="246" t="s">
        <v>89</v>
      </c>
      <c r="AV204" s="14" t="s">
        <v>89</v>
      </c>
      <c r="AW204" s="14" t="s">
        <v>38</v>
      </c>
      <c r="AX204" s="14" t="s">
        <v>80</v>
      </c>
      <c r="AY204" s="246" t="s">
        <v>149</v>
      </c>
    </row>
    <row r="205" s="15" customFormat="1">
      <c r="A205" s="15"/>
      <c r="B205" s="247"/>
      <c r="C205" s="248"/>
      <c r="D205" s="224" t="s">
        <v>162</v>
      </c>
      <c r="E205" s="249" t="s">
        <v>32</v>
      </c>
      <c r="F205" s="250" t="s">
        <v>180</v>
      </c>
      <c r="G205" s="248"/>
      <c r="H205" s="251">
        <v>70.466999999999999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7" t="s">
        <v>162</v>
      </c>
      <c r="AU205" s="257" t="s">
        <v>89</v>
      </c>
      <c r="AV205" s="15" t="s">
        <v>156</v>
      </c>
      <c r="AW205" s="15" t="s">
        <v>38</v>
      </c>
      <c r="AX205" s="15" t="s">
        <v>40</v>
      </c>
      <c r="AY205" s="257" t="s">
        <v>149</v>
      </c>
    </row>
    <row r="206" s="14" customFormat="1">
      <c r="A206" s="14"/>
      <c r="B206" s="236"/>
      <c r="C206" s="237"/>
      <c r="D206" s="224" t="s">
        <v>162</v>
      </c>
      <c r="E206" s="237"/>
      <c r="F206" s="239" t="s">
        <v>274</v>
      </c>
      <c r="G206" s="237"/>
      <c r="H206" s="240">
        <v>123.31699999999999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162</v>
      </c>
      <c r="AU206" s="246" t="s">
        <v>89</v>
      </c>
      <c r="AV206" s="14" t="s">
        <v>89</v>
      </c>
      <c r="AW206" s="14" t="s">
        <v>4</v>
      </c>
      <c r="AX206" s="14" t="s">
        <v>40</v>
      </c>
      <c r="AY206" s="246" t="s">
        <v>149</v>
      </c>
    </row>
    <row r="207" s="2" customFormat="1" ht="37.8" customHeight="1">
      <c r="A207" s="40"/>
      <c r="B207" s="41"/>
      <c r="C207" s="206" t="s">
        <v>275</v>
      </c>
      <c r="D207" s="206" t="s">
        <v>151</v>
      </c>
      <c r="E207" s="207" t="s">
        <v>276</v>
      </c>
      <c r="F207" s="208" t="s">
        <v>277</v>
      </c>
      <c r="G207" s="209" t="s">
        <v>175</v>
      </c>
      <c r="H207" s="210">
        <v>38.984000000000002</v>
      </c>
      <c r="I207" s="211"/>
      <c r="J207" s="212">
        <f>ROUND(I207*H207,2)</f>
        <v>0</v>
      </c>
      <c r="K207" s="208" t="s">
        <v>155</v>
      </c>
      <c r="L207" s="46"/>
      <c r="M207" s="213" t="s">
        <v>32</v>
      </c>
      <c r="N207" s="214" t="s">
        <v>51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156</v>
      </c>
      <c r="AT207" s="217" t="s">
        <v>151</v>
      </c>
      <c r="AU207" s="217" t="s">
        <v>89</v>
      </c>
      <c r="AY207" s="18" t="s">
        <v>149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8" t="s">
        <v>40</v>
      </c>
      <c r="BK207" s="218">
        <f>ROUND(I207*H207,2)</f>
        <v>0</v>
      </c>
      <c r="BL207" s="18" t="s">
        <v>156</v>
      </c>
      <c r="BM207" s="217" t="s">
        <v>278</v>
      </c>
    </row>
    <row r="208" s="2" customFormat="1">
      <c r="A208" s="40"/>
      <c r="B208" s="41"/>
      <c r="C208" s="42"/>
      <c r="D208" s="219" t="s">
        <v>158</v>
      </c>
      <c r="E208" s="42"/>
      <c r="F208" s="220" t="s">
        <v>279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8" t="s">
        <v>158</v>
      </c>
      <c r="AU208" s="18" t="s">
        <v>89</v>
      </c>
    </row>
    <row r="209" s="13" customFormat="1">
      <c r="A209" s="13"/>
      <c r="B209" s="226"/>
      <c r="C209" s="227"/>
      <c r="D209" s="224" t="s">
        <v>162</v>
      </c>
      <c r="E209" s="228" t="s">
        <v>32</v>
      </c>
      <c r="F209" s="229" t="s">
        <v>256</v>
      </c>
      <c r="G209" s="227"/>
      <c r="H209" s="228" t="s">
        <v>32</v>
      </c>
      <c r="I209" s="230"/>
      <c r="J209" s="227"/>
      <c r="K209" s="227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162</v>
      </c>
      <c r="AU209" s="235" t="s">
        <v>89</v>
      </c>
      <c r="AV209" s="13" t="s">
        <v>40</v>
      </c>
      <c r="AW209" s="13" t="s">
        <v>38</v>
      </c>
      <c r="AX209" s="13" t="s">
        <v>80</v>
      </c>
      <c r="AY209" s="235" t="s">
        <v>149</v>
      </c>
    </row>
    <row r="210" s="14" customFormat="1">
      <c r="A210" s="14"/>
      <c r="B210" s="236"/>
      <c r="C210" s="237"/>
      <c r="D210" s="224" t="s">
        <v>162</v>
      </c>
      <c r="E210" s="238" t="s">
        <v>32</v>
      </c>
      <c r="F210" s="239" t="s">
        <v>235</v>
      </c>
      <c r="G210" s="237"/>
      <c r="H210" s="240">
        <v>16.128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162</v>
      </c>
      <c r="AU210" s="246" t="s">
        <v>89</v>
      </c>
      <c r="AV210" s="14" t="s">
        <v>89</v>
      </c>
      <c r="AW210" s="14" t="s">
        <v>38</v>
      </c>
      <c r="AX210" s="14" t="s">
        <v>80</v>
      </c>
      <c r="AY210" s="246" t="s">
        <v>149</v>
      </c>
    </row>
    <row r="211" s="14" customFormat="1">
      <c r="A211" s="14"/>
      <c r="B211" s="236"/>
      <c r="C211" s="237"/>
      <c r="D211" s="224" t="s">
        <v>162</v>
      </c>
      <c r="E211" s="238" t="s">
        <v>32</v>
      </c>
      <c r="F211" s="239" t="s">
        <v>236</v>
      </c>
      <c r="G211" s="237"/>
      <c r="H211" s="240">
        <v>22.856000000000002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162</v>
      </c>
      <c r="AU211" s="246" t="s">
        <v>89</v>
      </c>
      <c r="AV211" s="14" t="s">
        <v>89</v>
      </c>
      <c r="AW211" s="14" t="s">
        <v>38</v>
      </c>
      <c r="AX211" s="14" t="s">
        <v>80</v>
      </c>
      <c r="AY211" s="246" t="s">
        <v>149</v>
      </c>
    </row>
    <row r="212" s="15" customFormat="1">
      <c r="A212" s="15"/>
      <c r="B212" s="247"/>
      <c r="C212" s="248"/>
      <c r="D212" s="224" t="s">
        <v>162</v>
      </c>
      <c r="E212" s="249" t="s">
        <v>32</v>
      </c>
      <c r="F212" s="250" t="s">
        <v>180</v>
      </c>
      <c r="G212" s="248"/>
      <c r="H212" s="251">
        <v>38.984000000000002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7" t="s">
        <v>162</v>
      </c>
      <c r="AU212" s="257" t="s">
        <v>89</v>
      </c>
      <c r="AV212" s="15" t="s">
        <v>156</v>
      </c>
      <c r="AW212" s="15" t="s">
        <v>38</v>
      </c>
      <c r="AX212" s="15" t="s">
        <v>40</v>
      </c>
      <c r="AY212" s="257" t="s">
        <v>149</v>
      </c>
    </row>
    <row r="213" s="2" customFormat="1" ht="37.8" customHeight="1">
      <c r="A213" s="40"/>
      <c r="B213" s="41"/>
      <c r="C213" s="206" t="s">
        <v>280</v>
      </c>
      <c r="D213" s="206" t="s">
        <v>151</v>
      </c>
      <c r="E213" s="207" t="s">
        <v>276</v>
      </c>
      <c r="F213" s="208" t="s">
        <v>277</v>
      </c>
      <c r="G213" s="209" t="s">
        <v>175</v>
      </c>
      <c r="H213" s="210">
        <v>55.947000000000003</v>
      </c>
      <c r="I213" s="211"/>
      <c r="J213" s="212">
        <f>ROUND(I213*H213,2)</f>
        <v>0</v>
      </c>
      <c r="K213" s="208" t="s">
        <v>155</v>
      </c>
      <c r="L213" s="46"/>
      <c r="M213" s="213" t="s">
        <v>32</v>
      </c>
      <c r="N213" s="214" t="s">
        <v>51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156</v>
      </c>
      <c r="AT213" s="217" t="s">
        <v>151</v>
      </c>
      <c r="AU213" s="217" t="s">
        <v>89</v>
      </c>
      <c r="AY213" s="18" t="s">
        <v>149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8" t="s">
        <v>40</v>
      </c>
      <c r="BK213" s="218">
        <f>ROUND(I213*H213,2)</f>
        <v>0</v>
      </c>
      <c r="BL213" s="18" t="s">
        <v>156</v>
      </c>
      <c r="BM213" s="217" t="s">
        <v>281</v>
      </c>
    </row>
    <row r="214" s="2" customFormat="1">
      <c r="A214" s="40"/>
      <c r="B214" s="41"/>
      <c r="C214" s="42"/>
      <c r="D214" s="219" t="s">
        <v>158</v>
      </c>
      <c r="E214" s="42"/>
      <c r="F214" s="220" t="s">
        <v>279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158</v>
      </c>
      <c r="AU214" s="18" t="s">
        <v>89</v>
      </c>
    </row>
    <row r="215" s="13" customFormat="1">
      <c r="A215" s="13"/>
      <c r="B215" s="226"/>
      <c r="C215" s="227"/>
      <c r="D215" s="224" t="s">
        <v>162</v>
      </c>
      <c r="E215" s="228" t="s">
        <v>32</v>
      </c>
      <c r="F215" s="229" t="s">
        <v>272</v>
      </c>
      <c r="G215" s="227"/>
      <c r="H215" s="228" t="s">
        <v>32</v>
      </c>
      <c r="I215" s="230"/>
      <c r="J215" s="227"/>
      <c r="K215" s="227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162</v>
      </c>
      <c r="AU215" s="235" t="s">
        <v>89</v>
      </c>
      <c r="AV215" s="13" t="s">
        <v>40</v>
      </c>
      <c r="AW215" s="13" t="s">
        <v>38</v>
      </c>
      <c r="AX215" s="13" t="s">
        <v>80</v>
      </c>
      <c r="AY215" s="235" t="s">
        <v>149</v>
      </c>
    </row>
    <row r="216" s="14" customFormat="1">
      <c r="A216" s="14"/>
      <c r="B216" s="236"/>
      <c r="C216" s="237"/>
      <c r="D216" s="224" t="s">
        <v>162</v>
      </c>
      <c r="E216" s="238" t="s">
        <v>32</v>
      </c>
      <c r="F216" s="239" t="s">
        <v>248</v>
      </c>
      <c r="G216" s="237"/>
      <c r="H216" s="240">
        <v>50.667000000000002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162</v>
      </c>
      <c r="AU216" s="246" t="s">
        <v>89</v>
      </c>
      <c r="AV216" s="14" t="s">
        <v>89</v>
      </c>
      <c r="AW216" s="14" t="s">
        <v>38</v>
      </c>
      <c r="AX216" s="14" t="s">
        <v>80</v>
      </c>
      <c r="AY216" s="246" t="s">
        <v>149</v>
      </c>
    </row>
    <row r="217" s="14" customFormat="1">
      <c r="A217" s="14"/>
      <c r="B217" s="236"/>
      <c r="C217" s="237"/>
      <c r="D217" s="224" t="s">
        <v>162</v>
      </c>
      <c r="E217" s="238" t="s">
        <v>32</v>
      </c>
      <c r="F217" s="239" t="s">
        <v>282</v>
      </c>
      <c r="G217" s="237"/>
      <c r="H217" s="240">
        <v>10.560000000000001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162</v>
      </c>
      <c r="AU217" s="246" t="s">
        <v>89</v>
      </c>
      <c r="AV217" s="14" t="s">
        <v>89</v>
      </c>
      <c r="AW217" s="14" t="s">
        <v>38</v>
      </c>
      <c r="AX217" s="14" t="s">
        <v>80</v>
      </c>
      <c r="AY217" s="246" t="s">
        <v>149</v>
      </c>
    </row>
    <row r="218" s="14" customFormat="1">
      <c r="A218" s="14"/>
      <c r="B218" s="236"/>
      <c r="C218" s="237"/>
      <c r="D218" s="224" t="s">
        <v>162</v>
      </c>
      <c r="E218" s="238" t="s">
        <v>32</v>
      </c>
      <c r="F218" s="239" t="s">
        <v>283</v>
      </c>
      <c r="G218" s="237"/>
      <c r="H218" s="240">
        <v>-5.2800000000000002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162</v>
      </c>
      <c r="AU218" s="246" t="s">
        <v>89</v>
      </c>
      <c r="AV218" s="14" t="s">
        <v>89</v>
      </c>
      <c r="AW218" s="14" t="s">
        <v>38</v>
      </c>
      <c r="AX218" s="14" t="s">
        <v>80</v>
      </c>
      <c r="AY218" s="246" t="s">
        <v>149</v>
      </c>
    </row>
    <row r="219" s="15" customFormat="1">
      <c r="A219" s="15"/>
      <c r="B219" s="247"/>
      <c r="C219" s="248"/>
      <c r="D219" s="224" t="s">
        <v>162</v>
      </c>
      <c r="E219" s="249" t="s">
        <v>32</v>
      </c>
      <c r="F219" s="250" t="s">
        <v>180</v>
      </c>
      <c r="G219" s="248"/>
      <c r="H219" s="251">
        <v>55.947000000000003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7" t="s">
        <v>162</v>
      </c>
      <c r="AU219" s="257" t="s">
        <v>89</v>
      </c>
      <c r="AV219" s="15" t="s">
        <v>156</v>
      </c>
      <c r="AW219" s="15" t="s">
        <v>38</v>
      </c>
      <c r="AX219" s="15" t="s">
        <v>40</v>
      </c>
      <c r="AY219" s="257" t="s">
        <v>149</v>
      </c>
    </row>
    <row r="220" s="2" customFormat="1" ht="44.25" customHeight="1">
      <c r="A220" s="40"/>
      <c r="B220" s="41"/>
      <c r="C220" s="206" t="s">
        <v>284</v>
      </c>
      <c r="D220" s="206" t="s">
        <v>151</v>
      </c>
      <c r="E220" s="207" t="s">
        <v>285</v>
      </c>
      <c r="F220" s="208" t="s">
        <v>286</v>
      </c>
      <c r="G220" s="209" t="s">
        <v>175</v>
      </c>
      <c r="H220" s="210">
        <v>19.800000000000001</v>
      </c>
      <c r="I220" s="211"/>
      <c r="J220" s="212">
        <f>ROUND(I220*H220,2)</f>
        <v>0</v>
      </c>
      <c r="K220" s="208" t="s">
        <v>155</v>
      </c>
      <c r="L220" s="46"/>
      <c r="M220" s="213" t="s">
        <v>32</v>
      </c>
      <c r="N220" s="214" t="s">
        <v>51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156</v>
      </c>
      <c r="AT220" s="217" t="s">
        <v>151</v>
      </c>
      <c r="AU220" s="217" t="s">
        <v>89</v>
      </c>
      <c r="AY220" s="18" t="s">
        <v>149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40</v>
      </c>
      <c r="BK220" s="218">
        <f>ROUND(I220*H220,2)</f>
        <v>0</v>
      </c>
      <c r="BL220" s="18" t="s">
        <v>156</v>
      </c>
      <c r="BM220" s="217" t="s">
        <v>287</v>
      </c>
    </row>
    <row r="221" s="2" customFormat="1">
      <c r="A221" s="40"/>
      <c r="B221" s="41"/>
      <c r="C221" s="42"/>
      <c r="D221" s="219" t="s">
        <v>158</v>
      </c>
      <c r="E221" s="42"/>
      <c r="F221" s="220" t="s">
        <v>288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158</v>
      </c>
      <c r="AU221" s="18" t="s">
        <v>89</v>
      </c>
    </row>
    <row r="222" s="13" customFormat="1">
      <c r="A222" s="13"/>
      <c r="B222" s="226"/>
      <c r="C222" s="227"/>
      <c r="D222" s="224" t="s">
        <v>162</v>
      </c>
      <c r="E222" s="228" t="s">
        <v>32</v>
      </c>
      <c r="F222" s="229" t="s">
        <v>289</v>
      </c>
      <c r="G222" s="227"/>
      <c r="H222" s="228" t="s">
        <v>32</v>
      </c>
      <c r="I222" s="230"/>
      <c r="J222" s="227"/>
      <c r="K222" s="227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162</v>
      </c>
      <c r="AU222" s="235" t="s">
        <v>89</v>
      </c>
      <c r="AV222" s="13" t="s">
        <v>40</v>
      </c>
      <c r="AW222" s="13" t="s">
        <v>38</v>
      </c>
      <c r="AX222" s="13" t="s">
        <v>80</v>
      </c>
      <c r="AY222" s="235" t="s">
        <v>149</v>
      </c>
    </row>
    <row r="223" s="13" customFormat="1">
      <c r="A223" s="13"/>
      <c r="B223" s="226"/>
      <c r="C223" s="227"/>
      <c r="D223" s="224" t="s">
        <v>162</v>
      </c>
      <c r="E223" s="228" t="s">
        <v>32</v>
      </c>
      <c r="F223" s="229" t="s">
        <v>290</v>
      </c>
      <c r="G223" s="227"/>
      <c r="H223" s="228" t="s">
        <v>32</v>
      </c>
      <c r="I223" s="230"/>
      <c r="J223" s="227"/>
      <c r="K223" s="227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162</v>
      </c>
      <c r="AU223" s="235" t="s">
        <v>89</v>
      </c>
      <c r="AV223" s="13" t="s">
        <v>40</v>
      </c>
      <c r="AW223" s="13" t="s">
        <v>38</v>
      </c>
      <c r="AX223" s="13" t="s">
        <v>80</v>
      </c>
      <c r="AY223" s="235" t="s">
        <v>149</v>
      </c>
    </row>
    <row r="224" s="13" customFormat="1">
      <c r="A224" s="13"/>
      <c r="B224" s="226"/>
      <c r="C224" s="227"/>
      <c r="D224" s="224" t="s">
        <v>162</v>
      </c>
      <c r="E224" s="228" t="s">
        <v>32</v>
      </c>
      <c r="F224" s="229" t="s">
        <v>291</v>
      </c>
      <c r="G224" s="227"/>
      <c r="H224" s="228" t="s">
        <v>32</v>
      </c>
      <c r="I224" s="230"/>
      <c r="J224" s="227"/>
      <c r="K224" s="227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162</v>
      </c>
      <c r="AU224" s="235" t="s">
        <v>89</v>
      </c>
      <c r="AV224" s="13" t="s">
        <v>40</v>
      </c>
      <c r="AW224" s="13" t="s">
        <v>38</v>
      </c>
      <c r="AX224" s="13" t="s">
        <v>80</v>
      </c>
      <c r="AY224" s="235" t="s">
        <v>149</v>
      </c>
    </row>
    <row r="225" s="14" customFormat="1">
      <c r="A225" s="14"/>
      <c r="B225" s="236"/>
      <c r="C225" s="237"/>
      <c r="D225" s="224" t="s">
        <v>162</v>
      </c>
      <c r="E225" s="238" t="s">
        <v>32</v>
      </c>
      <c r="F225" s="239" t="s">
        <v>292</v>
      </c>
      <c r="G225" s="237"/>
      <c r="H225" s="240">
        <v>39.600000000000001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162</v>
      </c>
      <c r="AU225" s="246" t="s">
        <v>89</v>
      </c>
      <c r="AV225" s="14" t="s">
        <v>89</v>
      </c>
      <c r="AW225" s="14" t="s">
        <v>38</v>
      </c>
      <c r="AX225" s="14" t="s">
        <v>80</v>
      </c>
      <c r="AY225" s="246" t="s">
        <v>149</v>
      </c>
    </row>
    <row r="226" s="14" customFormat="1">
      <c r="A226" s="14"/>
      <c r="B226" s="236"/>
      <c r="C226" s="237"/>
      <c r="D226" s="224" t="s">
        <v>162</v>
      </c>
      <c r="E226" s="238" t="s">
        <v>32</v>
      </c>
      <c r="F226" s="239" t="s">
        <v>293</v>
      </c>
      <c r="G226" s="237"/>
      <c r="H226" s="240">
        <v>-3.6000000000000001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162</v>
      </c>
      <c r="AU226" s="246" t="s">
        <v>89</v>
      </c>
      <c r="AV226" s="14" t="s">
        <v>89</v>
      </c>
      <c r="AW226" s="14" t="s">
        <v>38</v>
      </c>
      <c r="AX226" s="14" t="s">
        <v>80</v>
      </c>
      <c r="AY226" s="246" t="s">
        <v>149</v>
      </c>
    </row>
    <row r="227" s="14" customFormat="1">
      <c r="A227" s="14"/>
      <c r="B227" s="236"/>
      <c r="C227" s="237"/>
      <c r="D227" s="224" t="s">
        <v>162</v>
      </c>
      <c r="E227" s="238" t="s">
        <v>32</v>
      </c>
      <c r="F227" s="239" t="s">
        <v>294</v>
      </c>
      <c r="G227" s="237"/>
      <c r="H227" s="240">
        <v>-16.199999999999999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162</v>
      </c>
      <c r="AU227" s="246" t="s">
        <v>89</v>
      </c>
      <c r="AV227" s="14" t="s">
        <v>89</v>
      </c>
      <c r="AW227" s="14" t="s">
        <v>38</v>
      </c>
      <c r="AX227" s="14" t="s">
        <v>80</v>
      </c>
      <c r="AY227" s="246" t="s">
        <v>149</v>
      </c>
    </row>
    <row r="228" s="15" customFormat="1">
      <c r="A228" s="15"/>
      <c r="B228" s="247"/>
      <c r="C228" s="248"/>
      <c r="D228" s="224" t="s">
        <v>162</v>
      </c>
      <c r="E228" s="249" t="s">
        <v>32</v>
      </c>
      <c r="F228" s="250" t="s">
        <v>180</v>
      </c>
      <c r="G228" s="248"/>
      <c r="H228" s="251">
        <v>19.800000000000001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7" t="s">
        <v>162</v>
      </c>
      <c r="AU228" s="257" t="s">
        <v>89</v>
      </c>
      <c r="AV228" s="15" t="s">
        <v>156</v>
      </c>
      <c r="AW228" s="15" t="s">
        <v>38</v>
      </c>
      <c r="AX228" s="15" t="s">
        <v>40</v>
      </c>
      <c r="AY228" s="257" t="s">
        <v>149</v>
      </c>
    </row>
    <row r="229" s="2" customFormat="1" ht="66.75" customHeight="1">
      <c r="A229" s="40"/>
      <c r="B229" s="41"/>
      <c r="C229" s="206" t="s">
        <v>7</v>
      </c>
      <c r="D229" s="206" t="s">
        <v>151</v>
      </c>
      <c r="E229" s="207" t="s">
        <v>295</v>
      </c>
      <c r="F229" s="208" t="s">
        <v>296</v>
      </c>
      <c r="G229" s="209" t="s">
        <v>175</v>
      </c>
      <c r="H229" s="210">
        <v>16.199999999999999</v>
      </c>
      <c r="I229" s="211"/>
      <c r="J229" s="212">
        <f>ROUND(I229*H229,2)</f>
        <v>0</v>
      </c>
      <c r="K229" s="208" t="s">
        <v>155</v>
      </c>
      <c r="L229" s="46"/>
      <c r="M229" s="213" t="s">
        <v>32</v>
      </c>
      <c r="N229" s="214" t="s">
        <v>51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156</v>
      </c>
      <c r="AT229" s="217" t="s">
        <v>151</v>
      </c>
      <c r="AU229" s="217" t="s">
        <v>89</v>
      </c>
      <c r="AY229" s="18" t="s">
        <v>149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8" t="s">
        <v>40</v>
      </c>
      <c r="BK229" s="218">
        <f>ROUND(I229*H229,2)</f>
        <v>0</v>
      </c>
      <c r="BL229" s="18" t="s">
        <v>156</v>
      </c>
      <c r="BM229" s="217" t="s">
        <v>297</v>
      </c>
    </row>
    <row r="230" s="2" customFormat="1">
      <c r="A230" s="40"/>
      <c r="B230" s="41"/>
      <c r="C230" s="42"/>
      <c r="D230" s="219" t="s">
        <v>158</v>
      </c>
      <c r="E230" s="42"/>
      <c r="F230" s="220" t="s">
        <v>298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158</v>
      </c>
      <c r="AU230" s="18" t="s">
        <v>89</v>
      </c>
    </row>
    <row r="231" s="13" customFormat="1">
      <c r="A231" s="13"/>
      <c r="B231" s="226"/>
      <c r="C231" s="227"/>
      <c r="D231" s="224" t="s">
        <v>162</v>
      </c>
      <c r="E231" s="228" t="s">
        <v>32</v>
      </c>
      <c r="F231" s="229" t="s">
        <v>289</v>
      </c>
      <c r="G231" s="227"/>
      <c r="H231" s="228" t="s">
        <v>32</v>
      </c>
      <c r="I231" s="230"/>
      <c r="J231" s="227"/>
      <c r="K231" s="227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162</v>
      </c>
      <c r="AU231" s="235" t="s">
        <v>89</v>
      </c>
      <c r="AV231" s="13" t="s">
        <v>40</v>
      </c>
      <c r="AW231" s="13" t="s">
        <v>38</v>
      </c>
      <c r="AX231" s="13" t="s">
        <v>80</v>
      </c>
      <c r="AY231" s="235" t="s">
        <v>149</v>
      </c>
    </row>
    <row r="232" s="13" customFormat="1">
      <c r="A232" s="13"/>
      <c r="B232" s="226"/>
      <c r="C232" s="227"/>
      <c r="D232" s="224" t="s">
        <v>162</v>
      </c>
      <c r="E232" s="228" t="s">
        <v>32</v>
      </c>
      <c r="F232" s="229" t="s">
        <v>299</v>
      </c>
      <c r="G232" s="227"/>
      <c r="H232" s="228" t="s">
        <v>32</v>
      </c>
      <c r="I232" s="230"/>
      <c r="J232" s="227"/>
      <c r="K232" s="227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162</v>
      </c>
      <c r="AU232" s="235" t="s">
        <v>89</v>
      </c>
      <c r="AV232" s="13" t="s">
        <v>40</v>
      </c>
      <c r="AW232" s="13" t="s">
        <v>38</v>
      </c>
      <c r="AX232" s="13" t="s">
        <v>80</v>
      </c>
      <c r="AY232" s="235" t="s">
        <v>149</v>
      </c>
    </row>
    <row r="233" s="14" customFormat="1">
      <c r="A233" s="14"/>
      <c r="B233" s="236"/>
      <c r="C233" s="237"/>
      <c r="D233" s="224" t="s">
        <v>162</v>
      </c>
      <c r="E233" s="238" t="s">
        <v>32</v>
      </c>
      <c r="F233" s="239" t="s">
        <v>300</v>
      </c>
      <c r="G233" s="237"/>
      <c r="H233" s="240">
        <v>16.199999999999999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162</v>
      </c>
      <c r="AU233" s="246" t="s">
        <v>89</v>
      </c>
      <c r="AV233" s="14" t="s">
        <v>89</v>
      </c>
      <c r="AW233" s="14" t="s">
        <v>38</v>
      </c>
      <c r="AX233" s="14" t="s">
        <v>80</v>
      </c>
      <c r="AY233" s="246" t="s">
        <v>149</v>
      </c>
    </row>
    <row r="234" s="15" customFormat="1">
      <c r="A234" s="15"/>
      <c r="B234" s="247"/>
      <c r="C234" s="248"/>
      <c r="D234" s="224" t="s">
        <v>162</v>
      </c>
      <c r="E234" s="249" t="s">
        <v>32</v>
      </c>
      <c r="F234" s="250" t="s">
        <v>180</v>
      </c>
      <c r="G234" s="248"/>
      <c r="H234" s="251">
        <v>16.199999999999999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7" t="s">
        <v>162</v>
      </c>
      <c r="AU234" s="257" t="s">
        <v>89</v>
      </c>
      <c r="AV234" s="15" t="s">
        <v>156</v>
      </c>
      <c r="AW234" s="15" t="s">
        <v>38</v>
      </c>
      <c r="AX234" s="15" t="s">
        <v>40</v>
      </c>
      <c r="AY234" s="257" t="s">
        <v>149</v>
      </c>
    </row>
    <row r="235" s="2" customFormat="1" ht="16.5" customHeight="1">
      <c r="A235" s="40"/>
      <c r="B235" s="41"/>
      <c r="C235" s="258" t="s">
        <v>301</v>
      </c>
      <c r="D235" s="258" t="s">
        <v>302</v>
      </c>
      <c r="E235" s="259" t="s">
        <v>303</v>
      </c>
      <c r="F235" s="260" t="s">
        <v>304</v>
      </c>
      <c r="G235" s="261" t="s">
        <v>265</v>
      </c>
      <c r="H235" s="262">
        <v>32.399999999999999</v>
      </c>
      <c r="I235" s="263"/>
      <c r="J235" s="264">
        <f>ROUND(I235*H235,2)</f>
        <v>0</v>
      </c>
      <c r="K235" s="260" t="s">
        <v>155</v>
      </c>
      <c r="L235" s="265"/>
      <c r="M235" s="266" t="s">
        <v>32</v>
      </c>
      <c r="N235" s="267" t="s">
        <v>51</v>
      </c>
      <c r="O235" s="86"/>
      <c r="P235" s="215">
        <f>O235*H235</f>
        <v>0</v>
      </c>
      <c r="Q235" s="215">
        <v>1</v>
      </c>
      <c r="R235" s="215">
        <f>Q235*H235</f>
        <v>32.399999999999999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208</v>
      </c>
      <c r="AT235" s="217" t="s">
        <v>302</v>
      </c>
      <c r="AU235" s="217" t="s">
        <v>89</v>
      </c>
      <c r="AY235" s="18" t="s">
        <v>149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8" t="s">
        <v>40</v>
      </c>
      <c r="BK235" s="218">
        <f>ROUND(I235*H235,2)</f>
        <v>0</v>
      </c>
      <c r="BL235" s="18" t="s">
        <v>156</v>
      </c>
      <c r="BM235" s="217" t="s">
        <v>305</v>
      </c>
    </row>
    <row r="236" s="14" customFormat="1">
      <c r="A236" s="14"/>
      <c r="B236" s="236"/>
      <c r="C236" s="237"/>
      <c r="D236" s="224" t="s">
        <v>162</v>
      </c>
      <c r="E236" s="237"/>
      <c r="F236" s="239" t="s">
        <v>306</v>
      </c>
      <c r="G236" s="237"/>
      <c r="H236" s="240">
        <v>32.399999999999999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162</v>
      </c>
      <c r="AU236" s="246" t="s">
        <v>89</v>
      </c>
      <c r="AV236" s="14" t="s">
        <v>89</v>
      </c>
      <c r="AW236" s="14" t="s">
        <v>4</v>
      </c>
      <c r="AX236" s="14" t="s">
        <v>40</v>
      </c>
      <c r="AY236" s="246" t="s">
        <v>149</v>
      </c>
    </row>
    <row r="237" s="12" customFormat="1" ht="22.8" customHeight="1">
      <c r="A237" s="12"/>
      <c r="B237" s="190"/>
      <c r="C237" s="191"/>
      <c r="D237" s="192" t="s">
        <v>79</v>
      </c>
      <c r="E237" s="204" t="s">
        <v>89</v>
      </c>
      <c r="F237" s="204" t="s">
        <v>307</v>
      </c>
      <c r="G237" s="191"/>
      <c r="H237" s="191"/>
      <c r="I237" s="194"/>
      <c r="J237" s="205">
        <f>BK237</f>
        <v>0</v>
      </c>
      <c r="K237" s="191"/>
      <c r="L237" s="196"/>
      <c r="M237" s="197"/>
      <c r="N237" s="198"/>
      <c r="O237" s="198"/>
      <c r="P237" s="199">
        <f>SUM(P238:P297)</f>
        <v>0</v>
      </c>
      <c r="Q237" s="198"/>
      <c r="R237" s="199">
        <f>SUM(R238:R297)</f>
        <v>371.49377759999993</v>
      </c>
      <c r="S237" s="198"/>
      <c r="T237" s="200">
        <f>SUM(T238:T297)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1" t="s">
        <v>40</v>
      </c>
      <c r="AT237" s="202" t="s">
        <v>79</v>
      </c>
      <c r="AU237" s="202" t="s">
        <v>40</v>
      </c>
      <c r="AY237" s="201" t="s">
        <v>149</v>
      </c>
      <c r="BK237" s="203">
        <f>SUM(BK238:BK297)</f>
        <v>0</v>
      </c>
    </row>
    <row r="238" s="2" customFormat="1" ht="37.8" customHeight="1">
      <c r="A238" s="40"/>
      <c r="B238" s="41"/>
      <c r="C238" s="206" t="s">
        <v>308</v>
      </c>
      <c r="D238" s="206" t="s">
        <v>151</v>
      </c>
      <c r="E238" s="207" t="s">
        <v>309</v>
      </c>
      <c r="F238" s="208" t="s">
        <v>310</v>
      </c>
      <c r="G238" s="209" t="s">
        <v>175</v>
      </c>
      <c r="H238" s="210">
        <v>16.719999999999999</v>
      </c>
      <c r="I238" s="211"/>
      <c r="J238" s="212">
        <f>ROUND(I238*H238,2)</f>
        <v>0</v>
      </c>
      <c r="K238" s="208" t="s">
        <v>155</v>
      </c>
      <c r="L238" s="46"/>
      <c r="M238" s="213" t="s">
        <v>32</v>
      </c>
      <c r="N238" s="214" t="s">
        <v>51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156</v>
      </c>
      <c r="AT238" s="217" t="s">
        <v>151</v>
      </c>
      <c r="AU238" s="217" t="s">
        <v>89</v>
      </c>
      <c r="AY238" s="18" t="s">
        <v>149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8" t="s">
        <v>40</v>
      </c>
      <c r="BK238" s="218">
        <f>ROUND(I238*H238,2)</f>
        <v>0</v>
      </c>
      <c r="BL238" s="18" t="s">
        <v>156</v>
      </c>
      <c r="BM238" s="217" t="s">
        <v>311</v>
      </c>
    </row>
    <row r="239" s="2" customFormat="1">
      <c r="A239" s="40"/>
      <c r="B239" s="41"/>
      <c r="C239" s="42"/>
      <c r="D239" s="219" t="s">
        <v>158</v>
      </c>
      <c r="E239" s="42"/>
      <c r="F239" s="220" t="s">
        <v>312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158</v>
      </c>
      <c r="AU239" s="18" t="s">
        <v>89</v>
      </c>
    </row>
    <row r="240" s="13" customFormat="1">
      <c r="A240" s="13"/>
      <c r="B240" s="226"/>
      <c r="C240" s="227"/>
      <c r="D240" s="224" t="s">
        <v>162</v>
      </c>
      <c r="E240" s="228" t="s">
        <v>32</v>
      </c>
      <c r="F240" s="229" t="s">
        <v>313</v>
      </c>
      <c r="G240" s="227"/>
      <c r="H240" s="228" t="s">
        <v>32</v>
      </c>
      <c r="I240" s="230"/>
      <c r="J240" s="227"/>
      <c r="K240" s="227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162</v>
      </c>
      <c r="AU240" s="235" t="s">
        <v>89</v>
      </c>
      <c r="AV240" s="13" t="s">
        <v>40</v>
      </c>
      <c r="AW240" s="13" t="s">
        <v>38</v>
      </c>
      <c r="AX240" s="13" t="s">
        <v>80</v>
      </c>
      <c r="AY240" s="235" t="s">
        <v>149</v>
      </c>
    </row>
    <row r="241" s="14" customFormat="1">
      <c r="A241" s="14"/>
      <c r="B241" s="236"/>
      <c r="C241" s="237"/>
      <c r="D241" s="224" t="s">
        <v>162</v>
      </c>
      <c r="E241" s="238" t="s">
        <v>32</v>
      </c>
      <c r="F241" s="239" t="s">
        <v>314</v>
      </c>
      <c r="G241" s="237"/>
      <c r="H241" s="240">
        <v>16.719999999999999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162</v>
      </c>
      <c r="AU241" s="246" t="s">
        <v>89</v>
      </c>
      <c r="AV241" s="14" t="s">
        <v>89</v>
      </c>
      <c r="AW241" s="14" t="s">
        <v>38</v>
      </c>
      <c r="AX241" s="14" t="s">
        <v>80</v>
      </c>
      <c r="AY241" s="246" t="s">
        <v>149</v>
      </c>
    </row>
    <row r="242" s="15" customFormat="1">
      <c r="A242" s="15"/>
      <c r="B242" s="247"/>
      <c r="C242" s="248"/>
      <c r="D242" s="224" t="s">
        <v>162</v>
      </c>
      <c r="E242" s="249" t="s">
        <v>32</v>
      </c>
      <c r="F242" s="250" t="s">
        <v>180</v>
      </c>
      <c r="G242" s="248"/>
      <c r="H242" s="251">
        <v>16.719999999999999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7" t="s">
        <v>162</v>
      </c>
      <c r="AU242" s="257" t="s">
        <v>89</v>
      </c>
      <c r="AV242" s="15" t="s">
        <v>156</v>
      </c>
      <c r="AW242" s="15" t="s">
        <v>38</v>
      </c>
      <c r="AX242" s="15" t="s">
        <v>40</v>
      </c>
      <c r="AY242" s="257" t="s">
        <v>149</v>
      </c>
    </row>
    <row r="243" s="2" customFormat="1" ht="44.25" customHeight="1">
      <c r="A243" s="40"/>
      <c r="B243" s="41"/>
      <c r="C243" s="206" t="s">
        <v>315</v>
      </c>
      <c r="D243" s="206" t="s">
        <v>151</v>
      </c>
      <c r="E243" s="207" t="s">
        <v>316</v>
      </c>
      <c r="F243" s="208" t="s">
        <v>317</v>
      </c>
      <c r="G243" s="209" t="s">
        <v>175</v>
      </c>
      <c r="H243" s="210">
        <v>16.719999999999999</v>
      </c>
      <c r="I243" s="211"/>
      <c r="J243" s="212">
        <f>ROUND(I243*H243,2)</f>
        <v>0</v>
      </c>
      <c r="K243" s="208" t="s">
        <v>155</v>
      </c>
      <c r="L243" s="46"/>
      <c r="M243" s="213" t="s">
        <v>32</v>
      </c>
      <c r="N243" s="214" t="s">
        <v>51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156</v>
      </c>
      <c r="AT243" s="217" t="s">
        <v>151</v>
      </c>
      <c r="AU243" s="217" t="s">
        <v>89</v>
      </c>
      <c r="AY243" s="18" t="s">
        <v>149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40</v>
      </c>
      <c r="BK243" s="218">
        <f>ROUND(I243*H243,2)</f>
        <v>0</v>
      </c>
      <c r="BL243" s="18" t="s">
        <v>156</v>
      </c>
      <c r="BM243" s="217" t="s">
        <v>318</v>
      </c>
    </row>
    <row r="244" s="2" customFormat="1">
      <c r="A244" s="40"/>
      <c r="B244" s="41"/>
      <c r="C244" s="42"/>
      <c r="D244" s="219" t="s">
        <v>158</v>
      </c>
      <c r="E244" s="42"/>
      <c r="F244" s="220" t="s">
        <v>319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8" t="s">
        <v>158</v>
      </c>
      <c r="AU244" s="18" t="s">
        <v>89</v>
      </c>
    </row>
    <row r="245" s="13" customFormat="1">
      <c r="A245" s="13"/>
      <c r="B245" s="226"/>
      <c r="C245" s="227"/>
      <c r="D245" s="224" t="s">
        <v>162</v>
      </c>
      <c r="E245" s="228" t="s">
        <v>32</v>
      </c>
      <c r="F245" s="229" t="s">
        <v>313</v>
      </c>
      <c r="G245" s="227"/>
      <c r="H245" s="228" t="s">
        <v>32</v>
      </c>
      <c r="I245" s="230"/>
      <c r="J245" s="227"/>
      <c r="K245" s="227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162</v>
      </c>
      <c r="AU245" s="235" t="s">
        <v>89</v>
      </c>
      <c r="AV245" s="13" t="s">
        <v>40</v>
      </c>
      <c r="AW245" s="13" t="s">
        <v>38</v>
      </c>
      <c r="AX245" s="13" t="s">
        <v>80</v>
      </c>
      <c r="AY245" s="235" t="s">
        <v>149</v>
      </c>
    </row>
    <row r="246" s="14" customFormat="1">
      <c r="A246" s="14"/>
      <c r="B246" s="236"/>
      <c r="C246" s="237"/>
      <c r="D246" s="224" t="s">
        <v>162</v>
      </c>
      <c r="E246" s="238" t="s">
        <v>32</v>
      </c>
      <c r="F246" s="239" t="s">
        <v>314</v>
      </c>
      <c r="G246" s="237"/>
      <c r="H246" s="240">
        <v>16.719999999999999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162</v>
      </c>
      <c r="AU246" s="246" t="s">
        <v>89</v>
      </c>
      <c r="AV246" s="14" t="s">
        <v>89</v>
      </c>
      <c r="AW246" s="14" t="s">
        <v>38</v>
      </c>
      <c r="AX246" s="14" t="s">
        <v>80</v>
      </c>
      <c r="AY246" s="246" t="s">
        <v>149</v>
      </c>
    </row>
    <row r="247" s="15" customFormat="1">
      <c r="A247" s="15"/>
      <c r="B247" s="247"/>
      <c r="C247" s="248"/>
      <c r="D247" s="224" t="s">
        <v>162</v>
      </c>
      <c r="E247" s="249" t="s">
        <v>32</v>
      </c>
      <c r="F247" s="250" t="s">
        <v>180</v>
      </c>
      <c r="G247" s="248"/>
      <c r="H247" s="251">
        <v>16.719999999999999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7" t="s">
        <v>162</v>
      </c>
      <c r="AU247" s="257" t="s">
        <v>89</v>
      </c>
      <c r="AV247" s="15" t="s">
        <v>156</v>
      </c>
      <c r="AW247" s="15" t="s">
        <v>38</v>
      </c>
      <c r="AX247" s="15" t="s">
        <v>40</v>
      </c>
      <c r="AY247" s="257" t="s">
        <v>149</v>
      </c>
    </row>
    <row r="248" s="2" customFormat="1" ht="44.25" customHeight="1">
      <c r="A248" s="40"/>
      <c r="B248" s="41"/>
      <c r="C248" s="206" t="s">
        <v>320</v>
      </c>
      <c r="D248" s="206" t="s">
        <v>151</v>
      </c>
      <c r="E248" s="207" t="s">
        <v>321</v>
      </c>
      <c r="F248" s="208" t="s">
        <v>322</v>
      </c>
      <c r="G248" s="209" t="s">
        <v>175</v>
      </c>
      <c r="H248" s="210">
        <v>16.719999999999999</v>
      </c>
      <c r="I248" s="211"/>
      <c r="J248" s="212">
        <f>ROUND(I248*H248,2)</f>
        <v>0</v>
      </c>
      <c r="K248" s="208" t="s">
        <v>155</v>
      </c>
      <c r="L248" s="46"/>
      <c r="M248" s="213" t="s">
        <v>32</v>
      </c>
      <c r="N248" s="214" t="s">
        <v>51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156</v>
      </c>
      <c r="AT248" s="217" t="s">
        <v>151</v>
      </c>
      <c r="AU248" s="217" t="s">
        <v>89</v>
      </c>
      <c r="AY248" s="18" t="s">
        <v>149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8" t="s">
        <v>40</v>
      </c>
      <c r="BK248" s="218">
        <f>ROUND(I248*H248,2)</f>
        <v>0</v>
      </c>
      <c r="BL248" s="18" t="s">
        <v>156</v>
      </c>
      <c r="BM248" s="217" t="s">
        <v>323</v>
      </c>
    </row>
    <row r="249" s="2" customFormat="1">
      <c r="A249" s="40"/>
      <c r="B249" s="41"/>
      <c r="C249" s="42"/>
      <c r="D249" s="219" t="s">
        <v>158</v>
      </c>
      <c r="E249" s="42"/>
      <c r="F249" s="220" t="s">
        <v>324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8" t="s">
        <v>158</v>
      </c>
      <c r="AU249" s="18" t="s">
        <v>89</v>
      </c>
    </row>
    <row r="250" s="13" customFormat="1">
      <c r="A250" s="13"/>
      <c r="B250" s="226"/>
      <c r="C250" s="227"/>
      <c r="D250" s="224" t="s">
        <v>162</v>
      </c>
      <c r="E250" s="228" t="s">
        <v>32</v>
      </c>
      <c r="F250" s="229" t="s">
        <v>313</v>
      </c>
      <c r="G250" s="227"/>
      <c r="H250" s="228" t="s">
        <v>32</v>
      </c>
      <c r="I250" s="230"/>
      <c r="J250" s="227"/>
      <c r="K250" s="227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162</v>
      </c>
      <c r="AU250" s="235" t="s">
        <v>89</v>
      </c>
      <c r="AV250" s="13" t="s">
        <v>40</v>
      </c>
      <c r="AW250" s="13" t="s">
        <v>38</v>
      </c>
      <c r="AX250" s="13" t="s">
        <v>80</v>
      </c>
      <c r="AY250" s="235" t="s">
        <v>149</v>
      </c>
    </row>
    <row r="251" s="14" customFormat="1">
      <c r="A251" s="14"/>
      <c r="B251" s="236"/>
      <c r="C251" s="237"/>
      <c r="D251" s="224" t="s">
        <v>162</v>
      </c>
      <c r="E251" s="238" t="s">
        <v>32</v>
      </c>
      <c r="F251" s="239" t="s">
        <v>314</v>
      </c>
      <c r="G251" s="237"/>
      <c r="H251" s="240">
        <v>16.719999999999999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162</v>
      </c>
      <c r="AU251" s="246" t="s">
        <v>89</v>
      </c>
      <c r="AV251" s="14" t="s">
        <v>89</v>
      </c>
      <c r="AW251" s="14" t="s">
        <v>38</v>
      </c>
      <c r="AX251" s="14" t="s">
        <v>80</v>
      </c>
      <c r="AY251" s="246" t="s">
        <v>149</v>
      </c>
    </row>
    <row r="252" s="15" customFormat="1">
      <c r="A252" s="15"/>
      <c r="B252" s="247"/>
      <c r="C252" s="248"/>
      <c r="D252" s="224" t="s">
        <v>162</v>
      </c>
      <c r="E252" s="249" t="s">
        <v>32</v>
      </c>
      <c r="F252" s="250" t="s">
        <v>180</v>
      </c>
      <c r="G252" s="248"/>
      <c r="H252" s="251">
        <v>16.719999999999999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7" t="s">
        <v>162</v>
      </c>
      <c r="AU252" s="257" t="s">
        <v>89</v>
      </c>
      <c r="AV252" s="15" t="s">
        <v>156</v>
      </c>
      <c r="AW252" s="15" t="s">
        <v>38</v>
      </c>
      <c r="AX252" s="15" t="s">
        <v>40</v>
      </c>
      <c r="AY252" s="257" t="s">
        <v>149</v>
      </c>
    </row>
    <row r="253" s="2" customFormat="1" ht="37.8" customHeight="1">
      <c r="A253" s="40"/>
      <c r="B253" s="41"/>
      <c r="C253" s="206" t="s">
        <v>325</v>
      </c>
      <c r="D253" s="206" t="s">
        <v>151</v>
      </c>
      <c r="E253" s="207" t="s">
        <v>326</v>
      </c>
      <c r="F253" s="208" t="s">
        <v>327</v>
      </c>
      <c r="G253" s="209" t="s">
        <v>154</v>
      </c>
      <c r="H253" s="210">
        <v>134.46199999999999</v>
      </c>
      <c r="I253" s="211"/>
      <c r="J253" s="212">
        <f>ROUND(I253*H253,2)</f>
        <v>0</v>
      </c>
      <c r="K253" s="208" t="s">
        <v>155</v>
      </c>
      <c r="L253" s="46"/>
      <c r="M253" s="213" t="s">
        <v>32</v>
      </c>
      <c r="N253" s="214" t="s">
        <v>51</v>
      </c>
      <c r="O253" s="86"/>
      <c r="P253" s="215">
        <f>O253*H253</f>
        <v>0</v>
      </c>
      <c r="Q253" s="215">
        <v>0.00017000000000000001</v>
      </c>
      <c r="R253" s="215">
        <f>Q253*H253</f>
        <v>0.02285854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156</v>
      </c>
      <c r="AT253" s="217" t="s">
        <v>151</v>
      </c>
      <c r="AU253" s="217" t="s">
        <v>89</v>
      </c>
      <c r="AY253" s="18" t="s">
        <v>149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8" t="s">
        <v>40</v>
      </c>
      <c r="BK253" s="218">
        <f>ROUND(I253*H253,2)</f>
        <v>0</v>
      </c>
      <c r="BL253" s="18" t="s">
        <v>156</v>
      </c>
      <c r="BM253" s="217" t="s">
        <v>328</v>
      </c>
    </row>
    <row r="254" s="2" customFormat="1">
      <c r="A254" s="40"/>
      <c r="B254" s="41"/>
      <c r="C254" s="42"/>
      <c r="D254" s="219" t="s">
        <v>158</v>
      </c>
      <c r="E254" s="42"/>
      <c r="F254" s="220" t="s">
        <v>329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8" t="s">
        <v>158</v>
      </c>
      <c r="AU254" s="18" t="s">
        <v>89</v>
      </c>
    </row>
    <row r="255" s="13" customFormat="1">
      <c r="A255" s="13"/>
      <c r="B255" s="226"/>
      <c r="C255" s="227"/>
      <c r="D255" s="224" t="s">
        <v>162</v>
      </c>
      <c r="E255" s="228" t="s">
        <v>32</v>
      </c>
      <c r="F255" s="229" t="s">
        <v>178</v>
      </c>
      <c r="G255" s="227"/>
      <c r="H255" s="228" t="s">
        <v>32</v>
      </c>
      <c r="I255" s="230"/>
      <c r="J255" s="227"/>
      <c r="K255" s="227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162</v>
      </c>
      <c r="AU255" s="235" t="s">
        <v>89</v>
      </c>
      <c r="AV255" s="13" t="s">
        <v>40</v>
      </c>
      <c r="AW255" s="13" t="s">
        <v>38</v>
      </c>
      <c r="AX255" s="13" t="s">
        <v>80</v>
      </c>
      <c r="AY255" s="235" t="s">
        <v>149</v>
      </c>
    </row>
    <row r="256" s="14" customFormat="1">
      <c r="A256" s="14"/>
      <c r="B256" s="236"/>
      <c r="C256" s="237"/>
      <c r="D256" s="224" t="s">
        <v>162</v>
      </c>
      <c r="E256" s="238" t="s">
        <v>32</v>
      </c>
      <c r="F256" s="239" t="s">
        <v>330</v>
      </c>
      <c r="G256" s="237"/>
      <c r="H256" s="240">
        <v>134.46199999999999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162</v>
      </c>
      <c r="AU256" s="246" t="s">
        <v>89</v>
      </c>
      <c r="AV256" s="14" t="s">
        <v>89</v>
      </c>
      <c r="AW256" s="14" t="s">
        <v>38</v>
      </c>
      <c r="AX256" s="14" t="s">
        <v>80</v>
      </c>
      <c r="AY256" s="246" t="s">
        <v>149</v>
      </c>
    </row>
    <row r="257" s="15" customFormat="1">
      <c r="A257" s="15"/>
      <c r="B257" s="247"/>
      <c r="C257" s="248"/>
      <c r="D257" s="224" t="s">
        <v>162</v>
      </c>
      <c r="E257" s="249" t="s">
        <v>32</v>
      </c>
      <c r="F257" s="250" t="s">
        <v>180</v>
      </c>
      <c r="G257" s="248"/>
      <c r="H257" s="251">
        <v>134.46199999999999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7" t="s">
        <v>162</v>
      </c>
      <c r="AU257" s="257" t="s">
        <v>89</v>
      </c>
      <c r="AV257" s="15" t="s">
        <v>156</v>
      </c>
      <c r="AW257" s="15" t="s">
        <v>38</v>
      </c>
      <c r="AX257" s="15" t="s">
        <v>40</v>
      </c>
      <c r="AY257" s="257" t="s">
        <v>149</v>
      </c>
    </row>
    <row r="258" s="2" customFormat="1" ht="24.15" customHeight="1">
      <c r="A258" s="40"/>
      <c r="B258" s="41"/>
      <c r="C258" s="258" t="s">
        <v>331</v>
      </c>
      <c r="D258" s="258" t="s">
        <v>302</v>
      </c>
      <c r="E258" s="259" t="s">
        <v>332</v>
      </c>
      <c r="F258" s="260" t="s">
        <v>333</v>
      </c>
      <c r="G258" s="261" t="s">
        <v>154</v>
      </c>
      <c r="H258" s="262">
        <v>159.27000000000001</v>
      </c>
      <c r="I258" s="263"/>
      <c r="J258" s="264">
        <f>ROUND(I258*H258,2)</f>
        <v>0</v>
      </c>
      <c r="K258" s="260" t="s">
        <v>155</v>
      </c>
      <c r="L258" s="265"/>
      <c r="M258" s="266" t="s">
        <v>32</v>
      </c>
      <c r="N258" s="267" t="s">
        <v>51</v>
      </c>
      <c r="O258" s="86"/>
      <c r="P258" s="215">
        <f>O258*H258</f>
        <v>0</v>
      </c>
      <c r="Q258" s="215">
        <v>0.00029999999999999997</v>
      </c>
      <c r="R258" s="215">
        <f>Q258*H258</f>
        <v>0.047780999999999997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208</v>
      </c>
      <c r="AT258" s="217" t="s">
        <v>302</v>
      </c>
      <c r="AU258" s="217" t="s">
        <v>89</v>
      </c>
      <c r="AY258" s="18" t="s">
        <v>149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8" t="s">
        <v>40</v>
      </c>
      <c r="BK258" s="218">
        <f>ROUND(I258*H258,2)</f>
        <v>0</v>
      </c>
      <c r="BL258" s="18" t="s">
        <v>156</v>
      </c>
      <c r="BM258" s="217" t="s">
        <v>334</v>
      </c>
    </row>
    <row r="259" s="14" customFormat="1">
      <c r="A259" s="14"/>
      <c r="B259" s="236"/>
      <c r="C259" s="237"/>
      <c r="D259" s="224" t="s">
        <v>162</v>
      </c>
      <c r="E259" s="237"/>
      <c r="F259" s="239" t="s">
        <v>335</v>
      </c>
      <c r="G259" s="237"/>
      <c r="H259" s="240">
        <v>159.27000000000001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162</v>
      </c>
      <c r="AU259" s="246" t="s">
        <v>89</v>
      </c>
      <c r="AV259" s="14" t="s">
        <v>89</v>
      </c>
      <c r="AW259" s="14" t="s">
        <v>4</v>
      </c>
      <c r="AX259" s="14" t="s">
        <v>40</v>
      </c>
      <c r="AY259" s="246" t="s">
        <v>149</v>
      </c>
    </row>
    <row r="260" s="2" customFormat="1" ht="33" customHeight="1">
      <c r="A260" s="40"/>
      <c r="B260" s="41"/>
      <c r="C260" s="206" t="s">
        <v>336</v>
      </c>
      <c r="D260" s="206" t="s">
        <v>151</v>
      </c>
      <c r="E260" s="207" t="s">
        <v>337</v>
      </c>
      <c r="F260" s="208" t="s">
        <v>338</v>
      </c>
      <c r="G260" s="209" t="s">
        <v>175</v>
      </c>
      <c r="H260" s="210">
        <v>55.508000000000003</v>
      </c>
      <c r="I260" s="211"/>
      <c r="J260" s="212">
        <f>ROUND(I260*H260,2)</f>
        <v>0</v>
      </c>
      <c r="K260" s="208" t="s">
        <v>155</v>
      </c>
      <c r="L260" s="46"/>
      <c r="M260" s="213" t="s">
        <v>32</v>
      </c>
      <c r="N260" s="214" t="s">
        <v>51</v>
      </c>
      <c r="O260" s="86"/>
      <c r="P260" s="215">
        <f>O260*H260</f>
        <v>0</v>
      </c>
      <c r="Q260" s="215">
        <v>2.5018699999999998</v>
      </c>
      <c r="R260" s="215">
        <f>Q260*H260</f>
        <v>138.87379995999999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156</v>
      </c>
      <c r="AT260" s="217" t="s">
        <v>151</v>
      </c>
      <c r="AU260" s="217" t="s">
        <v>89</v>
      </c>
      <c r="AY260" s="18" t="s">
        <v>149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8" t="s">
        <v>40</v>
      </c>
      <c r="BK260" s="218">
        <f>ROUND(I260*H260,2)</f>
        <v>0</v>
      </c>
      <c r="BL260" s="18" t="s">
        <v>156</v>
      </c>
      <c r="BM260" s="217" t="s">
        <v>339</v>
      </c>
    </row>
    <row r="261" s="2" customFormat="1">
      <c r="A261" s="40"/>
      <c r="B261" s="41"/>
      <c r="C261" s="42"/>
      <c r="D261" s="219" t="s">
        <v>158</v>
      </c>
      <c r="E261" s="42"/>
      <c r="F261" s="220" t="s">
        <v>340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8" t="s">
        <v>158</v>
      </c>
      <c r="AU261" s="18" t="s">
        <v>89</v>
      </c>
    </row>
    <row r="262" s="13" customFormat="1">
      <c r="A262" s="13"/>
      <c r="B262" s="226"/>
      <c r="C262" s="227"/>
      <c r="D262" s="224" t="s">
        <v>162</v>
      </c>
      <c r="E262" s="228" t="s">
        <v>32</v>
      </c>
      <c r="F262" s="229" t="s">
        <v>163</v>
      </c>
      <c r="G262" s="227"/>
      <c r="H262" s="228" t="s">
        <v>32</v>
      </c>
      <c r="I262" s="230"/>
      <c r="J262" s="227"/>
      <c r="K262" s="227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162</v>
      </c>
      <c r="AU262" s="235" t="s">
        <v>89</v>
      </c>
      <c r="AV262" s="13" t="s">
        <v>40</v>
      </c>
      <c r="AW262" s="13" t="s">
        <v>38</v>
      </c>
      <c r="AX262" s="13" t="s">
        <v>80</v>
      </c>
      <c r="AY262" s="235" t="s">
        <v>149</v>
      </c>
    </row>
    <row r="263" s="14" customFormat="1">
      <c r="A263" s="14"/>
      <c r="B263" s="236"/>
      <c r="C263" s="237"/>
      <c r="D263" s="224" t="s">
        <v>162</v>
      </c>
      <c r="E263" s="238" t="s">
        <v>32</v>
      </c>
      <c r="F263" s="239" t="s">
        <v>341</v>
      </c>
      <c r="G263" s="237"/>
      <c r="H263" s="240">
        <v>12.470000000000001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162</v>
      </c>
      <c r="AU263" s="246" t="s">
        <v>89</v>
      </c>
      <c r="AV263" s="14" t="s">
        <v>89</v>
      </c>
      <c r="AW263" s="14" t="s">
        <v>38</v>
      </c>
      <c r="AX263" s="14" t="s">
        <v>80</v>
      </c>
      <c r="AY263" s="246" t="s">
        <v>149</v>
      </c>
    </row>
    <row r="264" s="14" customFormat="1">
      <c r="A264" s="14"/>
      <c r="B264" s="236"/>
      <c r="C264" s="237"/>
      <c r="D264" s="224" t="s">
        <v>162</v>
      </c>
      <c r="E264" s="238" t="s">
        <v>32</v>
      </c>
      <c r="F264" s="239" t="s">
        <v>342</v>
      </c>
      <c r="G264" s="237"/>
      <c r="H264" s="240">
        <v>43.037999999999997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162</v>
      </c>
      <c r="AU264" s="246" t="s">
        <v>89</v>
      </c>
      <c r="AV264" s="14" t="s">
        <v>89</v>
      </c>
      <c r="AW264" s="14" t="s">
        <v>38</v>
      </c>
      <c r="AX264" s="14" t="s">
        <v>80</v>
      </c>
      <c r="AY264" s="246" t="s">
        <v>149</v>
      </c>
    </row>
    <row r="265" s="2" customFormat="1" ht="16.5" customHeight="1">
      <c r="A265" s="40"/>
      <c r="B265" s="41"/>
      <c r="C265" s="206" t="s">
        <v>343</v>
      </c>
      <c r="D265" s="206" t="s">
        <v>151</v>
      </c>
      <c r="E265" s="207" t="s">
        <v>344</v>
      </c>
      <c r="F265" s="208" t="s">
        <v>345</v>
      </c>
      <c r="G265" s="209" t="s">
        <v>154</v>
      </c>
      <c r="H265" s="210">
        <v>217.66800000000001</v>
      </c>
      <c r="I265" s="211"/>
      <c r="J265" s="212">
        <f>ROUND(I265*H265,2)</f>
        <v>0</v>
      </c>
      <c r="K265" s="208" t="s">
        <v>155</v>
      </c>
      <c r="L265" s="46"/>
      <c r="M265" s="213" t="s">
        <v>32</v>
      </c>
      <c r="N265" s="214" t="s">
        <v>51</v>
      </c>
      <c r="O265" s="86"/>
      <c r="P265" s="215">
        <f>O265*H265</f>
        <v>0</v>
      </c>
      <c r="Q265" s="215">
        <v>0.0026900000000000001</v>
      </c>
      <c r="R265" s="215">
        <f>Q265*H265</f>
        <v>0.58552692000000006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156</v>
      </c>
      <c r="AT265" s="217" t="s">
        <v>151</v>
      </c>
      <c r="AU265" s="217" t="s">
        <v>89</v>
      </c>
      <c r="AY265" s="18" t="s">
        <v>149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8" t="s">
        <v>40</v>
      </c>
      <c r="BK265" s="218">
        <f>ROUND(I265*H265,2)</f>
        <v>0</v>
      </c>
      <c r="BL265" s="18" t="s">
        <v>156</v>
      </c>
      <c r="BM265" s="217" t="s">
        <v>346</v>
      </c>
    </row>
    <row r="266" s="2" customFormat="1">
      <c r="A266" s="40"/>
      <c r="B266" s="41"/>
      <c r="C266" s="42"/>
      <c r="D266" s="219" t="s">
        <v>158</v>
      </c>
      <c r="E266" s="42"/>
      <c r="F266" s="220" t="s">
        <v>347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8" t="s">
        <v>158</v>
      </c>
      <c r="AU266" s="18" t="s">
        <v>89</v>
      </c>
    </row>
    <row r="267" s="13" customFormat="1">
      <c r="A267" s="13"/>
      <c r="B267" s="226"/>
      <c r="C267" s="227"/>
      <c r="D267" s="224" t="s">
        <v>162</v>
      </c>
      <c r="E267" s="228" t="s">
        <v>32</v>
      </c>
      <c r="F267" s="229" t="s">
        <v>163</v>
      </c>
      <c r="G267" s="227"/>
      <c r="H267" s="228" t="s">
        <v>32</v>
      </c>
      <c r="I267" s="230"/>
      <c r="J267" s="227"/>
      <c r="K267" s="227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162</v>
      </c>
      <c r="AU267" s="235" t="s">
        <v>89</v>
      </c>
      <c r="AV267" s="13" t="s">
        <v>40</v>
      </c>
      <c r="AW267" s="13" t="s">
        <v>38</v>
      </c>
      <c r="AX267" s="13" t="s">
        <v>80</v>
      </c>
      <c r="AY267" s="235" t="s">
        <v>149</v>
      </c>
    </row>
    <row r="268" s="14" customFormat="1">
      <c r="A268" s="14"/>
      <c r="B268" s="236"/>
      <c r="C268" s="237"/>
      <c r="D268" s="224" t="s">
        <v>162</v>
      </c>
      <c r="E268" s="238" t="s">
        <v>32</v>
      </c>
      <c r="F268" s="239" t="s">
        <v>348</v>
      </c>
      <c r="G268" s="237"/>
      <c r="H268" s="240">
        <v>99.756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162</v>
      </c>
      <c r="AU268" s="246" t="s">
        <v>89</v>
      </c>
      <c r="AV268" s="14" t="s">
        <v>89</v>
      </c>
      <c r="AW268" s="14" t="s">
        <v>38</v>
      </c>
      <c r="AX268" s="14" t="s">
        <v>80</v>
      </c>
      <c r="AY268" s="246" t="s">
        <v>149</v>
      </c>
    </row>
    <row r="269" s="14" customFormat="1">
      <c r="A269" s="14"/>
      <c r="B269" s="236"/>
      <c r="C269" s="237"/>
      <c r="D269" s="224" t="s">
        <v>162</v>
      </c>
      <c r="E269" s="238" t="s">
        <v>32</v>
      </c>
      <c r="F269" s="239" t="s">
        <v>349</v>
      </c>
      <c r="G269" s="237"/>
      <c r="H269" s="240">
        <v>117.91200000000001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6" t="s">
        <v>162</v>
      </c>
      <c r="AU269" s="246" t="s">
        <v>89</v>
      </c>
      <c r="AV269" s="14" t="s">
        <v>89</v>
      </c>
      <c r="AW269" s="14" t="s">
        <v>38</v>
      </c>
      <c r="AX269" s="14" t="s">
        <v>80</v>
      </c>
      <c r="AY269" s="246" t="s">
        <v>149</v>
      </c>
    </row>
    <row r="270" s="2" customFormat="1" ht="16.5" customHeight="1">
      <c r="A270" s="40"/>
      <c r="B270" s="41"/>
      <c r="C270" s="206" t="s">
        <v>350</v>
      </c>
      <c r="D270" s="206" t="s">
        <v>151</v>
      </c>
      <c r="E270" s="207" t="s">
        <v>351</v>
      </c>
      <c r="F270" s="208" t="s">
        <v>352</v>
      </c>
      <c r="G270" s="209" t="s">
        <v>154</v>
      </c>
      <c r="H270" s="210">
        <v>217.66800000000001</v>
      </c>
      <c r="I270" s="211"/>
      <c r="J270" s="212">
        <f>ROUND(I270*H270,2)</f>
        <v>0</v>
      </c>
      <c r="K270" s="208" t="s">
        <v>155</v>
      </c>
      <c r="L270" s="46"/>
      <c r="M270" s="213" t="s">
        <v>32</v>
      </c>
      <c r="N270" s="214" t="s">
        <v>51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156</v>
      </c>
      <c r="AT270" s="217" t="s">
        <v>151</v>
      </c>
      <c r="AU270" s="217" t="s">
        <v>89</v>
      </c>
      <c r="AY270" s="18" t="s">
        <v>149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8" t="s">
        <v>40</v>
      </c>
      <c r="BK270" s="218">
        <f>ROUND(I270*H270,2)</f>
        <v>0</v>
      </c>
      <c r="BL270" s="18" t="s">
        <v>156</v>
      </c>
      <c r="BM270" s="217" t="s">
        <v>353</v>
      </c>
    </row>
    <row r="271" s="2" customFormat="1">
      <c r="A271" s="40"/>
      <c r="B271" s="41"/>
      <c r="C271" s="42"/>
      <c r="D271" s="219" t="s">
        <v>158</v>
      </c>
      <c r="E271" s="42"/>
      <c r="F271" s="220" t="s">
        <v>354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158</v>
      </c>
      <c r="AU271" s="18" t="s">
        <v>89</v>
      </c>
    </row>
    <row r="272" s="2" customFormat="1" ht="24.15" customHeight="1">
      <c r="A272" s="40"/>
      <c r="B272" s="41"/>
      <c r="C272" s="206" t="s">
        <v>355</v>
      </c>
      <c r="D272" s="206" t="s">
        <v>151</v>
      </c>
      <c r="E272" s="207" t="s">
        <v>356</v>
      </c>
      <c r="F272" s="208" t="s">
        <v>357</v>
      </c>
      <c r="G272" s="209" t="s">
        <v>265</v>
      </c>
      <c r="H272" s="210">
        <v>4.9960000000000004</v>
      </c>
      <c r="I272" s="211"/>
      <c r="J272" s="212">
        <f>ROUND(I272*H272,2)</f>
        <v>0</v>
      </c>
      <c r="K272" s="208" t="s">
        <v>155</v>
      </c>
      <c r="L272" s="46"/>
      <c r="M272" s="213" t="s">
        <v>32</v>
      </c>
      <c r="N272" s="214" t="s">
        <v>51</v>
      </c>
      <c r="O272" s="86"/>
      <c r="P272" s="215">
        <f>O272*H272</f>
        <v>0</v>
      </c>
      <c r="Q272" s="215">
        <v>1.0606199999999999</v>
      </c>
      <c r="R272" s="215">
        <f>Q272*H272</f>
        <v>5.2988575200000003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156</v>
      </c>
      <c r="AT272" s="217" t="s">
        <v>151</v>
      </c>
      <c r="AU272" s="217" t="s">
        <v>89</v>
      </c>
      <c r="AY272" s="18" t="s">
        <v>149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8" t="s">
        <v>40</v>
      </c>
      <c r="BK272" s="218">
        <f>ROUND(I272*H272,2)</f>
        <v>0</v>
      </c>
      <c r="BL272" s="18" t="s">
        <v>156</v>
      </c>
      <c r="BM272" s="217" t="s">
        <v>358</v>
      </c>
    </row>
    <row r="273" s="2" customFormat="1">
      <c r="A273" s="40"/>
      <c r="B273" s="41"/>
      <c r="C273" s="42"/>
      <c r="D273" s="219" t="s">
        <v>158</v>
      </c>
      <c r="E273" s="42"/>
      <c r="F273" s="220" t="s">
        <v>359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158</v>
      </c>
      <c r="AU273" s="18" t="s">
        <v>89</v>
      </c>
    </row>
    <row r="274" s="14" customFormat="1">
      <c r="A274" s="14"/>
      <c r="B274" s="236"/>
      <c r="C274" s="237"/>
      <c r="D274" s="224" t="s">
        <v>162</v>
      </c>
      <c r="E274" s="238" t="s">
        <v>32</v>
      </c>
      <c r="F274" s="239" t="s">
        <v>360</v>
      </c>
      <c r="G274" s="237"/>
      <c r="H274" s="240">
        <v>4.9960000000000004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6" t="s">
        <v>162</v>
      </c>
      <c r="AU274" s="246" t="s">
        <v>89</v>
      </c>
      <c r="AV274" s="14" t="s">
        <v>89</v>
      </c>
      <c r="AW274" s="14" t="s">
        <v>38</v>
      </c>
      <c r="AX274" s="14" t="s">
        <v>80</v>
      </c>
      <c r="AY274" s="246" t="s">
        <v>149</v>
      </c>
    </row>
    <row r="275" s="2" customFormat="1" ht="33" customHeight="1">
      <c r="A275" s="40"/>
      <c r="B275" s="41"/>
      <c r="C275" s="206" t="s">
        <v>361</v>
      </c>
      <c r="D275" s="206" t="s">
        <v>151</v>
      </c>
      <c r="E275" s="207" t="s">
        <v>362</v>
      </c>
      <c r="F275" s="208" t="s">
        <v>363</v>
      </c>
      <c r="G275" s="209" t="s">
        <v>175</v>
      </c>
      <c r="H275" s="210">
        <v>39.167999999999999</v>
      </c>
      <c r="I275" s="211"/>
      <c r="J275" s="212">
        <f>ROUND(I275*H275,2)</f>
        <v>0</v>
      </c>
      <c r="K275" s="208" t="s">
        <v>155</v>
      </c>
      <c r="L275" s="46"/>
      <c r="M275" s="213" t="s">
        <v>32</v>
      </c>
      <c r="N275" s="214" t="s">
        <v>51</v>
      </c>
      <c r="O275" s="86"/>
      <c r="P275" s="215">
        <f>O275*H275</f>
        <v>0</v>
      </c>
      <c r="Q275" s="215">
        <v>2.5018699999999998</v>
      </c>
      <c r="R275" s="215">
        <f>Q275*H275</f>
        <v>97.993244159999989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156</v>
      </c>
      <c r="AT275" s="217" t="s">
        <v>151</v>
      </c>
      <c r="AU275" s="217" t="s">
        <v>89</v>
      </c>
      <c r="AY275" s="18" t="s">
        <v>149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8" t="s">
        <v>40</v>
      </c>
      <c r="BK275" s="218">
        <f>ROUND(I275*H275,2)</f>
        <v>0</v>
      </c>
      <c r="BL275" s="18" t="s">
        <v>156</v>
      </c>
      <c r="BM275" s="217" t="s">
        <v>364</v>
      </c>
    </row>
    <row r="276" s="2" customFormat="1">
      <c r="A276" s="40"/>
      <c r="B276" s="41"/>
      <c r="C276" s="42"/>
      <c r="D276" s="219" t="s">
        <v>158</v>
      </c>
      <c r="E276" s="42"/>
      <c r="F276" s="220" t="s">
        <v>365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8" t="s">
        <v>158</v>
      </c>
      <c r="AU276" s="18" t="s">
        <v>89</v>
      </c>
    </row>
    <row r="277" s="13" customFormat="1">
      <c r="A277" s="13"/>
      <c r="B277" s="226"/>
      <c r="C277" s="227"/>
      <c r="D277" s="224" t="s">
        <v>162</v>
      </c>
      <c r="E277" s="228" t="s">
        <v>32</v>
      </c>
      <c r="F277" s="229" t="s">
        <v>163</v>
      </c>
      <c r="G277" s="227"/>
      <c r="H277" s="228" t="s">
        <v>32</v>
      </c>
      <c r="I277" s="230"/>
      <c r="J277" s="227"/>
      <c r="K277" s="227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162</v>
      </c>
      <c r="AU277" s="235" t="s">
        <v>89</v>
      </c>
      <c r="AV277" s="13" t="s">
        <v>40</v>
      </c>
      <c r="AW277" s="13" t="s">
        <v>38</v>
      </c>
      <c r="AX277" s="13" t="s">
        <v>80</v>
      </c>
      <c r="AY277" s="235" t="s">
        <v>149</v>
      </c>
    </row>
    <row r="278" s="14" customFormat="1">
      <c r="A278" s="14"/>
      <c r="B278" s="236"/>
      <c r="C278" s="237"/>
      <c r="D278" s="224" t="s">
        <v>162</v>
      </c>
      <c r="E278" s="238" t="s">
        <v>32</v>
      </c>
      <c r="F278" s="239" t="s">
        <v>366</v>
      </c>
      <c r="G278" s="237"/>
      <c r="H278" s="240">
        <v>39.167999999999999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162</v>
      </c>
      <c r="AU278" s="246" t="s">
        <v>89</v>
      </c>
      <c r="AV278" s="14" t="s">
        <v>89</v>
      </c>
      <c r="AW278" s="14" t="s">
        <v>38</v>
      </c>
      <c r="AX278" s="14" t="s">
        <v>80</v>
      </c>
      <c r="AY278" s="246" t="s">
        <v>149</v>
      </c>
    </row>
    <row r="279" s="2" customFormat="1" ht="16.5" customHeight="1">
      <c r="A279" s="40"/>
      <c r="B279" s="41"/>
      <c r="C279" s="206" t="s">
        <v>367</v>
      </c>
      <c r="D279" s="206" t="s">
        <v>151</v>
      </c>
      <c r="E279" s="207" t="s">
        <v>368</v>
      </c>
      <c r="F279" s="208" t="s">
        <v>369</v>
      </c>
      <c r="G279" s="209" t="s">
        <v>154</v>
      </c>
      <c r="H279" s="210">
        <v>81.599999999999994</v>
      </c>
      <c r="I279" s="211"/>
      <c r="J279" s="212">
        <f>ROUND(I279*H279,2)</f>
        <v>0</v>
      </c>
      <c r="K279" s="208" t="s">
        <v>155</v>
      </c>
      <c r="L279" s="46"/>
      <c r="M279" s="213" t="s">
        <v>32</v>
      </c>
      <c r="N279" s="214" t="s">
        <v>51</v>
      </c>
      <c r="O279" s="86"/>
      <c r="P279" s="215">
        <f>O279*H279</f>
        <v>0</v>
      </c>
      <c r="Q279" s="215">
        <v>0.00264</v>
      </c>
      <c r="R279" s="215">
        <f>Q279*H279</f>
        <v>0.21542399999999998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156</v>
      </c>
      <c r="AT279" s="217" t="s">
        <v>151</v>
      </c>
      <c r="AU279" s="217" t="s">
        <v>89</v>
      </c>
      <c r="AY279" s="18" t="s">
        <v>149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8" t="s">
        <v>40</v>
      </c>
      <c r="BK279" s="218">
        <f>ROUND(I279*H279,2)</f>
        <v>0</v>
      </c>
      <c r="BL279" s="18" t="s">
        <v>156</v>
      </c>
      <c r="BM279" s="217" t="s">
        <v>370</v>
      </c>
    </row>
    <row r="280" s="2" customFormat="1">
      <c r="A280" s="40"/>
      <c r="B280" s="41"/>
      <c r="C280" s="42"/>
      <c r="D280" s="219" t="s">
        <v>158</v>
      </c>
      <c r="E280" s="42"/>
      <c r="F280" s="220" t="s">
        <v>371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158</v>
      </c>
      <c r="AU280" s="18" t="s">
        <v>89</v>
      </c>
    </row>
    <row r="281" s="13" customFormat="1">
      <c r="A281" s="13"/>
      <c r="B281" s="226"/>
      <c r="C281" s="227"/>
      <c r="D281" s="224" t="s">
        <v>162</v>
      </c>
      <c r="E281" s="228" t="s">
        <v>32</v>
      </c>
      <c r="F281" s="229" t="s">
        <v>163</v>
      </c>
      <c r="G281" s="227"/>
      <c r="H281" s="228" t="s">
        <v>32</v>
      </c>
      <c r="I281" s="230"/>
      <c r="J281" s="227"/>
      <c r="K281" s="227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162</v>
      </c>
      <c r="AU281" s="235" t="s">
        <v>89</v>
      </c>
      <c r="AV281" s="13" t="s">
        <v>40</v>
      </c>
      <c r="AW281" s="13" t="s">
        <v>38</v>
      </c>
      <c r="AX281" s="13" t="s">
        <v>80</v>
      </c>
      <c r="AY281" s="235" t="s">
        <v>149</v>
      </c>
    </row>
    <row r="282" s="14" customFormat="1">
      <c r="A282" s="14"/>
      <c r="B282" s="236"/>
      <c r="C282" s="237"/>
      <c r="D282" s="224" t="s">
        <v>162</v>
      </c>
      <c r="E282" s="238" t="s">
        <v>32</v>
      </c>
      <c r="F282" s="239" t="s">
        <v>372</v>
      </c>
      <c r="G282" s="237"/>
      <c r="H282" s="240">
        <v>81.599999999999994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6" t="s">
        <v>162</v>
      </c>
      <c r="AU282" s="246" t="s">
        <v>89</v>
      </c>
      <c r="AV282" s="14" t="s">
        <v>89</v>
      </c>
      <c r="AW282" s="14" t="s">
        <v>38</v>
      </c>
      <c r="AX282" s="14" t="s">
        <v>80</v>
      </c>
      <c r="AY282" s="246" t="s">
        <v>149</v>
      </c>
    </row>
    <row r="283" s="2" customFormat="1" ht="16.5" customHeight="1">
      <c r="A283" s="40"/>
      <c r="B283" s="41"/>
      <c r="C283" s="206" t="s">
        <v>373</v>
      </c>
      <c r="D283" s="206" t="s">
        <v>151</v>
      </c>
      <c r="E283" s="207" t="s">
        <v>374</v>
      </c>
      <c r="F283" s="208" t="s">
        <v>375</v>
      </c>
      <c r="G283" s="209" t="s">
        <v>154</v>
      </c>
      <c r="H283" s="210">
        <v>81.599999999999994</v>
      </c>
      <c r="I283" s="211"/>
      <c r="J283" s="212">
        <f>ROUND(I283*H283,2)</f>
        <v>0</v>
      </c>
      <c r="K283" s="208" t="s">
        <v>155</v>
      </c>
      <c r="L283" s="46"/>
      <c r="M283" s="213" t="s">
        <v>32</v>
      </c>
      <c r="N283" s="214" t="s">
        <v>51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156</v>
      </c>
      <c r="AT283" s="217" t="s">
        <v>151</v>
      </c>
      <c r="AU283" s="217" t="s">
        <v>89</v>
      </c>
      <c r="AY283" s="18" t="s">
        <v>149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8" t="s">
        <v>40</v>
      </c>
      <c r="BK283" s="218">
        <f>ROUND(I283*H283,2)</f>
        <v>0</v>
      </c>
      <c r="BL283" s="18" t="s">
        <v>156</v>
      </c>
      <c r="BM283" s="217" t="s">
        <v>376</v>
      </c>
    </row>
    <row r="284" s="2" customFormat="1">
      <c r="A284" s="40"/>
      <c r="B284" s="41"/>
      <c r="C284" s="42"/>
      <c r="D284" s="219" t="s">
        <v>158</v>
      </c>
      <c r="E284" s="42"/>
      <c r="F284" s="220" t="s">
        <v>377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8" t="s">
        <v>158</v>
      </c>
      <c r="AU284" s="18" t="s">
        <v>89</v>
      </c>
    </row>
    <row r="285" s="2" customFormat="1" ht="21.75" customHeight="1">
      <c r="A285" s="40"/>
      <c r="B285" s="41"/>
      <c r="C285" s="206" t="s">
        <v>378</v>
      </c>
      <c r="D285" s="206" t="s">
        <v>151</v>
      </c>
      <c r="E285" s="207" t="s">
        <v>379</v>
      </c>
      <c r="F285" s="208" t="s">
        <v>380</v>
      </c>
      <c r="G285" s="209" t="s">
        <v>265</v>
      </c>
      <c r="H285" s="210">
        <v>3.5249999999999999</v>
      </c>
      <c r="I285" s="211"/>
      <c r="J285" s="212">
        <f>ROUND(I285*H285,2)</f>
        <v>0</v>
      </c>
      <c r="K285" s="208" t="s">
        <v>155</v>
      </c>
      <c r="L285" s="46"/>
      <c r="M285" s="213" t="s">
        <v>32</v>
      </c>
      <c r="N285" s="214" t="s">
        <v>51</v>
      </c>
      <c r="O285" s="86"/>
      <c r="P285" s="215">
        <f>O285*H285</f>
        <v>0</v>
      </c>
      <c r="Q285" s="215">
        <v>1.0606199999999999</v>
      </c>
      <c r="R285" s="215">
        <f>Q285*H285</f>
        <v>3.7386854999999994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156</v>
      </c>
      <c r="AT285" s="217" t="s">
        <v>151</v>
      </c>
      <c r="AU285" s="217" t="s">
        <v>89</v>
      </c>
      <c r="AY285" s="18" t="s">
        <v>149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8" t="s">
        <v>40</v>
      </c>
      <c r="BK285" s="218">
        <f>ROUND(I285*H285,2)</f>
        <v>0</v>
      </c>
      <c r="BL285" s="18" t="s">
        <v>156</v>
      </c>
      <c r="BM285" s="217" t="s">
        <v>381</v>
      </c>
    </row>
    <row r="286" s="2" customFormat="1">
      <c r="A286" s="40"/>
      <c r="B286" s="41"/>
      <c r="C286" s="42"/>
      <c r="D286" s="219" t="s">
        <v>158</v>
      </c>
      <c r="E286" s="42"/>
      <c r="F286" s="220" t="s">
        <v>382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158</v>
      </c>
      <c r="AU286" s="18" t="s">
        <v>89</v>
      </c>
    </row>
    <row r="287" s="14" customFormat="1">
      <c r="A287" s="14"/>
      <c r="B287" s="236"/>
      <c r="C287" s="237"/>
      <c r="D287" s="224" t="s">
        <v>162</v>
      </c>
      <c r="E287" s="238" t="s">
        <v>32</v>
      </c>
      <c r="F287" s="239" t="s">
        <v>383</v>
      </c>
      <c r="G287" s="237"/>
      <c r="H287" s="240">
        <v>3.5249999999999999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6" t="s">
        <v>162</v>
      </c>
      <c r="AU287" s="246" t="s">
        <v>89</v>
      </c>
      <c r="AV287" s="14" t="s">
        <v>89</v>
      </c>
      <c r="AW287" s="14" t="s">
        <v>38</v>
      </c>
      <c r="AX287" s="14" t="s">
        <v>80</v>
      </c>
      <c r="AY287" s="246" t="s">
        <v>149</v>
      </c>
    </row>
    <row r="288" s="2" customFormat="1" ht="24.15" customHeight="1">
      <c r="A288" s="40"/>
      <c r="B288" s="41"/>
      <c r="C288" s="206" t="s">
        <v>384</v>
      </c>
      <c r="D288" s="206" t="s">
        <v>151</v>
      </c>
      <c r="E288" s="207" t="s">
        <v>385</v>
      </c>
      <c r="F288" s="208" t="s">
        <v>386</v>
      </c>
      <c r="G288" s="209" t="s">
        <v>175</v>
      </c>
      <c r="H288" s="210">
        <v>25.600000000000001</v>
      </c>
      <c r="I288" s="211"/>
      <c r="J288" s="212">
        <f>ROUND(I288*H288,2)</f>
        <v>0</v>
      </c>
      <c r="K288" s="208" t="s">
        <v>387</v>
      </c>
      <c r="L288" s="46"/>
      <c r="M288" s="213" t="s">
        <v>32</v>
      </c>
      <c r="N288" s="214" t="s">
        <v>51</v>
      </c>
      <c r="O288" s="86"/>
      <c r="P288" s="215">
        <f>O288*H288</f>
        <v>0</v>
      </c>
      <c r="Q288" s="215">
        <v>1.8999999999999999</v>
      </c>
      <c r="R288" s="215">
        <f>Q288*H288</f>
        <v>48.640000000000001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156</v>
      </c>
      <c r="AT288" s="217" t="s">
        <v>151</v>
      </c>
      <c r="AU288" s="217" t="s">
        <v>89</v>
      </c>
      <c r="AY288" s="18" t="s">
        <v>149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8" t="s">
        <v>40</v>
      </c>
      <c r="BK288" s="218">
        <f>ROUND(I288*H288,2)</f>
        <v>0</v>
      </c>
      <c r="BL288" s="18" t="s">
        <v>156</v>
      </c>
      <c r="BM288" s="217" t="s">
        <v>388</v>
      </c>
    </row>
    <row r="289" s="13" customFormat="1">
      <c r="A289" s="13"/>
      <c r="B289" s="226"/>
      <c r="C289" s="227"/>
      <c r="D289" s="224" t="s">
        <v>162</v>
      </c>
      <c r="E289" s="228" t="s">
        <v>32</v>
      </c>
      <c r="F289" s="229" t="s">
        <v>389</v>
      </c>
      <c r="G289" s="227"/>
      <c r="H289" s="228" t="s">
        <v>32</v>
      </c>
      <c r="I289" s="230"/>
      <c r="J289" s="227"/>
      <c r="K289" s="227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162</v>
      </c>
      <c r="AU289" s="235" t="s">
        <v>89</v>
      </c>
      <c r="AV289" s="13" t="s">
        <v>40</v>
      </c>
      <c r="AW289" s="13" t="s">
        <v>38</v>
      </c>
      <c r="AX289" s="13" t="s">
        <v>80</v>
      </c>
      <c r="AY289" s="235" t="s">
        <v>149</v>
      </c>
    </row>
    <row r="290" s="14" customFormat="1">
      <c r="A290" s="14"/>
      <c r="B290" s="236"/>
      <c r="C290" s="237"/>
      <c r="D290" s="224" t="s">
        <v>162</v>
      </c>
      <c r="E290" s="238" t="s">
        <v>32</v>
      </c>
      <c r="F290" s="239" t="s">
        <v>390</v>
      </c>
      <c r="G290" s="237"/>
      <c r="H290" s="240">
        <v>25.600000000000001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6" t="s">
        <v>162</v>
      </c>
      <c r="AU290" s="246" t="s">
        <v>89</v>
      </c>
      <c r="AV290" s="14" t="s">
        <v>89</v>
      </c>
      <c r="AW290" s="14" t="s">
        <v>38</v>
      </c>
      <c r="AX290" s="14" t="s">
        <v>80</v>
      </c>
      <c r="AY290" s="246" t="s">
        <v>149</v>
      </c>
    </row>
    <row r="291" s="15" customFormat="1">
      <c r="A291" s="15"/>
      <c r="B291" s="247"/>
      <c r="C291" s="248"/>
      <c r="D291" s="224" t="s">
        <v>162</v>
      </c>
      <c r="E291" s="249" t="s">
        <v>32</v>
      </c>
      <c r="F291" s="250" t="s">
        <v>180</v>
      </c>
      <c r="G291" s="248"/>
      <c r="H291" s="251">
        <v>25.600000000000001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7" t="s">
        <v>162</v>
      </c>
      <c r="AU291" s="257" t="s">
        <v>89</v>
      </c>
      <c r="AV291" s="15" t="s">
        <v>156</v>
      </c>
      <c r="AW291" s="15" t="s">
        <v>38</v>
      </c>
      <c r="AX291" s="15" t="s">
        <v>40</v>
      </c>
      <c r="AY291" s="257" t="s">
        <v>149</v>
      </c>
    </row>
    <row r="292" s="2" customFormat="1" ht="24.15" customHeight="1">
      <c r="A292" s="40"/>
      <c r="B292" s="41"/>
      <c r="C292" s="206" t="s">
        <v>391</v>
      </c>
      <c r="D292" s="206" t="s">
        <v>151</v>
      </c>
      <c r="E292" s="207" t="s">
        <v>392</v>
      </c>
      <c r="F292" s="208" t="s">
        <v>393</v>
      </c>
      <c r="G292" s="209" t="s">
        <v>154</v>
      </c>
      <c r="H292" s="210">
        <v>120</v>
      </c>
      <c r="I292" s="211"/>
      <c r="J292" s="212">
        <f>ROUND(I292*H292,2)</f>
        <v>0</v>
      </c>
      <c r="K292" s="208" t="s">
        <v>387</v>
      </c>
      <c r="L292" s="46"/>
      <c r="M292" s="213" t="s">
        <v>32</v>
      </c>
      <c r="N292" s="214" t="s">
        <v>51</v>
      </c>
      <c r="O292" s="86"/>
      <c r="P292" s="215">
        <f>O292*H292</f>
        <v>0</v>
      </c>
      <c r="Q292" s="215">
        <v>0.108</v>
      </c>
      <c r="R292" s="215">
        <f>Q292*H292</f>
        <v>12.959999999999999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156</v>
      </c>
      <c r="AT292" s="217" t="s">
        <v>151</v>
      </c>
      <c r="AU292" s="217" t="s">
        <v>89</v>
      </c>
      <c r="AY292" s="18" t="s">
        <v>149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8" t="s">
        <v>40</v>
      </c>
      <c r="BK292" s="218">
        <f>ROUND(I292*H292,2)</f>
        <v>0</v>
      </c>
      <c r="BL292" s="18" t="s">
        <v>156</v>
      </c>
      <c r="BM292" s="217" t="s">
        <v>394</v>
      </c>
    </row>
    <row r="293" s="13" customFormat="1">
      <c r="A293" s="13"/>
      <c r="B293" s="226"/>
      <c r="C293" s="227"/>
      <c r="D293" s="224" t="s">
        <v>162</v>
      </c>
      <c r="E293" s="228" t="s">
        <v>32</v>
      </c>
      <c r="F293" s="229" t="s">
        <v>389</v>
      </c>
      <c r="G293" s="227"/>
      <c r="H293" s="228" t="s">
        <v>32</v>
      </c>
      <c r="I293" s="230"/>
      <c r="J293" s="227"/>
      <c r="K293" s="227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162</v>
      </c>
      <c r="AU293" s="235" t="s">
        <v>89</v>
      </c>
      <c r="AV293" s="13" t="s">
        <v>40</v>
      </c>
      <c r="AW293" s="13" t="s">
        <v>38</v>
      </c>
      <c r="AX293" s="13" t="s">
        <v>80</v>
      </c>
      <c r="AY293" s="235" t="s">
        <v>149</v>
      </c>
    </row>
    <row r="294" s="14" customFormat="1">
      <c r="A294" s="14"/>
      <c r="B294" s="236"/>
      <c r="C294" s="237"/>
      <c r="D294" s="224" t="s">
        <v>162</v>
      </c>
      <c r="E294" s="238" t="s">
        <v>32</v>
      </c>
      <c r="F294" s="239" t="s">
        <v>395</v>
      </c>
      <c r="G294" s="237"/>
      <c r="H294" s="240">
        <v>120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6" t="s">
        <v>162</v>
      </c>
      <c r="AU294" s="246" t="s">
        <v>89</v>
      </c>
      <c r="AV294" s="14" t="s">
        <v>89</v>
      </c>
      <c r="AW294" s="14" t="s">
        <v>38</v>
      </c>
      <c r="AX294" s="14" t="s">
        <v>80</v>
      </c>
      <c r="AY294" s="246" t="s">
        <v>149</v>
      </c>
    </row>
    <row r="295" s="15" customFormat="1">
      <c r="A295" s="15"/>
      <c r="B295" s="247"/>
      <c r="C295" s="248"/>
      <c r="D295" s="224" t="s">
        <v>162</v>
      </c>
      <c r="E295" s="249" t="s">
        <v>32</v>
      </c>
      <c r="F295" s="250" t="s">
        <v>180</v>
      </c>
      <c r="G295" s="248"/>
      <c r="H295" s="251">
        <v>120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7" t="s">
        <v>162</v>
      </c>
      <c r="AU295" s="257" t="s">
        <v>89</v>
      </c>
      <c r="AV295" s="15" t="s">
        <v>156</v>
      </c>
      <c r="AW295" s="15" t="s">
        <v>38</v>
      </c>
      <c r="AX295" s="15" t="s">
        <v>40</v>
      </c>
      <c r="AY295" s="257" t="s">
        <v>149</v>
      </c>
    </row>
    <row r="296" s="2" customFormat="1" ht="16.5" customHeight="1">
      <c r="A296" s="40"/>
      <c r="B296" s="41"/>
      <c r="C296" s="258" t="s">
        <v>396</v>
      </c>
      <c r="D296" s="258" t="s">
        <v>302</v>
      </c>
      <c r="E296" s="259" t="s">
        <v>397</v>
      </c>
      <c r="F296" s="260" t="s">
        <v>398</v>
      </c>
      <c r="G296" s="261" t="s">
        <v>399</v>
      </c>
      <c r="H296" s="262">
        <v>20.399999999999999</v>
      </c>
      <c r="I296" s="263"/>
      <c r="J296" s="264">
        <f>ROUND(I296*H296,2)</f>
        <v>0</v>
      </c>
      <c r="K296" s="260" t="s">
        <v>387</v>
      </c>
      <c r="L296" s="265"/>
      <c r="M296" s="266" t="s">
        <v>32</v>
      </c>
      <c r="N296" s="267" t="s">
        <v>51</v>
      </c>
      <c r="O296" s="86"/>
      <c r="P296" s="215">
        <f>O296*H296</f>
        <v>0</v>
      </c>
      <c r="Q296" s="215">
        <v>3.0939999999999999</v>
      </c>
      <c r="R296" s="215">
        <f>Q296*H296</f>
        <v>63.117599999999996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208</v>
      </c>
      <c r="AT296" s="217" t="s">
        <v>302</v>
      </c>
      <c r="AU296" s="217" t="s">
        <v>89</v>
      </c>
      <c r="AY296" s="18" t="s">
        <v>149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8" t="s">
        <v>40</v>
      </c>
      <c r="BK296" s="218">
        <f>ROUND(I296*H296,2)</f>
        <v>0</v>
      </c>
      <c r="BL296" s="18" t="s">
        <v>156</v>
      </c>
      <c r="BM296" s="217" t="s">
        <v>400</v>
      </c>
    </row>
    <row r="297" s="14" customFormat="1">
      <c r="A297" s="14"/>
      <c r="B297" s="236"/>
      <c r="C297" s="237"/>
      <c r="D297" s="224" t="s">
        <v>162</v>
      </c>
      <c r="E297" s="237"/>
      <c r="F297" s="239" t="s">
        <v>401</v>
      </c>
      <c r="G297" s="237"/>
      <c r="H297" s="240">
        <v>20.399999999999999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6" t="s">
        <v>162</v>
      </c>
      <c r="AU297" s="246" t="s">
        <v>89</v>
      </c>
      <c r="AV297" s="14" t="s">
        <v>89</v>
      </c>
      <c r="AW297" s="14" t="s">
        <v>4</v>
      </c>
      <c r="AX297" s="14" t="s">
        <v>40</v>
      </c>
      <c r="AY297" s="246" t="s">
        <v>149</v>
      </c>
    </row>
    <row r="298" s="12" customFormat="1" ht="22.8" customHeight="1">
      <c r="A298" s="12"/>
      <c r="B298" s="190"/>
      <c r="C298" s="191"/>
      <c r="D298" s="192" t="s">
        <v>79</v>
      </c>
      <c r="E298" s="204" t="s">
        <v>172</v>
      </c>
      <c r="F298" s="204" t="s">
        <v>402</v>
      </c>
      <c r="G298" s="191"/>
      <c r="H298" s="191"/>
      <c r="I298" s="194"/>
      <c r="J298" s="205">
        <f>BK298</f>
        <v>0</v>
      </c>
      <c r="K298" s="191"/>
      <c r="L298" s="196"/>
      <c r="M298" s="197"/>
      <c r="N298" s="198"/>
      <c r="O298" s="198"/>
      <c r="P298" s="199">
        <f>SUM(P299:P309)</f>
        <v>0</v>
      </c>
      <c r="Q298" s="198"/>
      <c r="R298" s="199">
        <f>SUM(R299:R309)</f>
        <v>37.906999999999996</v>
      </c>
      <c r="S298" s="198"/>
      <c r="T298" s="200">
        <f>SUM(T299:T309)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1" t="s">
        <v>40</v>
      </c>
      <c r="AT298" s="202" t="s">
        <v>79</v>
      </c>
      <c r="AU298" s="202" t="s">
        <v>40</v>
      </c>
      <c r="AY298" s="201" t="s">
        <v>149</v>
      </c>
      <c r="BK298" s="203">
        <f>SUM(BK299:BK309)</f>
        <v>0</v>
      </c>
    </row>
    <row r="299" s="2" customFormat="1" ht="37.8" customHeight="1">
      <c r="A299" s="40"/>
      <c r="B299" s="41"/>
      <c r="C299" s="206" t="s">
        <v>403</v>
      </c>
      <c r="D299" s="206" t="s">
        <v>151</v>
      </c>
      <c r="E299" s="207" t="s">
        <v>404</v>
      </c>
      <c r="F299" s="208" t="s">
        <v>405</v>
      </c>
      <c r="G299" s="209" t="s">
        <v>265</v>
      </c>
      <c r="H299" s="210">
        <v>37.906999999999996</v>
      </c>
      <c r="I299" s="211"/>
      <c r="J299" s="212">
        <f>ROUND(I299*H299,2)</f>
        <v>0</v>
      </c>
      <c r="K299" s="208" t="s">
        <v>155</v>
      </c>
      <c r="L299" s="46"/>
      <c r="M299" s="213" t="s">
        <v>32</v>
      </c>
      <c r="N299" s="214" t="s">
        <v>51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156</v>
      </c>
      <c r="AT299" s="217" t="s">
        <v>151</v>
      </c>
      <c r="AU299" s="217" t="s">
        <v>89</v>
      </c>
      <c r="AY299" s="18" t="s">
        <v>149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8" t="s">
        <v>40</v>
      </c>
      <c r="BK299" s="218">
        <f>ROUND(I299*H299,2)</f>
        <v>0</v>
      </c>
      <c r="BL299" s="18" t="s">
        <v>156</v>
      </c>
      <c r="BM299" s="217" t="s">
        <v>406</v>
      </c>
    </row>
    <row r="300" s="2" customFormat="1">
      <c r="A300" s="40"/>
      <c r="B300" s="41"/>
      <c r="C300" s="42"/>
      <c r="D300" s="219" t="s">
        <v>158</v>
      </c>
      <c r="E300" s="42"/>
      <c r="F300" s="220" t="s">
        <v>407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8" t="s">
        <v>158</v>
      </c>
      <c r="AU300" s="18" t="s">
        <v>89</v>
      </c>
    </row>
    <row r="301" s="13" customFormat="1">
      <c r="A301" s="13"/>
      <c r="B301" s="226"/>
      <c r="C301" s="227"/>
      <c r="D301" s="224" t="s">
        <v>162</v>
      </c>
      <c r="E301" s="228" t="s">
        <v>32</v>
      </c>
      <c r="F301" s="229" t="s">
        <v>408</v>
      </c>
      <c r="G301" s="227"/>
      <c r="H301" s="228" t="s">
        <v>32</v>
      </c>
      <c r="I301" s="230"/>
      <c r="J301" s="227"/>
      <c r="K301" s="227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162</v>
      </c>
      <c r="AU301" s="235" t="s">
        <v>89</v>
      </c>
      <c r="AV301" s="13" t="s">
        <v>40</v>
      </c>
      <c r="AW301" s="13" t="s">
        <v>38</v>
      </c>
      <c r="AX301" s="13" t="s">
        <v>80</v>
      </c>
      <c r="AY301" s="235" t="s">
        <v>149</v>
      </c>
    </row>
    <row r="302" s="14" customFormat="1">
      <c r="A302" s="14"/>
      <c r="B302" s="236"/>
      <c r="C302" s="237"/>
      <c r="D302" s="224" t="s">
        <v>162</v>
      </c>
      <c r="E302" s="238" t="s">
        <v>32</v>
      </c>
      <c r="F302" s="239" t="s">
        <v>409</v>
      </c>
      <c r="G302" s="237"/>
      <c r="H302" s="240">
        <v>37.906999999999996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6" t="s">
        <v>162</v>
      </c>
      <c r="AU302" s="246" t="s">
        <v>89</v>
      </c>
      <c r="AV302" s="14" t="s">
        <v>89</v>
      </c>
      <c r="AW302" s="14" t="s">
        <v>38</v>
      </c>
      <c r="AX302" s="14" t="s">
        <v>80</v>
      </c>
      <c r="AY302" s="246" t="s">
        <v>149</v>
      </c>
    </row>
    <row r="303" s="2" customFormat="1" ht="24.15" customHeight="1">
      <c r="A303" s="40"/>
      <c r="B303" s="41"/>
      <c r="C303" s="258" t="s">
        <v>410</v>
      </c>
      <c r="D303" s="258" t="s">
        <v>302</v>
      </c>
      <c r="E303" s="259" t="s">
        <v>411</v>
      </c>
      <c r="F303" s="260" t="s">
        <v>412</v>
      </c>
      <c r="G303" s="261" t="s">
        <v>265</v>
      </c>
      <c r="H303" s="262">
        <v>37.906999999999996</v>
      </c>
      <c r="I303" s="263"/>
      <c r="J303" s="264">
        <f>ROUND(I303*H303,2)</f>
        <v>0</v>
      </c>
      <c r="K303" s="260" t="s">
        <v>413</v>
      </c>
      <c r="L303" s="265"/>
      <c r="M303" s="266" t="s">
        <v>32</v>
      </c>
      <c r="N303" s="267" t="s">
        <v>51</v>
      </c>
      <c r="O303" s="86"/>
      <c r="P303" s="215">
        <f>O303*H303</f>
        <v>0</v>
      </c>
      <c r="Q303" s="215">
        <v>1</v>
      </c>
      <c r="R303" s="215">
        <f>Q303*H303</f>
        <v>37.906999999999996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208</v>
      </c>
      <c r="AT303" s="217" t="s">
        <v>302</v>
      </c>
      <c r="AU303" s="217" t="s">
        <v>89</v>
      </c>
      <c r="AY303" s="18" t="s">
        <v>149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8" t="s">
        <v>40</v>
      </c>
      <c r="BK303" s="218">
        <f>ROUND(I303*H303,2)</f>
        <v>0</v>
      </c>
      <c r="BL303" s="18" t="s">
        <v>156</v>
      </c>
      <c r="BM303" s="217" t="s">
        <v>414</v>
      </c>
    </row>
    <row r="304" s="2" customFormat="1" ht="37.8" customHeight="1">
      <c r="A304" s="40"/>
      <c r="B304" s="41"/>
      <c r="C304" s="206" t="s">
        <v>415</v>
      </c>
      <c r="D304" s="206" t="s">
        <v>151</v>
      </c>
      <c r="E304" s="207" t="s">
        <v>416</v>
      </c>
      <c r="F304" s="208" t="s">
        <v>417</v>
      </c>
      <c r="G304" s="209" t="s">
        <v>154</v>
      </c>
      <c r="H304" s="210">
        <v>936</v>
      </c>
      <c r="I304" s="211"/>
      <c r="J304" s="212">
        <f>ROUND(I304*H304,2)</f>
        <v>0</v>
      </c>
      <c r="K304" s="208" t="s">
        <v>155</v>
      </c>
      <c r="L304" s="46"/>
      <c r="M304" s="213" t="s">
        <v>32</v>
      </c>
      <c r="N304" s="214" t="s">
        <v>51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156</v>
      </c>
      <c r="AT304" s="217" t="s">
        <v>151</v>
      </c>
      <c r="AU304" s="217" t="s">
        <v>89</v>
      </c>
      <c r="AY304" s="18" t="s">
        <v>149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8" t="s">
        <v>40</v>
      </c>
      <c r="BK304" s="218">
        <f>ROUND(I304*H304,2)</f>
        <v>0</v>
      </c>
      <c r="BL304" s="18" t="s">
        <v>156</v>
      </c>
      <c r="BM304" s="217" t="s">
        <v>418</v>
      </c>
    </row>
    <row r="305" s="2" customFormat="1">
      <c r="A305" s="40"/>
      <c r="B305" s="41"/>
      <c r="C305" s="42"/>
      <c r="D305" s="219" t="s">
        <v>158</v>
      </c>
      <c r="E305" s="42"/>
      <c r="F305" s="220" t="s">
        <v>419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158</v>
      </c>
      <c r="AU305" s="18" t="s">
        <v>89</v>
      </c>
    </row>
    <row r="306" s="13" customFormat="1">
      <c r="A306" s="13"/>
      <c r="B306" s="226"/>
      <c r="C306" s="227"/>
      <c r="D306" s="224" t="s">
        <v>162</v>
      </c>
      <c r="E306" s="228" t="s">
        <v>32</v>
      </c>
      <c r="F306" s="229" t="s">
        <v>408</v>
      </c>
      <c r="G306" s="227"/>
      <c r="H306" s="228" t="s">
        <v>32</v>
      </c>
      <c r="I306" s="230"/>
      <c r="J306" s="227"/>
      <c r="K306" s="227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162</v>
      </c>
      <c r="AU306" s="235" t="s">
        <v>89</v>
      </c>
      <c r="AV306" s="13" t="s">
        <v>40</v>
      </c>
      <c r="AW306" s="13" t="s">
        <v>38</v>
      </c>
      <c r="AX306" s="13" t="s">
        <v>80</v>
      </c>
      <c r="AY306" s="235" t="s">
        <v>149</v>
      </c>
    </row>
    <row r="307" s="13" customFormat="1">
      <c r="A307" s="13"/>
      <c r="B307" s="226"/>
      <c r="C307" s="227"/>
      <c r="D307" s="224" t="s">
        <v>162</v>
      </c>
      <c r="E307" s="228" t="s">
        <v>32</v>
      </c>
      <c r="F307" s="229" t="s">
        <v>420</v>
      </c>
      <c r="G307" s="227"/>
      <c r="H307" s="228" t="s">
        <v>32</v>
      </c>
      <c r="I307" s="230"/>
      <c r="J307" s="227"/>
      <c r="K307" s="227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162</v>
      </c>
      <c r="AU307" s="235" t="s">
        <v>89</v>
      </c>
      <c r="AV307" s="13" t="s">
        <v>40</v>
      </c>
      <c r="AW307" s="13" t="s">
        <v>38</v>
      </c>
      <c r="AX307" s="13" t="s">
        <v>80</v>
      </c>
      <c r="AY307" s="235" t="s">
        <v>149</v>
      </c>
    </row>
    <row r="308" s="14" customFormat="1">
      <c r="A308" s="14"/>
      <c r="B308" s="236"/>
      <c r="C308" s="237"/>
      <c r="D308" s="224" t="s">
        <v>162</v>
      </c>
      <c r="E308" s="238" t="s">
        <v>32</v>
      </c>
      <c r="F308" s="239" t="s">
        <v>421</v>
      </c>
      <c r="G308" s="237"/>
      <c r="H308" s="240">
        <v>936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162</v>
      </c>
      <c r="AU308" s="246" t="s">
        <v>89</v>
      </c>
      <c r="AV308" s="14" t="s">
        <v>89</v>
      </c>
      <c r="AW308" s="14" t="s">
        <v>38</v>
      </c>
      <c r="AX308" s="14" t="s">
        <v>80</v>
      </c>
      <c r="AY308" s="246" t="s">
        <v>149</v>
      </c>
    </row>
    <row r="309" s="2" customFormat="1" ht="24.15" customHeight="1">
      <c r="A309" s="40"/>
      <c r="B309" s="41"/>
      <c r="C309" s="258" t="s">
        <v>422</v>
      </c>
      <c r="D309" s="258" t="s">
        <v>302</v>
      </c>
      <c r="E309" s="259" t="s">
        <v>423</v>
      </c>
      <c r="F309" s="260" t="s">
        <v>424</v>
      </c>
      <c r="G309" s="261" t="s">
        <v>154</v>
      </c>
      <c r="H309" s="262">
        <v>936</v>
      </c>
      <c r="I309" s="263"/>
      <c r="J309" s="264">
        <f>ROUND(I309*H309,2)</f>
        <v>0</v>
      </c>
      <c r="K309" s="260" t="s">
        <v>413</v>
      </c>
      <c r="L309" s="265"/>
      <c r="M309" s="266" t="s">
        <v>32</v>
      </c>
      <c r="N309" s="267" t="s">
        <v>51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208</v>
      </c>
      <c r="AT309" s="217" t="s">
        <v>302</v>
      </c>
      <c r="AU309" s="217" t="s">
        <v>89</v>
      </c>
      <c r="AY309" s="18" t="s">
        <v>149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8" t="s">
        <v>40</v>
      </c>
      <c r="BK309" s="218">
        <f>ROUND(I309*H309,2)</f>
        <v>0</v>
      </c>
      <c r="BL309" s="18" t="s">
        <v>156</v>
      </c>
      <c r="BM309" s="217" t="s">
        <v>425</v>
      </c>
    </row>
    <row r="310" s="12" customFormat="1" ht="22.8" customHeight="1">
      <c r="A310" s="12"/>
      <c r="B310" s="190"/>
      <c r="C310" s="191"/>
      <c r="D310" s="192" t="s">
        <v>79</v>
      </c>
      <c r="E310" s="204" t="s">
        <v>156</v>
      </c>
      <c r="F310" s="204" t="s">
        <v>426</v>
      </c>
      <c r="G310" s="191"/>
      <c r="H310" s="191"/>
      <c r="I310" s="194"/>
      <c r="J310" s="205">
        <f>BK310</f>
        <v>0</v>
      </c>
      <c r="K310" s="191"/>
      <c r="L310" s="196"/>
      <c r="M310" s="197"/>
      <c r="N310" s="198"/>
      <c r="O310" s="198"/>
      <c r="P310" s="199">
        <f>SUM(P311:P321)</f>
        <v>0</v>
      </c>
      <c r="Q310" s="198"/>
      <c r="R310" s="199">
        <f>SUM(R311:R321)</f>
        <v>0</v>
      </c>
      <c r="S310" s="198"/>
      <c r="T310" s="200">
        <f>SUM(T311:T321)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1" t="s">
        <v>40</v>
      </c>
      <c r="AT310" s="202" t="s">
        <v>79</v>
      </c>
      <c r="AU310" s="202" t="s">
        <v>40</v>
      </c>
      <c r="AY310" s="201" t="s">
        <v>149</v>
      </c>
      <c r="BK310" s="203">
        <f>SUM(BK311:BK321)</f>
        <v>0</v>
      </c>
    </row>
    <row r="311" s="2" customFormat="1" ht="37.8" customHeight="1">
      <c r="A311" s="40"/>
      <c r="B311" s="41"/>
      <c r="C311" s="206" t="s">
        <v>427</v>
      </c>
      <c r="D311" s="206" t="s">
        <v>151</v>
      </c>
      <c r="E311" s="207" t="s">
        <v>428</v>
      </c>
      <c r="F311" s="208" t="s">
        <v>429</v>
      </c>
      <c r="G311" s="209" t="s">
        <v>154</v>
      </c>
      <c r="H311" s="210">
        <v>1514</v>
      </c>
      <c r="I311" s="211"/>
      <c r="J311" s="212">
        <f>ROUND(I311*H311,2)</f>
        <v>0</v>
      </c>
      <c r="K311" s="208" t="s">
        <v>155</v>
      </c>
      <c r="L311" s="46"/>
      <c r="M311" s="213" t="s">
        <v>32</v>
      </c>
      <c r="N311" s="214" t="s">
        <v>51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156</v>
      </c>
      <c r="AT311" s="217" t="s">
        <v>151</v>
      </c>
      <c r="AU311" s="217" t="s">
        <v>89</v>
      </c>
      <c r="AY311" s="18" t="s">
        <v>149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8" t="s">
        <v>40</v>
      </c>
      <c r="BK311" s="218">
        <f>ROUND(I311*H311,2)</f>
        <v>0</v>
      </c>
      <c r="BL311" s="18" t="s">
        <v>156</v>
      </c>
      <c r="BM311" s="217" t="s">
        <v>430</v>
      </c>
    </row>
    <row r="312" s="2" customFormat="1">
      <c r="A312" s="40"/>
      <c r="B312" s="41"/>
      <c r="C312" s="42"/>
      <c r="D312" s="219" t="s">
        <v>158</v>
      </c>
      <c r="E312" s="42"/>
      <c r="F312" s="220" t="s">
        <v>431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158</v>
      </c>
      <c r="AU312" s="18" t="s">
        <v>89</v>
      </c>
    </row>
    <row r="313" s="13" customFormat="1">
      <c r="A313" s="13"/>
      <c r="B313" s="226"/>
      <c r="C313" s="227"/>
      <c r="D313" s="224" t="s">
        <v>162</v>
      </c>
      <c r="E313" s="228" t="s">
        <v>32</v>
      </c>
      <c r="F313" s="229" t="s">
        <v>408</v>
      </c>
      <c r="G313" s="227"/>
      <c r="H313" s="228" t="s">
        <v>32</v>
      </c>
      <c r="I313" s="230"/>
      <c r="J313" s="227"/>
      <c r="K313" s="227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162</v>
      </c>
      <c r="AU313" s="235" t="s">
        <v>89</v>
      </c>
      <c r="AV313" s="13" t="s">
        <v>40</v>
      </c>
      <c r="AW313" s="13" t="s">
        <v>38</v>
      </c>
      <c r="AX313" s="13" t="s">
        <v>80</v>
      </c>
      <c r="AY313" s="235" t="s">
        <v>149</v>
      </c>
    </row>
    <row r="314" s="13" customFormat="1">
      <c r="A314" s="13"/>
      <c r="B314" s="226"/>
      <c r="C314" s="227"/>
      <c r="D314" s="224" t="s">
        <v>162</v>
      </c>
      <c r="E314" s="228" t="s">
        <v>32</v>
      </c>
      <c r="F314" s="229" t="s">
        <v>420</v>
      </c>
      <c r="G314" s="227"/>
      <c r="H314" s="228" t="s">
        <v>32</v>
      </c>
      <c r="I314" s="230"/>
      <c r="J314" s="227"/>
      <c r="K314" s="227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162</v>
      </c>
      <c r="AU314" s="235" t="s">
        <v>89</v>
      </c>
      <c r="AV314" s="13" t="s">
        <v>40</v>
      </c>
      <c r="AW314" s="13" t="s">
        <v>38</v>
      </c>
      <c r="AX314" s="13" t="s">
        <v>80</v>
      </c>
      <c r="AY314" s="235" t="s">
        <v>149</v>
      </c>
    </row>
    <row r="315" s="14" customFormat="1">
      <c r="A315" s="14"/>
      <c r="B315" s="236"/>
      <c r="C315" s="237"/>
      <c r="D315" s="224" t="s">
        <v>162</v>
      </c>
      <c r="E315" s="238" t="s">
        <v>32</v>
      </c>
      <c r="F315" s="239" t="s">
        <v>432</v>
      </c>
      <c r="G315" s="237"/>
      <c r="H315" s="240">
        <v>1514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6" t="s">
        <v>162</v>
      </c>
      <c r="AU315" s="246" t="s">
        <v>89</v>
      </c>
      <c r="AV315" s="14" t="s">
        <v>89</v>
      </c>
      <c r="AW315" s="14" t="s">
        <v>38</v>
      </c>
      <c r="AX315" s="14" t="s">
        <v>80</v>
      </c>
      <c r="AY315" s="246" t="s">
        <v>149</v>
      </c>
    </row>
    <row r="316" s="2" customFormat="1" ht="24.15" customHeight="1">
      <c r="A316" s="40"/>
      <c r="B316" s="41"/>
      <c r="C316" s="258" t="s">
        <v>433</v>
      </c>
      <c r="D316" s="258" t="s">
        <v>302</v>
      </c>
      <c r="E316" s="259" t="s">
        <v>434</v>
      </c>
      <c r="F316" s="260" t="s">
        <v>435</v>
      </c>
      <c r="G316" s="261" t="s">
        <v>154</v>
      </c>
      <c r="H316" s="262">
        <v>1514</v>
      </c>
      <c r="I316" s="263"/>
      <c r="J316" s="264">
        <f>ROUND(I316*H316,2)</f>
        <v>0</v>
      </c>
      <c r="K316" s="260" t="s">
        <v>436</v>
      </c>
      <c r="L316" s="265"/>
      <c r="M316" s="266" t="s">
        <v>32</v>
      </c>
      <c r="N316" s="267" t="s">
        <v>51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208</v>
      </c>
      <c r="AT316" s="217" t="s">
        <v>302</v>
      </c>
      <c r="AU316" s="217" t="s">
        <v>89</v>
      </c>
      <c r="AY316" s="18" t="s">
        <v>149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8" t="s">
        <v>40</v>
      </c>
      <c r="BK316" s="218">
        <f>ROUND(I316*H316,2)</f>
        <v>0</v>
      </c>
      <c r="BL316" s="18" t="s">
        <v>156</v>
      </c>
      <c r="BM316" s="217" t="s">
        <v>437</v>
      </c>
    </row>
    <row r="317" s="2" customFormat="1" ht="33" customHeight="1">
      <c r="A317" s="40"/>
      <c r="B317" s="41"/>
      <c r="C317" s="206" t="s">
        <v>438</v>
      </c>
      <c r="D317" s="206" t="s">
        <v>151</v>
      </c>
      <c r="E317" s="207" t="s">
        <v>439</v>
      </c>
      <c r="F317" s="208" t="s">
        <v>440</v>
      </c>
      <c r="G317" s="209" t="s">
        <v>175</v>
      </c>
      <c r="H317" s="210">
        <v>3.6000000000000001</v>
      </c>
      <c r="I317" s="211"/>
      <c r="J317" s="212">
        <f>ROUND(I317*H317,2)</f>
        <v>0</v>
      </c>
      <c r="K317" s="208" t="s">
        <v>155</v>
      </c>
      <c r="L317" s="46"/>
      <c r="M317" s="213" t="s">
        <v>32</v>
      </c>
      <c r="N317" s="214" t="s">
        <v>51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156</v>
      </c>
      <c r="AT317" s="217" t="s">
        <v>151</v>
      </c>
      <c r="AU317" s="217" t="s">
        <v>89</v>
      </c>
      <c r="AY317" s="18" t="s">
        <v>149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8" t="s">
        <v>40</v>
      </c>
      <c r="BK317" s="218">
        <f>ROUND(I317*H317,2)</f>
        <v>0</v>
      </c>
      <c r="BL317" s="18" t="s">
        <v>156</v>
      </c>
      <c r="BM317" s="217" t="s">
        <v>441</v>
      </c>
    </row>
    <row r="318" s="2" customFormat="1">
      <c r="A318" s="40"/>
      <c r="B318" s="41"/>
      <c r="C318" s="42"/>
      <c r="D318" s="219" t="s">
        <v>158</v>
      </c>
      <c r="E318" s="42"/>
      <c r="F318" s="220" t="s">
        <v>442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8" t="s">
        <v>158</v>
      </c>
      <c r="AU318" s="18" t="s">
        <v>89</v>
      </c>
    </row>
    <row r="319" s="13" customFormat="1">
      <c r="A319" s="13"/>
      <c r="B319" s="226"/>
      <c r="C319" s="227"/>
      <c r="D319" s="224" t="s">
        <v>162</v>
      </c>
      <c r="E319" s="228" t="s">
        <v>32</v>
      </c>
      <c r="F319" s="229" t="s">
        <v>289</v>
      </c>
      <c r="G319" s="227"/>
      <c r="H319" s="228" t="s">
        <v>32</v>
      </c>
      <c r="I319" s="230"/>
      <c r="J319" s="227"/>
      <c r="K319" s="227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162</v>
      </c>
      <c r="AU319" s="235" t="s">
        <v>89</v>
      </c>
      <c r="AV319" s="13" t="s">
        <v>40</v>
      </c>
      <c r="AW319" s="13" t="s">
        <v>38</v>
      </c>
      <c r="AX319" s="13" t="s">
        <v>80</v>
      </c>
      <c r="AY319" s="235" t="s">
        <v>149</v>
      </c>
    </row>
    <row r="320" s="14" customFormat="1">
      <c r="A320" s="14"/>
      <c r="B320" s="236"/>
      <c r="C320" s="237"/>
      <c r="D320" s="224" t="s">
        <v>162</v>
      </c>
      <c r="E320" s="238" t="s">
        <v>32</v>
      </c>
      <c r="F320" s="239" t="s">
        <v>443</v>
      </c>
      <c r="G320" s="237"/>
      <c r="H320" s="240">
        <v>3.6000000000000001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6" t="s">
        <v>162</v>
      </c>
      <c r="AU320" s="246" t="s">
        <v>89</v>
      </c>
      <c r="AV320" s="14" t="s">
        <v>89</v>
      </c>
      <c r="AW320" s="14" t="s">
        <v>38</v>
      </c>
      <c r="AX320" s="14" t="s">
        <v>80</v>
      </c>
      <c r="AY320" s="246" t="s">
        <v>149</v>
      </c>
    </row>
    <row r="321" s="15" customFormat="1">
      <c r="A321" s="15"/>
      <c r="B321" s="247"/>
      <c r="C321" s="248"/>
      <c r="D321" s="224" t="s">
        <v>162</v>
      </c>
      <c r="E321" s="249" t="s">
        <v>32</v>
      </c>
      <c r="F321" s="250" t="s">
        <v>180</v>
      </c>
      <c r="G321" s="248"/>
      <c r="H321" s="251">
        <v>3.6000000000000001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7" t="s">
        <v>162</v>
      </c>
      <c r="AU321" s="257" t="s">
        <v>89</v>
      </c>
      <c r="AV321" s="15" t="s">
        <v>156</v>
      </c>
      <c r="AW321" s="15" t="s">
        <v>38</v>
      </c>
      <c r="AX321" s="15" t="s">
        <v>40</v>
      </c>
      <c r="AY321" s="257" t="s">
        <v>149</v>
      </c>
    </row>
    <row r="322" s="12" customFormat="1" ht="22.8" customHeight="1">
      <c r="A322" s="12"/>
      <c r="B322" s="190"/>
      <c r="C322" s="191"/>
      <c r="D322" s="192" t="s">
        <v>79</v>
      </c>
      <c r="E322" s="204" t="s">
        <v>194</v>
      </c>
      <c r="F322" s="204" t="s">
        <v>444</v>
      </c>
      <c r="G322" s="191"/>
      <c r="H322" s="191"/>
      <c r="I322" s="194"/>
      <c r="J322" s="205">
        <f>BK322</f>
        <v>0</v>
      </c>
      <c r="K322" s="191"/>
      <c r="L322" s="196"/>
      <c r="M322" s="197"/>
      <c r="N322" s="198"/>
      <c r="O322" s="198"/>
      <c r="P322" s="199">
        <f>SUM(P323:P340)</f>
        <v>0</v>
      </c>
      <c r="Q322" s="198"/>
      <c r="R322" s="199">
        <f>SUM(R323:R340)</f>
        <v>99.835941140000003</v>
      </c>
      <c r="S322" s="198"/>
      <c r="T322" s="200">
        <f>SUM(T323:T340)</f>
        <v>63.840000000000003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1" t="s">
        <v>40</v>
      </c>
      <c r="AT322" s="202" t="s">
        <v>79</v>
      </c>
      <c r="AU322" s="202" t="s">
        <v>40</v>
      </c>
      <c r="AY322" s="201" t="s">
        <v>149</v>
      </c>
      <c r="BK322" s="203">
        <f>SUM(BK323:BK340)</f>
        <v>0</v>
      </c>
    </row>
    <row r="323" s="2" customFormat="1" ht="37.8" customHeight="1">
      <c r="A323" s="40"/>
      <c r="B323" s="41"/>
      <c r="C323" s="206" t="s">
        <v>445</v>
      </c>
      <c r="D323" s="206" t="s">
        <v>151</v>
      </c>
      <c r="E323" s="207" t="s">
        <v>446</v>
      </c>
      <c r="F323" s="208" t="s">
        <v>447</v>
      </c>
      <c r="G323" s="209" t="s">
        <v>154</v>
      </c>
      <c r="H323" s="210">
        <v>1520</v>
      </c>
      <c r="I323" s="211"/>
      <c r="J323" s="212">
        <f>ROUND(I323*H323,2)</f>
        <v>0</v>
      </c>
      <c r="K323" s="208" t="s">
        <v>155</v>
      </c>
      <c r="L323" s="46"/>
      <c r="M323" s="213" t="s">
        <v>32</v>
      </c>
      <c r="N323" s="214" t="s">
        <v>51</v>
      </c>
      <c r="O323" s="86"/>
      <c r="P323" s="215">
        <f>O323*H323</f>
        <v>0</v>
      </c>
      <c r="Q323" s="215">
        <v>0.040169999999999997</v>
      </c>
      <c r="R323" s="215">
        <f>Q323*H323</f>
        <v>61.058399999999999</v>
      </c>
      <c r="S323" s="215">
        <v>0.040000000000000001</v>
      </c>
      <c r="T323" s="216">
        <f>S323*H323</f>
        <v>60.800000000000004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156</v>
      </c>
      <c r="AT323" s="217" t="s">
        <v>151</v>
      </c>
      <c r="AU323" s="217" t="s">
        <v>89</v>
      </c>
      <c r="AY323" s="18" t="s">
        <v>149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8" t="s">
        <v>40</v>
      </c>
      <c r="BK323" s="218">
        <f>ROUND(I323*H323,2)</f>
        <v>0</v>
      </c>
      <c r="BL323" s="18" t="s">
        <v>156</v>
      </c>
      <c r="BM323" s="217" t="s">
        <v>448</v>
      </c>
    </row>
    <row r="324" s="2" customFormat="1">
      <c r="A324" s="40"/>
      <c r="B324" s="41"/>
      <c r="C324" s="42"/>
      <c r="D324" s="219" t="s">
        <v>158</v>
      </c>
      <c r="E324" s="42"/>
      <c r="F324" s="220" t="s">
        <v>449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158</v>
      </c>
      <c r="AU324" s="18" t="s">
        <v>89</v>
      </c>
    </row>
    <row r="325" s="13" customFormat="1">
      <c r="A325" s="13"/>
      <c r="B325" s="226"/>
      <c r="C325" s="227"/>
      <c r="D325" s="224" t="s">
        <v>162</v>
      </c>
      <c r="E325" s="228" t="s">
        <v>32</v>
      </c>
      <c r="F325" s="229" t="s">
        <v>450</v>
      </c>
      <c r="G325" s="227"/>
      <c r="H325" s="228" t="s">
        <v>32</v>
      </c>
      <c r="I325" s="230"/>
      <c r="J325" s="227"/>
      <c r="K325" s="227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162</v>
      </c>
      <c r="AU325" s="235" t="s">
        <v>89</v>
      </c>
      <c r="AV325" s="13" t="s">
        <v>40</v>
      </c>
      <c r="AW325" s="13" t="s">
        <v>38</v>
      </c>
      <c r="AX325" s="13" t="s">
        <v>80</v>
      </c>
      <c r="AY325" s="235" t="s">
        <v>149</v>
      </c>
    </row>
    <row r="326" s="14" customFormat="1">
      <c r="A326" s="14"/>
      <c r="B326" s="236"/>
      <c r="C326" s="237"/>
      <c r="D326" s="224" t="s">
        <v>162</v>
      </c>
      <c r="E326" s="238" t="s">
        <v>32</v>
      </c>
      <c r="F326" s="239" t="s">
        <v>451</v>
      </c>
      <c r="G326" s="237"/>
      <c r="H326" s="240">
        <v>1520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162</v>
      </c>
      <c r="AU326" s="246" t="s">
        <v>89</v>
      </c>
      <c r="AV326" s="14" t="s">
        <v>89</v>
      </c>
      <c r="AW326" s="14" t="s">
        <v>38</v>
      </c>
      <c r="AX326" s="14" t="s">
        <v>80</v>
      </c>
      <c r="AY326" s="246" t="s">
        <v>149</v>
      </c>
    </row>
    <row r="327" s="2" customFormat="1" ht="37.8" customHeight="1">
      <c r="A327" s="40"/>
      <c r="B327" s="41"/>
      <c r="C327" s="206" t="s">
        <v>452</v>
      </c>
      <c r="D327" s="206" t="s">
        <v>151</v>
      </c>
      <c r="E327" s="207" t="s">
        <v>453</v>
      </c>
      <c r="F327" s="208" t="s">
        <v>454</v>
      </c>
      <c r="G327" s="209" t="s">
        <v>154</v>
      </c>
      <c r="H327" s="210">
        <v>1520</v>
      </c>
      <c r="I327" s="211"/>
      <c r="J327" s="212">
        <f>ROUND(I327*H327,2)</f>
        <v>0</v>
      </c>
      <c r="K327" s="208" t="s">
        <v>155</v>
      </c>
      <c r="L327" s="46"/>
      <c r="M327" s="213" t="s">
        <v>32</v>
      </c>
      <c r="N327" s="214" t="s">
        <v>51</v>
      </c>
      <c r="O327" s="86"/>
      <c r="P327" s="215">
        <f>O327*H327</f>
        <v>0</v>
      </c>
      <c r="Q327" s="215">
        <v>0.00022000000000000001</v>
      </c>
      <c r="R327" s="215">
        <f>Q327*H327</f>
        <v>0.33440000000000003</v>
      </c>
      <c r="S327" s="215">
        <v>0.002</v>
      </c>
      <c r="T327" s="216">
        <f>S327*H327</f>
        <v>3.04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156</v>
      </c>
      <c r="AT327" s="217" t="s">
        <v>151</v>
      </c>
      <c r="AU327" s="217" t="s">
        <v>89</v>
      </c>
      <c r="AY327" s="18" t="s">
        <v>149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8" t="s">
        <v>40</v>
      </c>
      <c r="BK327" s="218">
        <f>ROUND(I327*H327,2)</f>
        <v>0</v>
      </c>
      <c r="BL327" s="18" t="s">
        <v>156</v>
      </c>
      <c r="BM327" s="217" t="s">
        <v>455</v>
      </c>
    </row>
    <row r="328" s="2" customFormat="1">
      <c r="A328" s="40"/>
      <c r="B328" s="41"/>
      <c r="C328" s="42"/>
      <c r="D328" s="219" t="s">
        <v>158</v>
      </c>
      <c r="E328" s="42"/>
      <c r="F328" s="220" t="s">
        <v>456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158</v>
      </c>
      <c r="AU328" s="18" t="s">
        <v>89</v>
      </c>
    </row>
    <row r="329" s="13" customFormat="1">
      <c r="A329" s="13"/>
      <c r="B329" s="226"/>
      <c r="C329" s="227"/>
      <c r="D329" s="224" t="s">
        <v>162</v>
      </c>
      <c r="E329" s="228" t="s">
        <v>32</v>
      </c>
      <c r="F329" s="229" t="s">
        <v>450</v>
      </c>
      <c r="G329" s="227"/>
      <c r="H329" s="228" t="s">
        <v>32</v>
      </c>
      <c r="I329" s="230"/>
      <c r="J329" s="227"/>
      <c r="K329" s="227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162</v>
      </c>
      <c r="AU329" s="235" t="s">
        <v>89</v>
      </c>
      <c r="AV329" s="13" t="s">
        <v>40</v>
      </c>
      <c r="AW329" s="13" t="s">
        <v>38</v>
      </c>
      <c r="AX329" s="13" t="s">
        <v>80</v>
      </c>
      <c r="AY329" s="235" t="s">
        <v>149</v>
      </c>
    </row>
    <row r="330" s="14" customFormat="1">
      <c r="A330" s="14"/>
      <c r="B330" s="236"/>
      <c r="C330" s="237"/>
      <c r="D330" s="224" t="s">
        <v>162</v>
      </c>
      <c r="E330" s="238" t="s">
        <v>32</v>
      </c>
      <c r="F330" s="239" t="s">
        <v>451</v>
      </c>
      <c r="G330" s="237"/>
      <c r="H330" s="240">
        <v>1520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6" t="s">
        <v>162</v>
      </c>
      <c r="AU330" s="246" t="s">
        <v>89</v>
      </c>
      <c r="AV330" s="14" t="s">
        <v>89</v>
      </c>
      <c r="AW330" s="14" t="s">
        <v>38</v>
      </c>
      <c r="AX330" s="14" t="s">
        <v>80</v>
      </c>
      <c r="AY330" s="246" t="s">
        <v>149</v>
      </c>
    </row>
    <row r="331" s="2" customFormat="1" ht="37.8" customHeight="1">
      <c r="A331" s="40"/>
      <c r="B331" s="41"/>
      <c r="C331" s="206" t="s">
        <v>457</v>
      </c>
      <c r="D331" s="206" t="s">
        <v>151</v>
      </c>
      <c r="E331" s="207" t="s">
        <v>458</v>
      </c>
      <c r="F331" s="208" t="s">
        <v>459</v>
      </c>
      <c r="G331" s="209" t="s">
        <v>175</v>
      </c>
      <c r="H331" s="210">
        <v>6.9119999999999999</v>
      </c>
      <c r="I331" s="211"/>
      <c r="J331" s="212">
        <f>ROUND(I331*H331,2)</f>
        <v>0</v>
      </c>
      <c r="K331" s="208" t="s">
        <v>155</v>
      </c>
      <c r="L331" s="46"/>
      <c r="M331" s="213" t="s">
        <v>32</v>
      </c>
      <c r="N331" s="214" t="s">
        <v>51</v>
      </c>
      <c r="O331" s="86"/>
      <c r="P331" s="215">
        <f>O331*H331</f>
        <v>0</v>
      </c>
      <c r="Q331" s="215">
        <v>2.3010199999999998</v>
      </c>
      <c r="R331" s="215">
        <f>Q331*H331</f>
        <v>15.904650239999999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156</v>
      </c>
      <c r="AT331" s="217" t="s">
        <v>151</v>
      </c>
      <c r="AU331" s="217" t="s">
        <v>89</v>
      </c>
      <c r="AY331" s="18" t="s">
        <v>149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8" t="s">
        <v>40</v>
      </c>
      <c r="BK331" s="218">
        <f>ROUND(I331*H331,2)</f>
        <v>0</v>
      </c>
      <c r="BL331" s="18" t="s">
        <v>156</v>
      </c>
      <c r="BM331" s="217" t="s">
        <v>460</v>
      </c>
    </row>
    <row r="332" s="2" customFormat="1">
      <c r="A332" s="40"/>
      <c r="B332" s="41"/>
      <c r="C332" s="42"/>
      <c r="D332" s="219" t="s">
        <v>158</v>
      </c>
      <c r="E332" s="42"/>
      <c r="F332" s="220" t="s">
        <v>461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158</v>
      </c>
      <c r="AU332" s="18" t="s">
        <v>89</v>
      </c>
    </row>
    <row r="333" s="13" customFormat="1">
      <c r="A333" s="13"/>
      <c r="B333" s="226"/>
      <c r="C333" s="227"/>
      <c r="D333" s="224" t="s">
        <v>162</v>
      </c>
      <c r="E333" s="228" t="s">
        <v>32</v>
      </c>
      <c r="F333" s="229" t="s">
        <v>163</v>
      </c>
      <c r="G333" s="227"/>
      <c r="H333" s="228" t="s">
        <v>32</v>
      </c>
      <c r="I333" s="230"/>
      <c r="J333" s="227"/>
      <c r="K333" s="227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162</v>
      </c>
      <c r="AU333" s="235" t="s">
        <v>89</v>
      </c>
      <c r="AV333" s="13" t="s">
        <v>40</v>
      </c>
      <c r="AW333" s="13" t="s">
        <v>38</v>
      </c>
      <c r="AX333" s="13" t="s">
        <v>80</v>
      </c>
      <c r="AY333" s="235" t="s">
        <v>149</v>
      </c>
    </row>
    <row r="334" s="13" customFormat="1">
      <c r="A334" s="13"/>
      <c r="B334" s="226"/>
      <c r="C334" s="227"/>
      <c r="D334" s="224" t="s">
        <v>162</v>
      </c>
      <c r="E334" s="228" t="s">
        <v>32</v>
      </c>
      <c r="F334" s="229" t="s">
        <v>408</v>
      </c>
      <c r="G334" s="227"/>
      <c r="H334" s="228" t="s">
        <v>32</v>
      </c>
      <c r="I334" s="230"/>
      <c r="J334" s="227"/>
      <c r="K334" s="227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162</v>
      </c>
      <c r="AU334" s="235" t="s">
        <v>89</v>
      </c>
      <c r="AV334" s="13" t="s">
        <v>40</v>
      </c>
      <c r="AW334" s="13" t="s">
        <v>38</v>
      </c>
      <c r="AX334" s="13" t="s">
        <v>80</v>
      </c>
      <c r="AY334" s="235" t="s">
        <v>149</v>
      </c>
    </row>
    <row r="335" s="14" customFormat="1">
      <c r="A335" s="14"/>
      <c r="B335" s="236"/>
      <c r="C335" s="237"/>
      <c r="D335" s="224" t="s">
        <v>162</v>
      </c>
      <c r="E335" s="238" t="s">
        <v>32</v>
      </c>
      <c r="F335" s="239" t="s">
        <v>462</v>
      </c>
      <c r="G335" s="237"/>
      <c r="H335" s="240">
        <v>6.9119999999999999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6" t="s">
        <v>162</v>
      </c>
      <c r="AU335" s="246" t="s">
        <v>89</v>
      </c>
      <c r="AV335" s="14" t="s">
        <v>89</v>
      </c>
      <c r="AW335" s="14" t="s">
        <v>38</v>
      </c>
      <c r="AX335" s="14" t="s">
        <v>80</v>
      </c>
      <c r="AY335" s="246" t="s">
        <v>149</v>
      </c>
    </row>
    <row r="336" s="2" customFormat="1" ht="37.8" customHeight="1">
      <c r="A336" s="40"/>
      <c r="B336" s="41"/>
      <c r="C336" s="206" t="s">
        <v>463</v>
      </c>
      <c r="D336" s="206" t="s">
        <v>151</v>
      </c>
      <c r="E336" s="207" t="s">
        <v>464</v>
      </c>
      <c r="F336" s="208" t="s">
        <v>465</v>
      </c>
      <c r="G336" s="209" t="s">
        <v>175</v>
      </c>
      <c r="H336" s="210">
        <v>9.7949999999999999</v>
      </c>
      <c r="I336" s="211"/>
      <c r="J336" s="212">
        <f>ROUND(I336*H336,2)</f>
        <v>0</v>
      </c>
      <c r="K336" s="208" t="s">
        <v>155</v>
      </c>
      <c r="L336" s="46"/>
      <c r="M336" s="213" t="s">
        <v>32</v>
      </c>
      <c r="N336" s="214" t="s">
        <v>51</v>
      </c>
      <c r="O336" s="86"/>
      <c r="P336" s="215">
        <f>O336*H336</f>
        <v>0</v>
      </c>
      <c r="Q336" s="215">
        <v>2.3010199999999998</v>
      </c>
      <c r="R336" s="215">
        <f>Q336*H336</f>
        <v>22.538490899999999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156</v>
      </c>
      <c r="AT336" s="217" t="s">
        <v>151</v>
      </c>
      <c r="AU336" s="217" t="s">
        <v>89</v>
      </c>
      <c r="AY336" s="18" t="s">
        <v>149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8" t="s">
        <v>40</v>
      </c>
      <c r="BK336" s="218">
        <f>ROUND(I336*H336,2)</f>
        <v>0</v>
      </c>
      <c r="BL336" s="18" t="s">
        <v>156</v>
      </c>
      <c r="BM336" s="217" t="s">
        <v>466</v>
      </c>
    </row>
    <row r="337" s="2" customFormat="1">
      <c r="A337" s="40"/>
      <c r="B337" s="41"/>
      <c r="C337" s="42"/>
      <c r="D337" s="219" t="s">
        <v>158</v>
      </c>
      <c r="E337" s="42"/>
      <c r="F337" s="220" t="s">
        <v>467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8" t="s">
        <v>158</v>
      </c>
      <c r="AU337" s="18" t="s">
        <v>89</v>
      </c>
    </row>
    <row r="338" s="13" customFormat="1">
      <c r="A338" s="13"/>
      <c r="B338" s="226"/>
      <c r="C338" s="227"/>
      <c r="D338" s="224" t="s">
        <v>162</v>
      </c>
      <c r="E338" s="228" t="s">
        <v>32</v>
      </c>
      <c r="F338" s="229" t="s">
        <v>163</v>
      </c>
      <c r="G338" s="227"/>
      <c r="H338" s="228" t="s">
        <v>32</v>
      </c>
      <c r="I338" s="230"/>
      <c r="J338" s="227"/>
      <c r="K338" s="227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162</v>
      </c>
      <c r="AU338" s="235" t="s">
        <v>89</v>
      </c>
      <c r="AV338" s="13" t="s">
        <v>40</v>
      </c>
      <c r="AW338" s="13" t="s">
        <v>38</v>
      </c>
      <c r="AX338" s="13" t="s">
        <v>80</v>
      </c>
      <c r="AY338" s="235" t="s">
        <v>149</v>
      </c>
    </row>
    <row r="339" s="13" customFormat="1">
      <c r="A339" s="13"/>
      <c r="B339" s="226"/>
      <c r="C339" s="227"/>
      <c r="D339" s="224" t="s">
        <v>162</v>
      </c>
      <c r="E339" s="228" t="s">
        <v>32</v>
      </c>
      <c r="F339" s="229" t="s">
        <v>408</v>
      </c>
      <c r="G339" s="227"/>
      <c r="H339" s="228" t="s">
        <v>32</v>
      </c>
      <c r="I339" s="230"/>
      <c r="J339" s="227"/>
      <c r="K339" s="227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162</v>
      </c>
      <c r="AU339" s="235" t="s">
        <v>89</v>
      </c>
      <c r="AV339" s="13" t="s">
        <v>40</v>
      </c>
      <c r="AW339" s="13" t="s">
        <v>38</v>
      </c>
      <c r="AX339" s="13" t="s">
        <v>80</v>
      </c>
      <c r="AY339" s="235" t="s">
        <v>149</v>
      </c>
    </row>
    <row r="340" s="14" customFormat="1">
      <c r="A340" s="14"/>
      <c r="B340" s="236"/>
      <c r="C340" s="237"/>
      <c r="D340" s="224" t="s">
        <v>162</v>
      </c>
      <c r="E340" s="238" t="s">
        <v>32</v>
      </c>
      <c r="F340" s="239" t="s">
        <v>468</v>
      </c>
      <c r="G340" s="237"/>
      <c r="H340" s="240">
        <v>9.7949999999999999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6" t="s">
        <v>162</v>
      </c>
      <c r="AU340" s="246" t="s">
        <v>89</v>
      </c>
      <c r="AV340" s="14" t="s">
        <v>89</v>
      </c>
      <c r="AW340" s="14" t="s">
        <v>38</v>
      </c>
      <c r="AX340" s="14" t="s">
        <v>80</v>
      </c>
      <c r="AY340" s="246" t="s">
        <v>149</v>
      </c>
    </row>
    <row r="341" s="12" customFormat="1" ht="22.8" customHeight="1">
      <c r="A341" s="12"/>
      <c r="B341" s="190"/>
      <c r="C341" s="191"/>
      <c r="D341" s="192" t="s">
        <v>79</v>
      </c>
      <c r="E341" s="204" t="s">
        <v>215</v>
      </c>
      <c r="F341" s="204" t="s">
        <v>469</v>
      </c>
      <c r="G341" s="191"/>
      <c r="H341" s="191"/>
      <c r="I341" s="194"/>
      <c r="J341" s="205">
        <f>BK341</f>
        <v>0</v>
      </c>
      <c r="K341" s="191"/>
      <c r="L341" s="196"/>
      <c r="M341" s="197"/>
      <c r="N341" s="198"/>
      <c r="O341" s="198"/>
      <c r="P341" s="199">
        <f>SUM(P342:P380)</f>
        <v>0</v>
      </c>
      <c r="Q341" s="198"/>
      <c r="R341" s="199">
        <f>SUM(R342:R380)</f>
        <v>0</v>
      </c>
      <c r="S341" s="198"/>
      <c r="T341" s="200">
        <f>SUM(T342:T380)</f>
        <v>1.726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1" t="s">
        <v>40</v>
      </c>
      <c r="AT341" s="202" t="s">
        <v>79</v>
      </c>
      <c r="AU341" s="202" t="s">
        <v>40</v>
      </c>
      <c r="AY341" s="201" t="s">
        <v>149</v>
      </c>
      <c r="BK341" s="203">
        <f>SUM(BK342:BK380)</f>
        <v>0</v>
      </c>
    </row>
    <row r="342" s="2" customFormat="1" ht="44.25" customHeight="1">
      <c r="A342" s="40"/>
      <c r="B342" s="41"/>
      <c r="C342" s="206" t="s">
        <v>470</v>
      </c>
      <c r="D342" s="206" t="s">
        <v>151</v>
      </c>
      <c r="E342" s="207" t="s">
        <v>471</v>
      </c>
      <c r="F342" s="208" t="s">
        <v>472</v>
      </c>
      <c r="G342" s="209" t="s">
        <v>154</v>
      </c>
      <c r="H342" s="210">
        <v>350</v>
      </c>
      <c r="I342" s="211"/>
      <c r="J342" s="212">
        <f>ROUND(I342*H342,2)</f>
        <v>0</v>
      </c>
      <c r="K342" s="208" t="s">
        <v>155</v>
      </c>
      <c r="L342" s="46"/>
      <c r="M342" s="213" t="s">
        <v>32</v>
      </c>
      <c r="N342" s="214" t="s">
        <v>51</v>
      </c>
      <c r="O342" s="86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156</v>
      </c>
      <c r="AT342" s="217" t="s">
        <v>151</v>
      </c>
      <c r="AU342" s="217" t="s">
        <v>89</v>
      </c>
      <c r="AY342" s="18" t="s">
        <v>149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8" t="s">
        <v>40</v>
      </c>
      <c r="BK342" s="218">
        <f>ROUND(I342*H342,2)</f>
        <v>0</v>
      </c>
      <c r="BL342" s="18" t="s">
        <v>156</v>
      </c>
      <c r="BM342" s="217" t="s">
        <v>473</v>
      </c>
    </row>
    <row r="343" s="2" customFormat="1">
      <c r="A343" s="40"/>
      <c r="B343" s="41"/>
      <c r="C343" s="42"/>
      <c r="D343" s="219" t="s">
        <v>158</v>
      </c>
      <c r="E343" s="42"/>
      <c r="F343" s="220" t="s">
        <v>474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8" t="s">
        <v>158</v>
      </c>
      <c r="AU343" s="18" t="s">
        <v>89</v>
      </c>
    </row>
    <row r="344" s="13" customFormat="1">
      <c r="A344" s="13"/>
      <c r="B344" s="226"/>
      <c r="C344" s="227"/>
      <c r="D344" s="224" t="s">
        <v>162</v>
      </c>
      <c r="E344" s="228" t="s">
        <v>32</v>
      </c>
      <c r="F344" s="229" t="s">
        <v>450</v>
      </c>
      <c r="G344" s="227"/>
      <c r="H344" s="228" t="s">
        <v>32</v>
      </c>
      <c r="I344" s="230"/>
      <c r="J344" s="227"/>
      <c r="K344" s="227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162</v>
      </c>
      <c r="AU344" s="235" t="s">
        <v>89</v>
      </c>
      <c r="AV344" s="13" t="s">
        <v>40</v>
      </c>
      <c r="AW344" s="13" t="s">
        <v>38</v>
      </c>
      <c r="AX344" s="13" t="s">
        <v>80</v>
      </c>
      <c r="AY344" s="235" t="s">
        <v>149</v>
      </c>
    </row>
    <row r="345" s="14" customFormat="1">
      <c r="A345" s="14"/>
      <c r="B345" s="236"/>
      <c r="C345" s="237"/>
      <c r="D345" s="224" t="s">
        <v>162</v>
      </c>
      <c r="E345" s="238" t="s">
        <v>32</v>
      </c>
      <c r="F345" s="239" t="s">
        <v>475</v>
      </c>
      <c r="G345" s="237"/>
      <c r="H345" s="240">
        <v>190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162</v>
      </c>
      <c r="AU345" s="246" t="s">
        <v>89</v>
      </c>
      <c r="AV345" s="14" t="s">
        <v>89</v>
      </c>
      <c r="AW345" s="14" t="s">
        <v>38</v>
      </c>
      <c r="AX345" s="14" t="s">
        <v>80</v>
      </c>
      <c r="AY345" s="246" t="s">
        <v>149</v>
      </c>
    </row>
    <row r="346" s="14" customFormat="1">
      <c r="A346" s="14"/>
      <c r="B346" s="236"/>
      <c r="C346" s="237"/>
      <c r="D346" s="224" t="s">
        <v>162</v>
      </c>
      <c r="E346" s="238" t="s">
        <v>32</v>
      </c>
      <c r="F346" s="239" t="s">
        <v>476</v>
      </c>
      <c r="G346" s="237"/>
      <c r="H346" s="240">
        <v>160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162</v>
      </c>
      <c r="AU346" s="246" t="s">
        <v>89</v>
      </c>
      <c r="AV346" s="14" t="s">
        <v>89</v>
      </c>
      <c r="AW346" s="14" t="s">
        <v>38</v>
      </c>
      <c r="AX346" s="14" t="s">
        <v>80</v>
      </c>
      <c r="AY346" s="246" t="s">
        <v>149</v>
      </c>
    </row>
    <row r="347" s="2" customFormat="1" ht="55.5" customHeight="1">
      <c r="A347" s="40"/>
      <c r="B347" s="41"/>
      <c r="C347" s="206" t="s">
        <v>477</v>
      </c>
      <c r="D347" s="206" t="s">
        <v>151</v>
      </c>
      <c r="E347" s="207" t="s">
        <v>478</v>
      </c>
      <c r="F347" s="208" t="s">
        <v>479</v>
      </c>
      <c r="G347" s="209" t="s">
        <v>154</v>
      </c>
      <c r="H347" s="210">
        <v>2810</v>
      </c>
      <c r="I347" s="211"/>
      <c r="J347" s="212">
        <f>ROUND(I347*H347,2)</f>
        <v>0</v>
      </c>
      <c r="K347" s="208" t="s">
        <v>155</v>
      </c>
      <c r="L347" s="46"/>
      <c r="M347" s="213" t="s">
        <v>32</v>
      </c>
      <c r="N347" s="214" t="s">
        <v>51</v>
      </c>
      <c r="O347" s="86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156</v>
      </c>
      <c r="AT347" s="217" t="s">
        <v>151</v>
      </c>
      <c r="AU347" s="217" t="s">
        <v>89</v>
      </c>
      <c r="AY347" s="18" t="s">
        <v>149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8" t="s">
        <v>40</v>
      </c>
      <c r="BK347" s="218">
        <f>ROUND(I347*H347,2)</f>
        <v>0</v>
      </c>
      <c r="BL347" s="18" t="s">
        <v>156</v>
      </c>
      <c r="BM347" s="217" t="s">
        <v>480</v>
      </c>
    </row>
    <row r="348" s="2" customFormat="1">
      <c r="A348" s="40"/>
      <c r="B348" s="41"/>
      <c r="C348" s="42"/>
      <c r="D348" s="219" t="s">
        <v>158</v>
      </c>
      <c r="E348" s="42"/>
      <c r="F348" s="220" t="s">
        <v>481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8" t="s">
        <v>158</v>
      </c>
      <c r="AU348" s="18" t="s">
        <v>89</v>
      </c>
    </row>
    <row r="349" s="13" customFormat="1">
      <c r="A349" s="13"/>
      <c r="B349" s="226"/>
      <c r="C349" s="227"/>
      <c r="D349" s="224" t="s">
        <v>162</v>
      </c>
      <c r="E349" s="228" t="s">
        <v>32</v>
      </c>
      <c r="F349" s="229" t="s">
        <v>450</v>
      </c>
      <c r="G349" s="227"/>
      <c r="H349" s="228" t="s">
        <v>32</v>
      </c>
      <c r="I349" s="230"/>
      <c r="J349" s="227"/>
      <c r="K349" s="227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162</v>
      </c>
      <c r="AU349" s="235" t="s">
        <v>89</v>
      </c>
      <c r="AV349" s="13" t="s">
        <v>40</v>
      </c>
      <c r="AW349" s="13" t="s">
        <v>38</v>
      </c>
      <c r="AX349" s="13" t="s">
        <v>80</v>
      </c>
      <c r="AY349" s="235" t="s">
        <v>149</v>
      </c>
    </row>
    <row r="350" s="14" customFormat="1">
      <c r="A350" s="14"/>
      <c r="B350" s="236"/>
      <c r="C350" s="237"/>
      <c r="D350" s="224" t="s">
        <v>162</v>
      </c>
      <c r="E350" s="238" t="s">
        <v>32</v>
      </c>
      <c r="F350" s="239" t="s">
        <v>482</v>
      </c>
      <c r="G350" s="237"/>
      <c r="H350" s="240">
        <v>570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6" t="s">
        <v>162</v>
      </c>
      <c r="AU350" s="246" t="s">
        <v>89</v>
      </c>
      <c r="AV350" s="14" t="s">
        <v>89</v>
      </c>
      <c r="AW350" s="14" t="s">
        <v>38</v>
      </c>
      <c r="AX350" s="14" t="s">
        <v>80</v>
      </c>
      <c r="AY350" s="246" t="s">
        <v>149</v>
      </c>
    </row>
    <row r="351" s="14" customFormat="1">
      <c r="A351" s="14"/>
      <c r="B351" s="236"/>
      <c r="C351" s="237"/>
      <c r="D351" s="224" t="s">
        <v>162</v>
      </c>
      <c r="E351" s="238" t="s">
        <v>32</v>
      </c>
      <c r="F351" s="239" t="s">
        <v>483</v>
      </c>
      <c r="G351" s="237"/>
      <c r="H351" s="240">
        <v>2240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6" t="s">
        <v>162</v>
      </c>
      <c r="AU351" s="246" t="s">
        <v>89</v>
      </c>
      <c r="AV351" s="14" t="s">
        <v>89</v>
      </c>
      <c r="AW351" s="14" t="s">
        <v>38</v>
      </c>
      <c r="AX351" s="14" t="s">
        <v>80</v>
      </c>
      <c r="AY351" s="246" t="s">
        <v>149</v>
      </c>
    </row>
    <row r="352" s="2" customFormat="1" ht="44.25" customHeight="1">
      <c r="A352" s="40"/>
      <c r="B352" s="41"/>
      <c r="C352" s="206" t="s">
        <v>484</v>
      </c>
      <c r="D352" s="206" t="s">
        <v>151</v>
      </c>
      <c r="E352" s="207" t="s">
        <v>485</v>
      </c>
      <c r="F352" s="208" t="s">
        <v>486</v>
      </c>
      <c r="G352" s="209" t="s">
        <v>154</v>
      </c>
      <c r="H352" s="210">
        <v>350</v>
      </c>
      <c r="I352" s="211"/>
      <c r="J352" s="212">
        <f>ROUND(I352*H352,2)</f>
        <v>0</v>
      </c>
      <c r="K352" s="208" t="s">
        <v>155</v>
      </c>
      <c r="L352" s="46"/>
      <c r="M352" s="213" t="s">
        <v>32</v>
      </c>
      <c r="N352" s="214" t="s">
        <v>51</v>
      </c>
      <c r="O352" s="86"/>
      <c r="P352" s="215">
        <f>O352*H352</f>
        <v>0</v>
      </c>
      <c r="Q352" s="215">
        <v>0</v>
      </c>
      <c r="R352" s="215">
        <f>Q352*H352</f>
        <v>0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156</v>
      </c>
      <c r="AT352" s="217" t="s">
        <v>151</v>
      </c>
      <c r="AU352" s="217" t="s">
        <v>89</v>
      </c>
      <c r="AY352" s="18" t="s">
        <v>149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8" t="s">
        <v>40</v>
      </c>
      <c r="BK352" s="218">
        <f>ROUND(I352*H352,2)</f>
        <v>0</v>
      </c>
      <c r="BL352" s="18" t="s">
        <v>156</v>
      </c>
      <c r="BM352" s="217" t="s">
        <v>487</v>
      </c>
    </row>
    <row r="353" s="2" customFormat="1">
      <c r="A353" s="40"/>
      <c r="B353" s="41"/>
      <c r="C353" s="42"/>
      <c r="D353" s="219" t="s">
        <v>158</v>
      </c>
      <c r="E353" s="42"/>
      <c r="F353" s="220" t="s">
        <v>488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158</v>
      </c>
      <c r="AU353" s="18" t="s">
        <v>89</v>
      </c>
    </row>
    <row r="354" s="2" customFormat="1" ht="37.8" customHeight="1">
      <c r="A354" s="40"/>
      <c r="B354" s="41"/>
      <c r="C354" s="206" t="s">
        <v>489</v>
      </c>
      <c r="D354" s="206" t="s">
        <v>151</v>
      </c>
      <c r="E354" s="207" t="s">
        <v>490</v>
      </c>
      <c r="F354" s="208" t="s">
        <v>491</v>
      </c>
      <c r="G354" s="209" t="s">
        <v>492</v>
      </c>
      <c r="H354" s="210">
        <v>45</v>
      </c>
      <c r="I354" s="211"/>
      <c r="J354" s="212">
        <f>ROUND(I354*H354,2)</f>
        <v>0</v>
      </c>
      <c r="K354" s="208" t="s">
        <v>155</v>
      </c>
      <c r="L354" s="46"/>
      <c r="M354" s="213" t="s">
        <v>32</v>
      </c>
      <c r="N354" s="214" t="s">
        <v>51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156</v>
      </c>
      <c r="AT354" s="217" t="s">
        <v>151</v>
      </c>
      <c r="AU354" s="217" t="s">
        <v>89</v>
      </c>
      <c r="AY354" s="18" t="s">
        <v>149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8" t="s">
        <v>40</v>
      </c>
      <c r="BK354" s="218">
        <f>ROUND(I354*H354,2)</f>
        <v>0</v>
      </c>
      <c r="BL354" s="18" t="s">
        <v>156</v>
      </c>
      <c r="BM354" s="217" t="s">
        <v>493</v>
      </c>
    </row>
    <row r="355" s="2" customFormat="1">
      <c r="A355" s="40"/>
      <c r="B355" s="41"/>
      <c r="C355" s="42"/>
      <c r="D355" s="219" t="s">
        <v>158</v>
      </c>
      <c r="E355" s="42"/>
      <c r="F355" s="220" t="s">
        <v>494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8" t="s">
        <v>158</v>
      </c>
      <c r="AU355" s="18" t="s">
        <v>89</v>
      </c>
    </row>
    <row r="356" s="14" customFormat="1">
      <c r="A356" s="14"/>
      <c r="B356" s="236"/>
      <c r="C356" s="237"/>
      <c r="D356" s="224" t="s">
        <v>162</v>
      </c>
      <c r="E356" s="238" t="s">
        <v>32</v>
      </c>
      <c r="F356" s="239" t="s">
        <v>495</v>
      </c>
      <c r="G356" s="237"/>
      <c r="H356" s="240">
        <v>45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162</v>
      </c>
      <c r="AU356" s="246" t="s">
        <v>89</v>
      </c>
      <c r="AV356" s="14" t="s">
        <v>89</v>
      </c>
      <c r="AW356" s="14" t="s">
        <v>38</v>
      </c>
      <c r="AX356" s="14" t="s">
        <v>80</v>
      </c>
      <c r="AY356" s="246" t="s">
        <v>149</v>
      </c>
    </row>
    <row r="357" s="2" customFormat="1" ht="49.05" customHeight="1">
      <c r="A357" s="40"/>
      <c r="B357" s="41"/>
      <c r="C357" s="206" t="s">
        <v>496</v>
      </c>
      <c r="D357" s="206" t="s">
        <v>151</v>
      </c>
      <c r="E357" s="207" t="s">
        <v>497</v>
      </c>
      <c r="F357" s="208" t="s">
        <v>498</v>
      </c>
      <c r="G357" s="209" t="s">
        <v>399</v>
      </c>
      <c r="H357" s="210">
        <v>4</v>
      </c>
      <c r="I357" s="211"/>
      <c r="J357" s="212">
        <f>ROUND(I357*H357,2)</f>
        <v>0</v>
      </c>
      <c r="K357" s="208" t="s">
        <v>155</v>
      </c>
      <c r="L357" s="46"/>
      <c r="M357" s="213" t="s">
        <v>32</v>
      </c>
      <c r="N357" s="214" t="s">
        <v>51</v>
      </c>
      <c r="O357" s="86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156</v>
      </c>
      <c r="AT357" s="217" t="s">
        <v>151</v>
      </c>
      <c r="AU357" s="217" t="s">
        <v>89</v>
      </c>
      <c r="AY357" s="18" t="s">
        <v>149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8" t="s">
        <v>40</v>
      </c>
      <c r="BK357" s="218">
        <f>ROUND(I357*H357,2)</f>
        <v>0</v>
      </c>
      <c r="BL357" s="18" t="s">
        <v>156</v>
      </c>
      <c r="BM357" s="217" t="s">
        <v>499</v>
      </c>
    </row>
    <row r="358" s="2" customFormat="1">
      <c r="A358" s="40"/>
      <c r="B358" s="41"/>
      <c r="C358" s="42"/>
      <c r="D358" s="219" t="s">
        <v>158</v>
      </c>
      <c r="E358" s="42"/>
      <c r="F358" s="220" t="s">
        <v>500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8" t="s">
        <v>158</v>
      </c>
      <c r="AU358" s="18" t="s">
        <v>89</v>
      </c>
    </row>
    <row r="359" s="14" customFormat="1">
      <c r="A359" s="14"/>
      <c r="B359" s="236"/>
      <c r="C359" s="237"/>
      <c r="D359" s="224" t="s">
        <v>162</v>
      </c>
      <c r="E359" s="238" t="s">
        <v>32</v>
      </c>
      <c r="F359" s="239" t="s">
        <v>501</v>
      </c>
      <c r="G359" s="237"/>
      <c r="H359" s="240">
        <v>2</v>
      </c>
      <c r="I359" s="241"/>
      <c r="J359" s="237"/>
      <c r="K359" s="237"/>
      <c r="L359" s="242"/>
      <c r="M359" s="243"/>
      <c r="N359" s="244"/>
      <c r="O359" s="244"/>
      <c r="P359" s="244"/>
      <c r="Q359" s="244"/>
      <c r="R359" s="244"/>
      <c r="S359" s="244"/>
      <c r="T359" s="24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6" t="s">
        <v>162</v>
      </c>
      <c r="AU359" s="246" t="s">
        <v>89</v>
      </c>
      <c r="AV359" s="14" t="s">
        <v>89</v>
      </c>
      <c r="AW359" s="14" t="s">
        <v>38</v>
      </c>
      <c r="AX359" s="14" t="s">
        <v>80</v>
      </c>
      <c r="AY359" s="246" t="s">
        <v>149</v>
      </c>
    </row>
    <row r="360" s="14" customFormat="1">
      <c r="A360" s="14"/>
      <c r="B360" s="236"/>
      <c r="C360" s="237"/>
      <c r="D360" s="224" t="s">
        <v>162</v>
      </c>
      <c r="E360" s="238" t="s">
        <v>32</v>
      </c>
      <c r="F360" s="239" t="s">
        <v>502</v>
      </c>
      <c r="G360" s="237"/>
      <c r="H360" s="240">
        <v>2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6" t="s">
        <v>162</v>
      </c>
      <c r="AU360" s="246" t="s">
        <v>89</v>
      </c>
      <c r="AV360" s="14" t="s">
        <v>89</v>
      </c>
      <c r="AW360" s="14" t="s">
        <v>38</v>
      </c>
      <c r="AX360" s="14" t="s">
        <v>80</v>
      </c>
      <c r="AY360" s="246" t="s">
        <v>149</v>
      </c>
    </row>
    <row r="361" s="2" customFormat="1" ht="49.05" customHeight="1">
      <c r="A361" s="40"/>
      <c r="B361" s="41"/>
      <c r="C361" s="206" t="s">
        <v>503</v>
      </c>
      <c r="D361" s="206" t="s">
        <v>151</v>
      </c>
      <c r="E361" s="207" t="s">
        <v>504</v>
      </c>
      <c r="F361" s="208" t="s">
        <v>505</v>
      </c>
      <c r="G361" s="209" t="s">
        <v>399</v>
      </c>
      <c r="H361" s="210">
        <v>120</v>
      </c>
      <c r="I361" s="211"/>
      <c r="J361" s="212">
        <f>ROUND(I361*H361,2)</f>
        <v>0</v>
      </c>
      <c r="K361" s="208" t="s">
        <v>155</v>
      </c>
      <c r="L361" s="46"/>
      <c r="M361" s="213" t="s">
        <v>32</v>
      </c>
      <c r="N361" s="214" t="s">
        <v>51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156</v>
      </c>
      <c r="AT361" s="217" t="s">
        <v>151</v>
      </c>
      <c r="AU361" s="217" t="s">
        <v>89</v>
      </c>
      <c r="AY361" s="18" t="s">
        <v>149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8" t="s">
        <v>40</v>
      </c>
      <c r="BK361" s="218">
        <f>ROUND(I361*H361,2)</f>
        <v>0</v>
      </c>
      <c r="BL361" s="18" t="s">
        <v>156</v>
      </c>
      <c r="BM361" s="217" t="s">
        <v>506</v>
      </c>
    </row>
    <row r="362" s="2" customFormat="1">
      <c r="A362" s="40"/>
      <c r="B362" s="41"/>
      <c r="C362" s="42"/>
      <c r="D362" s="219" t="s">
        <v>158</v>
      </c>
      <c r="E362" s="42"/>
      <c r="F362" s="220" t="s">
        <v>507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8" t="s">
        <v>158</v>
      </c>
      <c r="AU362" s="18" t="s">
        <v>89</v>
      </c>
    </row>
    <row r="363" s="14" customFormat="1">
      <c r="A363" s="14"/>
      <c r="B363" s="236"/>
      <c r="C363" s="237"/>
      <c r="D363" s="224" t="s">
        <v>162</v>
      </c>
      <c r="E363" s="238" t="s">
        <v>32</v>
      </c>
      <c r="F363" s="239" t="s">
        <v>508</v>
      </c>
      <c r="G363" s="237"/>
      <c r="H363" s="240">
        <v>60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162</v>
      </c>
      <c r="AU363" s="246" t="s">
        <v>89</v>
      </c>
      <c r="AV363" s="14" t="s">
        <v>89</v>
      </c>
      <c r="AW363" s="14" t="s">
        <v>38</v>
      </c>
      <c r="AX363" s="14" t="s">
        <v>80</v>
      </c>
      <c r="AY363" s="246" t="s">
        <v>149</v>
      </c>
    </row>
    <row r="364" s="14" customFormat="1">
      <c r="A364" s="14"/>
      <c r="B364" s="236"/>
      <c r="C364" s="237"/>
      <c r="D364" s="224" t="s">
        <v>162</v>
      </c>
      <c r="E364" s="238" t="s">
        <v>32</v>
      </c>
      <c r="F364" s="239" t="s">
        <v>509</v>
      </c>
      <c r="G364" s="237"/>
      <c r="H364" s="240">
        <v>60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6" t="s">
        <v>162</v>
      </c>
      <c r="AU364" s="246" t="s">
        <v>89</v>
      </c>
      <c r="AV364" s="14" t="s">
        <v>89</v>
      </c>
      <c r="AW364" s="14" t="s">
        <v>38</v>
      </c>
      <c r="AX364" s="14" t="s">
        <v>80</v>
      </c>
      <c r="AY364" s="246" t="s">
        <v>149</v>
      </c>
    </row>
    <row r="365" s="2" customFormat="1" ht="49.05" customHeight="1">
      <c r="A365" s="40"/>
      <c r="B365" s="41"/>
      <c r="C365" s="206" t="s">
        <v>510</v>
      </c>
      <c r="D365" s="206" t="s">
        <v>151</v>
      </c>
      <c r="E365" s="207" t="s">
        <v>511</v>
      </c>
      <c r="F365" s="208" t="s">
        <v>512</v>
      </c>
      <c r="G365" s="209" t="s">
        <v>399</v>
      </c>
      <c r="H365" s="210">
        <v>4</v>
      </c>
      <c r="I365" s="211"/>
      <c r="J365" s="212">
        <f>ROUND(I365*H365,2)</f>
        <v>0</v>
      </c>
      <c r="K365" s="208" t="s">
        <v>155</v>
      </c>
      <c r="L365" s="46"/>
      <c r="M365" s="213" t="s">
        <v>32</v>
      </c>
      <c r="N365" s="214" t="s">
        <v>51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156</v>
      </c>
      <c r="AT365" s="217" t="s">
        <v>151</v>
      </c>
      <c r="AU365" s="217" t="s">
        <v>89</v>
      </c>
      <c r="AY365" s="18" t="s">
        <v>149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8" t="s">
        <v>40</v>
      </c>
      <c r="BK365" s="218">
        <f>ROUND(I365*H365,2)</f>
        <v>0</v>
      </c>
      <c r="BL365" s="18" t="s">
        <v>156</v>
      </c>
      <c r="BM365" s="217" t="s">
        <v>513</v>
      </c>
    </row>
    <row r="366" s="2" customFormat="1">
      <c r="A366" s="40"/>
      <c r="B366" s="41"/>
      <c r="C366" s="42"/>
      <c r="D366" s="219" t="s">
        <v>158</v>
      </c>
      <c r="E366" s="42"/>
      <c r="F366" s="220" t="s">
        <v>514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8" t="s">
        <v>158</v>
      </c>
      <c r="AU366" s="18" t="s">
        <v>89</v>
      </c>
    </row>
    <row r="367" s="2" customFormat="1" ht="33" customHeight="1">
      <c r="A367" s="40"/>
      <c r="B367" s="41"/>
      <c r="C367" s="206" t="s">
        <v>515</v>
      </c>
      <c r="D367" s="206" t="s">
        <v>151</v>
      </c>
      <c r="E367" s="207" t="s">
        <v>516</v>
      </c>
      <c r="F367" s="208" t="s">
        <v>517</v>
      </c>
      <c r="G367" s="209" t="s">
        <v>399</v>
      </c>
      <c r="H367" s="210">
        <v>40</v>
      </c>
      <c r="I367" s="211"/>
      <c r="J367" s="212">
        <f>ROUND(I367*H367,2)</f>
        <v>0</v>
      </c>
      <c r="K367" s="208" t="s">
        <v>155</v>
      </c>
      <c r="L367" s="46"/>
      <c r="M367" s="213" t="s">
        <v>32</v>
      </c>
      <c r="N367" s="214" t="s">
        <v>51</v>
      </c>
      <c r="O367" s="86"/>
      <c r="P367" s="215">
        <f>O367*H367</f>
        <v>0</v>
      </c>
      <c r="Q367" s="215">
        <v>0</v>
      </c>
      <c r="R367" s="215">
        <f>Q367*H367</f>
        <v>0</v>
      </c>
      <c r="S367" s="215">
        <v>0.0080000000000000002</v>
      </c>
      <c r="T367" s="216">
        <f>S367*H367</f>
        <v>0.32000000000000001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156</v>
      </c>
      <c r="AT367" s="217" t="s">
        <v>151</v>
      </c>
      <c r="AU367" s="217" t="s">
        <v>89</v>
      </c>
      <c r="AY367" s="18" t="s">
        <v>149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8" t="s">
        <v>40</v>
      </c>
      <c r="BK367" s="218">
        <f>ROUND(I367*H367,2)</f>
        <v>0</v>
      </c>
      <c r="BL367" s="18" t="s">
        <v>156</v>
      </c>
      <c r="BM367" s="217" t="s">
        <v>518</v>
      </c>
    </row>
    <row r="368" s="2" customFormat="1">
      <c r="A368" s="40"/>
      <c r="B368" s="41"/>
      <c r="C368" s="42"/>
      <c r="D368" s="219" t="s">
        <v>158</v>
      </c>
      <c r="E368" s="42"/>
      <c r="F368" s="220" t="s">
        <v>519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158</v>
      </c>
      <c r="AU368" s="18" t="s">
        <v>89</v>
      </c>
    </row>
    <row r="369" s="13" customFormat="1">
      <c r="A369" s="13"/>
      <c r="B369" s="226"/>
      <c r="C369" s="227"/>
      <c r="D369" s="224" t="s">
        <v>162</v>
      </c>
      <c r="E369" s="228" t="s">
        <v>32</v>
      </c>
      <c r="F369" s="229" t="s">
        <v>450</v>
      </c>
      <c r="G369" s="227"/>
      <c r="H369" s="228" t="s">
        <v>32</v>
      </c>
      <c r="I369" s="230"/>
      <c r="J369" s="227"/>
      <c r="K369" s="227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162</v>
      </c>
      <c r="AU369" s="235" t="s">
        <v>89</v>
      </c>
      <c r="AV369" s="13" t="s">
        <v>40</v>
      </c>
      <c r="AW369" s="13" t="s">
        <v>38</v>
      </c>
      <c r="AX369" s="13" t="s">
        <v>80</v>
      </c>
      <c r="AY369" s="235" t="s">
        <v>149</v>
      </c>
    </row>
    <row r="370" s="14" customFormat="1">
      <c r="A370" s="14"/>
      <c r="B370" s="236"/>
      <c r="C370" s="237"/>
      <c r="D370" s="224" t="s">
        <v>162</v>
      </c>
      <c r="E370" s="238" t="s">
        <v>32</v>
      </c>
      <c r="F370" s="239" t="s">
        <v>520</v>
      </c>
      <c r="G370" s="237"/>
      <c r="H370" s="240">
        <v>40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6" t="s">
        <v>162</v>
      </c>
      <c r="AU370" s="246" t="s">
        <v>89</v>
      </c>
      <c r="AV370" s="14" t="s">
        <v>89</v>
      </c>
      <c r="AW370" s="14" t="s">
        <v>38</v>
      </c>
      <c r="AX370" s="14" t="s">
        <v>80</v>
      </c>
      <c r="AY370" s="246" t="s">
        <v>149</v>
      </c>
    </row>
    <row r="371" s="2" customFormat="1" ht="24.15" customHeight="1">
      <c r="A371" s="40"/>
      <c r="B371" s="41"/>
      <c r="C371" s="206" t="s">
        <v>521</v>
      </c>
      <c r="D371" s="206" t="s">
        <v>151</v>
      </c>
      <c r="E371" s="207" t="s">
        <v>522</v>
      </c>
      <c r="F371" s="208" t="s">
        <v>523</v>
      </c>
      <c r="G371" s="209" t="s">
        <v>524</v>
      </c>
      <c r="H371" s="210">
        <v>152</v>
      </c>
      <c r="I371" s="211"/>
      <c r="J371" s="212">
        <f>ROUND(I371*H371,2)</f>
        <v>0</v>
      </c>
      <c r="K371" s="208" t="s">
        <v>155</v>
      </c>
      <c r="L371" s="46"/>
      <c r="M371" s="213" t="s">
        <v>32</v>
      </c>
      <c r="N371" s="214" t="s">
        <v>51</v>
      </c>
      <c r="O371" s="86"/>
      <c r="P371" s="215">
        <f>O371*H371</f>
        <v>0</v>
      </c>
      <c r="Q371" s="215">
        <v>0</v>
      </c>
      <c r="R371" s="215">
        <f>Q371*H371</f>
        <v>0</v>
      </c>
      <c r="S371" s="215">
        <v>0.0092499999999999995</v>
      </c>
      <c r="T371" s="216">
        <f>S371*H371</f>
        <v>1.4059999999999999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156</v>
      </c>
      <c r="AT371" s="217" t="s">
        <v>151</v>
      </c>
      <c r="AU371" s="217" t="s">
        <v>89</v>
      </c>
      <c r="AY371" s="18" t="s">
        <v>149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8" t="s">
        <v>40</v>
      </c>
      <c r="BK371" s="218">
        <f>ROUND(I371*H371,2)</f>
        <v>0</v>
      </c>
      <c r="BL371" s="18" t="s">
        <v>156</v>
      </c>
      <c r="BM371" s="217" t="s">
        <v>525</v>
      </c>
    </row>
    <row r="372" s="2" customFormat="1">
      <c r="A372" s="40"/>
      <c r="B372" s="41"/>
      <c r="C372" s="42"/>
      <c r="D372" s="219" t="s">
        <v>158</v>
      </c>
      <c r="E372" s="42"/>
      <c r="F372" s="220" t="s">
        <v>526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8" t="s">
        <v>158</v>
      </c>
      <c r="AU372" s="18" t="s">
        <v>89</v>
      </c>
    </row>
    <row r="373" s="13" customFormat="1">
      <c r="A373" s="13"/>
      <c r="B373" s="226"/>
      <c r="C373" s="227"/>
      <c r="D373" s="224" t="s">
        <v>162</v>
      </c>
      <c r="E373" s="228" t="s">
        <v>32</v>
      </c>
      <c r="F373" s="229" t="s">
        <v>450</v>
      </c>
      <c r="G373" s="227"/>
      <c r="H373" s="228" t="s">
        <v>32</v>
      </c>
      <c r="I373" s="230"/>
      <c r="J373" s="227"/>
      <c r="K373" s="227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162</v>
      </c>
      <c r="AU373" s="235" t="s">
        <v>89</v>
      </c>
      <c r="AV373" s="13" t="s">
        <v>40</v>
      </c>
      <c r="AW373" s="13" t="s">
        <v>38</v>
      </c>
      <c r="AX373" s="13" t="s">
        <v>80</v>
      </c>
      <c r="AY373" s="235" t="s">
        <v>149</v>
      </c>
    </row>
    <row r="374" s="14" customFormat="1">
      <c r="A374" s="14"/>
      <c r="B374" s="236"/>
      <c r="C374" s="237"/>
      <c r="D374" s="224" t="s">
        <v>162</v>
      </c>
      <c r="E374" s="238" t="s">
        <v>32</v>
      </c>
      <c r="F374" s="239" t="s">
        <v>527</v>
      </c>
      <c r="G374" s="237"/>
      <c r="H374" s="240">
        <v>152</v>
      </c>
      <c r="I374" s="241"/>
      <c r="J374" s="237"/>
      <c r="K374" s="237"/>
      <c r="L374" s="242"/>
      <c r="M374" s="243"/>
      <c r="N374" s="244"/>
      <c r="O374" s="244"/>
      <c r="P374" s="244"/>
      <c r="Q374" s="244"/>
      <c r="R374" s="244"/>
      <c r="S374" s="244"/>
      <c r="T374" s="24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6" t="s">
        <v>162</v>
      </c>
      <c r="AU374" s="246" t="s">
        <v>89</v>
      </c>
      <c r="AV374" s="14" t="s">
        <v>89</v>
      </c>
      <c r="AW374" s="14" t="s">
        <v>38</v>
      </c>
      <c r="AX374" s="14" t="s">
        <v>80</v>
      </c>
      <c r="AY374" s="246" t="s">
        <v>149</v>
      </c>
    </row>
    <row r="375" s="2" customFormat="1" ht="24.15" customHeight="1">
      <c r="A375" s="40"/>
      <c r="B375" s="41"/>
      <c r="C375" s="206" t="s">
        <v>528</v>
      </c>
      <c r="D375" s="206" t="s">
        <v>151</v>
      </c>
      <c r="E375" s="207" t="s">
        <v>529</v>
      </c>
      <c r="F375" s="208" t="s">
        <v>530</v>
      </c>
      <c r="G375" s="209" t="s">
        <v>524</v>
      </c>
      <c r="H375" s="210">
        <v>352.07999999999998</v>
      </c>
      <c r="I375" s="211"/>
      <c r="J375" s="212">
        <f>ROUND(I375*H375,2)</f>
        <v>0</v>
      </c>
      <c r="K375" s="208" t="s">
        <v>155</v>
      </c>
      <c r="L375" s="46"/>
      <c r="M375" s="213" t="s">
        <v>32</v>
      </c>
      <c r="N375" s="214" t="s">
        <v>51</v>
      </c>
      <c r="O375" s="86"/>
      <c r="P375" s="215">
        <f>O375*H375</f>
        <v>0</v>
      </c>
      <c r="Q375" s="215">
        <v>0</v>
      </c>
      <c r="R375" s="215">
        <f>Q375*H375</f>
        <v>0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156</v>
      </c>
      <c r="AT375" s="217" t="s">
        <v>151</v>
      </c>
      <c r="AU375" s="217" t="s">
        <v>89</v>
      </c>
      <c r="AY375" s="18" t="s">
        <v>149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8" t="s">
        <v>40</v>
      </c>
      <c r="BK375" s="218">
        <f>ROUND(I375*H375,2)</f>
        <v>0</v>
      </c>
      <c r="BL375" s="18" t="s">
        <v>156</v>
      </c>
      <c r="BM375" s="217" t="s">
        <v>531</v>
      </c>
    </row>
    <row r="376" s="2" customFormat="1">
      <c r="A376" s="40"/>
      <c r="B376" s="41"/>
      <c r="C376" s="42"/>
      <c r="D376" s="219" t="s">
        <v>158</v>
      </c>
      <c r="E376" s="42"/>
      <c r="F376" s="220" t="s">
        <v>532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8" t="s">
        <v>158</v>
      </c>
      <c r="AU376" s="18" t="s">
        <v>89</v>
      </c>
    </row>
    <row r="377" s="13" customFormat="1">
      <c r="A377" s="13"/>
      <c r="B377" s="226"/>
      <c r="C377" s="227"/>
      <c r="D377" s="224" t="s">
        <v>162</v>
      </c>
      <c r="E377" s="228" t="s">
        <v>32</v>
      </c>
      <c r="F377" s="229" t="s">
        <v>163</v>
      </c>
      <c r="G377" s="227"/>
      <c r="H377" s="228" t="s">
        <v>32</v>
      </c>
      <c r="I377" s="230"/>
      <c r="J377" s="227"/>
      <c r="K377" s="227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162</v>
      </c>
      <c r="AU377" s="235" t="s">
        <v>89</v>
      </c>
      <c r="AV377" s="13" t="s">
        <v>40</v>
      </c>
      <c r="AW377" s="13" t="s">
        <v>38</v>
      </c>
      <c r="AX377" s="13" t="s">
        <v>80</v>
      </c>
      <c r="AY377" s="235" t="s">
        <v>149</v>
      </c>
    </row>
    <row r="378" s="14" customFormat="1">
      <c r="A378" s="14"/>
      <c r="B378" s="236"/>
      <c r="C378" s="237"/>
      <c r="D378" s="224" t="s">
        <v>162</v>
      </c>
      <c r="E378" s="238" t="s">
        <v>32</v>
      </c>
      <c r="F378" s="239" t="s">
        <v>533</v>
      </c>
      <c r="G378" s="237"/>
      <c r="H378" s="240">
        <v>96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162</v>
      </c>
      <c r="AU378" s="246" t="s">
        <v>89</v>
      </c>
      <c r="AV378" s="14" t="s">
        <v>89</v>
      </c>
      <c r="AW378" s="14" t="s">
        <v>38</v>
      </c>
      <c r="AX378" s="14" t="s">
        <v>80</v>
      </c>
      <c r="AY378" s="246" t="s">
        <v>149</v>
      </c>
    </row>
    <row r="379" s="14" customFormat="1">
      <c r="A379" s="14"/>
      <c r="B379" s="236"/>
      <c r="C379" s="237"/>
      <c r="D379" s="224" t="s">
        <v>162</v>
      </c>
      <c r="E379" s="238" t="s">
        <v>32</v>
      </c>
      <c r="F379" s="239" t="s">
        <v>534</v>
      </c>
      <c r="G379" s="237"/>
      <c r="H379" s="240">
        <v>117.36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6" t="s">
        <v>162</v>
      </c>
      <c r="AU379" s="246" t="s">
        <v>89</v>
      </c>
      <c r="AV379" s="14" t="s">
        <v>89</v>
      </c>
      <c r="AW379" s="14" t="s">
        <v>38</v>
      </c>
      <c r="AX379" s="14" t="s">
        <v>80</v>
      </c>
      <c r="AY379" s="246" t="s">
        <v>149</v>
      </c>
    </row>
    <row r="380" s="14" customFormat="1">
      <c r="A380" s="14"/>
      <c r="B380" s="236"/>
      <c r="C380" s="237"/>
      <c r="D380" s="224" t="s">
        <v>162</v>
      </c>
      <c r="E380" s="238" t="s">
        <v>32</v>
      </c>
      <c r="F380" s="239" t="s">
        <v>535</v>
      </c>
      <c r="G380" s="237"/>
      <c r="H380" s="240">
        <v>138.72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6" t="s">
        <v>162</v>
      </c>
      <c r="AU380" s="246" t="s">
        <v>89</v>
      </c>
      <c r="AV380" s="14" t="s">
        <v>89</v>
      </c>
      <c r="AW380" s="14" t="s">
        <v>38</v>
      </c>
      <c r="AX380" s="14" t="s">
        <v>80</v>
      </c>
      <c r="AY380" s="246" t="s">
        <v>149</v>
      </c>
    </row>
    <row r="381" s="12" customFormat="1" ht="22.8" customHeight="1">
      <c r="A381" s="12"/>
      <c r="B381" s="190"/>
      <c r="C381" s="191"/>
      <c r="D381" s="192" t="s">
        <v>79</v>
      </c>
      <c r="E381" s="204" t="s">
        <v>536</v>
      </c>
      <c r="F381" s="204" t="s">
        <v>537</v>
      </c>
      <c r="G381" s="191"/>
      <c r="H381" s="191"/>
      <c r="I381" s="194"/>
      <c r="J381" s="205">
        <f>BK381</f>
        <v>0</v>
      </c>
      <c r="K381" s="191"/>
      <c r="L381" s="196"/>
      <c r="M381" s="197"/>
      <c r="N381" s="198"/>
      <c r="O381" s="198"/>
      <c r="P381" s="199">
        <f>SUM(P382:P415)</f>
        <v>0</v>
      </c>
      <c r="Q381" s="198"/>
      <c r="R381" s="199">
        <f>SUM(R382:R415)</f>
        <v>0</v>
      </c>
      <c r="S381" s="198"/>
      <c r="T381" s="200">
        <f>SUM(T382:T415)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01" t="s">
        <v>40</v>
      </c>
      <c r="AT381" s="202" t="s">
        <v>79</v>
      </c>
      <c r="AU381" s="202" t="s">
        <v>40</v>
      </c>
      <c r="AY381" s="201" t="s">
        <v>149</v>
      </c>
      <c r="BK381" s="203">
        <f>SUM(BK382:BK415)</f>
        <v>0</v>
      </c>
    </row>
    <row r="382" s="2" customFormat="1" ht="37.8" customHeight="1">
      <c r="A382" s="40"/>
      <c r="B382" s="41"/>
      <c r="C382" s="206" t="s">
        <v>538</v>
      </c>
      <c r="D382" s="206" t="s">
        <v>151</v>
      </c>
      <c r="E382" s="207" t="s">
        <v>539</v>
      </c>
      <c r="F382" s="208" t="s">
        <v>540</v>
      </c>
      <c r="G382" s="209" t="s">
        <v>265</v>
      </c>
      <c r="H382" s="210">
        <v>64.602000000000004</v>
      </c>
      <c r="I382" s="211"/>
      <c r="J382" s="212">
        <f>ROUND(I382*H382,2)</f>
        <v>0</v>
      </c>
      <c r="K382" s="208" t="s">
        <v>155</v>
      </c>
      <c r="L382" s="46"/>
      <c r="M382" s="213" t="s">
        <v>32</v>
      </c>
      <c r="N382" s="214" t="s">
        <v>51</v>
      </c>
      <c r="O382" s="86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156</v>
      </c>
      <c r="AT382" s="217" t="s">
        <v>151</v>
      </c>
      <c r="AU382" s="217" t="s">
        <v>89</v>
      </c>
      <c r="AY382" s="18" t="s">
        <v>149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8" t="s">
        <v>40</v>
      </c>
      <c r="BK382" s="218">
        <f>ROUND(I382*H382,2)</f>
        <v>0</v>
      </c>
      <c r="BL382" s="18" t="s">
        <v>156</v>
      </c>
      <c r="BM382" s="217" t="s">
        <v>541</v>
      </c>
    </row>
    <row r="383" s="2" customFormat="1">
      <c r="A383" s="40"/>
      <c r="B383" s="41"/>
      <c r="C383" s="42"/>
      <c r="D383" s="219" t="s">
        <v>158</v>
      </c>
      <c r="E383" s="42"/>
      <c r="F383" s="220" t="s">
        <v>542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8" t="s">
        <v>158</v>
      </c>
      <c r="AU383" s="18" t="s">
        <v>89</v>
      </c>
    </row>
    <row r="384" s="14" customFormat="1">
      <c r="A384" s="14"/>
      <c r="B384" s="236"/>
      <c r="C384" s="237"/>
      <c r="D384" s="224" t="s">
        <v>162</v>
      </c>
      <c r="E384" s="238" t="s">
        <v>32</v>
      </c>
      <c r="F384" s="239" t="s">
        <v>543</v>
      </c>
      <c r="G384" s="237"/>
      <c r="H384" s="240">
        <v>64.602000000000004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6" t="s">
        <v>162</v>
      </c>
      <c r="AU384" s="246" t="s">
        <v>89</v>
      </c>
      <c r="AV384" s="14" t="s">
        <v>89</v>
      </c>
      <c r="AW384" s="14" t="s">
        <v>38</v>
      </c>
      <c r="AX384" s="14" t="s">
        <v>80</v>
      </c>
      <c r="AY384" s="246" t="s">
        <v>149</v>
      </c>
    </row>
    <row r="385" s="2" customFormat="1" ht="37.8" customHeight="1">
      <c r="A385" s="40"/>
      <c r="B385" s="41"/>
      <c r="C385" s="206" t="s">
        <v>544</v>
      </c>
      <c r="D385" s="206" t="s">
        <v>151</v>
      </c>
      <c r="E385" s="207" t="s">
        <v>545</v>
      </c>
      <c r="F385" s="208" t="s">
        <v>546</v>
      </c>
      <c r="G385" s="209" t="s">
        <v>265</v>
      </c>
      <c r="H385" s="210">
        <v>100.596</v>
      </c>
      <c r="I385" s="211"/>
      <c r="J385" s="212">
        <f>ROUND(I385*H385,2)</f>
        <v>0</v>
      </c>
      <c r="K385" s="208" t="s">
        <v>155</v>
      </c>
      <c r="L385" s="46"/>
      <c r="M385" s="213" t="s">
        <v>32</v>
      </c>
      <c r="N385" s="214" t="s">
        <v>51</v>
      </c>
      <c r="O385" s="86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156</v>
      </c>
      <c r="AT385" s="217" t="s">
        <v>151</v>
      </c>
      <c r="AU385" s="217" t="s">
        <v>89</v>
      </c>
      <c r="AY385" s="18" t="s">
        <v>149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8" t="s">
        <v>40</v>
      </c>
      <c r="BK385" s="218">
        <f>ROUND(I385*H385,2)</f>
        <v>0</v>
      </c>
      <c r="BL385" s="18" t="s">
        <v>156</v>
      </c>
      <c r="BM385" s="217" t="s">
        <v>547</v>
      </c>
    </row>
    <row r="386" s="2" customFormat="1">
      <c r="A386" s="40"/>
      <c r="B386" s="41"/>
      <c r="C386" s="42"/>
      <c r="D386" s="219" t="s">
        <v>158</v>
      </c>
      <c r="E386" s="42"/>
      <c r="F386" s="220" t="s">
        <v>548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8" t="s">
        <v>158</v>
      </c>
      <c r="AU386" s="18" t="s">
        <v>89</v>
      </c>
    </row>
    <row r="387" s="14" customFormat="1">
      <c r="A387" s="14"/>
      <c r="B387" s="236"/>
      <c r="C387" s="237"/>
      <c r="D387" s="224" t="s">
        <v>162</v>
      </c>
      <c r="E387" s="238" t="s">
        <v>32</v>
      </c>
      <c r="F387" s="239" t="s">
        <v>549</v>
      </c>
      <c r="G387" s="237"/>
      <c r="H387" s="240">
        <v>36.756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6" t="s">
        <v>162</v>
      </c>
      <c r="AU387" s="246" t="s">
        <v>89</v>
      </c>
      <c r="AV387" s="14" t="s">
        <v>89</v>
      </c>
      <c r="AW387" s="14" t="s">
        <v>38</v>
      </c>
      <c r="AX387" s="14" t="s">
        <v>80</v>
      </c>
      <c r="AY387" s="246" t="s">
        <v>149</v>
      </c>
    </row>
    <row r="388" s="14" customFormat="1">
      <c r="A388" s="14"/>
      <c r="B388" s="236"/>
      <c r="C388" s="237"/>
      <c r="D388" s="224" t="s">
        <v>162</v>
      </c>
      <c r="E388" s="238" t="s">
        <v>32</v>
      </c>
      <c r="F388" s="239" t="s">
        <v>550</v>
      </c>
      <c r="G388" s="237"/>
      <c r="H388" s="240">
        <v>63.840000000000003</v>
      </c>
      <c r="I388" s="241"/>
      <c r="J388" s="237"/>
      <c r="K388" s="237"/>
      <c r="L388" s="242"/>
      <c r="M388" s="243"/>
      <c r="N388" s="244"/>
      <c r="O388" s="244"/>
      <c r="P388" s="244"/>
      <c r="Q388" s="244"/>
      <c r="R388" s="244"/>
      <c r="S388" s="244"/>
      <c r="T388" s="24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6" t="s">
        <v>162</v>
      </c>
      <c r="AU388" s="246" t="s">
        <v>89</v>
      </c>
      <c r="AV388" s="14" t="s">
        <v>89</v>
      </c>
      <c r="AW388" s="14" t="s">
        <v>38</v>
      </c>
      <c r="AX388" s="14" t="s">
        <v>80</v>
      </c>
      <c r="AY388" s="246" t="s">
        <v>149</v>
      </c>
    </row>
    <row r="389" s="2" customFormat="1" ht="37.8" customHeight="1">
      <c r="A389" s="40"/>
      <c r="B389" s="41"/>
      <c r="C389" s="206" t="s">
        <v>551</v>
      </c>
      <c r="D389" s="206" t="s">
        <v>151</v>
      </c>
      <c r="E389" s="207" t="s">
        <v>552</v>
      </c>
      <c r="F389" s="208" t="s">
        <v>553</v>
      </c>
      <c r="G389" s="209" t="s">
        <v>265</v>
      </c>
      <c r="H389" s="210">
        <v>64.602000000000004</v>
      </c>
      <c r="I389" s="211"/>
      <c r="J389" s="212">
        <f>ROUND(I389*H389,2)</f>
        <v>0</v>
      </c>
      <c r="K389" s="208" t="s">
        <v>155</v>
      </c>
      <c r="L389" s="46"/>
      <c r="M389" s="213" t="s">
        <v>32</v>
      </c>
      <c r="N389" s="214" t="s">
        <v>51</v>
      </c>
      <c r="O389" s="86"/>
      <c r="P389" s="215">
        <f>O389*H389</f>
        <v>0</v>
      </c>
      <c r="Q389" s="215">
        <v>0</v>
      </c>
      <c r="R389" s="215">
        <f>Q389*H389</f>
        <v>0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156</v>
      </c>
      <c r="AT389" s="217" t="s">
        <v>151</v>
      </c>
      <c r="AU389" s="217" t="s">
        <v>89</v>
      </c>
      <c r="AY389" s="18" t="s">
        <v>149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8" t="s">
        <v>40</v>
      </c>
      <c r="BK389" s="218">
        <f>ROUND(I389*H389,2)</f>
        <v>0</v>
      </c>
      <c r="BL389" s="18" t="s">
        <v>156</v>
      </c>
      <c r="BM389" s="217" t="s">
        <v>554</v>
      </c>
    </row>
    <row r="390" s="2" customFormat="1">
      <c r="A390" s="40"/>
      <c r="B390" s="41"/>
      <c r="C390" s="42"/>
      <c r="D390" s="219" t="s">
        <v>158</v>
      </c>
      <c r="E390" s="42"/>
      <c r="F390" s="220" t="s">
        <v>555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8" t="s">
        <v>158</v>
      </c>
      <c r="AU390" s="18" t="s">
        <v>89</v>
      </c>
    </row>
    <row r="391" s="14" customFormat="1">
      <c r="A391" s="14"/>
      <c r="B391" s="236"/>
      <c r="C391" s="237"/>
      <c r="D391" s="224" t="s">
        <v>162</v>
      </c>
      <c r="E391" s="238" t="s">
        <v>32</v>
      </c>
      <c r="F391" s="239" t="s">
        <v>543</v>
      </c>
      <c r="G391" s="237"/>
      <c r="H391" s="240">
        <v>64.602000000000004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6" t="s">
        <v>162</v>
      </c>
      <c r="AU391" s="246" t="s">
        <v>89</v>
      </c>
      <c r="AV391" s="14" t="s">
        <v>89</v>
      </c>
      <c r="AW391" s="14" t="s">
        <v>38</v>
      </c>
      <c r="AX391" s="14" t="s">
        <v>80</v>
      </c>
      <c r="AY391" s="246" t="s">
        <v>149</v>
      </c>
    </row>
    <row r="392" s="2" customFormat="1" ht="37.8" customHeight="1">
      <c r="A392" s="40"/>
      <c r="B392" s="41"/>
      <c r="C392" s="206" t="s">
        <v>556</v>
      </c>
      <c r="D392" s="206" t="s">
        <v>151</v>
      </c>
      <c r="E392" s="207" t="s">
        <v>557</v>
      </c>
      <c r="F392" s="208" t="s">
        <v>558</v>
      </c>
      <c r="G392" s="209" t="s">
        <v>265</v>
      </c>
      <c r="H392" s="210">
        <v>193.80600000000001</v>
      </c>
      <c r="I392" s="211"/>
      <c r="J392" s="212">
        <f>ROUND(I392*H392,2)</f>
        <v>0</v>
      </c>
      <c r="K392" s="208" t="s">
        <v>155</v>
      </c>
      <c r="L392" s="46"/>
      <c r="M392" s="213" t="s">
        <v>32</v>
      </c>
      <c r="N392" s="214" t="s">
        <v>51</v>
      </c>
      <c r="O392" s="86"/>
      <c r="P392" s="215">
        <f>O392*H392</f>
        <v>0</v>
      </c>
      <c r="Q392" s="215">
        <v>0</v>
      </c>
      <c r="R392" s="215">
        <f>Q392*H392</f>
        <v>0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156</v>
      </c>
      <c r="AT392" s="217" t="s">
        <v>151</v>
      </c>
      <c r="AU392" s="217" t="s">
        <v>89</v>
      </c>
      <c r="AY392" s="18" t="s">
        <v>149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8" t="s">
        <v>40</v>
      </c>
      <c r="BK392" s="218">
        <f>ROUND(I392*H392,2)</f>
        <v>0</v>
      </c>
      <c r="BL392" s="18" t="s">
        <v>156</v>
      </c>
      <c r="BM392" s="217" t="s">
        <v>559</v>
      </c>
    </row>
    <row r="393" s="2" customFormat="1">
      <c r="A393" s="40"/>
      <c r="B393" s="41"/>
      <c r="C393" s="42"/>
      <c r="D393" s="219" t="s">
        <v>158</v>
      </c>
      <c r="E393" s="42"/>
      <c r="F393" s="220" t="s">
        <v>560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8" t="s">
        <v>158</v>
      </c>
      <c r="AU393" s="18" t="s">
        <v>89</v>
      </c>
    </row>
    <row r="394" s="14" customFormat="1">
      <c r="A394" s="14"/>
      <c r="B394" s="236"/>
      <c r="C394" s="237"/>
      <c r="D394" s="224" t="s">
        <v>162</v>
      </c>
      <c r="E394" s="238" t="s">
        <v>32</v>
      </c>
      <c r="F394" s="239" t="s">
        <v>561</v>
      </c>
      <c r="G394" s="237"/>
      <c r="H394" s="240">
        <v>193.80600000000001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6" t="s">
        <v>162</v>
      </c>
      <c r="AU394" s="246" t="s">
        <v>89</v>
      </c>
      <c r="AV394" s="14" t="s">
        <v>89</v>
      </c>
      <c r="AW394" s="14" t="s">
        <v>38</v>
      </c>
      <c r="AX394" s="14" t="s">
        <v>80</v>
      </c>
      <c r="AY394" s="246" t="s">
        <v>149</v>
      </c>
    </row>
    <row r="395" s="2" customFormat="1" ht="37.8" customHeight="1">
      <c r="A395" s="40"/>
      <c r="B395" s="41"/>
      <c r="C395" s="206" t="s">
        <v>562</v>
      </c>
      <c r="D395" s="206" t="s">
        <v>151</v>
      </c>
      <c r="E395" s="207" t="s">
        <v>563</v>
      </c>
      <c r="F395" s="208" t="s">
        <v>564</v>
      </c>
      <c r="G395" s="209" t="s">
        <v>265</v>
      </c>
      <c r="H395" s="210">
        <v>100.596</v>
      </c>
      <c r="I395" s="211"/>
      <c r="J395" s="212">
        <f>ROUND(I395*H395,2)</f>
        <v>0</v>
      </c>
      <c r="K395" s="208" t="s">
        <v>155</v>
      </c>
      <c r="L395" s="46"/>
      <c r="M395" s="213" t="s">
        <v>32</v>
      </c>
      <c r="N395" s="214" t="s">
        <v>51</v>
      </c>
      <c r="O395" s="86"/>
      <c r="P395" s="215">
        <f>O395*H395</f>
        <v>0</v>
      </c>
      <c r="Q395" s="215">
        <v>0</v>
      </c>
      <c r="R395" s="215">
        <f>Q395*H395</f>
        <v>0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156</v>
      </c>
      <c r="AT395" s="217" t="s">
        <v>151</v>
      </c>
      <c r="AU395" s="217" t="s">
        <v>89</v>
      </c>
      <c r="AY395" s="18" t="s">
        <v>149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8" t="s">
        <v>40</v>
      </c>
      <c r="BK395" s="218">
        <f>ROUND(I395*H395,2)</f>
        <v>0</v>
      </c>
      <c r="BL395" s="18" t="s">
        <v>156</v>
      </c>
      <c r="BM395" s="217" t="s">
        <v>565</v>
      </c>
    </row>
    <row r="396" s="2" customFormat="1">
      <c r="A396" s="40"/>
      <c r="B396" s="41"/>
      <c r="C396" s="42"/>
      <c r="D396" s="219" t="s">
        <v>158</v>
      </c>
      <c r="E396" s="42"/>
      <c r="F396" s="220" t="s">
        <v>566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8" t="s">
        <v>158</v>
      </c>
      <c r="AU396" s="18" t="s">
        <v>89</v>
      </c>
    </row>
    <row r="397" s="14" customFormat="1">
      <c r="A397" s="14"/>
      <c r="B397" s="236"/>
      <c r="C397" s="237"/>
      <c r="D397" s="224" t="s">
        <v>162</v>
      </c>
      <c r="E397" s="238" t="s">
        <v>32</v>
      </c>
      <c r="F397" s="239" t="s">
        <v>549</v>
      </c>
      <c r="G397" s="237"/>
      <c r="H397" s="240">
        <v>36.756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162</v>
      </c>
      <c r="AU397" s="246" t="s">
        <v>89</v>
      </c>
      <c r="AV397" s="14" t="s">
        <v>89</v>
      </c>
      <c r="AW397" s="14" t="s">
        <v>38</v>
      </c>
      <c r="AX397" s="14" t="s">
        <v>80</v>
      </c>
      <c r="AY397" s="246" t="s">
        <v>149</v>
      </c>
    </row>
    <row r="398" s="14" customFormat="1">
      <c r="A398" s="14"/>
      <c r="B398" s="236"/>
      <c r="C398" s="237"/>
      <c r="D398" s="224" t="s">
        <v>162</v>
      </c>
      <c r="E398" s="238" t="s">
        <v>32</v>
      </c>
      <c r="F398" s="239" t="s">
        <v>550</v>
      </c>
      <c r="G398" s="237"/>
      <c r="H398" s="240">
        <v>63.840000000000003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6" t="s">
        <v>162</v>
      </c>
      <c r="AU398" s="246" t="s">
        <v>89</v>
      </c>
      <c r="AV398" s="14" t="s">
        <v>89</v>
      </c>
      <c r="AW398" s="14" t="s">
        <v>38</v>
      </c>
      <c r="AX398" s="14" t="s">
        <v>80</v>
      </c>
      <c r="AY398" s="246" t="s">
        <v>149</v>
      </c>
    </row>
    <row r="399" s="2" customFormat="1" ht="37.8" customHeight="1">
      <c r="A399" s="40"/>
      <c r="B399" s="41"/>
      <c r="C399" s="206" t="s">
        <v>567</v>
      </c>
      <c r="D399" s="206" t="s">
        <v>151</v>
      </c>
      <c r="E399" s="207" t="s">
        <v>568</v>
      </c>
      <c r="F399" s="208" t="s">
        <v>558</v>
      </c>
      <c r="G399" s="209" t="s">
        <v>265</v>
      </c>
      <c r="H399" s="210">
        <v>301.78800000000001</v>
      </c>
      <c r="I399" s="211"/>
      <c r="J399" s="212">
        <f>ROUND(I399*H399,2)</f>
        <v>0</v>
      </c>
      <c r="K399" s="208" t="s">
        <v>155</v>
      </c>
      <c r="L399" s="46"/>
      <c r="M399" s="213" t="s">
        <v>32</v>
      </c>
      <c r="N399" s="214" t="s">
        <v>51</v>
      </c>
      <c r="O399" s="86"/>
      <c r="P399" s="215">
        <f>O399*H399</f>
        <v>0</v>
      </c>
      <c r="Q399" s="215">
        <v>0</v>
      </c>
      <c r="R399" s="215">
        <f>Q399*H399</f>
        <v>0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156</v>
      </c>
      <c r="AT399" s="217" t="s">
        <v>151</v>
      </c>
      <c r="AU399" s="217" t="s">
        <v>89</v>
      </c>
      <c r="AY399" s="18" t="s">
        <v>149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8" t="s">
        <v>40</v>
      </c>
      <c r="BK399" s="218">
        <f>ROUND(I399*H399,2)</f>
        <v>0</v>
      </c>
      <c r="BL399" s="18" t="s">
        <v>156</v>
      </c>
      <c r="BM399" s="217" t="s">
        <v>569</v>
      </c>
    </row>
    <row r="400" s="2" customFormat="1">
      <c r="A400" s="40"/>
      <c r="B400" s="41"/>
      <c r="C400" s="42"/>
      <c r="D400" s="219" t="s">
        <v>158</v>
      </c>
      <c r="E400" s="42"/>
      <c r="F400" s="220" t="s">
        <v>570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8" t="s">
        <v>158</v>
      </c>
      <c r="AU400" s="18" t="s">
        <v>89</v>
      </c>
    </row>
    <row r="401" s="14" customFormat="1">
      <c r="A401" s="14"/>
      <c r="B401" s="236"/>
      <c r="C401" s="237"/>
      <c r="D401" s="224" t="s">
        <v>162</v>
      </c>
      <c r="E401" s="238" t="s">
        <v>32</v>
      </c>
      <c r="F401" s="239" t="s">
        <v>571</v>
      </c>
      <c r="G401" s="237"/>
      <c r="H401" s="240">
        <v>301.78800000000001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6" t="s">
        <v>162</v>
      </c>
      <c r="AU401" s="246" t="s">
        <v>89</v>
      </c>
      <c r="AV401" s="14" t="s">
        <v>89</v>
      </c>
      <c r="AW401" s="14" t="s">
        <v>38</v>
      </c>
      <c r="AX401" s="14" t="s">
        <v>80</v>
      </c>
      <c r="AY401" s="246" t="s">
        <v>149</v>
      </c>
    </row>
    <row r="402" s="2" customFormat="1" ht="24.15" customHeight="1">
      <c r="A402" s="40"/>
      <c r="B402" s="41"/>
      <c r="C402" s="206" t="s">
        <v>572</v>
      </c>
      <c r="D402" s="206" t="s">
        <v>151</v>
      </c>
      <c r="E402" s="207" t="s">
        <v>573</v>
      </c>
      <c r="F402" s="208" t="s">
        <v>574</v>
      </c>
      <c r="G402" s="209" t="s">
        <v>265</v>
      </c>
      <c r="H402" s="210">
        <v>165.19800000000001</v>
      </c>
      <c r="I402" s="211"/>
      <c r="J402" s="212">
        <f>ROUND(I402*H402,2)</f>
        <v>0</v>
      </c>
      <c r="K402" s="208" t="s">
        <v>155</v>
      </c>
      <c r="L402" s="46"/>
      <c r="M402" s="213" t="s">
        <v>32</v>
      </c>
      <c r="N402" s="214" t="s">
        <v>51</v>
      </c>
      <c r="O402" s="86"/>
      <c r="P402" s="215">
        <f>O402*H402</f>
        <v>0</v>
      </c>
      <c r="Q402" s="215">
        <v>0</v>
      </c>
      <c r="R402" s="215">
        <f>Q402*H402</f>
        <v>0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156</v>
      </c>
      <c r="AT402" s="217" t="s">
        <v>151</v>
      </c>
      <c r="AU402" s="217" t="s">
        <v>89</v>
      </c>
      <c r="AY402" s="18" t="s">
        <v>149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8" t="s">
        <v>40</v>
      </c>
      <c r="BK402" s="218">
        <f>ROUND(I402*H402,2)</f>
        <v>0</v>
      </c>
      <c r="BL402" s="18" t="s">
        <v>156</v>
      </c>
      <c r="BM402" s="217" t="s">
        <v>575</v>
      </c>
    </row>
    <row r="403" s="2" customFormat="1">
      <c r="A403" s="40"/>
      <c r="B403" s="41"/>
      <c r="C403" s="42"/>
      <c r="D403" s="219" t="s">
        <v>158</v>
      </c>
      <c r="E403" s="42"/>
      <c r="F403" s="220" t="s">
        <v>576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8" t="s">
        <v>158</v>
      </c>
      <c r="AU403" s="18" t="s">
        <v>89</v>
      </c>
    </row>
    <row r="404" s="14" customFormat="1">
      <c r="A404" s="14"/>
      <c r="B404" s="236"/>
      <c r="C404" s="237"/>
      <c r="D404" s="224" t="s">
        <v>162</v>
      </c>
      <c r="E404" s="238" t="s">
        <v>32</v>
      </c>
      <c r="F404" s="239" t="s">
        <v>543</v>
      </c>
      <c r="G404" s="237"/>
      <c r="H404" s="240">
        <v>64.602000000000004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6" t="s">
        <v>162</v>
      </c>
      <c r="AU404" s="246" t="s">
        <v>89</v>
      </c>
      <c r="AV404" s="14" t="s">
        <v>89</v>
      </c>
      <c r="AW404" s="14" t="s">
        <v>38</v>
      </c>
      <c r="AX404" s="14" t="s">
        <v>80</v>
      </c>
      <c r="AY404" s="246" t="s">
        <v>149</v>
      </c>
    </row>
    <row r="405" s="14" customFormat="1">
      <c r="A405" s="14"/>
      <c r="B405" s="236"/>
      <c r="C405" s="237"/>
      <c r="D405" s="224" t="s">
        <v>162</v>
      </c>
      <c r="E405" s="238" t="s">
        <v>32</v>
      </c>
      <c r="F405" s="239" t="s">
        <v>549</v>
      </c>
      <c r="G405" s="237"/>
      <c r="H405" s="240">
        <v>36.756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6" t="s">
        <v>162</v>
      </c>
      <c r="AU405" s="246" t="s">
        <v>89</v>
      </c>
      <c r="AV405" s="14" t="s">
        <v>89</v>
      </c>
      <c r="AW405" s="14" t="s">
        <v>38</v>
      </c>
      <c r="AX405" s="14" t="s">
        <v>80</v>
      </c>
      <c r="AY405" s="246" t="s">
        <v>149</v>
      </c>
    </row>
    <row r="406" s="14" customFormat="1">
      <c r="A406" s="14"/>
      <c r="B406" s="236"/>
      <c r="C406" s="237"/>
      <c r="D406" s="224" t="s">
        <v>162</v>
      </c>
      <c r="E406" s="238" t="s">
        <v>32</v>
      </c>
      <c r="F406" s="239" t="s">
        <v>550</v>
      </c>
      <c r="G406" s="237"/>
      <c r="H406" s="240">
        <v>63.840000000000003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6" t="s">
        <v>162</v>
      </c>
      <c r="AU406" s="246" t="s">
        <v>89</v>
      </c>
      <c r="AV406" s="14" t="s">
        <v>89</v>
      </c>
      <c r="AW406" s="14" t="s">
        <v>38</v>
      </c>
      <c r="AX406" s="14" t="s">
        <v>80</v>
      </c>
      <c r="AY406" s="246" t="s">
        <v>149</v>
      </c>
    </row>
    <row r="407" s="2" customFormat="1" ht="37.8" customHeight="1">
      <c r="A407" s="40"/>
      <c r="B407" s="41"/>
      <c r="C407" s="206" t="s">
        <v>577</v>
      </c>
      <c r="D407" s="206" t="s">
        <v>151</v>
      </c>
      <c r="E407" s="207" t="s">
        <v>578</v>
      </c>
      <c r="F407" s="208" t="s">
        <v>579</v>
      </c>
      <c r="G407" s="209" t="s">
        <v>265</v>
      </c>
      <c r="H407" s="210">
        <v>63.840000000000003</v>
      </c>
      <c r="I407" s="211"/>
      <c r="J407" s="212">
        <f>ROUND(I407*H407,2)</f>
        <v>0</v>
      </c>
      <c r="K407" s="208" t="s">
        <v>155</v>
      </c>
      <c r="L407" s="46"/>
      <c r="M407" s="213" t="s">
        <v>32</v>
      </c>
      <c r="N407" s="214" t="s">
        <v>51</v>
      </c>
      <c r="O407" s="86"/>
      <c r="P407" s="215">
        <f>O407*H407</f>
        <v>0</v>
      </c>
      <c r="Q407" s="215">
        <v>0</v>
      </c>
      <c r="R407" s="215">
        <f>Q407*H407</f>
        <v>0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156</v>
      </c>
      <c r="AT407" s="217" t="s">
        <v>151</v>
      </c>
      <c r="AU407" s="217" t="s">
        <v>89</v>
      </c>
      <c r="AY407" s="18" t="s">
        <v>149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8" t="s">
        <v>40</v>
      </c>
      <c r="BK407" s="218">
        <f>ROUND(I407*H407,2)</f>
        <v>0</v>
      </c>
      <c r="BL407" s="18" t="s">
        <v>156</v>
      </c>
      <c r="BM407" s="217" t="s">
        <v>580</v>
      </c>
    </row>
    <row r="408" s="2" customFormat="1">
      <c r="A408" s="40"/>
      <c r="B408" s="41"/>
      <c r="C408" s="42"/>
      <c r="D408" s="219" t="s">
        <v>158</v>
      </c>
      <c r="E408" s="42"/>
      <c r="F408" s="220" t="s">
        <v>581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8" t="s">
        <v>158</v>
      </c>
      <c r="AU408" s="18" t="s">
        <v>89</v>
      </c>
    </row>
    <row r="409" s="14" customFormat="1">
      <c r="A409" s="14"/>
      <c r="B409" s="236"/>
      <c r="C409" s="237"/>
      <c r="D409" s="224" t="s">
        <v>162</v>
      </c>
      <c r="E409" s="238" t="s">
        <v>32</v>
      </c>
      <c r="F409" s="239" t="s">
        <v>550</v>
      </c>
      <c r="G409" s="237"/>
      <c r="H409" s="240">
        <v>63.840000000000003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162</v>
      </c>
      <c r="AU409" s="246" t="s">
        <v>89</v>
      </c>
      <c r="AV409" s="14" t="s">
        <v>89</v>
      </c>
      <c r="AW409" s="14" t="s">
        <v>38</v>
      </c>
      <c r="AX409" s="14" t="s">
        <v>80</v>
      </c>
      <c r="AY409" s="246" t="s">
        <v>149</v>
      </c>
    </row>
    <row r="410" s="2" customFormat="1" ht="44.25" customHeight="1">
      <c r="A410" s="40"/>
      <c r="B410" s="41"/>
      <c r="C410" s="206" t="s">
        <v>582</v>
      </c>
      <c r="D410" s="206" t="s">
        <v>151</v>
      </c>
      <c r="E410" s="207" t="s">
        <v>583</v>
      </c>
      <c r="F410" s="208" t="s">
        <v>584</v>
      </c>
      <c r="G410" s="209" t="s">
        <v>265</v>
      </c>
      <c r="H410" s="210">
        <v>36.756</v>
      </c>
      <c r="I410" s="211"/>
      <c r="J410" s="212">
        <f>ROUND(I410*H410,2)</f>
        <v>0</v>
      </c>
      <c r="K410" s="208" t="s">
        <v>155</v>
      </c>
      <c r="L410" s="46"/>
      <c r="M410" s="213" t="s">
        <v>32</v>
      </c>
      <c r="N410" s="214" t="s">
        <v>51</v>
      </c>
      <c r="O410" s="86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156</v>
      </c>
      <c r="AT410" s="217" t="s">
        <v>151</v>
      </c>
      <c r="AU410" s="217" t="s">
        <v>89</v>
      </c>
      <c r="AY410" s="18" t="s">
        <v>149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8" t="s">
        <v>40</v>
      </c>
      <c r="BK410" s="218">
        <f>ROUND(I410*H410,2)</f>
        <v>0</v>
      </c>
      <c r="BL410" s="18" t="s">
        <v>156</v>
      </c>
      <c r="BM410" s="217" t="s">
        <v>585</v>
      </c>
    </row>
    <row r="411" s="2" customFormat="1">
      <c r="A411" s="40"/>
      <c r="B411" s="41"/>
      <c r="C411" s="42"/>
      <c r="D411" s="219" t="s">
        <v>158</v>
      </c>
      <c r="E411" s="42"/>
      <c r="F411" s="220" t="s">
        <v>586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8" t="s">
        <v>158</v>
      </c>
      <c r="AU411" s="18" t="s">
        <v>89</v>
      </c>
    </row>
    <row r="412" s="14" customFormat="1">
      <c r="A412" s="14"/>
      <c r="B412" s="236"/>
      <c r="C412" s="237"/>
      <c r="D412" s="224" t="s">
        <v>162</v>
      </c>
      <c r="E412" s="238" t="s">
        <v>32</v>
      </c>
      <c r="F412" s="239" t="s">
        <v>549</v>
      </c>
      <c r="G412" s="237"/>
      <c r="H412" s="240">
        <v>36.756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6" t="s">
        <v>162</v>
      </c>
      <c r="AU412" s="246" t="s">
        <v>89</v>
      </c>
      <c r="AV412" s="14" t="s">
        <v>89</v>
      </c>
      <c r="AW412" s="14" t="s">
        <v>38</v>
      </c>
      <c r="AX412" s="14" t="s">
        <v>40</v>
      </c>
      <c r="AY412" s="246" t="s">
        <v>149</v>
      </c>
    </row>
    <row r="413" s="2" customFormat="1" ht="44.25" customHeight="1">
      <c r="A413" s="40"/>
      <c r="B413" s="41"/>
      <c r="C413" s="206" t="s">
        <v>587</v>
      </c>
      <c r="D413" s="206" t="s">
        <v>151</v>
      </c>
      <c r="E413" s="207" t="s">
        <v>588</v>
      </c>
      <c r="F413" s="208" t="s">
        <v>264</v>
      </c>
      <c r="G413" s="209" t="s">
        <v>265</v>
      </c>
      <c r="H413" s="210">
        <v>64.602000000000004</v>
      </c>
      <c r="I413" s="211"/>
      <c r="J413" s="212">
        <f>ROUND(I413*H413,2)</f>
        <v>0</v>
      </c>
      <c r="K413" s="208" t="s">
        <v>155</v>
      </c>
      <c r="L413" s="46"/>
      <c r="M413" s="213" t="s">
        <v>32</v>
      </c>
      <c r="N413" s="214" t="s">
        <v>51</v>
      </c>
      <c r="O413" s="86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156</v>
      </c>
      <c r="AT413" s="217" t="s">
        <v>151</v>
      </c>
      <c r="AU413" s="217" t="s">
        <v>89</v>
      </c>
      <c r="AY413" s="18" t="s">
        <v>149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8" t="s">
        <v>40</v>
      </c>
      <c r="BK413" s="218">
        <f>ROUND(I413*H413,2)</f>
        <v>0</v>
      </c>
      <c r="BL413" s="18" t="s">
        <v>156</v>
      </c>
      <c r="BM413" s="217" t="s">
        <v>589</v>
      </c>
    </row>
    <row r="414" s="2" customFormat="1">
      <c r="A414" s="40"/>
      <c r="B414" s="41"/>
      <c r="C414" s="42"/>
      <c r="D414" s="219" t="s">
        <v>158</v>
      </c>
      <c r="E414" s="42"/>
      <c r="F414" s="220" t="s">
        <v>590</v>
      </c>
      <c r="G414" s="42"/>
      <c r="H414" s="42"/>
      <c r="I414" s="221"/>
      <c r="J414" s="42"/>
      <c r="K414" s="42"/>
      <c r="L414" s="46"/>
      <c r="M414" s="222"/>
      <c r="N414" s="22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8" t="s">
        <v>158</v>
      </c>
      <c r="AU414" s="18" t="s">
        <v>89</v>
      </c>
    </row>
    <row r="415" s="14" customFormat="1">
      <c r="A415" s="14"/>
      <c r="B415" s="236"/>
      <c r="C415" s="237"/>
      <c r="D415" s="224" t="s">
        <v>162</v>
      </c>
      <c r="E415" s="238" t="s">
        <v>32</v>
      </c>
      <c r="F415" s="239" t="s">
        <v>543</v>
      </c>
      <c r="G415" s="237"/>
      <c r="H415" s="240">
        <v>64.602000000000004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162</v>
      </c>
      <c r="AU415" s="246" t="s">
        <v>89</v>
      </c>
      <c r="AV415" s="14" t="s">
        <v>89</v>
      </c>
      <c r="AW415" s="14" t="s">
        <v>38</v>
      </c>
      <c r="AX415" s="14" t="s">
        <v>40</v>
      </c>
      <c r="AY415" s="246" t="s">
        <v>149</v>
      </c>
    </row>
    <row r="416" s="12" customFormat="1" ht="22.8" customHeight="1">
      <c r="A416" s="12"/>
      <c r="B416" s="190"/>
      <c r="C416" s="191"/>
      <c r="D416" s="192" t="s">
        <v>79</v>
      </c>
      <c r="E416" s="204" t="s">
        <v>591</v>
      </c>
      <c r="F416" s="204" t="s">
        <v>592</v>
      </c>
      <c r="G416" s="191"/>
      <c r="H416" s="191"/>
      <c r="I416" s="194"/>
      <c r="J416" s="205">
        <f>BK416</f>
        <v>0</v>
      </c>
      <c r="K416" s="191"/>
      <c r="L416" s="196"/>
      <c r="M416" s="197"/>
      <c r="N416" s="198"/>
      <c r="O416" s="198"/>
      <c r="P416" s="199">
        <f>SUM(P417:P418)</f>
        <v>0</v>
      </c>
      <c r="Q416" s="198"/>
      <c r="R416" s="199">
        <f>SUM(R417:R418)</f>
        <v>0</v>
      </c>
      <c r="S416" s="198"/>
      <c r="T416" s="200">
        <f>SUM(T417:T418)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01" t="s">
        <v>40</v>
      </c>
      <c r="AT416" s="202" t="s">
        <v>79</v>
      </c>
      <c r="AU416" s="202" t="s">
        <v>40</v>
      </c>
      <c r="AY416" s="201" t="s">
        <v>149</v>
      </c>
      <c r="BK416" s="203">
        <f>SUM(BK417:BK418)</f>
        <v>0</v>
      </c>
    </row>
    <row r="417" s="2" customFormat="1" ht="24.15" customHeight="1">
      <c r="A417" s="40"/>
      <c r="B417" s="41"/>
      <c r="C417" s="206" t="s">
        <v>593</v>
      </c>
      <c r="D417" s="206" t="s">
        <v>151</v>
      </c>
      <c r="E417" s="207" t="s">
        <v>594</v>
      </c>
      <c r="F417" s="208" t="s">
        <v>595</v>
      </c>
      <c r="G417" s="209" t="s">
        <v>265</v>
      </c>
      <c r="H417" s="210">
        <v>541.63699999999994</v>
      </c>
      <c r="I417" s="211"/>
      <c r="J417" s="212">
        <f>ROUND(I417*H417,2)</f>
        <v>0</v>
      </c>
      <c r="K417" s="208" t="s">
        <v>155</v>
      </c>
      <c r="L417" s="46"/>
      <c r="M417" s="213" t="s">
        <v>32</v>
      </c>
      <c r="N417" s="214" t="s">
        <v>51</v>
      </c>
      <c r="O417" s="86"/>
      <c r="P417" s="215">
        <f>O417*H417</f>
        <v>0</v>
      </c>
      <c r="Q417" s="215">
        <v>0</v>
      </c>
      <c r="R417" s="215">
        <f>Q417*H417</f>
        <v>0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156</v>
      </c>
      <c r="AT417" s="217" t="s">
        <v>151</v>
      </c>
      <c r="AU417" s="217" t="s">
        <v>89</v>
      </c>
      <c r="AY417" s="18" t="s">
        <v>149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8" t="s">
        <v>40</v>
      </c>
      <c r="BK417" s="218">
        <f>ROUND(I417*H417,2)</f>
        <v>0</v>
      </c>
      <c r="BL417" s="18" t="s">
        <v>156</v>
      </c>
      <c r="BM417" s="217" t="s">
        <v>596</v>
      </c>
    </row>
    <row r="418" s="2" customFormat="1">
      <c r="A418" s="40"/>
      <c r="B418" s="41"/>
      <c r="C418" s="42"/>
      <c r="D418" s="219" t="s">
        <v>158</v>
      </c>
      <c r="E418" s="42"/>
      <c r="F418" s="220" t="s">
        <v>597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8" t="s">
        <v>158</v>
      </c>
      <c r="AU418" s="18" t="s">
        <v>89</v>
      </c>
    </row>
    <row r="419" s="12" customFormat="1" ht="25.92" customHeight="1">
      <c r="A419" s="12"/>
      <c r="B419" s="190"/>
      <c r="C419" s="191"/>
      <c r="D419" s="192" t="s">
        <v>79</v>
      </c>
      <c r="E419" s="193" t="s">
        <v>598</v>
      </c>
      <c r="F419" s="193" t="s">
        <v>599</v>
      </c>
      <c r="G419" s="191"/>
      <c r="H419" s="191"/>
      <c r="I419" s="194"/>
      <c r="J419" s="195">
        <f>BK419</f>
        <v>0</v>
      </c>
      <c r="K419" s="191"/>
      <c r="L419" s="196"/>
      <c r="M419" s="197"/>
      <c r="N419" s="198"/>
      <c r="O419" s="198"/>
      <c r="P419" s="199">
        <f>P420+P448+P471+P481+P498+P575+P577+P593+P619+P655</f>
        <v>0</v>
      </c>
      <c r="Q419" s="198"/>
      <c r="R419" s="199">
        <f>R420+R448+R471+R481+R498+R575+R577+R593+R619+R655</f>
        <v>4.9418099699999996</v>
      </c>
      <c r="S419" s="198"/>
      <c r="T419" s="200">
        <f>T420+T448+T471+T481+T498+T575+T577+T593+T619+T655</f>
        <v>0.84999999999999998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01" t="s">
        <v>89</v>
      </c>
      <c r="AT419" s="202" t="s">
        <v>79</v>
      </c>
      <c r="AU419" s="202" t="s">
        <v>80</v>
      </c>
      <c r="AY419" s="201" t="s">
        <v>149</v>
      </c>
      <c r="BK419" s="203">
        <f>BK420+BK448+BK471+BK481+BK498+BK575+BK577+BK593+BK619+BK655</f>
        <v>0</v>
      </c>
    </row>
    <row r="420" s="12" customFormat="1" ht="22.8" customHeight="1">
      <c r="A420" s="12"/>
      <c r="B420" s="190"/>
      <c r="C420" s="191"/>
      <c r="D420" s="192" t="s">
        <v>79</v>
      </c>
      <c r="E420" s="204" t="s">
        <v>600</v>
      </c>
      <c r="F420" s="204" t="s">
        <v>601</v>
      </c>
      <c r="G420" s="191"/>
      <c r="H420" s="191"/>
      <c r="I420" s="194"/>
      <c r="J420" s="205">
        <f>BK420</f>
        <v>0</v>
      </c>
      <c r="K420" s="191"/>
      <c r="L420" s="196"/>
      <c r="M420" s="197"/>
      <c r="N420" s="198"/>
      <c r="O420" s="198"/>
      <c r="P420" s="199">
        <f>SUM(P421:P447)</f>
        <v>0</v>
      </c>
      <c r="Q420" s="198"/>
      <c r="R420" s="199">
        <f>SUM(R421:R447)</f>
        <v>0.12576000000000001</v>
      </c>
      <c r="S420" s="198"/>
      <c r="T420" s="200">
        <f>SUM(T421:T447)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01" t="s">
        <v>89</v>
      </c>
      <c r="AT420" s="202" t="s">
        <v>79</v>
      </c>
      <c r="AU420" s="202" t="s">
        <v>40</v>
      </c>
      <c r="AY420" s="201" t="s">
        <v>149</v>
      </c>
      <c r="BK420" s="203">
        <f>SUM(BK421:BK447)</f>
        <v>0</v>
      </c>
    </row>
    <row r="421" s="2" customFormat="1" ht="24.15" customHeight="1">
      <c r="A421" s="40"/>
      <c r="B421" s="41"/>
      <c r="C421" s="206" t="s">
        <v>602</v>
      </c>
      <c r="D421" s="206" t="s">
        <v>151</v>
      </c>
      <c r="E421" s="207" t="s">
        <v>603</v>
      </c>
      <c r="F421" s="208" t="s">
        <v>604</v>
      </c>
      <c r="G421" s="209" t="s">
        <v>399</v>
      </c>
      <c r="H421" s="210">
        <v>4</v>
      </c>
      <c r="I421" s="211"/>
      <c r="J421" s="212">
        <f>ROUND(I421*H421,2)</f>
        <v>0</v>
      </c>
      <c r="K421" s="208" t="s">
        <v>155</v>
      </c>
      <c r="L421" s="46"/>
      <c r="M421" s="213" t="s">
        <v>32</v>
      </c>
      <c r="N421" s="214" t="s">
        <v>51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262</v>
      </c>
      <c r="AT421" s="217" t="s">
        <v>151</v>
      </c>
      <c r="AU421" s="217" t="s">
        <v>89</v>
      </c>
      <c r="AY421" s="18" t="s">
        <v>149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8" t="s">
        <v>40</v>
      </c>
      <c r="BK421" s="218">
        <f>ROUND(I421*H421,2)</f>
        <v>0</v>
      </c>
      <c r="BL421" s="18" t="s">
        <v>262</v>
      </c>
      <c r="BM421" s="217" t="s">
        <v>605</v>
      </c>
    </row>
    <row r="422" s="2" customFormat="1">
      <c r="A422" s="40"/>
      <c r="B422" s="41"/>
      <c r="C422" s="42"/>
      <c r="D422" s="219" t="s">
        <v>158</v>
      </c>
      <c r="E422" s="42"/>
      <c r="F422" s="220" t="s">
        <v>606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8" t="s">
        <v>158</v>
      </c>
      <c r="AU422" s="18" t="s">
        <v>89</v>
      </c>
    </row>
    <row r="423" s="13" customFormat="1">
      <c r="A423" s="13"/>
      <c r="B423" s="226"/>
      <c r="C423" s="227"/>
      <c r="D423" s="224" t="s">
        <v>162</v>
      </c>
      <c r="E423" s="228" t="s">
        <v>32</v>
      </c>
      <c r="F423" s="229" t="s">
        <v>607</v>
      </c>
      <c r="G423" s="227"/>
      <c r="H423" s="228" t="s">
        <v>32</v>
      </c>
      <c r="I423" s="230"/>
      <c r="J423" s="227"/>
      <c r="K423" s="227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162</v>
      </c>
      <c r="AU423" s="235" t="s">
        <v>89</v>
      </c>
      <c r="AV423" s="13" t="s">
        <v>40</v>
      </c>
      <c r="AW423" s="13" t="s">
        <v>38</v>
      </c>
      <c r="AX423" s="13" t="s">
        <v>80</v>
      </c>
      <c r="AY423" s="235" t="s">
        <v>149</v>
      </c>
    </row>
    <row r="424" s="14" customFormat="1">
      <c r="A424" s="14"/>
      <c r="B424" s="236"/>
      <c r="C424" s="237"/>
      <c r="D424" s="224" t="s">
        <v>162</v>
      </c>
      <c r="E424" s="238" t="s">
        <v>32</v>
      </c>
      <c r="F424" s="239" t="s">
        <v>608</v>
      </c>
      <c r="G424" s="237"/>
      <c r="H424" s="240">
        <v>4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6" t="s">
        <v>162</v>
      </c>
      <c r="AU424" s="246" t="s">
        <v>89</v>
      </c>
      <c r="AV424" s="14" t="s">
        <v>89</v>
      </c>
      <c r="AW424" s="14" t="s">
        <v>38</v>
      </c>
      <c r="AX424" s="14" t="s">
        <v>80</v>
      </c>
      <c r="AY424" s="246" t="s">
        <v>149</v>
      </c>
    </row>
    <row r="425" s="15" customFormat="1">
      <c r="A425" s="15"/>
      <c r="B425" s="247"/>
      <c r="C425" s="248"/>
      <c r="D425" s="224" t="s">
        <v>162</v>
      </c>
      <c r="E425" s="249" t="s">
        <v>32</v>
      </c>
      <c r="F425" s="250" t="s">
        <v>180</v>
      </c>
      <c r="G425" s="248"/>
      <c r="H425" s="251">
        <v>4</v>
      </c>
      <c r="I425" s="252"/>
      <c r="J425" s="248"/>
      <c r="K425" s="248"/>
      <c r="L425" s="253"/>
      <c r="M425" s="254"/>
      <c r="N425" s="255"/>
      <c r="O425" s="255"/>
      <c r="P425" s="255"/>
      <c r="Q425" s="255"/>
      <c r="R425" s="255"/>
      <c r="S425" s="255"/>
      <c r="T425" s="256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7" t="s">
        <v>162</v>
      </c>
      <c r="AU425" s="257" t="s">
        <v>89</v>
      </c>
      <c r="AV425" s="15" t="s">
        <v>156</v>
      </c>
      <c r="AW425" s="15" t="s">
        <v>38</v>
      </c>
      <c r="AX425" s="15" t="s">
        <v>40</v>
      </c>
      <c r="AY425" s="257" t="s">
        <v>149</v>
      </c>
    </row>
    <row r="426" s="2" customFormat="1" ht="24.15" customHeight="1">
      <c r="A426" s="40"/>
      <c r="B426" s="41"/>
      <c r="C426" s="206" t="s">
        <v>609</v>
      </c>
      <c r="D426" s="206" t="s">
        <v>151</v>
      </c>
      <c r="E426" s="207" t="s">
        <v>610</v>
      </c>
      <c r="F426" s="208" t="s">
        <v>611</v>
      </c>
      <c r="G426" s="209" t="s">
        <v>399</v>
      </c>
      <c r="H426" s="210">
        <v>4</v>
      </c>
      <c r="I426" s="211"/>
      <c r="J426" s="212">
        <f>ROUND(I426*H426,2)</f>
        <v>0</v>
      </c>
      <c r="K426" s="208" t="s">
        <v>155</v>
      </c>
      <c r="L426" s="46"/>
      <c r="M426" s="213" t="s">
        <v>32</v>
      </c>
      <c r="N426" s="214" t="s">
        <v>51</v>
      </c>
      <c r="O426" s="86"/>
      <c r="P426" s="215">
        <f>O426*H426</f>
        <v>0</v>
      </c>
      <c r="Q426" s="215">
        <v>0.0012899999999999999</v>
      </c>
      <c r="R426" s="215">
        <f>Q426*H426</f>
        <v>0.0051599999999999997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262</v>
      </c>
      <c r="AT426" s="217" t="s">
        <v>151</v>
      </c>
      <c r="AU426" s="217" t="s">
        <v>89</v>
      </c>
      <c r="AY426" s="18" t="s">
        <v>149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8" t="s">
        <v>40</v>
      </c>
      <c r="BK426" s="218">
        <f>ROUND(I426*H426,2)</f>
        <v>0</v>
      </c>
      <c r="BL426" s="18" t="s">
        <v>262</v>
      </c>
      <c r="BM426" s="217" t="s">
        <v>612</v>
      </c>
    </row>
    <row r="427" s="2" customFormat="1">
      <c r="A427" s="40"/>
      <c r="B427" s="41"/>
      <c r="C427" s="42"/>
      <c r="D427" s="219" t="s">
        <v>158</v>
      </c>
      <c r="E427" s="42"/>
      <c r="F427" s="220" t="s">
        <v>613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8" t="s">
        <v>158</v>
      </c>
      <c r="AU427" s="18" t="s">
        <v>89</v>
      </c>
    </row>
    <row r="428" s="13" customFormat="1">
      <c r="A428" s="13"/>
      <c r="B428" s="226"/>
      <c r="C428" s="227"/>
      <c r="D428" s="224" t="s">
        <v>162</v>
      </c>
      <c r="E428" s="228" t="s">
        <v>32</v>
      </c>
      <c r="F428" s="229" t="s">
        <v>607</v>
      </c>
      <c r="G428" s="227"/>
      <c r="H428" s="228" t="s">
        <v>32</v>
      </c>
      <c r="I428" s="230"/>
      <c r="J428" s="227"/>
      <c r="K428" s="227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162</v>
      </c>
      <c r="AU428" s="235" t="s">
        <v>89</v>
      </c>
      <c r="AV428" s="13" t="s">
        <v>40</v>
      </c>
      <c r="AW428" s="13" t="s">
        <v>38</v>
      </c>
      <c r="AX428" s="13" t="s">
        <v>80</v>
      </c>
      <c r="AY428" s="235" t="s">
        <v>149</v>
      </c>
    </row>
    <row r="429" s="14" customFormat="1">
      <c r="A429" s="14"/>
      <c r="B429" s="236"/>
      <c r="C429" s="237"/>
      <c r="D429" s="224" t="s">
        <v>162</v>
      </c>
      <c r="E429" s="238" t="s">
        <v>32</v>
      </c>
      <c r="F429" s="239" t="s">
        <v>608</v>
      </c>
      <c r="G429" s="237"/>
      <c r="H429" s="240">
        <v>4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6" t="s">
        <v>162</v>
      </c>
      <c r="AU429" s="246" t="s">
        <v>89</v>
      </c>
      <c r="AV429" s="14" t="s">
        <v>89</v>
      </c>
      <c r="AW429" s="14" t="s">
        <v>38</v>
      </c>
      <c r="AX429" s="14" t="s">
        <v>80</v>
      </c>
      <c r="AY429" s="246" t="s">
        <v>149</v>
      </c>
    </row>
    <row r="430" s="15" customFormat="1">
      <c r="A430" s="15"/>
      <c r="B430" s="247"/>
      <c r="C430" s="248"/>
      <c r="D430" s="224" t="s">
        <v>162</v>
      </c>
      <c r="E430" s="249" t="s">
        <v>32</v>
      </c>
      <c r="F430" s="250" t="s">
        <v>180</v>
      </c>
      <c r="G430" s="248"/>
      <c r="H430" s="251">
        <v>4</v>
      </c>
      <c r="I430" s="252"/>
      <c r="J430" s="248"/>
      <c r="K430" s="248"/>
      <c r="L430" s="253"/>
      <c r="M430" s="254"/>
      <c r="N430" s="255"/>
      <c r="O430" s="255"/>
      <c r="P430" s="255"/>
      <c r="Q430" s="255"/>
      <c r="R430" s="255"/>
      <c r="S430" s="255"/>
      <c r="T430" s="256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7" t="s">
        <v>162</v>
      </c>
      <c r="AU430" s="257" t="s">
        <v>89</v>
      </c>
      <c r="AV430" s="15" t="s">
        <v>156</v>
      </c>
      <c r="AW430" s="15" t="s">
        <v>38</v>
      </c>
      <c r="AX430" s="15" t="s">
        <v>40</v>
      </c>
      <c r="AY430" s="257" t="s">
        <v>149</v>
      </c>
    </row>
    <row r="431" s="2" customFormat="1" ht="16.5" customHeight="1">
      <c r="A431" s="40"/>
      <c r="B431" s="41"/>
      <c r="C431" s="206" t="s">
        <v>614</v>
      </c>
      <c r="D431" s="206" t="s">
        <v>151</v>
      </c>
      <c r="E431" s="207" t="s">
        <v>615</v>
      </c>
      <c r="F431" s="208" t="s">
        <v>616</v>
      </c>
      <c r="G431" s="209" t="s">
        <v>524</v>
      </c>
      <c r="H431" s="210">
        <v>60</v>
      </c>
      <c r="I431" s="211"/>
      <c r="J431" s="212">
        <f>ROUND(I431*H431,2)</f>
        <v>0</v>
      </c>
      <c r="K431" s="208" t="s">
        <v>155</v>
      </c>
      <c r="L431" s="46"/>
      <c r="M431" s="213" t="s">
        <v>32</v>
      </c>
      <c r="N431" s="214" t="s">
        <v>51</v>
      </c>
      <c r="O431" s="86"/>
      <c r="P431" s="215">
        <f>O431*H431</f>
        <v>0</v>
      </c>
      <c r="Q431" s="215">
        <v>0.00191</v>
      </c>
      <c r="R431" s="215">
        <f>Q431*H431</f>
        <v>0.11460000000000001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262</v>
      </c>
      <c r="AT431" s="217" t="s">
        <v>151</v>
      </c>
      <c r="AU431" s="217" t="s">
        <v>89</v>
      </c>
      <c r="AY431" s="18" t="s">
        <v>149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8" t="s">
        <v>40</v>
      </c>
      <c r="BK431" s="218">
        <f>ROUND(I431*H431,2)</f>
        <v>0</v>
      </c>
      <c r="BL431" s="18" t="s">
        <v>262</v>
      </c>
      <c r="BM431" s="217" t="s">
        <v>617</v>
      </c>
    </row>
    <row r="432" s="2" customFormat="1">
      <c r="A432" s="40"/>
      <c r="B432" s="41"/>
      <c r="C432" s="42"/>
      <c r="D432" s="219" t="s">
        <v>158</v>
      </c>
      <c r="E432" s="42"/>
      <c r="F432" s="220" t="s">
        <v>618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8" t="s">
        <v>158</v>
      </c>
      <c r="AU432" s="18" t="s">
        <v>89</v>
      </c>
    </row>
    <row r="433" s="13" customFormat="1">
      <c r="A433" s="13"/>
      <c r="B433" s="226"/>
      <c r="C433" s="227"/>
      <c r="D433" s="224" t="s">
        <v>162</v>
      </c>
      <c r="E433" s="228" t="s">
        <v>32</v>
      </c>
      <c r="F433" s="229" t="s">
        <v>289</v>
      </c>
      <c r="G433" s="227"/>
      <c r="H433" s="228" t="s">
        <v>32</v>
      </c>
      <c r="I433" s="230"/>
      <c r="J433" s="227"/>
      <c r="K433" s="227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162</v>
      </c>
      <c r="AU433" s="235" t="s">
        <v>89</v>
      </c>
      <c r="AV433" s="13" t="s">
        <v>40</v>
      </c>
      <c r="AW433" s="13" t="s">
        <v>38</v>
      </c>
      <c r="AX433" s="13" t="s">
        <v>80</v>
      </c>
      <c r="AY433" s="235" t="s">
        <v>149</v>
      </c>
    </row>
    <row r="434" s="14" customFormat="1">
      <c r="A434" s="14"/>
      <c r="B434" s="236"/>
      <c r="C434" s="237"/>
      <c r="D434" s="224" t="s">
        <v>162</v>
      </c>
      <c r="E434" s="238" t="s">
        <v>32</v>
      </c>
      <c r="F434" s="239" t="s">
        <v>619</v>
      </c>
      <c r="G434" s="237"/>
      <c r="H434" s="240">
        <v>60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6" t="s">
        <v>162</v>
      </c>
      <c r="AU434" s="246" t="s">
        <v>89</v>
      </c>
      <c r="AV434" s="14" t="s">
        <v>89</v>
      </c>
      <c r="AW434" s="14" t="s">
        <v>38</v>
      </c>
      <c r="AX434" s="14" t="s">
        <v>80</v>
      </c>
      <c r="AY434" s="246" t="s">
        <v>149</v>
      </c>
    </row>
    <row r="435" s="15" customFormat="1">
      <c r="A435" s="15"/>
      <c r="B435" s="247"/>
      <c r="C435" s="248"/>
      <c r="D435" s="224" t="s">
        <v>162</v>
      </c>
      <c r="E435" s="249" t="s">
        <v>32</v>
      </c>
      <c r="F435" s="250" t="s">
        <v>180</v>
      </c>
      <c r="G435" s="248"/>
      <c r="H435" s="251">
        <v>60</v>
      </c>
      <c r="I435" s="252"/>
      <c r="J435" s="248"/>
      <c r="K435" s="248"/>
      <c r="L435" s="253"/>
      <c r="M435" s="254"/>
      <c r="N435" s="255"/>
      <c r="O435" s="255"/>
      <c r="P435" s="255"/>
      <c r="Q435" s="255"/>
      <c r="R435" s="255"/>
      <c r="S435" s="255"/>
      <c r="T435" s="256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7" t="s">
        <v>162</v>
      </c>
      <c r="AU435" s="257" t="s">
        <v>89</v>
      </c>
      <c r="AV435" s="15" t="s">
        <v>156</v>
      </c>
      <c r="AW435" s="15" t="s">
        <v>38</v>
      </c>
      <c r="AX435" s="15" t="s">
        <v>40</v>
      </c>
      <c r="AY435" s="257" t="s">
        <v>149</v>
      </c>
    </row>
    <row r="436" s="2" customFormat="1" ht="24.15" customHeight="1">
      <c r="A436" s="40"/>
      <c r="B436" s="41"/>
      <c r="C436" s="206" t="s">
        <v>620</v>
      </c>
      <c r="D436" s="206" t="s">
        <v>151</v>
      </c>
      <c r="E436" s="207" t="s">
        <v>621</v>
      </c>
      <c r="F436" s="208" t="s">
        <v>622</v>
      </c>
      <c r="G436" s="209" t="s">
        <v>399</v>
      </c>
      <c r="H436" s="210">
        <v>4</v>
      </c>
      <c r="I436" s="211"/>
      <c r="J436" s="212">
        <f>ROUND(I436*H436,2)</f>
        <v>0</v>
      </c>
      <c r="K436" s="208" t="s">
        <v>155</v>
      </c>
      <c r="L436" s="46"/>
      <c r="M436" s="213" t="s">
        <v>32</v>
      </c>
      <c r="N436" s="214" t="s">
        <v>51</v>
      </c>
      <c r="O436" s="86"/>
      <c r="P436" s="215">
        <f>O436*H436</f>
        <v>0</v>
      </c>
      <c r="Q436" s="215">
        <v>0.0015</v>
      </c>
      <c r="R436" s="215">
        <f>Q436*H436</f>
        <v>0.0060000000000000001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262</v>
      </c>
      <c r="AT436" s="217" t="s">
        <v>151</v>
      </c>
      <c r="AU436" s="217" t="s">
        <v>89</v>
      </c>
      <c r="AY436" s="18" t="s">
        <v>149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8" t="s">
        <v>40</v>
      </c>
      <c r="BK436" s="218">
        <f>ROUND(I436*H436,2)</f>
        <v>0</v>
      </c>
      <c r="BL436" s="18" t="s">
        <v>262</v>
      </c>
      <c r="BM436" s="217" t="s">
        <v>623</v>
      </c>
    </row>
    <row r="437" s="2" customFormat="1">
      <c r="A437" s="40"/>
      <c r="B437" s="41"/>
      <c r="C437" s="42"/>
      <c r="D437" s="219" t="s">
        <v>158</v>
      </c>
      <c r="E437" s="42"/>
      <c r="F437" s="220" t="s">
        <v>624</v>
      </c>
      <c r="G437" s="42"/>
      <c r="H437" s="42"/>
      <c r="I437" s="221"/>
      <c r="J437" s="42"/>
      <c r="K437" s="42"/>
      <c r="L437" s="46"/>
      <c r="M437" s="222"/>
      <c r="N437" s="22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8" t="s">
        <v>158</v>
      </c>
      <c r="AU437" s="18" t="s">
        <v>89</v>
      </c>
    </row>
    <row r="438" s="13" customFormat="1">
      <c r="A438" s="13"/>
      <c r="B438" s="226"/>
      <c r="C438" s="227"/>
      <c r="D438" s="224" t="s">
        <v>162</v>
      </c>
      <c r="E438" s="228" t="s">
        <v>32</v>
      </c>
      <c r="F438" s="229" t="s">
        <v>607</v>
      </c>
      <c r="G438" s="227"/>
      <c r="H438" s="228" t="s">
        <v>32</v>
      </c>
      <c r="I438" s="230"/>
      <c r="J438" s="227"/>
      <c r="K438" s="227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162</v>
      </c>
      <c r="AU438" s="235" t="s">
        <v>89</v>
      </c>
      <c r="AV438" s="13" t="s">
        <v>40</v>
      </c>
      <c r="AW438" s="13" t="s">
        <v>38</v>
      </c>
      <c r="AX438" s="13" t="s">
        <v>80</v>
      </c>
      <c r="AY438" s="235" t="s">
        <v>149</v>
      </c>
    </row>
    <row r="439" s="14" customFormat="1">
      <c r="A439" s="14"/>
      <c r="B439" s="236"/>
      <c r="C439" s="237"/>
      <c r="D439" s="224" t="s">
        <v>162</v>
      </c>
      <c r="E439" s="238" t="s">
        <v>32</v>
      </c>
      <c r="F439" s="239" t="s">
        <v>608</v>
      </c>
      <c r="G439" s="237"/>
      <c r="H439" s="240">
        <v>4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6" t="s">
        <v>162</v>
      </c>
      <c r="AU439" s="246" t="s">
        <v>89</v>
      </c>
      <c r="AV439" s="14" t="s">
        <v>89</v>
      </c>
      <c r="AW439" s="14" t="s">
        <v>38</v>
      </c>
      <c r="AX439" s="14" t="s">
        <v>80</v>
      </c>
      <c r="AY439" s="246" t="s">
        <v>149</v>
      </c>
    </row>
    <row r="440" s="15" customFormat="1">
      <c r="A440" s="15"/>
      <c r="B440" s="247"/>
      <c r="C440" s="248"/>
      <c r="D440" s="224" t="s">
        <v>162</v>
      </c>
      <c r="E440" s="249" t="s">
        <v>32</v>
      </c>
      <c r="F440" s="250" t="s">
        <v>180</v>
      </c>
      <c r="G440" s="248"/>
      <c r="H440" s="251">
        <v>4</v>
      </c>
      <c r="I440" s="252"/>
      <c r="J440" s="248"/>
      <c r="K440" s="248"/>
      <c r="L440" s="253"/>
      <c r="M440" s="254"/>
      <c r="N440" s="255"/>
      <c r="O440" s="255"/>
      <c r="P440" s="255"/>
      <c r="Q440" s="255"/>
      <c r="R440" s="255"/>
      <c r="S440" s="255"/>
      <c r="T440" s="256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7" t="s">
        <v>162</v>
      </c>
      <c r="AU440" s="257" t="s">
        <v>89</v>
      </c>
      <c r="AV440" s="15" t="s">
        <v>156</v>
      </c>
      <c r="AW440" s="15" t="s">
        <v>38</v>
      </c>
      <c r="AX440" s="15" t="s">
        <v>40</v>
      </c>
      <c r="AY440" s="257" t="s">
        <v>149</v>
      </c>
    </row>
    <row r="441" s="2" customFormat="1" ht="24.15" customHeight="1">
      <c r="A441" s="40"/>
      <c r="B441" s="41"/>
      <c r="C441" s="206" t="s">
        <v>625</v>
      </c>
      <c r="D441" s="206" t="s">
        <v>151</v>
      </c>
      <c r="E441" s="207" t="s">
        <v>626</v>
      </c>
      <c r="F441" s="208" t="s">
        <v>627</v>
      </c>
      <c r="G441" s="209" t="s">
        <v>524</v>
      </c>
      <c r="H441" s="210">
        <v>60</v>
      </c>
      <c r="I441" s="211"/>
      <c r="J441" s="212">
        <f>ROUND(I441*H441,2)</f>
        <v>0</v>
      </c>
      <c r="K441" s="208" t="s">
        <v>155</v>
      </c>
      <c r="L441" s="46"/>
      <c r="M441" s="213" t="s">
        <v>32</v>
      </c>
      <c r="N441" s="214" t="s">
        <v>51</v>
      </c>
      <c r="O441" s="86"/>
      <c r="P441" s="215">
        <f>O441*H441</f>
        <v>0</v>
      </c>
      <c r="Q441" s="215">
        <v>0</v>
      </c>
      <c r="R441" s="215">
        <f>Q441*H441</f>
        <v>0</v>
      </c>
      <c r="S441" s="215">
        <v>0</v>
      </c>
      <c r="T441" s="21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262</v>
      </c>
      <c r="AT441" s="217" t="s">
        <v>151</v>
      </c>
      <c r="AU441" s="217" t="s">
        <v>89</v>
      </c>
      <c r="AY441" s="18" t="s">
        <v>149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8" t="s">
        <v>40</v>
      </c>
      <c r="BK441" s="218">
        <f>ROUND(I441*H441,2)</f>
        <v>0</v>
      </c>
      <c r="BL441" s="18" t="s">
        <v>262</v>
      </c>
      <c r="BM441" s="217" t="s">
        <v>628</v>
      </c>
    </row>
    <row r="442" s="2" customFormat="1">
      <c r="A442" s="40"/>
      <c r="B442" s="41"/>
      <c r="C442" s="42"/>
      <c r="D442" s="219" t="s">
        <v>158</v>
      </c>
      <c r="E442" s="42"/>
      <c r="F442" s="220" t="s">
        <v>629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8" t="s">
        <v>158</v>
      </c>
      <c r="AU442" s="18" t="s">
        <v>89</v>
      </c>
    </row>
    <row r="443" s="13" customFormat="1">
      <c r="A443" s="13"/>
      <c r="B443" s="226"/>
      <c r="C443" s="227"/>
      <c r="D443" s="224" t="s">
        <v>162</v>
      </c>
      <c r="E443" s="228" t="s">
        <v>32</v>
      </c>
      <c r="F443" s="229" t="s">
        <v>289</v>
      </c>
      <c r="G443" s="227"/>
      <c r="H443" s="228" t="s">
        <v>32</v>
      </c>
      <c r="I443" s="230"/>
      <c r="J443" s="227"/>
      <c r="K443" s="227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162</v>
      </c>
      <c r="AU443" s="235" t="s">
        <v>89</v>
      </c>
      <c r="AV443" s="13" t="s">
        <v>40</v>
      </c>
      <c r="AW443" s="13" t="s">
        <v>38</v>
      </c>
      <c r="AX443" s="13" t="s">
        <v>80</v>
      </c>
      <c r="AY443" s="235" t="s">
        <v>149</v>
      </c>
    </row>
    <row r="444" s="14" customFormat="1">
      <c r="A444" s="14"/>
      <c r="B444" s="236"/>
      <c r="C444" s="237"/>
      <c r="D444" s="224" t="s">
        <v>162</v>
      </c>
      <c r="E444" s="238" t="s">
        <v>32</v>
      </c>
      <c r="F444" s="239" t="s">
        <v>619</v>
      </c>
      <c r="G444" s="237"/>
      <c r="H444" s="240">
        <v>60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6" t="s">
        <v>162</v>
      </c>
      <c r="AU444" s="246" t="s">
        <v>89</v>
      </c>
      <c r="AV444" s="14" t="s">
        <v>89</v>
      </c>
      <c r="AW444" s="14" t="s">
        <v>38</v>
      </c>
      <c r="AX444" s="14" t="s">
        <v>80</v>
      </c>
      <c r="AY444" s="246" t="s">
        <v>149</v>
      </c>
    </row>
    <row r="445" s="15" customFormat="1">
      <c r="A445" s="15"/>
      <c r="B445" s="247"/>
      <c r="C445" s="248"/>
      <c r="D445" s="224" t="s">
        <v>162</v>
      </c>
      <c r="E445" s="249" t="s">
        <v>32</v>
      </c>
      <c r="F445" s="250" t="s">
        <v>180</v>
      </c>
      <c r="G445" s="248"/>
      <c r="H445" s="251">
        <v>60</v>
      </c>
      <c r="I445" s="252"/>
      <c r="J445" s="248"/>
      <c r="K445" s="248"/>
      <c r="L445" s="253"/>
      <c r="M445" s="254"/>
      <c r="N445" s="255"/>
      <c r="O445" s="255"/>
      <c r="P445" s="255"/>
      <c r="Q445" s="255"/>
      <c r="R445" s="255"/>
      <c r="S445" s="255"/>
      <c r="T445" s="25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7" t="s">
        <v>162</v>
      </c>
      <c r="AU445" s="257" t="s">
        <v>89</v>
      </c>
      <c r="AV445" s="15" t="s">
        <v>156</v>
      </c>
      <c r="AW445" s="15" t="s">
        <v>38</v>
      </c>
      <c r="AX445" s="15" t="s">
        <v>40</v>
      </c>
      <c r="AY445" s="257" t="s">
        <v>149</v>
      </c>
    </row>
    <row r="446" s="2" customFormat="1" ht="44.25" customHeight="1">
      <c r="A446" s="40"/>
      <c r="B446" s="41"/>
      <c r="C446" s="206" t="s">
        <v>630</v>
      </c>
      <c r="D446" s="206" t="s">
        <v>151</v>
      </c>
      <c r="E446" s="207" t="s">
        <v>631</v>
      </c>
      <c r="F446" s="208" t="s">
        <v>632</v>
      </c>
      <c r="G446" s="209" t="s">
        <v>265</v>
      </c>
      <c r="H446" s="210">
        <v>0.126</v>
      </c>
      <c r="I446" s="211"/>
      <c r="J446" s="212">
        <f>ROUND(I446*H446,2)</f>
        <v>0</v>
      </c>
      <c r="K446" s="208" t="s">
        <v>155</v>
      </c>
      <c r="L446" s="46"/>
      <c r="M446" s="213" t="s">
        <v>32</v>
      </c>
      <c r="N446" s="214" t="s">
        <v>51</v>
      </c>
      <c r="O446" s="86"/>
      <c r="P446" s="215">
        <f>O446*H446</f>
        <v>0</v>
      </c>
      <c r="Q446" s="215">
        <v>0</v>
      </c>
      <c r="R446" s="215">
        <f>Q446*H446</f>
        <v>0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262</v>
      </c>
      <c r="AT446" s="217" t="s">
        <v>151</v>
      </c>
      <c r="AU446" s="217" t="s">
        <v>89</v>
      </c>
      <c r="AY446" s="18" t="s">
        <v>149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8" t="s">
        <v>40</v>
      </c>
      <c r="BK446" s="218">
        <f>ROUND(I446*H446,2)</f>
        <v>0</v>
      </c>
      <c r="BL446" s="18" t="s">
        <v>262</v>
      </c>
      <c r="BM446" s="217" t="s">
        <v>633</v>
      </c>
    </row>
    <row r="447" s="2" customFormat="1">
      <c r="A447" s="40"/>
      <c r="B447" s="41"/>
      <c r="C447" s="42"/>
      <c r="D447" s="219" t="s">
        <v>158</v>
      </c>
      <c r="E447" s="42"/>
      <c r="F447" s="220" t="s">
        <v>634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8" t="s">
        <v>158</v>
      </c>
      <c r="AU447" s="18" t="s">
        <v>89</v>
      </c>
    </row>
    <row r="448" s="12" customFormat="1" ht="22.8" customHeight="1">
      <c r="A448" s="12"/>
      <c r="B448" s="190"/>
      <c r="C448" s="191"/>
      <c r="D448" s="192" t="s">
        <v>79</v>
      </c>
      <c r="E448" s="204" t="s">
        <v>635</v>
      </c>
      <c r="F448" s="204" t="s">
        <v>636</v>
      </c>
      <c r="G448" s="191"/>
      <c r="H448" s="191"/>
      <c r="I448" s="194"/>
      <c r="J448" s="205">
        <f>BK448</f>
        <v>0</v>
      </c>
      <c r="K448" s="191"/>
      <c r="L448" s="196"/>
      <c r="M448" s="197"/>
      <c r="N448" s="198"/>
      <c r="O448" s="198"/>
      <c r="P448" s="199">
        <f>SUM(P449:P470)</f>
        <v>0</v>
      </c>
      <c r="Q448" s="198"/>
      <c r="R448" s="199">
        <f>SUM(R449:R470)</f>
        <v>0.27698945000000003</v>
      </c>
      <c r="S448" s="198"/>
      <c r="T448" s="200">
        <f>SUM(T449:T470)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01" t="s">
        <v>89</v>
      </c>
      <c r="AT448" s="202" t="s">
        <v>79</v>
      </c>
      <c r="AU448" s="202" t="s">
        <v>40</v>
      </c>
      <c r="AY448" s="201" t="s">
        <v>149</v>
      </c>
      <c r="BK448" s="203">
        <f>SUM(BK449:BK470)</f>
        <v>0</v>
      </c>
    </row>
    <row r="449" s="2" customFormat="1" ht="24.15" customHeight="1">
      <c r="A449" s="40"/>
      <c r="B449" s="41"/>
      <c r="C449" s="206" t="s">
        <v>637</v>
      </c>
      <c r="D449" s="206" t="s">
        <v>151</v>
      </c>
      <c r="E449" s="207" t="s">
        <v>638</v>
      </c>
      <c r="F449" s="208" t="s">
        <v>639</v>
      </c>
      <c r="G449" s="209" t="s">
        <v>524</v>
      </c>
      <c r="H449" s="210">
        <v>24.73</v>
      </c>
      <c r="I449" s="211"/>
      <c r="J449" s="212">
        <f>ROUND(I449*H449,2)</f>
        <v>0</v>
      </c>
      <c r="K449" s="208" t="s">
        <v>155</v>
      </c>
      <c r="L449" s="46"/>
      <c r="M449" s="213" t="s">
        <v>32</v>
      </c>
      <c r="N449" s="214" t="s">
        <v>51</v>
      </c>
      <c r="O449" s="86"/>
      <c r="P449" s="215">
        <f>O449*H449</f>
        <v>0</v>
      </c>
      <c r="Q449" s="215">
        <v>0.0016199999999999999</v>
      </c>
      <c r="R449" s="215">
        <f>Q449*H449</f>
        <v>0.040062599999999997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262</v>
      </c>
      <c r="AT449" s="217" t="s">
        <v>151</v>
      </c>
      <c r="AU449" s="217" t="s">
        <v>89</v>
      </c>
      <c r="AY449" s="18" t="s">
        <v>149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8" t="s">
        <v>40</v>
      </c>
      <c r="BK449" s="218">
        <f>ROUND(I449*H449,2)</f>
        <v>0</v>
      </c>
      <c r="BL449" s="18" t="s">
        <v>262</v>
      </c>
      <c r="BM449" s="217" t="s">
        <v>640</v>
      </c>
    </row>
    <row r="450" s="2" customFormat="1">
      <c r="A450" s="40"/>
      <c r="B450" s="41"/>
      <c r="C450" s="42"/>
      <c r="D450" s="219" t="s">
        <v>158</v>
      </c>
      <c r="E450" s="42"/>
      <c r="F450" s="220" t="s">
        <v>641</v>
      </c>
      <c r="G450" s="42"/>
      <c r="H450" s="42"/>
      <c r="I450" s="221"/>
      <c r="J450" s="42"/>
      <c r="K450" s="42"/>
      <c r="L450" s="46"/>
      <c r="M450" s="222"/>
      <c r="N450" s="22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8" t="s">
        <v>158</v>
      </c>
      <c r="AU450" s="18" t="s">
        <v>89</v>
      </c>
    </row>
    <row r="451" s="13" customFormat="1">
      <c r="A451" s="13"/>
      <c r="B451" s="226"/>
      <c r="C451" s="227"/>
      <c r="D451" s="224" t="s">
        <v>162</v>
      </c>
      <c r="E451" s="228" t="s">
        <v>32</v>
      </c>
      <c r="F451" s="229" t="s">
        <v>642</v>
      </c>
      <c r="G451" s="227"/>
      <c r="H451" s="228" t="s">
        <v>32</v>
      </c>
      <c r="I451" s="230"/>
      <c r="J451" s="227"/>
      <c r="K451" s="227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162</v>
      </c>
      <c r="AU451" s="235" t="s">
        <v>89</v>
      </c>
      <c r="AV451" s="13" t="s">
        <v>40</v>
      </c>
      <c r="AW451" s="13" t="s">
        <v>38</v>
      </c>
      <c r="AX451" s="13" t="s">
        <v>80</v>
      </c>
      <c r="AY451" s="235" t="s">
        <v>149</v>
      </c>
    </row>
    <row r="452" s="14" customFormat="1">
      <c r="A452" s="14"/>
      <c r="B452" s="236"/>
      <c r="C452" s="237"/>
      <c r="D452" s="224" t="s">
        <v>162</v>
      </c>
      <c r="E452" s="238" t="s">
        <v>32</v>
      </c>
      <c r="F452" s="239" t="s">
        <v>643</v>
      </c>
      <c r="G452" s="237"/>
      <c r="H452" s="240">
        <v>24.73</v>
      </c>
      <c r="I452" s="241"/>
      <c r="J452" s="237"/>
      <c r="K452" s="237"/>
      <c r="L452" s="242"/>
      <c r="M452" s="243"/>
      <c r="N452" s="244"/>
      <c r="O452" s="244"/>
      <c r="P452" s="244"/>
      <c r="Q452" s="244"/>
      <c r="R452" s="244"/>
      <c r="S452" s="244"/>
      <c r="T452" s="24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6" t="s">
        <v>162</v>
      </c>
      <c r="AU452" s="246" t="s">
        <v>89</v>
      </c>
      <c r="AV452" s="14" t="s">
        <v>89</v>
      </c>
      <c r="AW452" s="14" t="s">
        <v>38</v>
      </c>
      <c r="AX452" s="14" t="s">
        <v>80</v>
      </c>
      <c r="AY452" s="246" t="s">
        <v>149</v>
      </c>
    </row>
    <row r="453" s="2" customFormat="1" ht="24.15" customHeight="1">
      <c r="A453" s="40"/>
      <c r="B453" s="41"/>
      <c r="C453" s="206" t="s">
        <v>644</v>
      </c>
      <c r="D453" s="206" t="s">
        <v>151</v>
      </c>
      <c r="E453" s="207" t="s">
        <v>645</v>
      </c>
      <c r="F453" s="208" t="s">
        <v>646</v>
      </c>
      <c r="G453" s="209" t="s">
        <v>524</v>
      </c>
      <c r="H453" s="210">
        <v>29.25</v>
      </c>
      <c r="I453" s="211"/>
      <c r="J453" s="212">
        <f>ROUND(I453*H453,2)</f>
        <v>0</v>
      </c>
      <c r="K453" s="208" t="s">
        <v>155</v>
      </c>
      <c r="L453" s="46"/>
      <c r="M453" s="213" t="s">
        <v>32</v>
      </c>
      <c r="N453" s="214" t="s">
        <v>51</v>
      </c>
      <c r="O453" s="86"/>
      <c r="P453" s="215">
        <f>O453*H453</f>
        <v>0</v>
      </c>
      <c r="Q453" s="215">
        <v>0.00197</v>
      </c>
      <c r="R453" s="215">
        <f>Q453*H453</f>
        <v>0.0576225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262</v>
      </c>
      <c r="AT453" s="217" t="s">
        <v>151</v>
      </c>
      <c r="AU453" s="217" t="s">
        <v>89</v>
      </c>
      <c r="AY453" s="18" t="s">
        <v>149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8" t="s">
        <v>40</v>
      </c>
      <c r="BK453" s="218">
        <f>ROUND(I453*H453,2)</f>
        <v>0</v>
      </c>
      <c r="BL453" s="18" t="s">
        <v>262</v>
      </c>
      <c r="BM453" s="217" t="s">
        <v>647</v>
      </c>
    </row>
    <row r="454" s="2" customFormat="1">
      <c r="A454" s="40"/>
      <c r="B454" s="41"/>
      <c r="C454" s="42"/>
      <c r="D454" s="219" t="s">
        <v>158</v>
      </c>
      <c r="E454" s="42"/>
      <c r="F454" s="220" t="s">
        <v>648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8" t="s">
        <v>158</v>
      </c>
      <c r="AU454" s="18" t="s">
        <v>89</v>
      </c>
    </row>
    <row r="455" s="13" customFormat="1">
      <c r="A455" s="13"/>
      <c r="B455" s="226"/>
      <c r="C455" s="227"/>
      <c r="D455" s="224" t="s">
        <v>162</v>
      </c>
      <c r="E455" s="228" t="s">
        <v>32</v>
      </c>
      <c r="F455" s="229" t="s">
        <v>642</v>
      </c>
      <c r="G455" s="227"/>
      <c r="H455" s="228" t="s">
        <v>32</v>
      </c>
      <c r="I455" s="230"/>
      <c r="J455" s="227"/>
      <c r="K455" s="227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162</v>
      </c>
      <c r="AU455" s="235" t="s">
        <v>89</v>
      </c>
      <c r="AV455" s="13" t="s">
        <v>40</v>
      </c>
      <c r="AW455" s="13" t="s">
        <v>38</v>
      </c>
      <c r="AX455" s="13" t="s">
        <v>80</v>
      </c>
      <c r="AY455" s="235" t="s">
        <v>149</v>
      </c>
    </row>
    <row r="456" s="14" customFormat="1">
      <c r="A456" s="14"/>
      <c r="B456" s="236"/>
      <c r="C456" s="237"/>
      <c r="D456" s="224" t="s">
        <v>162</v>
      </c>
      <c r="E456" s="238" t="s">
        <v>32</v>
      </c>
      <c r="F456" s="239" t="s">
        <v>649</v>
      </c>
      <c r="G456" s="237"/>
      <c r="H456" s="240">
        <v>29.25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6" t="s">
        <v>162</v>
      </c>
      <c r="AU456" s="246" t="s">
        <v>89</v>
      </c>
      <c r="AV456" s="14" t="s">
        <v>89</v>
      </c>
      <c r="AW456" s="14" t="s">
        <v>38</v>
      </c>
      <c r="AX456" s="14" t="s">
        <v>80</v>
      </c>
      <c r="AY456" s="246" t="s">
        <v>149</v>
      </c>
    </row>
    <row r="457" s="2" customFormat="1" ht="24.15" customHeight="1">
      <c r="A457" s="40"/>
      <c r="B457" s="41"/>
      <c r="C457" s="206" t="s">
        <v>650</v>
      </c>
      <c r="D457" s="206" t="s">
        <v>151</v>
      </c>
      <c r="E457" s="207" t="s">
        <v>651</v>
      </c>
      <c r="F457" s="208" t="s">
        <v>652</v>
      </c>
      <c r="G457" s="209" t="s">
        <v>524</v>
      </c>
      <c r="H457" s="210">
        <v>48.523000000000003</v>
      </c>
      <c r="I457" s="211"/>
      <c r="J457" s="212">
        <f>ROUND(I457*H457,2)</f>
        <v>0</v>
      </c>
      <c r="K457" s="208" t="s">
        <v>155</v>
      </c>
      <c r="L457" s="46"/>
      <c r="M457" s="213" t="s">
        <v>32</v>
      </c>
      <c r="N457" s="214" t="s">
        <v>51</v>
      </c>
      <c r="O457" s="86"/>
      <c r="P457" s="215">
        <f>O457*H457</f>
        <v>0</v>
      </c>
      <c r="Q457" s="215">
        <v>0.0034499999999999999</v>
      </c>
      <c r="R457" s="215">
        <f>Q457*H457</f>
        <v>0.16740435000000001</v>
      </c>
      <c r="S457" s="215">
        <v>0</v>
      </c>
      <c r="T457" s="21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7" t="s">
        <v>262</v>
      </c>
      <c r="AT457" s="217" t="s">
        <v>151</v>
      </c>
      <c r="AU457" s="217" t="s">
        <v>89</v>
      </c>
      <c r="AY457" s="18" t="s">
        <v>149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8" t="s">
        <v>40</v>
      </c>
      <c r="BK457" s="218">
        <f>ROUND(I457*H457,2)</f>
        <v>0</v>
      </c>
      <c r="BL457" s="18" t="s">
        <v>262</v>
      </c>
      <c r="BM457" s="217" t="s">
        <v>653</v>
      </c>
    </row>
    <row r="458" s="2" customFormat="1">
      <c r="A458" s="40"/>
      <c r="B458" s="41"/>
      <c r="C458" s="42"/>
      <c r="D458" s="219" t="s">
        <v>158</v>
      </c>
      <c r="E458" s="42"/>
      <c r="F458" s="220" t="s">
        <v>654</v>
      </c>
      <c r="G458" s="42"/>
      <c r="H458" s="42"/>
      <c r="I458" s="221"/>
      <c r="J458" s="42"/>
      <c r="K458" s="42"/>
      <c r="L458" s="46"/>
      <c r="M458" s="222"/>
      <c r="N458" s="223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8" t="s">
        <v>158</v>
      </c>
      <c r="AU458" s="18" t="s">
        <v>89</v>
      </c>
    </row>
    <row r="459" s="13" customFormat="1">
      <c r="A459" s="13"/>
      <c r="B459" s="226"/>
      <c r="C459" s="227"/>
      <c r="D459" s="224" t="s">
        <v>162</v>
      </c>
      <c r="E459" s="228" t="s">
        <v>32</v>
      </c>
      <c r="F459" s="229" t="s">
        <v>642</v>
      </c>
      <c r="G459" s="227"/>
      <c r="H459" s="228" t="s">
        <v>32</v>
      </c>
      <c r="I459" s="230"/>
      <c r="J459" s="227"/>
      <c r="K459" s="227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162</v>
      </c>
      <c r="AU459" s="235" t="s">
        <v>89</v>
      </c>
      <c r="AV459" s="13" t="s">
        <v>40</v>
      </c>
      <c r="AW459" s="13" t="s">
        <v>38</v>
      </c>
      <c r="AX459" s="13" t="s">
        <v>80</v>
      </c>
      <c r="AY459" s="235" t="s">
        <v>149</v>
      </c>
    </row>
    <row r="460" s="14" customFormat="1">
      <c r="A460" s="14"/>
      <c r="B460" s="236"/>
      <c r="C460" s="237"/>
      <c r="D460" s="224" t="s">
        <v>162</v>
      </c>
      <c r="E460" s="238" t="s">
        <v>32</v>
      </c>
      <c r="F460" s="239" t="s">
        <v>655</v>
      </c>
      <c r="G460" s="237"/>
      <c r="H460" s="240">
        <v>48.523000000000003</v>
      </c>
      <c r="I460" s="241"/>
      <c r="J460" s="237"/>
      <c r="K460" s="237"/>
      <c r="L460" s="242"/>
      <c r="M460" s="243"/>
      <c r="N460" s="244"/>
      <c r="O460" s="244"/>
      <c r="P460" s="244"/>
      <c r="Q460" s="244"/>
      <c r="R460" s="244"/>
      <c r="S460" s="244"/>
      <c r="T460" s="24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6" t="s">
        <v>162</v>
      </c>
      <c r="AU460" s="246" t="s">
        <v>89</v>
      </c>
      <c r="AV460" s="14" t="s">
        <v>89</v>
      </c>
      <c r="AW460" s="14" t="s">
        <v>38</v>
      </c>
      <c r="AX460" s="14" t="s">
        <v>80</v>
      </c>
      <c r="AY460" s="246" t="s">
        <v>149</v>
      </c>
    </row>
    <row r="461" s="2" customFormat="1" ht="33" customHeight="1">
      <c r="A461" s="40"/>
      <c r="B461" s="41"/>
      <c r="C461" s="206" t="s">
        <v>656</v>
      </c>
      <c r="D461" s="206" t="s">
        <v>151</v>
      </c>
      <c r="E461" s="207" t="s">
        <v>657</v>
      </c>
      <c r="F461" s="208" t="s">
        <v>658</v>
      </c>
      <c r="G461" s="209" t="s">
        <v>659</v>
      </c>
      <c r="H461" s="210">
        <v>6</v>
      </c>
      <c r="I461" s="211"/>
      <c r="J461" s="212">
        <f>ROUND(I461*H461,2)</f>
        <v>0</v>
      </c>
      <c r="K461" s="208" t="s">
        <v>155</v>
      </c>
      <c r="L461" s="46"/>
      <c r="M461" s="213" t="s">
        <v>32</v>
      </c>
      <c r="N461" s="214" t="s">
        <v>51</v>
      </c>
      <c r="O461" s="86"/>
      <c r="P461" s="215">
        <f>O461*H461</f>
        <v>0</v>
      </c>
      <c r="Q461" s="215">
        <v>0.00069999999999999999</v>
      </c>
      <c r="R461" s="215">
        <f>Q461*H461</f>
        <v>0.0041999999999999997</v>
      </c>
      <c r="S461" s="215">
        <v>0</v>
      </c>
      <c r="T461" s="21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7" t="s">
        <v>262</v>
      </c>
      <c r="AT461" s="217" t="s">
        <v>151</v>
      </c>
      <c r="AU461" s="217" t="s">
        <v>89</v>
      </c>
      <c r="AY461" s="18" t="s">
        <v>149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8" t="s">
        <v>40</v>
      </c>
      <c r="BK461" s="218">
        <f>ROUND(I461*H461,2)</f>
        <v>0</v>
      </c>
      <c r="BL461" s="18" t="s">
        <v>262</v>
      </c>
      <c r="BM461" s="217" t="s">
        <v>660</v>
      </c>
    </row>
    <row r="462" s="2" customFormat="1">
      <c r="A462" s="40"/>
      <c r="B462" s="41"/>
      <c r="C462" s="42"/>
      <c r="D462" s="219" t="s">
        <v>158</v>
      </c>
      <c r="E462" s="42"/>
      <c r="F462" s="220" t="s">
        <v>661</v>
      </c>
      <c r="G462" s="42"/>
      <c r="H462" s="42"/>
      <c r="I462" s="221"/>
      <c r="J462" s="42"/>
      <c r="K462" s="42"/>
      <c r="L462" s="46"/>
      <c r="M462" s="222"/>
      <c r="N462" s="223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8" t="s">
        <v>158</v>
      </c>
      <c r="AU462" s="18" t="s">
        <v>89</v>
      </c>
    </row>
    <row r="463" s="2" customFormat="1" ht="33" customHeight="1">
      <c r="A463" s="40"/>
      <c r="B463" s="41"/>
      <c r="C463" s="206" t="s">
        <v>662</v>
      </c>
      <c r="D463" s="206" t="s">
        <v>151</v>
      </c>
      <c r="E463" s="207" t="s">
        <v>663</v>
      </c>
      <c r="F463" s="208" t="s">
        <v>664</v>
      </c>
      <c r="G463" s="209" t="s">
        <v>399</v>
      </c>
      <c r="H463" s="210">
        <v>6</v>
      </c>
      <c r="I463" s="211"/>
      <c r="J463" s="212">
        <f>ROUND(I463*H463,2)</f>
        <v>0</v>
      </c>
      <c r="K463" s="208" t="s">
        <v>155</v>
      </c>
      <c r="L463" s="46"/>
      <c r="M463" s="213" t="s">
        <v>32</v>
      </c>
      <c r="N463" s="214" t="s">
        <v>51</v>
      </c>
      <c r="O463" s="86"/>
      <c r="P463" s="215">
        <f>O463*H463</f>
        <v>0</v>
      </c>
      <c r="Q463" s="215">
        <v>0.00059000000000000003</v>
      </c>
      <c r="R463" s="215">
        <f>Q463*H463</f>
        <v>0.0035400000000000002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262</v>
      </c>
      <c r="AT463" s="217" t="s">
        <v>151</v>
      </c>
      <c r="AU463" s="217" t="s">
        <v>89</v>
      </c>
      <c r="AY463" s="18" t="s">
        <v>149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8" t="s">
        <v>40</v>
      </c>
      <c r="BK463" s="218">
        <f>ROUND(I463*H463,2)</f>
        <v>0</v>
      </c>
      <c r="BL463" s="18" t="s">
        <v>262</v>
      </c>
      <c r="BM463" s="217" t="s">
        <v>665</v>
      </c>
    </row>
    <row r="464" s="2" customFormat="1">
      <c r="A464" s="40"/>
      <c r="B464" s="41"/>
      <c r="C464" s="42"/>
      <c r="D464" s="219" t="s">
        <v>158</v>
      </c>
      <c r="E464" s="42"/>
      <c r="F464" s="220" t="s">
        <v>666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8" t="s">
        <v>158</v>
      </c>
      <c r="AU464" s="18" t="s">
        <v>89</v>
      </c>
    </row>
    <row r="465" s="2" customFormat="1" ht="33" customHeight="1">
      <c r="A465" s="40"/>
      <c r="B465" s="41"/>
      <c r="C465" s="206" t="s">
        <v>667</v>
      </c>
      <c r="D465" s="206" t="s">
        <v>151</v>
      </c>
      <c r="E465" s="207" t="s">
        <v>668</v>
      </c>
      <c r="F465" s="208" t="s">
        <v>669</v>
      </c>
      <c r="G465" s="209" t="s">
        <v>399</v>
      </c>
      <c r="H465" s="210">
        <v>2</v>
      </c>
      <c r="I465" s="211"/>
      <c r="J465" s="212">
        <f>ROUND(I465*H465,2)</f>
        <v>0</v>
      </c>
      <c r="K465" s="208" t="s">
        <v>155</v>
      </c>
      <c r="L465" s="46"/>
      <c r="M465" s="213" t="s">
        <v>32</v>
      </c>
      <c r="N465" s="214" t="s">
        <v>51</v>
      </c>
      <c r="O465" s="86"/>
      <c r="P465" s="215">
        <f>O465*H465</f>
        <v>0</v>
      </c>
      <c r="Q465" s="215">
        <v>0.0020799999999999998</v>
      </c>
      <c r="R465" s="215">
        <f>Q465*H465</f>
        <v>0.0041599999999999996</v>
      </c>
      <c r="S465" s="215">
        <v>0</v>
      </c>
      <c r="T465" s="21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7" t="s">
        <v>262</v>
      </c>
      <c r="AT465" s="217" t="s">
        <v>151</v>
      </c>
      <c r="AU465" s="217" t="s">
        <v>89</v>
      </c>
      <c r="AY465" s="18" t="s">
        <v>149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8" t="s">
        <v>40</v>
      </c>
      <c r="BK465" s="218">
        <f>ROUND(I465*H465,2)</f>
        <v>0</v>
      </c>
      <c r="BL465" s="18" t="s">
        <v>262</v>
      </c>
      <c r="BM465" s="217" t="s">
        <v>670</v>
      </c>
    </row>
    <row r="466" s="2" customFormat="1">
      <c r="A466" s="40"/>
      <c r="B466" s="41"/>
      <c r="C466" s="42"/>
      <c r="D466" s="219" t="s">
        <v>158</v>
      </c>
      <c r="E466" s="42"/>
      <c r="F466" s="220" t="s">
        <v>671</v>
      </c>
      <c r="G466" s="42"/>
      <c r="H466" s="42"/>
      <c r="I466" s="221"/>
      <c r="J466" s="42"/>
      <c r="K466" s="42"/>
      <c r="L466" s="46"/>
      <c r="M466" s="222"/>
      <c r="N466" s="223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8" t="s">
        <v>158</v>
      </c>
      <c r="AU466" s="18" t="s">
        <v>89</v>
      </c>
    </row>
    <row r="467" s="2" customFormat="1" ht="44.25" customHeight="1">
      <c r="A467" s="40"/>
      <c r="B467" s="41"/>
      <c r="C467" s="206" t="s">
        <v>672</v>
      </c>
      <c r="D467" s="206" t="s">
        <v>151</v>
      </c>
      <c r="E467" s="207" t="s">
        <v>673</v>
      </c>
      <c r="F467" s="208" t="s">
        <v>674</v>
      </c>
      <c r="G467" s="209" t="s">
        <v>265</v>
      </c>
      <c r="H467" s="210">
        <v>0.27700000000000002</v>
      </c>
      <c r="I467" s="211"/>
      <c r="J467" s="212">
        <f>ROUND(I467*H467,2)</f>
        <v>0</v>
      </c>
      <c r="K467" s="208" t="s">
        <v>155</v>
      </c>
      <c r="L467" s="46"/>
      <c r="M467" s="213" t="s">
        <v>32</v>
      </c>
      <c r="N467" s="214" t="s">
        <v>51</v>
      </c>
      <c r="O467" s="86"/>
      <c r="P467" s="215">
        <f>O467*H467</f>
        <v>0</v>
      </c>
      <c r="Q467" s="215">
        <v>0</v>
      </c>
      <c r="R467" s="215">
        <f>Q467*H467</f>
        <v>0</v>
      </c>
      <c r="S467" s="215">
        <v>0</v>
      </c>
      <c r="T467" s="21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262</v>
      </c>
      <c r="AT467" s="217" t="s">
        <v>151</v>
      </c>
      <c r="AU467" s="217" t="s">
        <v>89</v>
      </c>
      <c r="AY467" s="18" t="s">
        <v>149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8" t="s">
        <v>40</v>
      </c>
      <c r="BK467" s="218">
        <f>ROUND(I467*H467,2)</f>
        <v>0</v>
      </c>
      <c r="BL467" s="18" t="s">
        <v>262</v>
      </c>
      <c r="BM467" s="217" t="s">
        <v>675</v>
      </c>
    </row>
    <row r="468" s="2" customFormat="1">
      <c r="A468" s="40"/>
      <c r="B468" s="41"/>
      <c r="C468" s="42"/>
      <c r="D468" s="219" t="s">
        <v>158</v>
      </c>
      <c r="E468" s="42"/>
      <c r="F468" s="220" t="s">
        <v>676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8" t="s">
        <v>158</v>
      </c>
      <c r="AU468" s="18" t="s">
        <v>89</v>
      </c>
    </row>
    <row r="469" s="2" customFormat="1" ht="49.05" customHeight="1">
      <c r="A469" s="40"/>
      <c r="B469" s="41"/>
      <c r="C469" s="206" t="s">
        <v>677</v>
      </c>
      <c r="D469" s="206" t="s">
        <v>151</v>
      </c>
      <c r="E469" s="207" t="s">
        <v>678</v>
      </c>
      <c r="F469" s="208" t="s">
        <v>679</v>
      </c>
      <c r="G469" s="209" t="s">
        <v>265</v>
      </c>
      <c r="H469" s="210">
        <v>0.27700000000000002</v>
      </c>
      <c r="I469" s="211"/>
      <c r="J469" s="212">
        <f>ROUND(I469*H469,2)</f>
        <v>0</v>
      </c>
      <c r="K469" s="208" t="s">
        <v>155</v>
      </c>
      <c r="L469" s="46"/>
      <c r="M469" s="213" t="s">
        <v>32</v>
      </c>
      <c r="N469" s="214" t="s">
        <v>51</v>
      </c>
      <c r="O469" s="86"/>
      <c r="P469" s="215">
        <f>O469*H469</f>
        <v>0</v>
      </c>
      <c r="Q469" s="215">
        <v>0</v>
      </c>
      <c r="R469" s="215">
        <f>Q469*H469</f>
        <v>0</v>
      </c>
      <c r="S469" s="215">
        <v>0</v>
      </c>
      <c r="T469" s="21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262</v>
      </c>
      <c r="AT469" s="217" t="s">
        <v>151</v>
      </c>
      <c r="AU469" s="217" t="s">
        <v>89</v>
      </c>
      <c r="AY469" s="18" t="s">
        <v>149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8" t="s">
        <v>40</v>
      </c>
      <c r="BK469" s="218">
        <f>ROUND(I469*H469,2)</f>
        <v>0</v>
      </c>
      <c r="BL469" s="18" t="s">
        <v>262</v>
      </c>
      <c r="BM469" s="217" t="s">
        <v>680</v>
      </c>
    </row>
    <row r="470" s="2" customFormat="1">
      <c r="A470" s="40"/>
      <c r="B470" s="41"/>
      <c r="C470" s="42"/>
      <c r="D470" s="219" t="s">
        <v>158</v>
      </c>
      <c r="E470" s="42"/>
      <c r="F470" s="220" t="s">
        <v>681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8" t="s">
        <v>158</v>
      </c>
      <c r="AU470" s="18" t="s">
        <v>89</v>
      </c>
    </row>
    <row r="471" s="12" customFormat="1" ht="22.8" customHeight="1">
      <c r="A471" s="12"/>
      <c r="B471" s="190"/>
      <c r="C471" s="191"/>
      <c r="D471" s="192" t="s">
        <v>79</v>
      </c>
      <c r="E471" s="204" t="s">
        <v>682</v>
      </c>
      <c r="F471" s="204" t="s">
        <v>683</v>
      </c>
      <c r="G471" s="191"/>
      <c r="H471" s="191"/>
      <c r="I471" s="194"/>
      <c r="J471" s="205">
        <f>BK471</f>
        <v>0</v>
      </c>
      <c r="K471" s="191"/>
      <c r="L471" s="196"/>
      <c r="M471" s="197"/>
      <c r="N471" s="198"/>
      <c r="O471" s="198"/>
      <c r="P471" s="199">
        <f>SUM(P472:P480)</f>
        <v>0</v>
      </c>
      <c r="Q471" s="198"/>
      <c r="R471" s="199">
        <f>SUM(R472:R480)</f>
        <v>0.8914200000000001</v>
      </c>
      <c r="S471" s="198"/>
      <c r="T471" s="200">
        <f>SUM(T472:T480)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1" t="s">
        <v>89</v>
      </c>
      <c r="AT471" s="202" t="s">
        <v>79</v>
      </c>
      <c r="AU471" s="202" t="s">
        <v>40</v>
      </c>
      <c r="AY471" s="201" t="s">
        <v>149</v>
      </c>
      <c r="BK471" s="203">
        <f>SUM(BK472:BK480)</f>
        <v>0</v>
      </c>
    </row>
    <row r="472" s="2" customFormat="1" ht="24.15" customHeight="1">
      <c r="A472" s="40"/>
      <c r="B472" s="41"/>
      <c r="C472" s="206" t="s">
        <v>684</v>
      </c>
      <c r="D472" s="206" t="s">
        <v>151</v>
      </c>
      <c r="E472" s="207" t="s">
        <v>685</v>
      </c>
      <c r="F472" s="208" t="s">
        <v>686</v>
      </c>
      <c r="G472" s="209" t="s">
        <v>659</v>
      </c>
      <c r="H472" s="210">
        <v>6</v>
      </c>
      <c r="I472" s="211"/>
      <c r="J472" s="212">
        <f>ROUND(I472*H472,2)</f>
        <v>0</v>
      </c>
      <c r="K472" s="208" t="s">
        <v>155</v>
      </c>
      <c r="L472" s="46"/>
      <c r="M472" s="213" t="s">
        <v>32</v>
      </c>
      <c r="N472" s="214" t="s">
        <v>51</v>
      </c>
      <c r="O472" s="86"/>
      <c r="P472" s="215">
        <f>O472*H472</f>
        <v>0</v>
      </c>
      <c r="Q472" s="215">
        <v>0.013570000000000001</v>
      </c>
      <c r="R472" s="215">
        <f>Q472*H472</f>
        <v>0.081420000000000006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262</v>
      </c>
      <c r="AT472" s="217" t="s">
        <v>151</v>
      </c>
      <c r="AU472" s="217" t="s">
        <v>89</v>
      </c>
      <c r="AY472" s="18" t="s">
        <v>149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8" t="s">
        <v>40</v>
      </c>
      <c r="BK472" s="218">
        <f>ROUND(I472*H472,2)</f>
        <v>0</v>
      </c>
      <c r="BL472" s="18" t="s">
        <v>262</v>
      </c>
      <c r="BM472" s="217" t="s">
        <v>687</v>
      </c>
    </row>
    <row r="473" s="2" customFormat="1">
      <c r="A473" s="40"/>
      <c r="B473" s="41"/>
      <c r="C473" s="42"/>
      <c r="D473" s="219" t="s">
        <v>158</v>
      </c>
      <c r="E473" s="42"/>
      <c r="F473" s="220" t="s">
        <v>688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8" t="s">
        <v>158</v>
      </c>
      <c r="AU473" s="18" t="s">
        <v>89</v>
      </c>
    </row>
    <row r="474" s="13" customFormat="1">
      <c r="A474" s="13"/>
      <c r="B474" s="226"/>
      <c r="C474" s="227"/>
      <c r="D474" s="224" t="s">
        <v>162</v>
      </c>
      <c r="E474" s="228" t="s">
        <v>32</v>
      </c>
      <c r="F474" s="229" t="s">
        <v>642</v>
      </c>
      <c r="G474" s="227"/>
      <c r="H474" s="228" t="s">
        <v>32</v>
      </c>
      <c r="I474" s="230"/>
      <c r="J474" s="227"/>
      <c r="K474" s="227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162</v>
      </c>
      <c r="AU474" s="235" t="s">
        <v>89</v>
      </c>
      <c r="AV474" s="13" t="s">
        <v>40</v>
      </c>
      <c r="AW474" s="13" t="s">
        <v>38</v>
      </c>
      <c r="AX474" s="13" t="s">
        <v>80</v>
      </c>
      <c r="AY474" s="235" t="s">
        <v>149</v>
      </c>
    </row>
    <row r="475" s="14" customFormat="1">
      <c r="A475" s="14"/>
      <c r="B475" s="236"/>
      <c r="C475" s="237"/>
      <c r="D475" s="224" t="s">
        <v>162</v>
      </c>
      <c r="E475" s="238" t="s">
        <v>32</v>
      </c>
      <c r="F475" s="239" t="s">
        <v>689</v>
      </c>
      <c r="G475" s="237"/>
      <c r="H475" s="240">
        <v>6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6" t="s">
        <v>162</v>
      </c>
      <c r="AU475" s="246" t="s">
        <v>89</v>
      </c>
      <c r="AV475" s="14" t="s">
        <v>89</v>
      </c>
      <c r="AW475" s="14" t="s">
        <v>38</v>
      </c>
      <c r="AX475" s="14" t="s">
        <v>80</v>
      </c>
      <c r="AY475" s="246" t="s">
        <v>149</v>
      </c>
    </row>
    <row r="476" s="2" customFormat="1" ht="24.15" customHeight="1">
      <c r="A476" s="40"/>
      <c r="B476" s="41"/>
      <c r="C476" s="258" t="s">
        <v>690</v>
      </c>
      <c r="D476" s="258" t="s">
        <v>302</v>
      </c>
      <c r="E476" s="259" t="s">
        <v>691</v>
      </c>
      <c r="F476" s="260" t="s">
        <v>692</v>
      </c>
      <c r="G476" s="261" t="s">
        <v>693</v>
      </c>
      <c r="H476" s="262">
        <v>6</v>
      </c>
      <c r="I476" s="263"/>
      <c r="J476" s="264">
        <f>ROUND(I476*H476,2)</f>
        <v>0</v>
      </c>
      <c r="K476" s="260" t="s">
        <v>694</v>
      </c>
      <c r="L476" s="265"/>
      <c r="M476" s="266" t="s">
        <v>32</v>
      </c>
      <c r="N476" s="267" t="s">
        <v>51</v>
      </c>
      <c r="O476" s="86"/>
      <c r="P476" s="215">
        <f>O476*H476</f>
        <v>0</v>
      </c>
      <c r="Q476" s="215">
        <v>0.13500000000000001</v>
      </c>
      <c r="R476" s="215">
        <f>Q476*H476</f>
        <v>0.81000000000000005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361</v>
      </c>
      <c r="AT476" s="217" t="s">
        <v>302</v>
      </c>
      <c r="AU476" s="217" t="s">
        <v>89</v>
      </c>
      <c r="AY476" s="18" t="s">
        <v>149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8" t="s">
        <v>40</v>
      </c>
      <c r="BK476" s="218">
        <f>ROUND(I476*H476,2)</f>
        <v>0</v>
      </c>
      <c r="BL476" s="18" t="s">
        <v>262</v>
      </c>
      <c r="BM476" s="217" t="s">
        <v>695</v>
      </c>
    </row>
    <row r="477" s="2" customFormat="1" ht="49.05" customHeight="1">
      <c r="A477" s="40"/>
      <c r="B477" s="41"/>
      <c r="C477" s="206" t="s">
        <v>696</v>
      </c>
      <c r="D477" s="206" t="s">
        <v>151</v>
      </c>
      <c r="E477" s="207" t="s">
        <v>697</v>
      </c>
      <c r="F477" s="208" t="s">
        <v>698</v>
      </c>
      <c r="G477" s="209" t="s">
        <v>265</v>
      </c>
      <c r="H477" s="210">
        <v>0.89100000000000001</v>
      </c>
      <c r="I477" s="211"/>
      <c r="J477" s="212">
        <f>ROUND(I477*H477,2)</f>
        <v>0</v>
      </c>
      <c r="K477" s="208" t="s">
        <v>155</v>
      </c>
      <c r="L477" s="46"/>
      <c r="M477" s="213" t="s">
        <v>32</v>
      </c>
      <c r="N477" s="214" t="s">
        <v>51</v>
      </c>
      <c r="O477" s="86"/>
      <c r="P477" s="215">
        <f>O477*H477</f>
        <v>0</v>
      </c>
      <c r="Q477" s="215">
        <v>0</v>
      </c>
      <c r="R477" s="215">
        <f>Q477*H477</f>
        <v>0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262</v>
      </c>
      <c r="AT477" s="217" t="s">
        <v>151</v>
      </c>
      <c r="AU477" s="217" t="s">
        <v>89</v>
      </c>
      <c r="AY477" s="18" t="s">
        <v>149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8" t="s">
        <v>40</v>
      </c>
      <c r="BK477" s="218">
        <f>ROUND(I477*H477,2)</f>
        <v>0</v>
      </c>
      <c r="BL477" s="18" t="s">
        <v>262</v>
      </c>
      <c r="BM477" s="217" t="s">
        <v>699</v>
      </c>
    </row>
    <row r="478" s="2" customFormat="1">
      <c r="A478" s="40"/>
      <c r="B478" s="41"/>
      <c r="C478" s="42"/>
      <c r="D478" s="219" t="s">
        <v>158</v>
      </c>
      <c r="E478" s="42"/>
      <c r="F478" s="220" t="s">
        <v>700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8" t="s">
        <v>158</v>
      </c>
      <c r="AU478" s="18" t="s">
        <v>89</v>
      </c>
    </row>
    <row r="479" s="2" customFormat="1" ht="49.05" customHeight="1">
      <c r="A479" s="40"/>
      <c r="B479" s="41"/>
      <c r="C479" s="206" t="s">
        <v>701</v>
      </c>
      <c r="D479" s="206" t="s">
        <v>151</v>
      </c>
      <c r="E479" s="207" t="s">
        <v>702</v>
      </c>
      <c r="F479" s="208" t="s">
        <v>703</v>
      </c>
      <c r="G479" s="209" t="s">
        <v>265</v>
      </c>
      <c r="H479" s="210">
        <v>0.89100000000000001</v>
      </c>
      <c r="I479" s="211"/>
      <c r="J479" s="212">
        <f>ROUND(I479*H479,2)</f>
        <v>0</v>
      </c>
      <c r="K479" s="208" t="s">
        <v>155</v>
      </c>
      <c r="L479" s="46"/>
      <c r="M479" s="213" t="s">
        <v>32</v>
      </c>
      <c r="N479" s="214" t="s">
        <v>51</v>
      </c>
      <c r="O479" s="86"/>
      <c r="P479" s="215">
        <f>O479*H479</f>
        <v>0</v>
      </c>
      <c r="Q479" s="215">
        <v>0</v>
      </c>
      <c r="R479" s="215">
        <f>Q479*H479</f>
        <v>0</v>
      </c>
      <c r="S479" s="215">
        <v>0</v>
      </c>
      <c r="T479" s="21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7" t="s">
        <v>262</v>
      </c>
      <c r="AT479" s="217" t="s">
        <v>151</v>
      </c>
      <c r="AU479" s="217" t="s">
        <v>89</v>
      </c>
      <c r="AY479" s="18" t="s">
        <v>149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8" t="s">
        <v>40</v>
      </c>
      <c r="BK479" s="218">
        <f>ROUND(I479*H479,2)</f>
        <v>0</v>
      </c>
      <c r="BL479" s="18" t="s">
        <v>262</v>
      </c>
      <c r="BM479" s="217" t="s">
        <v>704</v>
      </c>
    </row>
    <row r="480" s="2" customFormat="1">
      <c r="A480" s="40"/>
      <c r="B480" s="41"/>
      <c r="C480" s="42"/>
      <c r="D480" s="219" t="s">
        <v>158</v>
      </c>
      <c r="E480" s="42"/>
      <c r="F480" s="220" t="s">
        <v>705</v>
      </c>
      <c r="G480" s="42"/>
      <c r="H480" s="42"/>
      <c r="I480" s="221"/>
      <c r="J480" s="42"/>
      <c r="K480" s="42"/>
      <c r="L480" s="46"/>
      <c r="M480" s="222"/>
      <c r="N480" s="223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8" t="s">
        <v>158</v>
      </c>
      <c r="AU480" s="18" t="s">
        <v>89</v>
      </c>
    </row>
    <row r="481" s="12" customFormat="1" ht="22.8" customHeight="1">
      <c r="A481" s="12"/>
      <c r="B481" s="190"/>
      <c r="C481" s="191"/>
      <c r="D481" s="192" t="s">
        <v>79</v>
      </c>
      <c r="E481" s="204" t="s">
        <v>706</v>
      </c>
      <c r="F481" s="204" t="s">
        <v>707</v>
      </c>
      <c r="G481" s="191"/>
      <c r="H481" s="191"/>
      <c r="I481" s="194"/>
      <c r="J481" s="205">
        <f>BK481</f>
        <v>0</v>
      </c>
      <c r="K481" s="191"/>
      <c r="L481" s="196"/>
      <c r="M481" s="197"/>
      <c r="N481" s="198"/>
      <c r="O481" s="198"/>
      <c r="P481" s="199">
        <f>SUM(P482:P497)</f>
        <v>0</v>
      </c>
      <c r="Q481" s="198"/>
      <c r="R481" s="199">
        <f>SUM(R482:R497)</f>
        <v>0.034979999999999997</v>
      </c>
      <c r="S481" s="198"/>
      <c r="T481" s="200">
        <f>SUM(T482:T497)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01" t="s">
        <v>89</v>
      </c>
      <c r="AT481" s="202" t="s">
        <v>79</v>
      </c>
      <c r="AU481" s="202" t="s">
        <v>40</v>
      </c>
      <c r="AY481" s="201" t="s">
        <v>149</v>
      </c>
      <c r="BK481" s="203">
        <f>SUM(BK482:BK497)</f>
        <v>0</v>
      </c>
    </row>
    <row r="482" s="2" customFormat="1" ht="49.05" customHeight="1">
      <c r="A482" s="40"/>
      <c r="B482" s="41"/>
      <c r="C482" s="206" t="s">
        <v>708</v>
      </c>
      <c r="D482" s="206" t="s">
        <v>151</v>
      </c>
      <c r="E482" s="207" t="s">
        <v>709</v>
      </c>
      <c r="F482" s="208" t="s">
        <v>710</v>
      </c>
      <c r="G482" s="209" t="s">
        <v>659</v>
      </c>
      <c r="H482" s="210">
        <v>6</v>
      </c>
      <c r="I482" s="211"/>
      <c r="J482" s="212">
        <f>ROUND(I482*H482,2)</f>
        <v>0</v>
      </c>
      <c r="K482" s="208" t="s">
        <v>694</v>
      </c>
      <c r="L482" s="46"/>
      <c r="M482" s="213" t="s">
        <v>32</v>
      </c>
      <c r="N482" s="214" t="s">
        <v>51</v>
      </c>
      <c r="O482" s="86"/>
      <c r="P482" s="215">
        <f>O482*H482</f>
        <v>0</v>
      </c>
      <c r="Q482" s="215">
        <v>0.00077999999999999999</v>
      </c>
      <c r="R482" s="215">
        <f>Q482*H482</f>
        <v>0.0046800000000000001</v>
      </c>
      <c r="S482" s="215">
        <v>0</v>
      </c>
      <c r="T482" s="21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262</v>
      </c>
      <c r="AT482" s="217" t="s">
        <v>151</v>
      </c>
      <c r="AU482" s="217" t="s">
        <v>89</v>
      </c>
      <c r="AY482" s="18" t="s">
        <v>149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8" t="s">
        <v>40</v>
      </c>
      <c r="BK482" s="218">
        <f>ROUND(I482*H482,2)</f>
        <v>0</v>
      </c>
      <c r="BL482" s="18" t="s">
        <v>262</v>
      </c>
      <c r="BM482" s="217" t="s">
        <v>711</v>
      </c>
    </row>
    <row r="483" s="13" customFormat="1">
      <c r="A483" s="13"/>
      <c r="B483" s="226"/>
      <c r="C483" s="227"/>
      <c r="D483" s="224" t="s">
        <v>162</v>
      </c>
      <c r="E483" s="228" t="s">
        <v>32</v>
      </c>
      <c r="F483" s="229" t="s">
        <v>642</v>
      </c>
      <c r="G483" s="227"/>
      <c r="H483" s="228" t="s">
        <v>32</v>
      </c>
      <c r="I483" s="230"/>
      <c r="J483" s="227"/>
      <c r="K483" s="227"/>
      <c r="L483" s="231"/>
      <c r="M483" s="232"/>
      <c r="N483" s="233"/>
      <c r="O483" s="233"/>
      <c r="P483" s="233"/>
      <c r="Q483" s="233"/>
      <c r="R483" s="233"/>
      <c r="S483" s="233"/>
      <c r="T483" s="23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5" t="s">
        <v>162</v>
      </c>
      <c r="AU483" s="235" t="s">
        <v>89</v>
      </c>
      <c r="AV483" s="13" t="s">
        <v>40</v>
      </c>
      <c r="AW483" s="13" t="s">
        <v>38</v>
      </c>
      <c r="AX483" s="13" t="s">
        <v>80</v>
      </c>
      <c r="AY483" s="235" t="s">
        <v>149</v>
      </c>
    </row>
    <row r="484" s="14" customFormat="1">
      <c r="A484" s="14"/>
      <c r="B484" s="236"/>
      <c r="C484" s="237"/>
      <c r="D484" s="224" t="s">
        <v>162</v>
      </c>
      <c r="E484" s="238" t="s">
        <v>32</v>
      </c>
      <c r="F484" s="239" t="s">
        <v>689</v>
      </c>
      <c r="G484" s="237"/>
      <c r="H484" s="240">
        <v>6</v>
      </c>
      <c r="I484" s="241"/>
      <c r="J484" s="237"/>
      <c r="K484" s="237"/>
      <c r="L484" s="242"/>
      <c r="M484" s="243"/>
      <c r="N484" s="244"/>
      <c r="O484" s="244"/>
      <c r="P484" s="244"/>
      <c r="Q484" s="244"/>
      <c r="R484" s="244"/>
      <c r="S484" s="244"/>
      <c r="T484" s="24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6" t="s">
        <v>162</v>
      </c>
      <c r="AU484" s="246" t="s">
        <v>89</v>
      </c>
      <c r="AV484" s="14" t="s">
        <v>89</v>
      </c>
      <c r="AW484" s="14" t="s">
        <v>38</v>
      </c>
      <c r="AX484" s="14" t="s">
        <v>80</v>
      </c>
      <c r="AY484" s="246" t="s">
        <v>149</v>
      </c>
    </row>
    <row r="485" s="2" customFormat="1" ht="44.25" customHeight="1">
      <c r="A485" s="40"/>
      <c r="B485" s="41"/>
      <c r="C485" s="206" t="s">
        <v>712</v>
      </c>
      <c r="D485" s="206" t="s">
        <v>151</v>
      </c>
      <c r="E485" s="207" t="s">
        <v>713</v>
      </c>
      <c r="F485" s="208" t="s">
        <v>714</v>
      </c>
      <c r="G485" s="209" t="s">
        <v>659</v>
      </c>
      <c r="H485" s="210">
        <v>6</v>
      </c>
      <c r="I485" s="211"/>
      <c r="J485" s="212">
        <f>ROUND(I485*H485,2)</f>
        <v>0</v>
      </c>
      <c r="K485" s="208" t="s">
        <v>694</v>
      </c>
      <c r="L485" s="46"/>
      <c r="M485" s="213" t="s">
        <v>32</v>
      </c>
      <c r="N485" s="214" t="s">
        <v>51</v>
      </c>
      <c r="O485" s="86"/>
      <c r="P485" s="215">
        <f>O485*H485</f>
        <v>0</v>
      </c>
      <c r="Q485" s="215">
        <v>0.0011000000000000001</v>
      </c>
      <c r="R485" s="215">
        <f>Q485*H485</f>
        <v>0.0066</v>
      </c>
      <c r="S485" s="215">
        <v>0</v>
      </c>
      <c r="T485" s="216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7" t="s">
        <v>262</v>
      </c>
      <c r="AT485" s="217" t="s">
        <v>151</v>
      </c>
      <c r="AU485" s="217" t="s">
        <v>89</v>
      </c>
      <c r="AY485" s="18" t="s">
        <v>149</v>
      </c>
      <c r="BE485" s="218">
        <f>IF(N485="základní",J485,0)</f>
        <v>0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8" t="s">
        <v>40</v>
      </c>
      <c r="BK485" s="218">
        <f>ROUND(I485*H485,2)</f>
        <v>0</v>
      </c>
      <c r="BL485" s="18" t="s">
        <v>262</v>
      </c>
      <c r="BM485" s="217" t="s">
        <v>715</v>
      </c>
    </row>
    <row r="486" s="13" customFormat="1">
      <c r="A486" s="13"/>
      <c r="B486" s="226"/>
      <c r="C486" s="227"/>
      <c r="D486" s="224" t="s">
        <v>162</v>
      </c>
      <c r="E486" s="228" t="s">
        <v>32</v>
      </c>
      <c r="F486" s="229" t="s">
        <v>642</v>
      </c>
      <c r="G486" s="227"/>
      <c r="H486" s="228" t="s">
        <v>32</v>
      </c>
      <c r="I486" s="230"/>
      <c r="J486" s="227"/>
      <c r="K486" s="227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162</v>
      </c>
      <c r="AU486" s="235" t="s">
        <v>89</v>
      </c>
      <c r="AV486" s="13" t="s">
        <v>40</v>
      </c>
      <c r="AW486" s="13" t="s">
        <v>38</v>
      </c>
      <c r="AX486" s="13" t="s">
        <v>80</v>
      </c>
      <c r="AY486" s="235" t="s">
        <v>149</v>
      </c>
    </row>
    <row r="487" s="14" customFormat="1">
      <c r="A487" s="14"/>
      <c r="B487" s="236"/>
      <c r="C487" s="237"/>
      <c r="D487" s="224" t="s">
        <v>162</v>
      </c>
      <c r="E487" s="238" t="s">
        <v>32</v>
      </c>
      <c r="F487" s="239" t="s">
        <v>689</v>
      </c>
      <c r="G487" s="237"/>
      <c r="H487" s="240">
        <v>6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6" t="s">
        <v>162</v>
      </c>
      <c r="AU487" s="246" t="s">
        <v>89</v>
      </c>
      <c r="AV487" s="14" t="s">
        <v>89</v>
      </c>
      <c r="AW487" s="14" t="s">
        <v>38</v>
      </c>
      <c r="AX487" s="14" t="s">
        <v>80</v>
      </c>
      <c r="AY487" s="246" t="s">
        <v>149</v>
      </c>
    </row>
    <row r="488" s="2" customFormat="1" ht="24.15" customHeight="1">
      <c r="A488" s="40"/>
      <c r="B488" s="41"/>
      <c r="C488" s="206" t="s">
        <v>716</v>
      </c>
      <c r="D488" s="206" t="s">
        <v>151</v>
      </c>
      <c r="E488" s="207" t="s">
        <v>717</v>
      </c>
      <c r="F488" s="208" t="s">
        <v>718</v>
      </c>
      <c r="G488" s="209" t="s">
        <v>524</v>
      </c>
      <c r="H488" s="210">
        <v>48</v>
      </c>
      <c r="I488" s="211"/>
      <c r="J488" s="212">
        <f>ROUND(I488*H488,2)</f>
        <v>0</v>
      </c>
      <c r="K488" s="208" t="s">
        <v>694</v>
      </c>
      <c r="L488" s="46"/>
      <c r="M488" s="213" t="s">
        <v>32</v>
      </c>
      <c r="N488" s="214" t="s">
        <v>51</v>
      </c>
      <c r="O488" s="86"/>
      <c r="P488" s="215">
        <f>O488*H488</f>
        <v>0</v>
      </c>
      <c r="Q488" s="215">
        <v>0.00044000000000000002</v>
      </c>
      <c r="R488" s="215">
        <f>Q488*H488</f>
        <v>0.02112</v>
      </c>
      <c r="S488" s="215">
        <v>0</v>
      </c>
      <c r="T488" s="21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262</v>
      </c>
      <c r="AT488" s="217" t="s">
        <v>151</v>
      </c>
      <c r="AU488" s="217" t="s">
        <v>89</v>
      </c>
      <c r="AY488" s="18" t="s">
        <v>149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8" t="s">
        <v>40</v>
      </c>
      <c r="BK488" s="218">
        <f>ROUND(I488*H488,2)</f>
        <v>0</v>
      </c>
      <c r="BL488" s="18" t="s">
        <v>262</v>
      </c>
      <c r="BM488" s="217" t="s">
        <v>719</v>
      </c>
    </row>
    <row r="489" s="13" customFormat="1">
      <c r="A489" s="13"/>
      <c r="B489" s="226"/>
      <c r="C489" s="227"/>
      <c r="D489" s="224" t="s">
        <v>162</v>
      </c>
      <c r="E489" s="228" t="s">
        <v>32</v>
      </c>
      <c r="F489" s="229" t="s">
        <v>642</v>
      </c>
      <c r="G489" s="227"/>
      <c r="H489" s="228" t="s">
        <v>32</v>
      </c>
      <c r="I489" s="230"/>
      <c r="J489" s="227"/>
      <c r="K489" s="227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162</v>
      </c>
      <c r="AU489" s="235" t="s">
        <v>89</v>
      </c>
      <c r="AV489" s="13" t="s">
        <v>40</v>
      </c>
      <c r="AW489" s="13" t="s">
        <v>38</v>
      </c>
      <c r="AX489" s="13" t="s">
        <v>80</v>
      </c>
      <c r="AY489" s="235" t="s">
        <v>149</v>
      </c>
    </row>
    <row r="490" s="14" customFormat="1">
      <c r="A490" s="14"/>
      <c r="B490" s="236"/>
      <c r="C490" s="237"/>
      <c r="D490" s="224" t="s">
        <v>162</v>
      </c>
      <c r="E490" s="238" t="s">
        <v>32</v>
      </c>
      <c r="F490" s="239" t="s">
        <v>720</v>
      </c>
      <c r="G490" s="237"/>
      <c r="H490" s="240">
        <v>12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6" t="s">
        <v>162</v>
      </c>
      <c r="AU490" s="246" t="s">
        <v>89</v>
      </c>
      <c r="AV490" s="14" t="s">
        <v>89</v>
      </c>
      <c r="AW490" s="14" t="s">
        <v>38</v>
      </c>
      <c r="AX490" s="14" t="s">
        <v>80</v>
      </c>
      <c r="AY490" s="246" t="s">
        <v>149</v>
      </c>
    </row>
    <row r="491" s="14" customFormat="1">
      <c r="A491" s="14"/>
      <c r="B491" s="236"/>
      <c r="C491" s="237"/>
      <c r="D491" s="224" t="s">
        <v>162</v>
      </c>
      <c r="E491" s="238" t="s">
        <v>32</v>
      </c>
      <c r="F491" s="239" t="s">
        <v>721</v>
      </c>
      <c r="G491" s="237"/>
      <c r="H491" s="240">
        <v>12</v>
      </c>
      <c r="I491" s="241"/>
      <c r="J491" s="237"/>
      <c r="K491" s="237"/>
      <c r="L491" s="242"/>
      <c r="M491" s="243"/>
      <c r="N491" s="244"/>
      <c r="O491" s="244"/>
      <c r="P491" s="244"/>
      <c r="Q491" s="244"/>
      <c r="R491" s="244"/>
      <c r="S491" s="244"/>
      <c r="T491" s="24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6" t="s">
        <v>162</v>
      </c>
      <c r="AU491" s="246" t="s">
        <v>89</v>
      </c>
      <c r="AV491" s="14" t="s">
        <v>89</v>
      </c>
      <c r="AW491" s="14" t="s">
        <v>38</v>
      </c>
      <c r="AX491" s="14" t="s">
        <v>80</v>
      </c>
      <c r="AY491" s="246" t="s">
        <v>149</v>
      </c>
    </row>
    <row r="492" s="15" customFormat="1">
      <c r="A492" s="15"/>
      <c r="B492" s="247"/>
      <c r="C492" s="248"/>
      <c r="D492" s="224" t="s">
        <v>162</v>
      </c>
      <c r="E492" s="249" t="s">
        <v>32</v>
      </c>
      <c r="F492" s="250" t="s">
        <v>180</v>
      </c>
      <c r="G492" s="248"/>
      <c r="H492" s="251">
        <v>24</v>
      </c>
      <c r="I492" s="252"/>
      <c r="J492" s="248"/>
      <c r="K492" s="248"/>
      <c r="L492" s="253"/>
      <c r="M492" s="254"/>
      <c r="N492" s="255"/>
      <c r="O492" s="255"/>
      <c r="P492" s="255"/>
      <c r="Q492" s="255"/>
      <c r="R492" s="255"/>
      <c r="S492" s="255"/>
      <c r="T492" s="256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57" t="s">
        <v>162</v>
      </c>
      <c r="AU492" s="257" t="s">
        <v>89</v>
      </c>
      <c r="AV492" s="15" t="s">
        <v>156</v>
      </c>
      <c r="AW492" s="15" t="s">
        <v>38</v>
      </c>
      <c r="AX492" s="15" t="s">
        <v>80</v>
      </c>
      <c r="AY492" s="257" t="s">
        <v>149</v>
      </c>
    </row>
    <row r="493" s="2" customFormat="1" ht="37.8" customHeight="1">
      <c r="A493" s="40"/>
      <c r="B493" s="41"/>
      <c r="C493" s="206" t="s">
        <v>722</v>
      </c>
      <c r="D493" s="206" t="s">
        <v>151</v>
      </c>
      <c r="E493" s="207" t="s">
        <v>723</v>
      </c>
      <c r="F493" s="208" t="s">
        <v>724</v>
      </c>
      <c r="G493" s="209" t="s">
        <v>399</v>
      </c>
      <c r="H493" s="210">
        <v>6</v>
      </c>
      <c r="I493" s="211"/>
      <c r="J493" s="212">
        <f>ROUND(I493*H493,2)</f>
        <v>0</v>
      </c>
      <c r="K493" s="208" t="s">
        <v>694</v>
      </c>
      <c r="L493" s="46"/>
      <c r="M493" s="213" t="s">
        <v>32</v>
      </c>
      <c r="N493" s="214" t="s">
        <v>51</v>
      </c>
      <c r="O493" s="86"/>
      <c r="P493" s="215">
        <f>O493*H493</f>
        <v>0</v>
      </c>
      <c r="Q493" s="215">
        <v>0.00042999999999999999</v>
      </c>
      <c r="R493" s="215">
        <f>Q493*H493</f>
        <v>0.0025799999999999998</v>
      </c>
      <c r="S493" s="215">
        <v>0</v>
      </c>
      <c r="T493" s="21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262</v>
      </c>
      <c r="AT493" s="217" t="s">
        <v>151</v>
      </c>
      <c r="AU493" s="217" t="s">
        <v>89</v>
      </c>
      <c r="AY493" s="18" t="s">
        <v>149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8" t="s">
        <v>40</v>
      </c>
      <c r="BK493" s="218">
        <f>ROUND(I493*H493,2)</f>
        <v>0</v>
      </c>
      <c r="BL493" s="18" t="s">
        <v>262</v>
      </c>
      <c r="BM493" s="217" t="s">
        <v>725</v>
      </c>
    </row>
    <row r="494" s="2" customFormat="1" ht="44.25" customHeight="1">
      <c r="A494" s="40"/>
      <c r="B494" s="41"/>
      <c r="C494" s="206" t="s">
        <v>726</v>
      </c>
      <c r="D494" s="206" t="s">
        <v>151</v>
      </c>
      <c r="E494" s="207" t="s">
        <v>727</v>
      </c>
      <c r="F494" s="208" t="s">
        <v>728</v>
      </c>
      <c r="G494" s="209" t="s">
        <v>265</v>
      </c>
      <c r="H494" s="210">
        <v>0.035000000000000003</v>
      </c>
      <c r="I494" s="211"/>
      <c r="J494" s="212">
        <f>ROUND(I494*H494,2)</f>
        <v>0</v>
      </c>
      <c r="K494" s="208" t="s">
        <v>155</v>
      </c>
      <c r="L494" s="46"/>
      <c r="M494" s="213" t="s">
        <v>32</v>
      </c>
      <c r="N494" s="214" t="s">
        <v>51</v>
      </c>
      <c r="O494" s="86"/>
      <c r="P494" s="215">
        <f>O494*H494</f>
        <v>0</v>
      </c>
      <c r="Q494" s="215">
        <v>0</v>
      </c>
      <c r="R494" s="215">
        <f>Q494*H494</f>
        <v>0</v>
      </c>
      <c r="S494" s="215">
        <v>0</v>
      </c>
      <c r="T494" s="21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7" t="s">
        <v>262</v>
      </c>
      <c r="AT494" s="217" t="s">
        <v>151</v>
      </c>
      <c r="AU494" s="217" t="s">
        <v>89</v>
      </c>
      <c r="AY494" s="18" t="s">
        <v>149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8" t="s">
        <v>40</v>
      </c>
      <c r="BK494" s="218">
        <f>ROUND(I494*H494,2)</f>
        <v>0</v>
      </c>
      <c r="BL494" s="18" t="s">
        <v>262</v>
      </c>
      <c r="BM494" s="217" t="s">
        <v>729</v>
      </c>
    </row>
    <row r="495" s="2" customFormat="1">
      <c r="A495" s="40"/>
      <c r="B495" s="41"/>
      <c r="C495" s="42"/>
      <c r="D495" s="219" t="s">
        <v>158</v>
      </c>
      <c r="E495" s="42"/>
      <c r="F495" s="220" t="s">
        <v>730</v>
      </c>
      <c r="G495" s="42"/>
      <c r="H495" s="42"/>
      <c r="I495" s="221"/>
      <c r="J495" s="42"/>
      <c r="K495" s="42"/>
      <c r="L495" s="46"/>
      <c r="M495" s="222"/>
      <c r="N495" s="223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8" t="s">
        <v>158</v>
      </c>
      <c r="AU495" s="18" t="s">
        <v>89</v>
      </c>
    </row>
    <row r="496" s="2" customFormat="1" ht="49.05" customHeight="1">
      <c r="A496" s="40"/>
      <c r="B496" s="41"/>
      <c r="C496" s="206" t="s">
        <v>731</v>
      </c>
      <c r="D496" s="206" t="s">
        <v>151</v>
      </c>
      <c r="E496" s="207" t="s">
        <v>732</v>
      </c>
      <c r="F496" s="208" t="s">
        <v>733</v>
      </c>
      <c r="G496" s="209" t="s">
        <v>265</v>
      </c>
      <c r="H496" s="210">
        <v>0.035000000000000003</v>
      </c>
      <c r="I496" s="211"/>
      <c r="J496" s="212">
        <f>ROUND(I496*H496,2)</f>
        <v>0</v>
      </c>
      <c r="K496" s="208" t="s">
        <v>155</v>
      </c>
      <c r="L496" s="46"/>
      <c r="M496" s="213" t="s">
        <v>32</v>
      </c>
      <c r="N496" s="214" t="s">
        <v>51</v>
      </c>
      <c r="O496" s="86"/>
      <c r="P496" s="215">
        <f>O496*H496</f>
        <v>0</v>
      </c>
      <c r="Q496" s="215">
        <v>0</v>
      </c>
      <c r="R496" s="215">
        <f>Q496*H496</f>
        <v>0</v>
      </c>
      <c r="S496" s="215">
        <v>0</v>
      </c>
      <c r="T496" s="21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7" t="s">
        <v>262</v>
      </c>
      <c r="AT496" s="217" t="s">
        <v>151</v>
      </c>
      <c r="AU496" s="217" t="s">
        <v>89</v>
      </c>
      <c r="AY496" s="18" t="s">
        <v>149</v>
      </c>
      <c r="BE496" s="218">
        <f>IF(N496="základní",J496,0)</f>
        <v>0</v>
      </c>
      <c r="BF496" s="218">
        <f>IF(N496="snížená",J496,0)</f>
        <v>0</v>
      </c>
      <c r="BG496" s="218">
        <f>IF(N496="zákl. přenesená",J496,0)</f>
        <v>0</v>
      </c>
      <c r="BH496" s="218">
        <f>IF(N496="sníž. přenesená",J496,0)</f>
        <v>0</v>
      </c>
      <c r="BI496" s="218">
        <f>IF(N496="nulová",J496,0)</f>
        <v>0</v>
      </c>
      <c r="BJ496" s="18" t="s">
        <v>40</v>
      </c>
      <c r="BK496" s="218">
        <f>ROUND(I496*H496,2)</f>
        <v>0</v>
      </c>
      <c r="BL496" s="18" t="s">
        <v>262</v>
      </c>
      <c r="BM496" s="217" t="s">
        <v>734</v>
      </c>
    </row>
    <row r="497" s="2" customFormat="1">
      <c r="A497" s="40"/>
      <c r="B497" s="41"/>
      <c r="C497" s="42"/>
      <c r="D497" s="219" t="s">
        <v>158</v>
      </c>
      <c r="E497" s="42"/>
      <c r="F497" s="220" t="s">
        <v>735</v>
      </c>
      <c r="G497" s="42"/>
      <c r="H497" s="42"/>
      <c r="I497" s="221"/>
      <c r="J497" s="42"/>
      <c r="K497" s="42"/>
      <c r="L497" s="46"/>
      <c r="M497" s="222"/>
      <c r="N497" s="223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8" t="s">
        <v>158</v>
      </c>
      <c r="AU497" s="18" t="s">
        <v>89</v>
      </c>
    </row>
    <row r="498" s="12" customFormat="1" ht="22.8" customHeight="1">
      <c r="A498" s="12"/>
      <c r="B498" s="190"/>
      <c r="C498" s="191"/>
      <c r="D498" s="192" t="s">
        <v>79</v>
      </c>
      <c r="E498" s="204" t="s">
        <v>736</v>
      </c>
      <c r="F498" s="204" t="s">
        <v>737</v>
      </c>
      <c r="G498" s="191"/>
      <c r="H498" s="191"/>
      <c r="I498" s="194"/>
      <c r="J498" s="205">
        <f>BK498</f>
        <v>0</v>
      </c>
      <c r="K498" s="191"/>
      <c r="L498" s="196"/>
      <c r="M498" s="197"/>
      <c r="N498" s="198"/>
      <c r="O498" s="198"/>
      <c r="P498" s="199">
        <f>P499+P544</f>
        <v>0</v>
      </c>
      <c r="Q498" s="198"/>
      <c r="R498" s="199">
        <f>R499+R544</f>
        <v>0</v>
      </c>
      <c r="S498" s="198"/>
      <c r="T498" s="200">
        <f>T499+T544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01" t="s">
        <v>89</v>
      </c>
      <c r="AT498" s="202" t="s">
        <v>79</v>
      </c>
      <c r="AU498" s="202" t="s">
        <v>40</v>
      </c>
      <c r="AY498" s="201" t="s">
        <v>149</v>
      </c>
      <c r="BK498" s="203">
        <f>BK499+BK544</f>
        <v>0</v>
      </c>
    </row>
    <row r="499" s="12" customFormat="1" ht="20.88" customHeight="1">
      <c r="A499" s="12"/>
      <c r="B499" s="190"/>
      <c r="C499" s="191"/>
      <c r="D499" s="192" t="s">
        <v>79</v>
      </c>
      <c r="E499" s="204" t="s">
        <v>738</v>
      </c>
      <c r="F499" s="204" t="s">
        <v>739</v>
      </c>
      <c r="G499" s="191"/>
      <c r="H499" s="191"/>
      <c r="I499" s="194"/>
      <c r="J499" s="205">
        <f>BK499</f>
        <v>0</v>
      </c>
      <c r="K499" s="191"/>
      <c r="L499" s="196"/>
      <c r="M499" s="197"/>
      <c r="N499" s="198"/>
      <c r="O499" s="198"/>
      <c r="P499" s="199">
        <f>SUM(P500:P543)</f>
        <v>0</v>
      </c>
      <c r="Q499" s="198"/>
      <c r="R499" s="199">
        <f>SUM(R500:R543)</f>
        <v>0</v>
      </c>
      <c r="S499" s="198"/>
      <c r="T499" s="200">
        <f>SUM(T500:T543)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01" t="s">
        <v>89</v>
      </c>
      <c r="AT499" s="202" t="s">
        <v>79</v>
      </c>
      <c r="AU499" s="202" t="s">
        <v>89</v>
      </c>
      <c r="AY499" s="201" t="s">
        <v>149</v>
      </c>
      <c r="BK499" s="203">
        <f>SUM(BK500:BK543)</f>
        <v>0</v>
      </c>
    </row>
    <row r="500" s="2" customFormat="1" ht="16.5" customHeight="1">
      <c r="A500" s="40"/>
      <c r="B500" s="41"/>
      <c r="C500" s="258" t="s">
        <v>740</v>
      </c>
      <c r="D500" s="258" t="s">
        <v>302</v>
      </c>
      <c r="E500" s="259" t="s">
        <v>741</v>
      </c>
      <c r="F500" s="260" t="s">
        <v>742</v>
      </c>
      <c r="G500" s="261" t="s">
        <v>743</v>
      </c>
      <c r="H500" s="262">
        <v>92</v>
      </c>
      <c r="I500" s="263"/>
      <c r="J500" s="264">
        <f>ROUND(I500*H500,2)</f>
        <v>0</v>
      </c>
      <c r="K500" s="260" t="s">
        <v>694</v>
      </c>
      <c r="L500" s="265"/>
      <c r="M500" s="266" t="s">
        <v>32</v>
      </c>
      <c r="N500" s="267" t="s">
        <v>51</v>
      </c>
      <c r="O500" s="86"/>
      <c r="P500" s="215">
        <f>O500*H500</f>
        <v>0</v>
      </c>
      <c r="Q500" s="215">
        <v>0</v>
      </c>
      <c r="R500" s="215">
        <f>Q500*H500</f>
        <v>0</v>
      </c>
      <c r="S500" s="215">
        <v>0</v>
      </c>
      <c r="T500" s="21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361</v>
      </c>
      <c r="AT500" s="217" t="s">
        <v>302</v>
      </c>
      <c r="AU500" s="217" t="s">
        <v>172</v>
      </c>
      <c r="AY500" s="18" t="s">
        <v>149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8" t="s">
        <v>40</v>
      </c>
      <c r="BK500" s="218">
        <f>ROUND(I500*H500,2)</f>
        <v>0</v>
      </c>
      <c r="BL500" s="18" t="s">
        <v>262</v>
      </c>
      <c r="BM500" s="217" t="s">
        <v>744</v>
      </c>
    </row>
    <row r="501" s="2" customFormat="1" ht="16.5" customHeight="1">
      <c r="A501" s="40"/>
      <c r="B501" s="41"/>
      <c r="C501" s="258" t="s">
        <v>745</v>
      </c>
      <c r="D501" s="258" t="s">
        <v>302</v>
      </c>
      <c r="E501" s="259" t="s">
        <v>746</v>
      </c>
      <c r="F501" s="260" t="s">
        <v>747</v>
      </c>
      <c r="G501" s="261" t="s">
        <v>743</v>
      </c>
      <c r="H501" s="262">
        <v>8</v>
      </c>
      <c r="I501" s="263"/>
      <c r="J501" s="264">
        <f>ROUND(I501*H501,2)</f>
        <v>0</v>
      </c>
      <c r="K501" s="260" t="s">
        <v>694</v>
      </c>
      <c r="L501" s="265"/>
      <c r="M501" s="266" t="s">
        <v>32</v>
      </c>
      <c r="N501" s="267" t="s">
        <v>51</v>
      </c>
      <c r="O501" s="86"/>
      <c r="P501" s="215">
        <f>O501*H501</f>
        <v>0</v>
      </c>
      <c r="Q501" s="215">
        <v>0</v>
      </c>
      <c r="R501" s="215">
        <f>Q501*H501</f>
        <v>0</v>
      </c>
      <c r="S501" s="215">
        <v>0</v>
      </c>
      <c r="T501" s="21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7" t="s">
        <v>361</v>
      </c>
      <c r="AT501" s="217" t="s">
        <v>302</v>
      </c>
      <c r="AU501" s="217" t="s">
        <v>172</v>
      </c>
      <c r="AY501" s="18" t="s">
        <v>149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8" t="s">
        <v>40</v>
      </c>
      <c r="BK501" s="218">
        <f>ROUND(I501*H501,2)</f>
        <v>0</v>
      </c>
      <c r="BL501" s="18" t="s">
        <v>262</v>
      </c>
      <c r="BM501" s="217" t="s">
        <v>748</v>
      </c>
    </row>
    <row r="502" s="2" customFormat="1" ht="16.5" customHeight="1">
      <c r="A502" s="40"/>
      <c r="B502" s="41"/>
      <c r="C502" s="258" t="s">
        <v>749</v>
      </c>
      <c r="D502" s="258" t="s">
        <v>302</v>
      </c>
      <c r="E502" s="259" t="s">
        <v>750</v>
      </c>
      <c r="F502" s="260" t="s">
        <v>751</v>
      </c>
      <c r="G502" s="261" t="s">
        <v>743</v>
      </c>
      <c r="H502" s="262">
        <v>2</v>
      </c>
      <c r="I502" s="263"/>
      <c r="J502" s="264">
        <f>ROUND(I502*H502,2)</f>
        <v>0</v>
      </c>
      <c r="K502" s="260" t="s">
        <v>694</v>
      </c>
      <c r="L502" s="265"/>
      <c r="M502" s="266" t="s">
        <v>32</v>
      </c>
      <c r="N502" s="267" t="s">
        <v>51</v>
      </c>
      <c r="O502" s="86"/>
      <c r="P502" s="215">
        <f>O502*H502</f>
        <v>0</v>
      </c>
      <c r="Q502" s="215">
        <v>0</v>
      </c>
      <c r="R502" s="215">
        <f>Q502*H502</f>
        <v>0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361</v>
      </c>
      <c r="AT502" s="217" t="s">
        <v>302</v>
      </c>
      <c r="AU502" s="217" t="s">
        <v>172</v>
      </c>
      <c r="AY502" s="18" t="s">
        <v>149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8" t="s">
        <v>40</v>
      </c>
      <c r="BK502" s="218">
        <f>ROUND(I502*H502,2)</f>
        <v>0</v>
      </c>
      <c r="BL502" s="18" t="s">
        <v>262</v>
      </c>
      <c r="BM502" s="217" t="s">
        <v>752</v>
      </c>
    </row>
    <row r="503" s="2" customFormat="1" ht="16.5" customHeight="1">
      <c r="A503" s="40"/>
      <c r="B503" s="41"/>
      <c r="C503" s="258" t="s">
        <v>753</v>
      </c>
      <c r="D503" s="258" t="s">
        <v>302</v>
      </c>
      <c r="E503" s="259" t="s">
        <v>754</v>
      </c>
      <c r="F503" s="260" t="s">
        <v>755</v>
      </c>
      <c r="G503" s="261" t="s">
        <v>743</v>
      </c>
      <c r="H503" s="262">
        <v>1</v>
      </c>
      <c r="I503" s="263"/>
      <c r="J503" s="264">
        <f>ROUND(I503*H503,2)</f>
        <v>0</v>
      </c>
      <c r="K503" s="260" t="s">
        <v>694</v>
      </c>
      <c r="L503" s="265"/>
      <c r="M503" s="266" t="s">
        <v>32</v>
      </c>
      <c r="N503" s="267" t="s">
        <v>51</v>
      </c>
      <c r="O503" s="86"/>
      <c r="P503" s="215">
        <f>O503*H503</f>
        <v>0</v>
      </c>
      <c r="Q503" s="215">
        <v>0</v>
      </c>
      <c r="R503" s="215">
        <f>Q503*H503</f>
        <v>0</v>
      </c>
      <c r="S503" s="215">
        <v>0</v>
      </c>
      <c r="T503" s="21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7" t="s">
        <v>361</v>
      </c>
      <c r="AT503" s="217" t="s">
        <v>302</v>
      </c>
      <c r="AU503" s="217" t="s">
        <v>172</v>
      </c>
      <c r="AY503" s="18" t="s">
        <v>149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8" t="s">
        <v>40</v>
      </c>
      <c r="BK503" s="218">
        <f>ROUND(I503*H503,2)</f>
        <v>0</v>
      </c>
      <c r="BL503" s="18" t="s">
        <v>262</v>
      </c>
      <c r="BM503" s="217" t="s">
        <v>756</v>
      </c>
    </row>
    <row r="504" s="2" customFormat="1" ht="16.5" customHeight="1">
      <c r="A504" s="40"/>
      <c r="B504" s="41"/>
      <c r="C504" s="258" t="s">
        <v>757</v>
      </c>
      <c r="D504" s="258" t="s">
        <v>302</v>
      </c>
      <c r="E504" s="259" t="s">
        <v>758</v>
      </c>
      <c r="F504" s="260" t="s">
        <v>759</v>
      </c>
      <c r="G504" s="261" t="s">
        <v>743</v>
      </c>
      <c r="H504" s="262">
        <v>1</v>
      </c>
      <c r="I504" s="263"/>
      <c r="J504" s="264">
        <f>ROUND(I504*H504,2)</f>
        <v>0</v>
      </c>
      <c r="K504" s="260" t="s">
        <v>694</v>
      </c>
      <c r="L504" s="265"/>
      <c r="M504" s="266" t="s">
        <v>32</v>
      </c>
      <c r="N504" s="267" t="s">
        <v>51</v>
      </c>
      <c r="O504" s="86"/>
      <c r="P504" s="215">
        <f>O504*H504</f>
        <v>0</v>
      </c>
      <c r="Q504" s="215">
        <v>0</v>
      </c>
      <c r="R504" s="215">
        <f>Q504*H504</f>
        <v>0</v>
      </c>
      <c r="S504" s="215">
        <v>0</v>
      </c>
      <c r="T504" s="21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361</v>
      </c>
      <c r="AT504" s="217" t="s">
        <v>302</v>
      </c>
      <c r="AU504" s="217" t="s">
        <v>172</v>
      </c>
      <c r="AY504" s="18" t="s">
        <v>149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8" t="s">
        <v>40</v>
      </c>
      <c r="BK504" s="218">
        <f>ROUND(I504*H504,2)</f>
        <v>0</v>
      </c>
      <c r="BL504" s="18" t="s">
        <v>262</v>
      </c>
      <c r="BM504" s="217" t="s">
        <v>760</v>
      </c>
    </row>
    <row r="505" s="2" customFormat="1" ht="16.5" customHeight="1">
      <c r="A505" s="40"/>
      <c r="B505" s="41"/>
      <c r="C505" s="258" t="s">
        <v>761</v>
      </c>
      <c r="D505" s="258" t="s">
        <v>302</v>
      </c>
      <c r="E505" s="259" t="s">
        <v>762</v>
      </c>
      <c r="F505" s="260" t="s">
        <v>763</v>
      </c>
      <c r="G505" s="261" t="s">
        <v>743</v>
      </c>
      <c r="H505" s="262">
        <v>1</v>
      </c>
      <c r="I505" s="263"/>
      <c r="J505" s="264">
        <f>ROUND(I505*H505,2)</f>
        <v>0</v>
      </c>
      <c r="K505" s="260" t="s">
        <v>694</v>
      </c>
      <c r="L505" s="265"/>
      <c r="M505" s="266" t="s">
        <v>32</v>
      </c>
      <c r="N505" s="267" t="s">
        <v>51</v>
      </c>
      <c r="O505" s="86"/>
      <c r="P505" s="215">
        <f>O505*H505</f>
        <v>0</v>
      </c>
      <c r="Q505" s="215">
        <v>0</v>
      </c>
      <c r="R505" s="215">
        <f>Q505*H505</f>
        <v>0</v>
      </c>
      <c r="S505" s="215">
        <v>0</v>
      </c>
      <c r="T505" s="21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7" t="s">
        <v>361</v>
      </c>
      <c r="AT505" s="217" t="s">
        <v>302</v>
      </c>
      <c r="AU505" s="217" t="s">
        <v>172</v>
      </c>
      <c r="AY505" s="18" t="s">
        <v>149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8" t="s">
        <v>40</v>
      </c>
      <c r="BK505" s="218">
        <f>ROUND(I505*H505,2)</f>
        <v>0</v>
      </c>
      <c r="BL505" s="18" t="s">
        <v>262</v>
      </c>
      <c r="BM505" s="217" t="s">
        <v>764</v>
      </c>
    </row>
    <row r="506" s="2" customFormat="1" ht="16.5" customHeight="1">
      <c r="A506" s="40"/>
      <c r="B506" s="41"/>
      <c r="C506" s="258" t="s">
        <v>765</v>
      </c>
      <c r="D506" s="258" t="s">
        <v>302</v>
      </c>
      <c r="E506" s="259" t="s">
        <v>766</v>
      </c>
      <c r="F506" s="260" t="s">
        <v>767</v>
      </c>
      <c r="G506" s="261" t="s">
        <v>524</v>
      </c>
      <c r="H506" s="262">
        <v>160</v>
      </c>
      <c r="I506" s="263"/>
      <c r="J506" s="264">
        <f>ROUND(I506*H506,2)</f>
        <v>0</v>
      </c>
      <c r="K506" s="260" t="s">
        <v>694</v>
      </c>
      <c r="L506" s="265"/>
      <c r="M506" s="266" t="s">
        <v>32</v>
      </c>
      <c r="N506" s="267" t="s">
        <v>51</v>
      </c>
      <c r="O506" s="86"/>
      <c r="P506" s="215">
        <f>O506*H506</f>
        <v>0</v>
      </c>
      <c r="Q506" s="215">
        <v>0</v>
      </c>
      <c r="R506" s="215">
        <f>Q506*H506</f>
        <v>0</v>
      </c>
      <c r="S506" s="215">
        <v>0</v>
      </c>
      <c r="T506" s="21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361</v>
      </c>
      <c r="AT506" s="217" t="s">
        <v>302</v>
      </c>
      <c r="AU506" s="217" t="s">
        <v>172</v>
      </c>
      <c r="AY506" s="18" t="s">
        <v>149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8" t="s">
        <v>40</v>
      </c>
      <c r="BK506" s="218">
        <f>ROUND(I506*H506,2)</f>
        <v>0</v>
      </c>
      <c r="BL506" s="18" t="s">
        <v>262</v>
      </c>
      <c r="BM506" s="217" t="s">
        <v>768</v>
      </c>
    </row>
    <row r="507" s="2" customFormat="1" ht="16.5" customHeight="1">
      <c r="A507" s="40"/>
      <c r="B507" s="41"/>
      <c r="C507" s="258" t="s">
        <v>769</v>
      </c>
      <c r="D507" s="258" t="s">
        <v>302</v>
      </c>
      <c r="E507" s="259" t="s">
        <v>770</v>
      </c>
      <c r="F507" s="260" t="s">
        <v>771</v>
      </c>
      <c r="G507" s="261" t="s">
        <v>743</v>
      </c>
      <c r="H507" s="262">
        <v>15</v>
      </c>
      <c r="I507" s="263"/>
      <c r="J507" s="264">
        <f>ROUND(I507*H507,2)</f>
        <v>0</v>
      </c>
      <c r="K507" s="260" t="s">
        <v>694</v>
      </c>
      <c r="L507" s="265"/>
      <c r="M507" s="266" t="s">
        <v>32</v>
      </c>
      <c r="N507" s="267" t="s">
        <v>51</v>
      </c>
      <c r="O507" s="86"/>
      <c r="P507" s="215">
        <f>O507*H507</f>
        <v>0</v>
      </c>
      <c r="Q507" s="215">
        <v>0</v>
      </c>
      <c r="R507" s="215">
        <f>Q507*H507</f>
        <v>0</v>
      </c>
      <c r="S507" s="215">
        <v>0</v>
      </c>
      <c r="T507" s="216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17" t="s">
        <v>361</v>
      </c>
      <c r="AT507" s="217" t="s">
        <v>302</v>
      </c>
      <c r="AU507" s="217" t="s">
        <v>172</v>
      </c>
      <c r="AY507" s="18" t="s">
        <v>149</v>
      </c>
      <c r="BE507" s="218">
        <f>IF(N507="základní",J507,0)</f>
        <v>0</v>
      </c>
      <c r="BF507" s="218">
        <f>IF(N507="snížená",J507,0)</f>
        <v>0</v>
      </c>
      <c r="BG507" s="218">
        <f>IF(N507="zákl. přenesená",J507,0)</f>
        <v>0</v>
      </c>
      <c r="BH507" s="218">
        <f>IF(N507="sníž. přenesená",J507,0)</f>
        <v>0</v>
      </c>
      <c r="BI507" s="218">
        <f>IF(N507="nulová",J507,0)</f>
        <v>0</v>
      </c>
      <c r="BJ507" s="18" t="s">
        <v>40</v>
      </c>
      <c r="BK507" s="218">
        <f>ROUND(I507*H507,2)</f>
        <v>0</v>
      </c>
      <c r="BL507" s="18" t="s">
        <v>262</v>
      </c>
      <c r="BM507" s="217" t="s">
        <v>772</v>
      </c>
    </row>
    <row r="508" s="2" customFormat="1" ht="16.5" customHeight="1">
      <c r="A508" s="40"/>
      <c r="B508" s="41"/>
      <c r="C508" s="258" t="s">
        <v>773</v>
      </c>
      <c r="D508" s="258" t="s">
        <v>302</v>
      </c>
      <c r="E508" s="259" t="s">
        <v>774</v>
      </c>
      <c r="F508" s="260" t="s">
        <v>775</v>
      </c>
      <c r="G508" s="261" t="s">
        <v>743</v>
      </c>
      <c r="H508" s="262">
        <v>15</v>
      </c>
      <c r="I508" s="263"/>
      <c r="J508" s="264">
        <f>ROUND(I508*H508,2)</f>
        <v>0</v>
      </c>
      <c r="K508" s="260" t="s">
        <v>694</v>
      </c>
      <c r="L508" s="265"/>
      <c r="M508" s="266" t="s">
        <v>32</v>
      </c>
      <c r="N508" s="267" t="s">
        <v>51</v>
      </c>
      <c r="O508" s="86"/>
      <c r="P508" s="215">
        <f>O508*H508</f>
        <v>0</v>
      </c>
      <c r="Q508" s="215">
        <v>0</v>
      </c>
      <c r="R508" s="215">
        <f>Q508*H508</f>
        <v>0</v>
      </c>
      <c r="S508" s="215">
        <v>0</v>
      </c>
      <c r="T508" s="21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7" t="s">
        <v>361</v>
      </c>
      <c r="AT508" s="217" t="s">
        <v>302</v>
      </c>
      <c r="AU508" s="217" t="s">
        <v>172</v>
      </c>
      <c r="AY508" s="18" t="s">
        <v>149</v>
      </c>
      <c r="BE508" s="218">
        <f>IF(N508="základní",J508,0)</f>
        <v>0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8" t="s">
        <v>40</v>
      </c>
      <c r="BK508" s="218">
        <f>ROUND(I508*H508,2)</f>
        <v>0</v>
      </c>
      <c r="BL508" s="18" t="s">
        <v>262</v>
      </c>
      <c r="BM508" s="217" t="s">
        <v>776</v>
      </c>
    </row>
    <row r="509" s="2" customFormat="1" ht="16.5" customHeight="1">
      <c r="A509" s="40"/>
      <c r="B509" s="41"/>
      <c r="C509" s="258" t="s">
        <v>777</v>
      </c>
      <c r="D509" s="258" t="s">
        <v>302</v>
      </c>
      <c r="E509" s="259" t="s">
        <v>774</v>
      </c>
      <c r="F509" s="260" t="s">
        <v>775</v>
      </c>
      <c r="G509" s="261" t="s">
        <v>743</v>
      </c>
      <c r="H509" s="262">
        <v>4</v>
      </c>
      <c r="I509" s="263"/>
      <c r="J509" s="264">
        <f>ROUND(I509*H509,2)</f>
        <v>0</v>
      </c>
      <c r="K509" s="260" t="s">
        <v>694</v>
      </c>
      <c r="L509" s="265"/>
      <c r="M509" s="266" t="s">
        <v>32</v>
      </c>
      <c r="N509" s="267" t="s">
        <v>51</v>
      </c>
      <c r="O509" s="86"/>
      <c r="P509" s="215">
        <f>O509*H509</f>
        <v>0</v>
      </c>
      <c r="Q509" s="215">
        <v>0</v>
      </c>
      <c r="R509" s="215">
        <f>Q509*H509</f>
        <v>0</v>
      </c>
      <c r="S509" s="215">
        <v>0</v>
      </c>
      <c r="T509" s="21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7" t="s">
        <v>361</v>
      </c>
      <c r="AT509" s="217" t="s">
        <v>302</v>
      </c>
      <c r="AU509" s="217" t="s">
        <v>172</v>
      </c>
      <c r="AY509" s="18" t="s">
        <v>149</v>
      </c>
      <c r="BE509" s="218">
        <f>IF(N509="základní",J509,0)</f>
        <v>0</v>
      </c>
      <c r="BF509" s="218">
        <f>IF(N509="snížená",J509,0)</f>
        <v>0</v>
      </c>
      <c r="BG509" s="218">
        <f>IF(N509="zákl. přenesená",J509,0)</f>
        <v>0</v>
      </c>
      <c r="BH509" s="218">
        <f>IF(N509="sníž. přenesená",J509,0)</f>
        <v>0</v>
      </c>
      <c r="BI509" s="218">
        <f>IF(N509="nulová",J509,0)</f>
        <v>0</v>
      </c>
      <c r="BJ509" s="18" t="s">
        <v>40</v>
      </c>
      <c r="BK509" s="218">
        <f>ROUND(I509*H509,2)</f>
        <v>0</v>
      </c>
      <c r="BL509" s="18" t="s">
        <v>262</v>
      </c>
      <c r="BM509" s="217" t="s">
        <v>778</v>
      </c>
    </row>
    <row r="510" s="2" customFormat="1" ht="16.5" customHeight="1">
      <c r="A510" s="40"/>
      <c r="B510" s="41"/>
      <c r="C510" s="258" t="s">
        <v>779</v>
      </c>
      <c r="D510" s="258" t="s">
        <v>302</v>
      </c>
      <c r="E510" s="259" t="s">
        <v>780</v>
      </c>
      <c r="F510" s="260" t="s">
        <v>781</v>
      </c>
      <c r="G510" s="261" t="s">
        <v>743</v>
      </c>
      <c r="H510" s="262">
        <v>100</v>
      </c>
      <c r="I510" s="263"/>
      <c r="J510" s="264">
        <f>ROUND(I510*H510,2)</f>
        <v>0</v>
      </c>
      <c r="K510" s="260" t="s">
        <v>694</v>
      </c>
      <c r="L510" s="265"/>
      <c r="M510" s="266" t="s">
        <v>32</v>
      </c>
      <c r="N510" s="267" t="s">
        <v>51</v>
      </c>
      <c r="O510" s="86"/>
      <c r="P510" s="215">
        <f>O510*H510</f>
        <v>0</v>
      </c>
      <c r="Q510" s="215">
        <v>0</v>
      </c>
      <c r="R510" s="215">
        <f>Q510*H510</f>
        <v>0</v>
      </c>
      <c r="S510" s="215">
        <v>0</v>
      </c>
      <c r="T510" s="216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17" t="s">
        <v>361</v>
      </c>
      <c r="AT510" s="217" t="s">
        <v>302</v>
      </c>
      <c r="AU510" s="217" t="s">
        <v>172</v>
      </c>
      <c r="AY510" s="18" t="s">
        <v>149</v>
      </c>
      <c r="BE510" s="218">
        <f>IF(N510="základní",J510,0)</f>
        <v>0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8" t="s">
        <v>40</v>
      </c>
      <c r="BK510" s="218">
        <f>ROUND(I510*H510,2)</f>
        <v>0</v>
      </c>
      <c r="BL510" s="18" t="s">
        <v>262</v>
      </c>
      <c r="BM510" s="217" t="s">
        <v>782</v>
      </c>
    </row>
    <row r="511" s="2" customFormat="1" ht="21.75" customHeight="1">
      <c r="A511" s="40"/>
      <c r="B511" s="41"/>
      <c r="C511" s="258" t="s">
        <v>783</v>
      </c>
      <c r="D511" s="258" t="s">
        <v>302</v>
      </c>
      <c r="E511" s="259" t="s">
        <v>784</v>
      </c>
      <c r="F511" s="260" t="s">
        <v>785</v>
      </c>
      <c r="G511" s="261" t="s">
        <v>743</v>
      </c>
      <c r="H511" s="262">
        <v>8</v>
      </c>
      <c r="I511" s="263"/>
      <c r="J511" s="264">
        <f>ROUND(I511*H511,2)</f>
        <v>0</v>
      </c>
      <c r="K511" s="260" t="s">
        <v>694</v>
      </c>
      <c r="L511" s="265"/>
      <c r="M511" s="266" t="s">
        <v>32</v>
      </c>
      <c r="N511" s="267" t="s">
        <v>51</v>
      </c>
      <c r="O511" s="86"/>
      <c r="P511" s="215">
        <f>O511*H511</f>
        <v>0</v>
      </c>
      <c r="Q511" s="215">
        <v>0</v>
      </c>
      <c r="R511" s="215">
        <f>Q511*H511</f>
        <v>0</v>
      </c>
      <c r="S511" s="215">
        <v>0</v>
      </c>
      <c r="T511" s="21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7" t="s">
        <v>361</v>
      </c>
      <c r="AT511" s="217" t="s">
        <v>302</v>
      </c>
      <c r="AU511" s="217" t="s">
        <v>172</v>
      </c>
      <c r="AY511" s="18" t="s">
        <v>149</v>
      </c>
      <c r="BE511" s="218">
        <f>IF(N511="základní",J511,0)</f>
        <v>0</v>
      </c>
      <c r="BF511" s="218">
        <f>IF(N511="snížená",J511,0)</f>
        <v>0</v>
      </c>
      <c r="BG511" s="218">
        <f>IF(N511="zákl. přenesená",J511,0)</f>
        <v>0</v>
      </c>
      <c r="BH511" s="218">
        <f>IF(N511="sníž. přenesená",J511,0)</f>
        <v>0</v>
      </c>
      <c r="BI511" s="218">
        <f>IF(N511="nulová",J511,0)</f>
        <v>0</v>
      </c>
      <c r="BJ511" s="18" t="s">
        <v>40</v>
      </c>
      <c r="BK511" s="218">
        <f>ROUND(I511*H511,2)</f>
        <v>0</v>
      </c>
      <c r="BL511" s="18" t="s">
        <v>262</v>
      </c>
      <c r="BM511" s="217" t="s">
        <v>786</v>
      </c>
    </row>
    <row r="512" s="2" customFormat="1" ht="16.5" customHeight="1">
      <c r="A512" s="40"/>
      <c r="B512" s="41"/>
      <c r="C512" s="258" t="s">
        <v>787</v>
      </c>
      <c r="D512" s="258" t="s">
        <v>302</v>
      </c>
      <c r="E512" s="259" t="s">
        <v>788</v>
      </c>
      <c r="F512" s="260" t="s">
        <v>789</v>
      </c>
      <c r="G512" s="261" t="s">
        <v>524</v>
      </c>
      <c r="H512" s="262">
        <v>215</v>
      </c>
      <c r="I512" s="263"/>
      <c r="J512" s="264">
        <f>ROUND(I512*H512,2)</f>
        <v>0</v>
      </c>
      <c r="K512" s="260" t="s">
        <v>694</v>
      </c>
      <c r="L512" s="265"/>
      <c r="M512" s="266" t="s">
        <v>32</v>
      </c>
      <c r="N512" s="267" t="s">
        <v>51</v>
      </c>
      <c r="O512" s="86"/>
      <c r="P512" s="215">
        <f>O512*H512</f>
        <v>0</v>
      </c>
      <c r="Q512" s="215">
        <v>0</v>
      </c>
      <c r="R512" s="215">
        <f>Q512*H512</f>
        <v>0</v>
      </c>
      <c r="S512" s="215">
        <v>0</v>
      </c>
      <c r="T512" s="216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7" t="s">
        <v>361</v>
      </c>
      <c r="AT512" s="217" t="s">
        <v>302</v>
      </c>
      <c r="AU512" s="217" t="s">
        <v>172</v>
      </c>
      <c r="AY512" s="18" t="s">
        <v>149</v>
      </c>
      <c r="BE512" s="218">
        <f>IF(N512="základní",J512,0)</f>
        <v>0</v>
      </c>
      <c r="BF512" s="218">
        <f>IF(N512="snížená",J512,0)</f>
        <v>0</v>
      </c>
      <c r="BG512" s="218">
        <f>IF(N512="zákl. přenesená",J512,0)</f>
        <v>0</v>
      </c>
      <c r="BH512" s="218">
        <f>IF(N512="sníž. přenesená",J512,0)</f>
        <v>0</v>
      </c>
      <c r="BI512" s="218">
        <f>IF(N512="nulová",J512,0)</f>
        <v>0</v>
      </c>
      <c r="BJ512" s="18" t="s">
        <v>40</v>
      </c>
      <c r="BK512" s="218">
        <f>ROUND(I512*H512,2)</f>
        <v>0</v>
      </c>
      <c r="BL512" s="18" t="s">
        <v>262</v>
      </c>
      <c r="BM512" s="217" t="s">
        <v>790</v>
      </c>
    </row>
    <row r="513" s="2" customFormat="1" ht="16.5" customHeight="1">
      <c r="A513" s="40"/>
      <c r="B513" s="41"/>
      <c r="C513" s="258" t="s">
        <v>791</v>
      </c>
      <c r="D513" s="258" t="s">
        <v>302</v>
      </c>
      <c r="E513" s="259" t="s">
        <v>792</v>
      </c>
      <c r="F513" s="260" t="s">
        <v>793</v>
      </c>
      <c r="G513" s="261" t="s">
        <v>524</v>
      </c>
      <c r="H513" s="262">
        <v>186</v>
      </c>
      <c r="I513" s="263"/>
      <c r="J513" s="264">
        <f>ROUND(I513*H513,2)</f>
        <v>0</v>
      </c>
      <c r="K513" s="260" t="s">
        <v>694</v>
      </c>
      <c r="L513" s="265"/>
      <c r="M513" s="266" t="s">
        <v>32</v>
      </c>
      <c r="N513" s="267" t="s">
        <v>51</v>
      </c>
      <c r="O513" s="86"/>
      <c r="P513" s="215">
        <f>O513*H513</f>
        <v>0</v>
      </c>
      <c r="Q513" s="215">
        <v>0</v>
      </c>
      <c r="R513" s="215">
        <f>Q513*H513</f>
        <v>0</v>
      </c>
      <c r="S513" s="215">
        <v>0</v>
      </c>
      <c r="T513" s="21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7" t="s">
        <v>361</v>
      </c>
      <c r="AT513" s="217" t="s">
        <v>302</v>
      </c>
      <c r="AU513" s="217" t="s">
        <v>172</v>
      </c>
      <c r="AY513" s="18" t="s">
        <v>149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8" t="s">
        <v>40</v>
      </c>
      <c r="BK513" s="218">
        <f>ROUND(I513*H513,2)</f>
        <v>0</v>
      </c>
      <c r="BL513" s="18" t="s">
        <v>262</v>
      </c>
      <c r="BM513" s="217" t="s">
        <v>794</v>
      </c>
    </row>
    <row r="514" s="2" customFormat="1" ht="16.5" customHeight="1">
      <c r="A514" s="40"/>
      <c r="B514" s="41"/>
      <c r="C514" s="258" t="s">
        <v>795</v>
      </c>
      <c r="D514" s="258" t="s">
        <v>302</v>
      </c>
      <c r="E514" s="259" t="s">
        <v>796</v>
      </c>
      <c r="F514" s="260" t="s">
        <v>797</v>
      </c>
      <c r="G514" s="261" t="s">
        <v>743</v>
      </c>
      <c r="H514" s="262">
        <v>165</v>
      </c>
      <c r="I514" s="263"/>
      <c r="J514" s="264">
        <f>ROUND(I514*H514,2)</f>
        <v>0</v>
      </c>
      <c r="K514" s="260" t="s">
        <v>694</v>
      </c>
      <c r="L514" s="265"/>
      <c r="M514" s="266" t="s">
        <v>32</v>
      </c>
      <c r="N514" s="267" t="s">
        <v>51</v>
      </c>
      <c r="O514" s="86"/>
      <c r="P514" s="215">
        <f>O514*H514</f>
        <v>0</v>
      </c>
      <c r="Q514" s="215">
        <v>0</v>
      </c>
      <c r="R514" s="215">
        <f>Q514*H514</f>
        <v>0</v>
      </c>
      <c r="S514" s="215">
        <v>0</v>
      </c>
      <c r="T514" s="21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17" t="s">
        <v>361</v>
      </c>
      <c r="AT514" s="217" t="s">
        <v>302</v>
      </c>
      <c r="AU514" s="217" t="s">
        <v>172</v>
      </c>
      <c r="AY514" s="18" t="s">
        <v>149</v>
      </c>
      <c r="BE514" s="218">
        <f>IF(N514="základní",J514,0)</f>
        <v>0</v>
      </c>
      <c r="BF514" s="218">
        <f>IF(N514="snížená",J514,0)</f>
        <v>0</v>
      </c>
      <c r="BG514" s="218">
        <f>IF(N514="zákl. přenesená",J514,0)</f>
        <v>0</v>
      </c>
      <c r="BH514" s="218">
        <f>IF(N514="sníž. přenesená",J514,0)</f>
        <v>0</v>
      </c>
      <c r="BI514" s="218">
        <f>IF(N514="nulová",J514,0)</f>
        <v>0</v>
      </c>
      <c r="BJ514" s="18" t="s">
        <v>40</v>
      </c>
      <c r="BK514" s="218">
        <f>ROUND(I514*H514,2)</f>
        <v>0</v>
      </c>
      <c r="BL514" s="18" t="s">
        <v>262</v>
      </c>
      <c r="BM514" s="217" t="s">
        <v>798</v>
      </c>
    </row>
    <row r="515" s="2" customFormat="1" ht="16.5" customHeight="1">
      <c r="A515" s="40"/>
      <c r="B515" s="41"/>
      <c r="C515" s="258" t="s">
        <v>799</v>
      </c>
      <c r="D515" s="258" t="s">
        <v>302</v>
      </c>
      <c r="E515" s="259" t="s">
        <v>800</v>
      </c>
      <c r="F515" s="260" t="s">
        <v>801</v>
      </c>
      <c r="G515" s="261" t="s">
        <v>743</v>
      </c>
      <c r="H515" s="262">
        <v>132</v>
      </c>
      <c r="I515" s="263"/>
      <c r="J515" s="264">
        <f>ROUND(I515*H515,2)</f>
        <v>0</v>
      </c>
      <c r="K515" s="260" t="s">
        <v>694</v>
      </c>
      <c r="L515" s="265"/>
      <c r="M515" s="266" t="s">
        <v>32</v>
      </c>
      <c r="N515" s="267" t="s">
        <v>51</v>
      </c>
      <c r="O515" s="86"/>
      <c r="P515" s="215">
        <f>O515*H515</f>
        <v>0</v>
      </c>
      <c r="Q515" s="215">
        <v>0</v>
      </c>
      <c r="R515" s="215">
        <f>Q515*H515</f>
        <v>0</v>
      </c>
      <c r="S515" s="215">
        <v>0</v>
      </c>
      <c r="T515" s="21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7" t="s">
        <v>361</v>
      </c>
      <c r="AT515" s="217" t="s">
        <v>302</v>
      </c>
      <c r="AU515" s="217" t="s">
        <v>172</v>
      </c>
      <c r="AY515" s="18" t="s">
        <v>149</v>
      </c>
      <c r="BE515" s="218">
        <f>IF(N515="základní",J515,0)</f>
        <v>0</v>
      </c>
      <c r="BF515" s="218">
        <f>IF(N515="snížená",J515,0)</f>
        <v>0</v>
      </c>
      <c r="BG515" s="218">
        <f>IF(N515="zákl. přenesená",J515,0)</f>
        <v>0</v>
      </c>
      <c r="BH515" s="218">
        <f>IF(N515="sníž. přenesená",J515,0)</f>
        <v>0</v>
      </c>
      <c r="BI515" s="218">
        <f>IF(N515="nulová",J515,0)</f>
        <v>0</v>
      </c>
      <c r="BJ515" s="18" t="s">
        <v>40</v>
      </c>
      <c r="BK515" s="218">
        <f>ROUND(I515*H515,2)</f>
        <v>0</v>
      </c>
      <c r="BL515" s="18" t="s">
        <v>262</v>
      </c>
      <c r="BM515" s="217" t="s">
        <v>802</v>
      </c>
    </row>
    <row r="516" s="2" customFormat="1" ht="16.5" customHeight="1">
      <c r="A516" s="40"/>
      <c r="B516" s="41"/>
      <c r="C516" s="258" t="s">
        <v>803</v>
      </c>
      <c r="D516" s="258" t="s">
        <v>302</v>
      </c>
      <c r="E516" s="259" t="s">
        <v>804</v>
      </c>
      <c r="F516" s="260" t="s">
        <v>805</v>
      </c>
      <c r="G516" s="261" t="s">
        <v>743</v>
      </c>
      <c r="H516" s="262">
        <v>60</v>
      </c>
      <c r="I516" s="263"/>
      <c r="J516" s="264">
        <f>ROUND(I516*H516,2)</f>
        <v>0</v>
      </c>
      <c r="K516" s="260" t="s">
        <v>694</v>
      </c>
      <c r="L516" s="265"/>
      <c r="M516" s="266" t="s">
        <v>32</v>
      </c>
      <c r="N516" s="267" t="s">
        <v>51</v>
      </c>
      <c r="O516" s="86"/>
      <c r="P516" s="215">
        <f>O516*H516</f>
        <v>0</v>
      </c>
      <c r="Q516" s="215">
        <v>0</v>
      </c>
      <c r="R516" s="215">
        <f>Q516*H516</f>
        <v>0</v>
      </c>
      <c r="S516" s="215">
        <v>0</v>
      </c>
      <c r="T516" s="216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17" t="s">
        <v>361</v>
      </c>
      <c r="AT516" s="217" t="s">
        <v>302</v>
      </c>
      <c r="AU516" s="217" t="s">
        <v>172</v>
      </c>
      <c r="AY516" s="18" t="s">
        <v>149</v>
      </c>
      <c r="BE516" s="218">
        <f>IF(N516="základní",J516,0)</f>
        <v>0</v>
      </c>
      <c r="BF516" s="218">
        <f>IF(N516="snížená",J516,0)</f>
        <v>0</v>
      </c>
      <c r="BG516" s="218">
        <f>IF(N516="zákl. přenesená",J516,0)</f>
        <v>0</v>
      </c>
      <c r="BH516" s="218">
        <f>IF(N516="sníž. přenesená",J516,0)</f>
        <v>0</v>
      </c>
      <c r="BI516" s="218">
        <f>IF(N516="nulová",J516,0)</f>
        <v>0</v>
      </c>
      <c r="BJ516" s="18" t="s">
        <v>40</v>
      </c>
      <c r="BK516" s="218">
        <f>ROUND(I516*H516,2)</f>
        <v>0</v>
      </c>
      <c r="BL516" s="18" t="s">
        <v>262</v>
      </c>
      <c r="BM516" s="217" t="s">
        <v>806</v>
      </c>
    </row>
    <row r="517" s="2" customFormat="1" ht="16.5" customHeight="1">
      <c r="A517" s="40"/>
      <c r="B517" s="41"/>
      <c r="C517" s="258" t="s">
        <v>807</v>
      </c>
      <c r="D517" s="258" t="s">
        <v>302</v>
      </c>
      <c r="E517" s="259" t="s">
        <v>808</v>
      </c>
      <c r="F517" s="260" t="s">
        <v>809</v>
      </c>
      <c r="G517" s="261" t="s">
        <v>524</v>
      </c>
      <c r="H517" s="262">
        <v>985</v>
      </c>
      <c r="I517" s="263"/>
      <c r="J517" s="264">
        <f>ROUND(I517*H517,2)</f>
        <v>0</v>
      </c>
      <c r="K517" s="260" t="s">
        <v>694</v>
      </c>
      <c r="L517" s="265"/>
      <c r="M517" s="266" t="s">
        <v>32</v>
      </c>
      <c r="N517" s="267" t="s">
        <v>51</v>
      </c>
      <c r="O517" s="86"/>
      <c r="P517" s="215">
        <f>O517*H517</f>
        <v>0</v>
      </c>
      <c r="Q517" s="215">
        <v>0</v>
      </c>
      <c r="R517" s="215">
        <f>Q517*H517</f>
        <v>0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361</v>
      </c>
      <c r="AT517" s="217" t="s">
        <v>302</v>
      </c>
      <c r="AU517" s="217" t="s">
        <v>172</v>
      </c>
      <c r="AY517" s="18" t="s">
        <v>149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8" t="s">
        <v>40</v>
      </c>
      <c r="BK517" s="218">
        <f>ROUND(I517*H517,2)</f>
        <v>0</v>
      </c>
      <c r="BL517" s="18" t="s">
        <v>262</v>
      </c>
      <c r="BM517" s="217" t="s">
        <v>810</v>
      </c>
    </row>
    <row r="518" s="2" customFormat="1" ht="16.5" customHeight="1">
      <c r="A518" s="40"/>
      <c r="B518" s="41"/>
      <c r="C518" s="258" t="s">
        <v>811</v>
      </c>
      <c r="D518" s="258" t="s">
        <v>302</v>
      </c>
      <c r="E518" s="259" t="s">
        <v>812</v>
      </c>
      <c r="F518" s="260" t="s">
        <v>813</v>
      </c>
      <c r="G518" s="261" t="s">
        <v>524</v>
      </c>
      <c r="H518" s="262">
        <v>450</v>
      </c>
      <c r="I518" s="263"/>
      <c r="J518" s="264">
        <f>ROUND(I518*H518,2)</f>
        <v>0</v>
      </c>
      <c r="K518" s="260" t="s">
        <v>694</v>
      </c>
      <c r="L518" s="265"/>
      <c r="M518" s="266" t="s">
        <v>32</v>
      </c>
      <c r="N518" s="267" t="s">
        <v>51</v>
      </c>
      <c r="O518" s="86"/>
      <c r="P518" s="215">
        <f>O518*H518</f>
        <v>0</v>
      </c>
      <c r="Q518" s="215">
        <v>0</v>
      </c>
      <c r="R518" s="215">
        <f>Q518*H518</f>
        <v>0</v>
      </c>
      <c r="S518" s="215">
        <v>0</v>
      </c>
      <c r="T518" s="216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17" t="s">
        <v>361</v>
      </c>
      <c r="AT518" s="217" t="s">
        <v>302</v>
      </c>
      <c r="AU518" s="217" t="s">
        <v>172</v>
      </c>
      <c r="AY518" s="18" t="s">
        <v>149</v>
      </c>
      <c r="BE518" s="218">
        <f>IF(N518="základní",J518,0)</f>
        <v>0</v>
      </c>
      <c r="BF518" s="218">
        <f>IF(N518="snížená",J518,0)</f>
        <v>0</v>
      </c>
      <c r="BG518" s="218">
        <f>IF(N518="zákl. přenesená",J518,0)</f>
        <v>0</v>
      </c>
      <c r="BH518" s="218">
        <f>IF(N518="sníž. přenesená",J518,0)</f>
        <v>0</v>
      </c>
      <c r="BI518" s="218">
        <f>IF(N518="nulová",J518,0)</f>
        <v>0</v>
      </c>
      <c r="BJ518" s="18" t="s">
        <v>40</v>
      </c>
      <c r="BK518" s="218">
        <f>ROUND(I518*H518,2)</f>
        <v>0</v>
      </c>
      <c r="BL518" s="18" t="s">
        <v>262</v>
      </c>
      <c r="BM518" s="217" t="s">
        <v>814</v>
      </c>
    </row>
    <row r="519" s="2" customFormat="1" ht="16.5" customHeight="1">
      <c r="A519" s="40"/>
      <c r="B519" s="41"/>
      <c r="C519" s="258" t="s">
        <v>815</v>
      </c>
      <c r="D519" s="258" t="s">
        <v>302</v>
      </c>
      <c r="E519" s="259" t="s">
        <v>816</v>
      </c>
      <c r="F519" s="260" t="s">
        <v>817</v>
      </c>
      <c r="G519" s="261" t="s">
        <v>524</v>
      </c>
      <c r="H519" s="262">
        <v>795</v>
      </c>
      <c r="I519" s="263"/>
      <c r="J519" s="264">
        <f>ROUND(I519*H519,2)</f>
        <v>0</v>
      </c>
      <c r="K519" s="260" t="s">
        <v>694</v>
      </c>
      <c r="L519" s="265"/>
      <c r="M519" s="266" t="s">
        <v>32</v>
      </c>
      <c r="N519" s="267" t="s">
        <v>51</v>
      </c>
      <c r="O519" s="86"/>
      <c r="P519" s="215">
        <f>O519*H519</f>
        <v>0</v>
      </c>
      <c r="Q519" s="215">
        <v>0</v>
      </c>
      <c r="R519" s="215">
        <f>Q519*H519</f>
        <v>0</v>
      </c>
      <c r="S519" s="215">
        <v>0</v>
      </c>
      <c r="T519" s="216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7" t="s">
        <v>361</v>
      </c>
      <c r="AT519" s="217" t="s">
        <v>302</v>
      </c>
      <c r="AU519" s="217" t="s">
        <v>172</v>
      </c>
      <c r="AY519" s="18" t="s">
        <v>149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8" t="s">
        <v>40</v>
      </c>
      <c r="BK519" s="218">
        <f>ROUND(I519*H519,2)</f>
        <v>0</v>
      </c>
      <c r="BL519" s="18" t="s">
        <v>262</v>
      </c>
      <c r="BM519" s="217" t="s">
        <v>818</v>
      </c>
    </row>
    <row r="520" s="2" customFormat="1" ht="16.5" customHeight="1">
      <c r="A520" s="40"/>
      <c r="B520" s="41"/>
      <c r="C520" s="258" t="s">
        <v>819</v>
      </c>
      <c r="D520" s="258" t="s">
        <v>302</v>
      </c>
      <c r="E520" s="259" t="s">
        <v>820</v>
      </c>
      <c r="F520" s="260" t="s">
        <v>821</v>
      </c>
      <c r="G520" s="261" t="s">
        <v>524</v>
      </c>
      <c r="H520" s="262">
        <v>325</v>
      </c>
      <c r="I520" s="263"/>
      <c r="J520" s="264">
        <f>ROUND(I520*H520,2)</f>
        <v>0</v>
      </c>
      <c r="K520" s="260" t="s">
        <v>694</v>
      </c>
      <c r="L520" s="265"/>
      <c r="M520" s="266" t="s">
        <v>32</v>
      </c>
      <c r="N520" s="267" t="s">
        <v>51</v>
      </c>
      <c r="O520" s="86"/>
      <c r="P520" s="215">
        <f>O520*H520</f>
        <v>0</v>
      </c>
      <c r="Q520" s="215">
        <v>0</v>
      </c>
      <c r="R520" s="215">
        <f>Q520*H520</f>
        <v>0</v>
      </c>
      <c r="S520" s="215">
        <v>0</v>
      </c>
      <c r="T520" s="21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7" t="s">
        <v>361</v>
      </c>
      <c r="AT520" s="217" t="s">
        <v>302</v>
      </c>
      <c r="AU520" s="217" t="s">
        <v>172</v>
      </c>
      <c r="AY520" s="18" t="s">
        <v>149</v>
      </c>
      <c r="BE520" s="218">
        <f>IF(N520="základní",J520,0)</f>
        <v>0</v>
      </c>
      <c r="BF520" s="218">
        <f>IF(N520="snížená",J520,0)</f>
        <v>0</v>
      </c>
      <c r="BG520" s="218">
        <f>IF(N520="zákl. přenesená",J520,0)</f>
        <v>0</v>
      </c>
      <c r="BH520" s="218">
        <f>IF(N520="sníž. přenesená",J520,0)</f>
        <v>0</v>
      </c>
      <c r="BI520" s="218">
        <f>IF(N520="nulová",J520,0)</f>
        <v>0</v>
      </c>
      <c r="BJ520" s="18" t="s">
        <v>40</v>
      </c>
      <c r="BK520" s="218">
        <f>ROUND(I520*H520,2)</f>
        <v>0</v>
      </c>
      <c r="BL520" s="18" t="s">
        <v>262</v>
      </c>
      <c r="BM520" s="217" t="s">
        <v>822</v>
      </c>
    </row>
    <row r="521" s="2" customFormat="1" ht="16.5" customHeight="1">
      <c r="A521" s="40"/>
      <c r="B521" s="41"/>
      <c r="C521" s="258" t="s">
        <v>823</v>
      </c>
      <c r="D521" s="258" t="s">
        <v>302</v>
      </c>
      <c r="E521" s="259" t="s">
        <v>824</v>
      </c>
      <c r="F521" s="260" t="s">
        <v>825</v>
      </c>
      <c r="G521" s="261" t="s">
        <v>524</v>
      </c>
      <c r="H521" s="262">
        <v>310</v>
      </c>
      <c r="I521" s="263"/>
      <c r="J521" s="264">
        <f>ROUND(I521*H521,2)</f>
        <v>0</v>
      </c>
      <c r="K521" s="260" t="s">
        <v>694</v>
      </c>
      <c r="L521" s="265"/>
      <c r="M521" s="266" t="s">
        <v>32</v>
      </c>
      <c r="N521" s="267" t="s">
        <v>51</v>
      </c>
      <c r="O521" s="86"/>
      <c r="P521" s="215">
        <f>O521*H521</f>
        <v>0</v>
      </c>
      <c r="Q521" s="215">
        <v>0</v>
      </c>
      <c r="R521" s="215">
        <f>Q521*H521</f>
        <v>0</v>
      </c>
      <c r="S521" s="215">
        <v>0</v>
      </c>
      <c r="T521" s="216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7" t="s">
        <v>361</v>
      </c>
      <c r="AT521" s="217" t="s">
        <v>302</v>
      </c>
      <c r="AU521" s="217" t="s">
        <v>172</v>
      </c>
      <c r="AY521" s="18" t="s">
        <v>149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8" t="s">
        <v>40</v>
      </c>
      <c r="BK521" s="218">
        <f>ROUND(I521*H521,2)</f>
        <v>0</v>
      </c>
      <c r="BL521" s="18" t="s">
        <v>262</v>
      </c>
      <c r="BM521" s="217" t="s">
        <v>826</v>
      </c>
    </row>
    <row r="522" s="2" customFormat="1" ht="21.75" customHeight="1">
      <c r="A522" s="40"/>
      <c r="B522" s="41"/>
      <c r="C522" s="206" t="s">
        <v>827</v>
      </c>
      <c r="D522" s="206" t="s">
        <v>151</v>
      </c>
      <c r="E522" s="207" t="s">
        <v>828</v>
      </c>
      <c r="F522" s="208" t="s">
        <v>829</v>
      </c>
      <c r="G522" s="209" t="s">
        <v>743</v>
      </c>
      <c r="H522" s="210">
        <v>1</v>
      </c>
      <c r="I522" s="211"/>
      <c r="J522" s="212">
        <f>ROUND(I522*H522,2)</f>
        <v>0</v>
      </c>
      <c r="K522" s="208" t="s">
        <v>694</v>
      </c>
      <c r="L522" s="46"/>
      <c r="M522" s="213" t="s">
        <v>32</v>
      </c>
      <c r="N522" s="214" t="s">
        <v>51</v>
      </c>
      <c r="O522" s="86"/>
      <c r="P522" s="215">
        <f>O522*H522</f>
        <v>0</v>
      </c>
      <c r="Q522" s="215">
        <v>0</v>
      </c>
      <c r="R522" s="215">
        <f>Q522*H522</f>
        <v>0</v>
      </c>
      <c r="S522" s="215">
        <v>0</v>
      </c>
      <c r="T522" s="216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17" t="s">
        <v>262</v>
      </c>
      <c r="AT522" s="217" t="s">
        <v>151</v>
      </c>
      <c r="AU522" s="217" t="s">
        <v>172</v>
      </c>
      <c r="AY522" s="18" t="s">
        <v>149</v>
      </c>
      <c r="BE522" s="218">
        <f>IF(N522="základní",J522,0)</f>
        <v>0</v>
      </c>
      <c r="BF522" s="218">
        <f>IF(N522="snížená",J522,0)</f>
        <v>0</v>
      </c>
      <c r="BG522" s="218">
        <f>IF(N522="zákl. přenesená",J522,0)</f>
        <v>0</v>
      </c>
      <c r="BH522" s="218">
        <f>IF(N522="sníž. přenesená",J522,0)</f>
        <v>0</v>
      </c>
      <c r="BI522" s="218">
        <f>IF(N522="nulová",J522,0)</f>
        <v>0</v>
      </c>
      <c r="BJ522" s="18" t="s">
        <v>40</v>
      </c>
      <c r="BK522" s="218">
        <f>ROUND(I522*H522,2)</f>
        <v>0</v>
      </c>
      <c r="BL522" s="18" t="s">
        <v>262</v>
      </c>
      <c r="BM522" s="217" t="s">
        <v>830</v>
      </c>
    </row>
    <row r="523" s="2" customFormat="1" ht="16.5" customHeight="1">
      <c r="A523" s="40"/>
      <c r="B523" s="41"/>
      <c r="C523" s="206" t="s">
        <v>831</v>
      </c>
      <c r="D523" s="206" t="s">
        <v>151</v>
      </c>
      <c r="E523" s="207" t="s">
        <v>832</v>
      </c>
      <c r="F523" s="208" t="s">
        <v>833</v>
      </c>
      <c r="G523" s="209" t="s">
        <v>524</v>
      </c>
      <c r="H523" s="210">
        <v>160</v>
      </c>
      <c r="I523" s="211"/>
      <c r="J523" s="212">
        <f>ROUND(I523*H523,2)</f>
        <v>0</v>
      </c>
      <c r="K523" s="208" t="s">
        <v>694</v>
      </c>
      <c r="L523" s="46"/>
      <c r="M523" s="213" t="s">
        <v>32</v>
      </c>
      <c r="N523" s="214" t="s">
        <v>51</v>
      </c>
      <c r="O523" s="86"/>
      <c r="P523" s="215">
        <f>O523*H523</f>
        <v>0</v>
      </c>
      <c r="Q523" s="215">
        <v>0</v>
      </c>
      <c r="R523" s="215">
        <f>Q523*H523</f>
        <v>0</v>
      </c>
      <c r="S523" s="215">
        <v>0</v>
      </c>
      <c r="T523" s="21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17" t="s">
        <v>262</v>
      </c>
      <c r="AT523" s="217" t="s">
        <v>151</v>
      </c>
      <c r="AU523" s="217" t="s">
        <v>172</v>
      </c>
      <c r="AY523" s="18" t="s">
        <v>149</v>
      </c>
      <c r="BE523" s="218">
        <f>IF(N523="základní",J523,0)</f>
        <v>0</v>
      </c>
      <c r="BF523" s="218">
        <f>IF(N523="snížená",J523,0)</f>
        <v>0</v>
      </c>
      <c r="BG523" s="218">
        <f>IF(N523="zákl. přenesená",J523,0)</f>
        <v>0</v>
      </c>
      <c r="BH523" s="218">
        <f>IF(N523="sníž. přenesená",J523,0)</f>
        <v>0</v>
      </c>
      <c r="BI523" s="218">
        <f>IF(N523="nulová",J523,0)</f>
        <v>0</v>
      </c>
      <c r="BJ523" s="18" t="s">
        <v>40</v>
      </c>
      <c r="BK523" s="218">
        <f>ROUND(I523*H523,2)</f>
        <v>0</v>
      </c>
      <c r="BL523" s="18" t="s">
        <v>262</v>
      </c>
      <c r="BM523" s="217" t="s">
        <v>834</v>
      </c>
    </row>
    <row r="524" s="2" customFormat="1" ht="16.5" customHeight="1">
      <c r="A524" s="40"/>
      <c r="B524" s="41"/>
      <c r="C524" s="206" t="s">
        <v>835</v>
      </c>
      <c r="D524" s="206" t="s">
        <v>151</v>
      </c>
      <c r="E524" s="207" t="s">
        <v>836</v>
      </c>
      <c r="F524" s="208" t="s">
        <v>837</v>
      </c>
      <c r="G524" s="209" t="s">
        <v>743</v>
      </c>
      <c r="H524" s="210">
        <v>15</v>
      </c>
      <c r="I524" s="211"/>
      <c r="J524" s="212">
        <f>ROUND(I524*H524,2)</f>
        <v>0</v>
      </c>
      <c r="K524" s="208" t="s">
        <v>694</v>
      </c>
      <c r="L524" s="46"/>
      <c r="M524" s="213" t="s">
        <v>32</v>
      </c>
      <c r="N524" s="214" t="s">
        <v>51</v>
      </c>
      <c r="O524" s="86"/>
      <c r="P524" s="215">
        <f>O524*H524</f>
        <v>0</v>
      </c>
      <c r="Q524" s="215">
        <v>0</v>
      </c>
      <c r="R524" s="215">
        <f>Q524*H524</f>
        <v>0</v>
      </c>
      <c r="S524" s="215">
        <v>0</v>
      </c>
      <c r="T524" s="216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17" t="s">
        <v>262</v>
      </c>
      <c r="AT524" s="217" t="s">
        <v>151</v>
      </c>
      <c r="AU524" s="217" t="s">
        <v>172</v>
      </c>
      <c r="AY524" s="18" t="s">
        <v>149</v>
      </c>
      <c r="BE524" s="218">
        <f>IF(N524="základní",J524,0)</f>
        <v>0</v>
      </c>
      <c r="BF524" s="218">
        <f>IF(N524="snížená",J524,0)</f>
        <v>0</v>
      </c>
      <c r="BG524" s="218">
        <f>IF(N524="zákl. přenesená",J524,0)</f>
        <v>0</v>
      </c>
      <c r="BH524" s="218">
        <f>IF(N524="sníž. přenesená",J524,0)</f>
        <v>0</v>
      </c>
      <c r="BI524" s="218">
        <f>IF(N524="nulová",J524,0)</f>
        <v>0</v>
      </c>
      <c r="BJ524" s="18" t="s">
        <v>40</v>
      </c>
      <c r="BK524" s="218">
        <f>ROUND(I524*H524,2)</f>
        <v>0</v>
      </c>
      <c r="BL524" s="18" t="s">
        <v>262</v>
      </c>
      <c r="BM524" s="217" t="s">
        <v>838</v>
      </c>
    </row>
    <row r="525" s="2" customFormat="1" ht="16.5" customHeight="1">
      <c r="A525" s="40"/>
      <c r="B525" s="41"/>
      <c r="C525" s="206" t="s">
        <v>839</v>
      </c>
      <c r="D525" s="206" t="s">
        <v>151</v>
      </c>
      <c r="E525" s="207" t="s">
        <v>840</v>
      </c>
      <c r="F525" s="208" t="s">
        <v>841</v>
      </c>
      <c r="G525" s="209" t="s">
        <v>743</v>
      </c>
      <c r="H525" s="210">
        <v>112</v>
      </c>
      <c r="I525" s="211"/>
      <c r="J525" s="212">
        <f>ROUND(I525*H525,2)</f>
        <v>0</v>
      </c>
      <c r="K525" s="208" t="s">
        <v>694</v>
      </c>
      <c r="L525" s="46"/>
      <c r="M525" s="213" t="s">
        <v>32</v>
      </c>
      <c r="N525" s="214" t="s">
        <v>51</v>
      </c>
      <c r="O525" s="86"/>
      <c r="P525" s="215">
        <f>O525*H525</f>
        <v>0</v>
      </c>
      <c r="Q525" s="215">
        <v>0</v>
      </c>
      <c r="R525" s="215">
        <f>Q525*H525</f>
        <v>0</v>
      </c>
      <c r="S525" s="215">
        <v>0</v>
      </c>
      <c r="T525" s="21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7" t="s">
        <v>262</v>
      </c>
      <c r="AT525" s="217" t="s">
        <v>151</v>
      </c>
      <c r="AU525" s="217" t="s">
        <v>172</v>
      </c>
      <c r="AY525" s="18" t="s">
        <v>149</v>
      </c>
      <c r="BE525" s="218">
        <f>IF(N525="základní",J525,0)</f>
        <v>0</v>
      </c>
      <c r="BF525" s="218">
        <f>IF(N525="snížená",J525,0)</f>
        <v>0</v>
      </c>
      <c r="BG525" s="218">
        <f>IF(N525="zákl. přenesená",J525,0)</f>
        <v>0</v>
      </c>
      <c r="BH525" s="218">
        <f>IF(N525="sníž. přenesená",J525,0)</f>
        <v>0</v>
      </c>
      <c r="BI525" s="218">
        <f>IF(N525="nulová",J525,0)</f>
        <v>0</v>
      </c>
      <c r="BJ525" s="18" t="s">
        <v>40</v>
      </c>
      <c r="BK525" s="218">
        <f>ROUND(I525*H525,2)</f>
        <v>0</v>
      </c>
      <c r="BL525" s="18" t="s">
        <v>262</v>
      </c>
      <c r="BM525" s="217" t="s">
        <v>842</v>
      </c>
    </row>
    <row r="526" s="2" customFormat="1" ht="21.75" customHeight="1">
      <c r="A526" s="40"/>
      <c r="B526" s="41"/>
      <c r="C526" s="206" t="s">
        <v>843</v>
      </c>
      <c r="D526" s="206" t="s">
        <v>151</v>
      </c>
      <c r="E526" s="207" t="s">
        <v>844</v>
      </c>
      <c r="F526" s="208" t="s">
        <v>845</v>
      </c>
      <c r="G526" s="209" t="s">
        <v>743</v>
      </c>
      <c r="H526" s="210">
        <v>8</v>
      </c>
      <c r="I526" s="211"/>
      <c r="J526" s="212">
        <f>ROUND(I526*H526,2)</f>
        <v>0</v>
      </c>
      <c r="K526" s="208" t="s">
        <v>694</v>
      </c>
      <c r="L526" s="46"/>
      <c r="M526" s="213" t="s">
        <v>32</v>
      </c>
      <c r="N526" s="214" t="s">
        <v>51</v>
      </c>
      <c r="O526" s="86"/>
      <c r="P526" s="215">
        <f>O526*H526</f>
        <v>0</v>
      </c>
      <c r="Q526" s="215">
        <v>0</v>
      </c>
      <c r="R526" s="215">
        <f>Q526*H526</f>
        <v>0</v>
      </c>
      <c r="S526" s="215">
        <v>0</v>
      </c>
      <c r="T526" s="216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17" t="s">
        <v>262</v>
      </c>
      <c r="AT526" s="217" t="s">
        <v>151</v>
      </c>
      <c r="AU526" s="217" t="s">
        <v>172</v>
      </c>
      <c r="AY526" s="18" t="s">
        <v>149</v>
      </c>
      <c r="BE526" s="218">
        <f>IF(N526="základní",J526,0)</f>
        <v>0</v>
      </c>
      <c r="BF526" s="218">
        <f>IF(N526="snížená",J526,0)</f>
        <v>0</v>
      </c>
      <c r="BG526" s="218">
        <f>IF(N526="zákl. přenesená",J526,0)</f>
        <v>0</v>
      </c>
      <c r="BH526" s="218">
        <f>IF(N526="sníž. přenesená",J526,0)</f>
        <v>0</v>
      </c>
      <c r="BI526" s="218">
        <f>IF(N526="nulová",J526,0)</f>
        <v>0</v>
      </c>
      <c r="BJ526" s="18" t="s">
        <v>40</v>
      </c>
      <c r="BK526" s="218">
        <f>ROUND(I526*H526,2)</f>
        <v>0</v>
      </c>
      <c r="BL526" s="18" t="s">
        <v>262</v>
      </c>
      <c r="BM526" s="217" t="s">
        <v>846</v>
      </c>
    </row>
    <row r="527" s="2" customFormat="1" ht="16.5" customHeight="1">
      <c r="A527" s="40"/>
      <c r="B527" s="41"/>
      <c r="C527" s="206" t="s">
        <v>847</v>
      </c>
      <c r="D527" s="206" t="s">
        <v>151</v>
      </c>
      <c r="E527" s="207" t="s">
        <v>848</v>
      </c>
      <c r="F527" s="208" t="s">
        <v>849</v>
      </c>
      <c r="G527" s="209" t="s">
        <v>743</v>
      </c>
      <c r="H527" s="210">
        <v>2</v>
      </c>
      <c r="I527" s="211"/>
      <c r="J527" s="212">
        <f>ROUND(I527*H527,2)</f>
        <v>0</v>
      </c>
      <c r="K527" s="208" t="s">
        <v>694</v>
      </c>
      <c r="L527" s="46"/>
      <c r="M527" s="213" t="s">
        <v>32</v>
      </c>
      <c r="N527" s="214" t="s">
        <v>51</v>
      </c>
      <c r="O527" s="86"/>
      <c r="P527" s="215">
        <f>O527*H527</f>
        <v>0</v>
      </c>
      <c r="Q527" s="215">
        <v>0</v>
      </c>
      <c r="R527" s="215">
        <f>Q527*H527</f>
        <v>0</v>
      </c>
      <c r="S527" s="215">
        <v>0</v>
      </c>
      <c r="T527" s="216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7" t="s">
        <v>262</v>
      </c>
      <c r="AT527" s="217" t="s">
        <v>151</v>
      </c>
      <c r="AU527" s="217" t="s">
        <v>172</v>
      </c>
      <c r="AY527" s="18" t="s">
        <v>149</v>
      </c>
      <c r="BE527" s="218">
        <f>IF(N527="základní",J527,0)</f>
        <v>0</v>
      </c>
      <c r="BF527" s="218">
        <f>IF(N527="snížená",J527,0)</f>
        <v>0</v>
      </c>
      <c r="BG527" s="218">
        <f>IF(N527="zákl. přenesená",J527,0)</f>
        <v>0</v>
      </c>
      <c r="BH527" s="218">
        <f>IF(N527="sníž. přenesená",J527,0)</f>
        <v>0</v>
      </c>
      <c r="BI527" s="218">
        <f>IF(N527="nulová",J527,0)</f>
        <v>0</v>
      </c>
      <c r="BJ527" s="18" t="s">
        <v>40</v>
      </c>
      <c r="BK527" s="218">
        <f>ROUND(I527*H527,2)</f>
        <v>0</v>
      </c>
      <c r="BL527" s="18" t="s">
        <v>262</v>
      </c>
      <c r="BM527" s="217" t="s">
        <v>850</v>
      </c>
    </row>
    <row r="528" s="2" customFormat="1" ht="16.5" customHeight="1">
      <c r="A528" s="40"/>
      <c r="B528" s="41"/>
      <c r="C528" s="206" t="s">
        <v>851</v>
      </c>
      <c r="D528" s="206" t="s">
        <v>151</v>
      </c>
      <c r="E528" s="207" t="s">
        <v>852</v>
      </c>
      <c r="F528" s="208" t="s">
        <v>853</v>
      </c>
      <c r="G528" s="209" t="s">
        <v>524</v>
      </c>
      <c r="H528" s="210">
        <v>215</v>
      </c>
      <c r="I528" s="211"/>
      <c r="J528" s="212">
        <f>ROUND(I528*H528,2)</f>
        <v>0</v>
      </c>
      <c r="K528" s="208" t="s">
        <v>694</v>
      </c>
      <c r="L528" s="46"/>
      <c r="M528" s="213" t="s">
        <v>32</v>
      </c>
      <c r="N528" s="214" t="s">
        <v>51</v>
      </c>
      <c r="O528" s="86"/>
      <c r="P528" s="215">
        <f>O528*H528</f>
        <v>0</v>
      </c>
      <c r="Q528" s="215">
        <v>0</v>
      </c>
      <c r="R528" s="215">
        <f>Q528*H528</f>
        <v>0</v>
      </c>
      <c r="S528" s="215">
        <v>0</v>
      </c>
      <c r="T528" s="216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17" t="s">
        <v>262</v>
      </c>
      <c r="AT528" s="217" t="s">
        <v>151</v>
      </c>
      <c r="AU528" s="217" t="s">
        <v>172</v>
      </c>
      <c r="AY528" s="18" t="s">
        <v>149</v>
      </c>
      <c r="BE528" s="218">
        <f>IF(N528="základní",J528,0)</f>
        <v>0</v>
      </c>
      <c r="BF528" s="218">
        <f>IF(N528="snížená",J528,0)</f>
        <v>0</v>
      </c>
      <c r="BG528" s="218">
        <f>IF(N528="zákl. přenesená",J528,0)</f>
        <v>0</v>
      </c>
      <c r="BH528" s="218">
        <f>IF(N528="sníž. přenesená",J528,0)</f>
        <v>0</v>
      </c>
      <c r="BI528" s="218">
        <f>IF(N528="nulová",J528,0)</f>
        <v>0</v>
      </c>
      <c r="BJ528" s="18" t="s">
        <v>40</v>
      </c>
      <c r="BK528" s="218">
        <f>ROUND(I528*H528,2)</f>
        <v>0</v>
      </c>
      <c r="BL528" s="18" t="s">
        <v>262</v>
      </c>
      <c r="BM528" s="217" t="s">
        <v>854</v>
      </c>
    </row>
    <row r="529" s="2" customFormat="1" ht="16.5" customHeight="1">
      <c r="A529" s="40"/>
      <c r="B529" s="41"/>
      <c r="C529" s="206" t="s">
        <v>855</v>
      </c>
      <c r="D529" s="206" t="s">
        <v>151</v>
      </c>
      <c r="E529" s="207" t="s">
        <v>852</v>
      </c>
      <c r="F529" s="208" t="s">
        <v>853</v>
      </c>
      <c r="G529" s="209" t="s">
        <v>524</v>
      </c>
      <c r="H529" s="210">
        <v>186</v>
      </c>
      <c r="I529" s="211"/>
      <c r="J529" s="212">
        <f>ROUND(I529*H529,2)</f>
        <v>0</v>
      </c>
      <c r="K529" s="208" t="s">
        <v>694</v>
      </c>
      <c r="L529" s="46"/>
      <c r="M529" s="213" t="s">
        <v>32</v>
      </c>
      <c r="N529" s="214" t="s">
        <v>51</v>
      </c>
      <c r="O529" s="86"/>
      <c r="P529" s="215">
        <f>O529*H529</f>
        <v>0</v>
      </c>
      <c r="Q529" s="215">
        <v>0</v>
      </c>
      <c r="R529" s="215">
        <f>Q529*H529</f>
        <v>0</v>
      </c>
      <c r="S529" s="215">
        <v>0</v>
      </c>
      <c r="T529" s="216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17" t="s">
        <v>262</v>
      </c>
      <c r="AT529" s="217" t="s">
        <v>151</v>
      </c>
      <c r="AU529" s="217" t="s">
        <v>172</v>
      </c>
      <c r="AY529" s="18" t="s">
        <v>149</v>
      </c>
      <c r="BE529" s="218">
        <f>IF(N529="základní",J529,0)</f>
        <v>0</v>
      </c>
      <c r="BF529" s="218">
        <f>IF(N529="snížená",J529,0)</f>
        <v>0</v>
      </c>
      <c r="BG529" s="218">
        <f>IF(N529="zákl. přenesená",J529,0)</f>
        <v>0</v>
      </c>
      <c r="BH529" s="218">
        <f>IF(N529="sníž. přenesená",J529,0)</f>
        <v>0</v>
      </c>
      <c r="BI529" s="218">
        <f>IF(N529="nulová",J529,0)</f>
        <v>0</v>
      </c>
      <c r="BJ529" s="18" t="s">
        <v>40</v>
      </c>
      <c r="BK529" s="218">
        <f>ROUND(I529*H529,2)</f>
        <v>0</v>
      </c>
      <c r="BL529" s="18" t="s">
        <v>262</v>
      </c>
      <c r="BM529" s="217" t="s">
        <v>856</v>
      </c>
    </row>
    <row r="530" s="2" customFormat="1" ht="16.5" customHeight="1">
      <c r="A530" s="40"/>
      <c r="B530" s="41"/>
      <c r="C530" s="206" t="s">
        <v>857</v>
      </c>
      <c r="D530" s="206" t="s">
        <v>151</v>
      </c>
      <c r="E530" s="207" t="s">
        <v>858</v>
      </c>
      <c r="F530" s="208" t="s">
        <v>859</v>
      </c>
      <c r="G530" s="209" t="s">
        <v>743</v>
      </c>
      <c r="H530" s="210">
        <v>12</v>
      </c>
      <c r="I530" s="211"/>
      <c r="J530" s="212">
        <f>ROUND(I530*H530,2)</f>
        <v>0</v>
      </c>
      <c r="K530" s="208" t="s">
        <v>694</v>
      </c>
      <c r="L530" s="46"/>
      <c r="M530" s="213" t="s">
        <v>32</v>
      </c>
      <c r="N530" s="214" t="s">
        <v>51</v>
      </c>
      <c r="O530" s="86"/>
      <c r="P530" s="215">
        <f>O530*H530</f>
        <v>0</v>
      </c>
      <c r="Q530" s="215">
        <v>0</v>
      </c>
      <c r="R530" s="215">
        <f>Q530*H530</f>
        <v>0</v>
      </c>
      <c r="S530" s="215">
        <v>0</v>
      </c>
      <c r="T530" s="21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7" t="s">
        <v>262</v>
      </c>
      <c r="AT530" s="217" t="s">
        <v>151</v>
      </c>
      <c r="AU530" s="217" t="s">
        <v>172</v>
      </c>
      <c r="AY530" s="18" t="s">
        <v>149</v>
      </c>
      <c r="BE530" s="218">
        <f>IF(N530="základní",J530,0)</f>
        <v>0</v>
      </c>
      <c r="BF530" s="218">
        <f>IF(N530="snížená",J530,0)</f>
        <v>0</v>
      </c>
      <c r="BG530" s="218">
        <f>IF(N530="zákl. přenesená",J530,0)</f>
        <v>0</v>
      </c>
      <c r="BH530" s="218">
        <f>IF(N530="sníž. přenesená",J530,0)</f>
        <v>0</v>
      </c>
      <c r="BI530" s="218">
        <f>IF(N530="nulová",J530,0)</f>
        <v>0</v>
      </c>
      <c r="BJ530" s="18" t="s">
        <v>40</v>
      </c>
      <c r="BK530" s="218">
        <f>ROUND(I530*H530,2)</f>
        <v>0</v>
      </c>
      <c r="BL530" s="18" t="s">
        <v>262</v>
      </c>
      <c r="BM530" s="217" t="s">
        <v>860</v>
      </c>
    </row>
    <row r="531" s="2" customFormat="1" ht="16.5" customHeight="1">
      <c r="A531" s="40"/>
      <c r="B531" s="41"/>
      <c r="C531" s="206" t="s">
        <v>861</v>
      </c>
      <c r="D531" s="206" t="s">
        <v>151</v>
      </c>
      <c r="E531" s="207" t="s">
        <v>862</v>
      </c>
      <c r="F531" s="208" t="s">
        <v>863</v>
      </c>
      <c r="G531" s="209" t="s">
        <v>743</v>
      </c>
      <c r="H531" s="210">
        <v>65</v>
      </c>
      <c r="I531" s="211"/>
      <c r="J531" s="212">
        <f>ROUND(I531*H531,2)</f>
        <v>0</v>
      </c>
      <c r="K531" s="208" t="s">
        <v>694</v>
      </c>
      <c r="L531" s="46"/>
      <c r="M531" s="213" t="s">
        <v>32</v>
      </c>
      <c r="N531" s="214" t="s">
        <v>51</v>
      </c>
      <c r="O531" s="86"/>
      <c r="P531" s="215">
        <f>O531*H531</f>
        <v>0</v>
      </c>
      <c r="Q531" s="215">
        <v>0</v>
      </c>
      <c r="R531" s="215">
        <f>Q531*H531</f>
        <v>0</v>
      </c>
      <c r="S531" s="215">
        <v>0</v>
      </c>
      <c r="T531" s="216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7" t="s">
        <v>262</v>
      </c>
      <c r="AT531" s="217" t="s">
        <v>151</v>
      </c>
      <c r="AU531" s="217" t="s">
        <v>172</v>
      </c>
      <c r="AY531" s="18" t="s">
        <v>149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8" t="s">
        <v>40</v>
      </c>
      <c r="BK531" s="218">
        <f>ROUND(I531*H531,2)</f>
        <v>0</v>
      </c>
      <c r="BL531" s="18" t="s">
        <v>262</v>
      </c>
      <c r="BM531" s="217" t="s">
        <v>864</v>
      </c>
    </row>
    <row r="532" s="2" customFormat="1" ht="21.75" customHeight="1">
      <c r="A532" s="40"/>
      <c r="B532" s="41"/>
      <c r="C532" s="206" t="s">
        <v>865</v>
      </c>
      <c r="D532" s="206" t="s">
        <v>151</v>
      </c>
      <c r="E532" s="207" t="s">
        <v>866</v>
      </c>
      <c r="F532" s="208" t="s">
        <v>867</v>
      </c>
      <c r="G532" s="209" t="s">
        <v>743</v>
      </c>
      <c r="H532" s="210">
        <v>135</v>
      </c>
      <c r="I532" s="211"/>
      <c r="J532" s="212">
        <f>ROUND(I532*H532,2)</f>
        <v>0</v>
      </c>
      <c r="K532" s="208" t="s">
        <v>694</v>
      </c>
      <c r="L532" s="46"/>
      <c r="M532" s="213" t="s">
        <v>32</v>
      </c>
      <c r="N532" s="214" t="s">
        <v>51</v>
      </c>
      <c r="O532" s="86"/>
      <c r="P532" s="215">
        <f>O532*H532</f>
        <v>0</v>
      </c>
      <c r="Q532" s="215">
        <v>0</v>
      </c>
      <c r="R532" s="215">
        <f>Q532*H532</f>
        <v>0</v>
      </c>
      <c r="S532" s="215">
        <v>0</v>
      </c>
      <c r="T532" s="21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7" t="s">
        <v>262</v>
      </c>
      <c r="AT532" s="217" t="s">
        <v>151</v>
      </c>
      <c r="AU532" s="217" t="s">
        <v>172</v>
      </c>
      <c r="AY532" s="18" t="s">
        <v>149</v>
      </c>
      <c r="BE532" s="218">
        <f>IF(N532="základní",J532,0)</f>
        <v>0</v>
      </c>
      <c r="BF532" s="218">
        <f>IF(N532="snížená",J532,0)</f>
        <v>0</v>
      </c>
      <c r="BG532" s="218">
        <f>IF(N532="zákl. přenesená",J532,0)</f>
        <v>0</v>
      </c>
      <c r="BH532" s="218">
        <f>IF(N532="sníž. přenesená",J532,0)</f>
        <v>0</v>
      </c>
      <c r="BI532" s="218">
        <f>IF(N532="nulová",J532,0)</f>
        <v>0</v>
      </c>
      <c r="BJ532" s="18" t="s">
        <v>40</v>
      </c>
      <c r="BK532" s="218">
        <f>ROUND(I532*H532,2)</f>
        <v>0</v>
      </c>
      <c r="BL532" s="18" t="s">
        <v>262</v>
      </c>
      <c r="BM532" s="217" t="s">
        <v>868</v>
      </c>
    </row>
    <row r="533" s="2" customFormat="1" ht="16.5" customHeight="1">
      <c r="A533" s="40"/>
      <c r="B533" s="41"/>
      <c r="C533" s="206" t="s">
        <v>869</v>
      </c>
      <c r="D533" s="206" t="s">
        <v>151</v>
      </c>
      <c r="E533" s="207" t="s">
        <v>870</v>
      </c>
      <c r="F533" s="208" t="s">
        <v>871</v>
      </c>
      <c r="G533" s="209" t="s">
        <v>524</v>
      </c>
      <c r="H533" s="210">
        <v>985</v>
      </c>
      <c r="I533" s="211"/>
      <c r="J533" s="212">
        <f>ROUND(I533*H533,2)</f>
        <v>0</v>
      </c>
      <c r="K533" s="208" t="s">
        <v>694</v>
      </c>
      <c r="L533" s="46"/>
      <c r="M533" s="213" t="s">
        <v>32</v>
      </c>
      <c r="N533" s="214" t="s">
        <v>51</v>
      </c>
      <c r="O533" s="86"/>
      <c r="P533" s="215">
        <f>O533*H533</f>
        <v>0</v>
      </c>
      <c r="Q533" s="215">
        <v>0</v>
      </c>
      <c r="R533" s="215">
        <f>Q533*H533</f>
        <v>0</v>
      </c>
      <c r="S533" s="215">
        <v>0</v>
      </c>
      <c r="T533" s="216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17" t="s">
        <v>262</v>
      </c>
      <c r="AT533" s="217" t="s">
        <v>151</v>
      </c>
      <c r="AU533" s="217" t="s">
        <v>172</v>
      </c>
      <c r="AY533" s="18" t="s">
        <v>149</v>
      </c>
      <c r="BE533" s="218">
        <f>IF(N533="základní",J533,0)</f>
        <v>0</v>
      </c>
      <c r="BF533" s="218">
        <f>IF(N533="snížená",J533,0)</f>
        <v>0</v>
      </c>
      <c r="BG533" s="218">
        <f>IF(N533="zákl. přenesená",J533,0)</f>
        <v>0</v>
      </c>
      <c r="BH533" s="218">
        <f>IF(N533="sníž. přenesená",J533,0)</f>
        <v>0</v>
      </c>
      <c r="BI533" s="218">
        <f>IF(N533="nulová",J533,0)</f>
        <v>0</v>
      </c>
      <c r="BJ533" s="18" t="s">
        <v>40</v>
      </c>
      <c r="BK533" s="218">
        <f>ROUND(I533*H533,2)</f>
        <v>0</v>
      </c>
      <c r="BL533" s="18" t="s">
        <v>262</v>
      </c>
      <c r="BM533" s="217" t="s">
        <v>872</v>
      </c>
    </row>
    <row r="534" s="2" customFormat="1" ht="16.5" customHeight="1">
      <c r="A534" s="40"/>
      <c r="B534" s="41"/>
      <c r="C534" s="206" t="s">
        <v>873</v>
      </c>
      <c r="D534" s="206" t="s">
        <v>151</v>
      </c>
      <c r="E534" s="207" t="s">
        <v>870</v>
      </c>
      <c r="F534" s="208" t="s">
        <v>871</v>
      </c>
      <c r="G534" s="209" t="s">
        <v>524</v>
      </c>
      <c r="H534" s="210">
        <v>450</v>
      </c>
      <c r="I534" s="211"/>
      <c r="J534" s="212">
        <f>ROUND(I534*H534,2)</f>
        <v>0</v>
      </c>
      <c r="K534" s="208" t="s">
        <v>694</v>
      </c>
      <c r="L534" s="46"/>
      <c r="M534" s="213" t="s">
        <v>32</v>
      </c>
      <c r="N534" s="214" t="s">
        <v>51</v>
      </c>
      <c r="O534" s="86"/>
      <c r="P534" s="215">
        <f>O534*H534</f>
        <v>0</v>
      </c>
      <c r="Q534" s="215">
        <v>0</v>
      </c>
      <c r="R534" s="215">
        <f>Q534*H534</f>
        <v>0</v>
      </c>
      <c r="S534" s="215">
        <v>0</v>
      </c>
      <c r="T534" s="216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17" t="s">
        <v>262</v>
      </c>
      <c r="AT534" s="217" t="s">
        <v>151</v>
      </c>
      <c r="AU534" s="217" t="s">
        <v>172</v>
      </c>
      <c r="AY534" s="18" t="s">
        <v>149</v>
      </c>
      <c r="BE534" s="218">
        <f>IF(N534="základní",J534,0)</f>
        <v>0</v>
      </c>
      <c r="BF534" s="218">
        <f>IF(N534="snížená",J534,0)</f>
        <v>0</v>
      </c>
      <c r="BG534" s="218">
        <f>IF(N534="zákl. přenesená",J534,0)</f>
        <v>0</v>
      </c>
      <c r="BH534" s="218">
        <f>IF(N534="sníž. přenesená",J534,0)</f>
        <v>0</v>
      </c>
      <c r="BI534" s="218">
        <f>IF(N534="nulová",J534,0)</f>
        <v>0</v>
      </c>
      <c r="BJ534" s="18" t="s">
        <v>40</v>
      </c>
      <c r="BK534" s="218">
        <f>ROUND(I534*H534,2)</f>
        <v>0</v>
      </c>
      <c r="BL534" s="18" t="s">
        <v>262</v>
      </c>
      <c r="BM534" s="217" t="s">
        <v>874</v>
      </c>
    </row>
    <row r="535" s="2" customFormat="1" ht="16.5" customHeight="1">
      <c r="A535" s="40"/>
      <c r="B535" s="41"/>
      <c r="C535" s="206" t="s">
        <v>875</v>
      </c>
      <c r="D535" s="206" t="s">
        <v>151</v>
      </c>
      <c r="E535" s="207" t="s">
        <v>870</v>
      </c>
      <c r="F535" s="208" t="s">
        <v>871</v>
      </c>
      <c r="G535" s="209" t="s">
        <v>524</v>
      </c>
      <c r="H535" s="210">
        <v>795</v>
      </c>
      <c r="I535" s="211"/>
      <c r="J535" s="212">
        <f>ROUND(I535*H535,2)</f>
        <v>0</v>
      </c>
      <c r="K535" s="208" t="s">
        <v>694</v>
      </c>
      <c r="L535" s="46"/>
      <c r="M535" s="213" t="s">
        <v>32</v>
      </c>
      <c r="N535" s="214" t="s">
        <v>51</v>
      </c>
      <c r="O535" s="86"/>
      <c r="P535" s="215">
        <f>O535*H535</f>
        <v>0</v>
      </c>
      <c r="Q535" s="215">
        <v>0</v>
      </c>
      <c r="R535" s="215">
        <f>Q535*H535</f>
        <v>0</v>
      </c>
      <c r="S535" s="215">
        <v>0</v>
      </c>
      <c r="T535" s="21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7" t="s">
        <v>262</v>
      </c>
      <c r="AT535" s="217" t="s">
        <v>151</v>
      </c>
      <c r="AU535" s="217" t="s">
        <v>172</v>
      </c>
      <c r="AY535" s="18" t="s">
        <v>149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8" t="s">
        <v>40</v>
      </c>
      <c r="BK535" s="218">
        <f>ROUND(I535*H535,2)</f>
        <v>0</v>
      </c>
      <c r="BL535" s="18" t="s">
        <v>262</v>
      </c>
      <c r="BM535" s="217" t="s">
        <v>876</v>
      </c>
    </row>
    <row r="536" s="2" customFormat="1" ht="16.5" customHeight="1">
      <c r="A536" s="40"/>
      <c r="B536" s="41"/>
      <c r="C536" s="206" t="s">
        <v>877</v>
      </c>
      <c r="D536" s="206" t="s">
        <v>151</v>
      </c>
      <c r="E536" s="207" t="s">
        <v>870</v>
      </c>
      <c r="F536" s="208" t="s">
        <v>871</v>
      </c>
      <c r="G536" s="209" t="s">
        <v>524</v>
      </c>
      <c r="H536" s="210">
        <v>325</v>
      </c>
      <c r="I536" s="211"/>
      <c r="J536" s="212">
        <f>ROUND(I536*H536,2)</f>
        <v>0</v>
      </c>
      <c r="K536" s="208" t="s">
        <v>694</v>
      </c>
      <c r="L536" s="46"/>
      <c r="M536" s="213" t="s">
        <v>32</v>
      </c>
      <c r="N536" s="214" t="s">
        <v>51</v>
      </c>
      <c r="O536" s="86"/>
      <c r="P536" s="215">
        <f>O536*H536</f>
        <v>0</v>
      </c>
      <c r="Q536" s="215">
        <v>0</v>
      </c>
      <c r="R536" s="215">
        <f>Q536*H536</f>
        <v>0</v>
      </c>
      <c r="S536" s="215">
        <v>0</v>
      </c>
      <c r="T536" s="216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7" t="s">
        <v>262</v>
      </c>
      <c r="AT536" s="217" t="s">
        <v>151</v>
      </c>
      <c r="AU536" s="217" t="s">
        <v>172</v>
      </c>
      <c r="AY536" s="18" t="s">
        <v>149</v>
      </c>
      <c r="BE536" s="218">
        <f>IF(N536="základní",J536,0)</f>
        <v>0</v>
      </c>
      <c r="BF536" s="218">
        <f>IF(N536="snížená",J536,0)</f>
        <v>0</v>
      </c>
      <c r="BG536" s="218">
        <f>IF(N536="zákl. přenesená",J536,0)</f>
        <v>0</v>
      </c>
      <c r="BH536" s="218">
        <f>IF(N536="sníž. přenesená",J536,0)</f>
        <v>0</v>
      </c>
      <c r="BI536" s="218">
        <f>IF(N536="nulová",J536,0)</f>
        <v>0</v>
      </c>
      <c r="BJ536" s="18" t="s">
        <v>40</v>
      </c>
      <c r="BK536" s="218">
        <f>ROUND(I536*H536,2)</f>
        <v>0</v>
      </c>
      <c r="BL536" s="18" t="s">
        <v>262</v>
      </c>
      <c r="BM536" s="217" t="s">
        <v>878</v>
      </c>
    </row>
    <row r="537" s="2" customFormat="1" ht="16.5" customHeight="1">
      <c r="A537" s="40"/>
      <c r="B537" s="41"/>
      <c r="C537" s="206" t="s">
        <v>879</v>
      </c>
      <c r="D537" s="206" t="s">
        <v>151</v>
      </c>
      <c r="E537" s="207" t="s">
        <v>880</v>
      </c>
      <c r="F537" s="208" t="s">
        <v>881</v>
      </c>
      <c r="G537" s="209" t="s">
        <v>524</v>
      </c>
      <c r="H537" s="210">
        <v>310</v>
      </c>
      <c r="I537" s="211"/>
      <c r="J537" s="212">
        <f>ROUND(I537*H537,2)</f>
        <v>0</v>
      </c>
      <c r="K537" s="208" t="s">
        <v>694</v>
      </c>
      <c r="L537" s="46"/>
      <c r="M537" s="213" t="s">
        <v>32</v>
      </c>
      <c r="N537" s="214" t="s">
        <v>51</v>
      </c>
      <c r="O537" s="86"/>
      <c r="P537" s="215">
        <f>O537*H537</f>
        <v>0</v>
      </c>
      <c r="Q537" s="215">
        <v>0</v>
      </c>
      <c r="R537" s="215">
        <f>Q537*H537</f>
        <v>0</v>
      </c>
      <c r="S537" s="215">
        <v>0</v>
      </c>
      <c r="T537" s="21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17" t="s">
        <v>262</v>
      </c>
      <c r="AT537" s="217" t="s">
        <v>151</v>
      </c>
      <c r="AU537" s="217" t="s">
        <v>172</v>
      </c>
      <c r="AY537" s="18" t="s">
        <v>149</v>
      </c>
      <c r="BE537" s="218">
        <f>IF(N537="základní",J537,0)</f>
        <v>0</v>
      </c>
      <c r="BF537" s="218">
        <f>IF(N537="snížená",J537,0)</f>
        <v>0</v>
      </c>
      <c r="BG537" s="218">
        <f>IF(N537="zákl. přenesená",J537,0)</f>
        <v>0</v>
      </c>
      <c r="BH537" s="218">
        <f>IF(N537="sníž. přenesená",J537,0)</f>
        <v>0</v>
      </c>
      <c r="BI537" s="218">
        <f>IF(N537="nulová",J537,0)</f>
        <v>0</v>
      </c>
      <c r="BJ537" s="18" t="s">
        <v>40</v>
      </c>
      <c r="BK537" s="218">
        <f>ROUND(I537*H537,2)</f>
        <v>0</v>
      </c>
      <c r="BL537" s="18" t="s">
        <v>262</v>
      </c>
      <c r="BM537" s="217" t="s">
        <v>882</v>
      </c>
    </row>
    <row r="538" s="2" customFormat="1" ht="16.5" customHeight="1">
      <c r="A538" s="40"/>
      <c r="B538" s="41"/>
      <c r="C538" s="206" t="s">
        <v>883</v>
      </c>
      <c r="D538" s="206" t="s">
        <v>151</v>
      </c>
      <c r="E538" s="207" t="s">
        <v>884</v>
      </c>
      <c r="F538" s="208" t="s">
        <v>885</v>
      </c>
      <c r="G538" s="209" t="s">
        <v>743</v>
      </c>
      <c r="H538" s="210">
        <v>112</v>
      </c>
      <c r="I538" s="211"/>
      <c r="J538" s="212">
        <f>ROUND(I538*H538,2)</f>
        <v>0</v>
      </c>
      <c r="K538" s="208" t="s">
        <v>694</v>
      </c>
      <c r="L538" s="46"/>
      <c r="M538" s="213" t="s">
        <v>32</v>
      </c>
      <c r="N538" s="214" t="s">
        <v>51</v>
      </c>
      <c r="O538" s="86"/>
      <c r="P538" s="215">
        <f>O538*H538</f>
        <v>0</v>
      </c>
      <c r="Q538" s="215">
        <v>0</v>
      </c>
      <c r="R538" s="215">
        <f>Q538*H538</f>
        <v>0</v>
      </c>
      <c r="S538" s="215">
        <v>0</v>
      </c>
      <c r="T538" s="21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17" t="s">
        <v>262</v>
      </c>
      <c r="AT538" s="217" t="s">
        <v>151</v>
      </c>
      <c r="AU538" s="217" t="s">
        <v>172</v>
      </c>
      <c r="AY538" s="18" t="s">
        <v>149</v>
      </c>
      <c r="BE538" s="218">
        <f>IF(N538="základní",J538,0)</f>
        <v>0</v>
      </c>
      <c r="BF538" s="218">
        <f>IF(N538="snížená",J538,0)</f>
        <v>0</v>
      </c>
      <c r="BG538" s="218">
        <f>IF(N538="zákl. přenesená",J538,0)</f>
        <v>0</v>
      </c>
      <c r="BH538" s="218">
        <f>IF(N538="sníž. přenesená",J538,0)</f>
        <v>0</v>
      </c>
      <c r="BI538" s="218">
        <f>IF(N538="nulová",J538,0)</f>
        <v>0</v>
      </c>
      <c r="BJ538" s="18" t="s">
        <v>40</v>
      </c>
      <c r="BK538" s="218">
        <f>ROUND(I538*H538,2)</f>
        <v>0</v>
      </c>
      <c r="BL538" s="18" t="s">
        <v>262</v>
      </c>
      <c r="BM538" s="217" t="s">
        <v>886</v>
      </c>
    </row>
    <row r="539" s="2" customFormat="1" ht="16.5" customHeight="1">
      <c r="A539" s="40"/>
      <c r="B539" s="41"/>
      <c r="C539" s="206" t="s">
        <v>887</v>
      </c>
      <c r="D539" s="206" t="s">
        <v>151</v>
      </c>
      <c r="E539" s="207" t="s">
        <v>884</v>
      </c>
      <c r="F539" s="208" t="s">
        <v>885</v>
      </c>
      <c r="G539" s="209" t="s">
        <v>743</v>
      </c>
      <c r="H539" s="210">
        <v>2</v>
      </c>
      <c r="I539" s="211"/>
      <c r="J539" s="212">
        <f>ROUND(I539*H539,2)</f>
        <v>0</v>
      </c>
      <c r="K539" s="208" t="s">
        <v>694</v>
      </c>
      <c r="L539" s="46"/>
      <c r="M539" s="213" t="s">
        <v>32</v>
      </c>
      <c r="N539" s="214" t="s">
        <v>51</v>
      </c>
      <c r="O539" s="86"/>
      <c r="P539" s="215">
        <f>O539*H539</f>
        <v>0</v>
      </c>
      <c r="Q539" s="215">
        <v>0</v>
      </c>
      <c r="R539" s="215">
        <f>Q539*H539</f>
        <v>0</v>
      </c>
      <c r="S539" s="215">
        <v>0</v>
      </c>
      <c r="T539" s="216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17" t="s">
        <v>262</v>
      </c>
      <c r="AT539" s="217" t="s">
        <v>151</v>
      </c>
      <c r="AU539" s="217" t="s">
        <v>172</v>
      </c>
      <c r="AY539" s="18" t="s">
        <v>149</v>
      </c>
      <c r="BE539" s="218">
        <f>IF(N539="základní",J539,0)</f>
        <v>0</v>
      </c>
      <c r="BF539" s="218">
        <f>IF(N539="snížená",J539,0)</f>
        <v>0</v>
      </c>
      <c r="BG539" s="218">
        <f>IF(N539="zákl. přenesená",J539,0)</f>
        <v>0</v>
      </c>
      <c r="BH539" s="218">
        <f>IF(N539="sníž. přenesená",J539,0)</f>
        <v>0</v>
      </c>
      <c r="BI539" s="218">
        <f>IF(N539="nulová",J539,0)</f>
        <v>0</v>
      </c>
      <c r="BJ539" s="18" t="s">
        <v>40</v>
      </c>
      <c r="BK539" s="218">
        <f>ROUND(I539*H539,2)</f>
        <v>0</v>
      </c>
      <c r="BL539" s="18" t="s">
        <v>262</v>
      </c>
      <c r="BM539" s="217" t="s">
        <v>888</v>
      </c>
    </row>
    <row r="540" s="2" customFormat="1" ht="16.5" customHeight="1">
      <c r="A540" s="40"/>
      <c r="B540" s="41"/>
      <c r="C540" s="206" t="s">
        <v>889</v>
      </c>
      <c r="D540" s="206" t="s">
        <v>151</v>
      </c>
      <c r="E540" s="207" t="s">
        <v>890</v>
      </c>
      <c r="F540" s="208" t="s">
        <v>891</v>
      </c>
      <c r="G540" s="209" t="s">
        <v>492</v>
      </c>
      <c r="H540" s="210">
        <v>24</v>
      </c>
      <c r="I540" s="211"/>
      <c r="J540" s="212">
        <f>ROUND(I540*H540,2)</f>
        <v>0</v>
      </c>
      <c r="K540" s="208" t="s">
        <v>694</v>
      </c>
      <c r="L540" s="46"/>
      <c r="M540" s="213" t="s">
        <v>32</v>
      </c>
      <c r="N540" s="214" t="s">
        <v>51</v>
      </c>
      <c r="O540" s="86"/>
      <c r="P540" s="215">
        <f>O540*H540</f>
        <v>0</v>
      </c>
      <c r="Q540" s="215">
        <v>0</v>
      </c>
      <c r="R540" s="215">
        <f>Q540*H540</f>
        <v>0</v>
      </c>
      <c r="S540" s="215">
        <v>0</v>
      </c>
      <c r="T540" s="216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17" t="s">
        <v>262</v>
      </c>
      <c r="AT540" s="217" t="s">
        <v>151</v>
      </c>
      <c r="AU540" s="217" t="s">
        <v>172</v>
      </c>
      <c r="AY540" s="18" t="s">
        <v>149</v>
      </c>
      <c r="BE540" s="218">
        <f>IF(N540="základní",J540,0)</f>
        <v>0</v>
      </c>
      <c r="BF540" s="218">
        <f>IF(N540="snížená",J540,0)</f>
        <v>0</v>
      </c>
      <c r="BG540" s="218">
        <f>IF(N540="zákl. přenesená",J540,0)</f>
        <v>0</v>
      </c>
      <c r="BH540" s="218">
        <f>IF(N540="sníž. přenesená",J540,0)</f>
        <v>0</v>
      </c>
      <c r="BI540" s="218">
        <f>IF(N540="nulová",J540,0)</f>
        <v>0</v>
      </c>
      <c r="BJ540" s="18" t="s">
        <v>40</v>
      </c>
      <c r="BK540" s="218">
        <f>ROUND(I540*H540,2)</f>
        <v>0</v>
      </c>
      <c r="BL540" s="18" t="s">
        <v>262</v>
      </c>
      <c r="BM540" s="217" t="s">
        <v>892</v>
      </c>
    </row>
    <row r="541" s="2" customFormat="1" ht="16.5" customHeight="1">
      <c r="A541" s="40"/>
      <c r="B541" s="41"/>
      <c r="C541" s="206" t="s">
        <v>893</v>
      </c>
      <c r="D541" s="206" t="s">
        <v>151</v>
      </c>
      <c r="E541" s="207" t="s">
        <v>894</v>
      </c>
      <c r="F541" s="208" t="s">
        <v>895</v>
      </c>
      <c r="G541" s="209" t="s">
        <v>896</v>
      </c>
      <c r="H541" s="210">
        <v>185</v>
      </c>
      <c r="I541" s="211"/>
      <c r="J541" s="212">
        <f>ROUND(I541*H541,2)</f>
        <v>0</v>
      </c>
      <c r="K541" s="208" t="s">
        <v>694</v>
      </c>
      <c r="L541" s="46"/>
      <c r="M541" s="213" t="s">
        <v>32</v>
      </c>
      <c r="N541" s="214" t="s">
        <v>51</v>
      </c>
      <c r="O541" s="86"/>
      <c r="P541" s="215">
        <f>O541*H541</f>
        <v>0</v>
      </c>
      <c r="Q541" s="215">
        <v>0</v>
      </c>
      <c r="R541" s="215">
        <f>Q541*H541</f>
        <v>0</v>
      </c>
      <c r="S541" s="215">
        <v>0</v>
      </c>
      <c r="T541" s="21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7" t="s">
        <v>262</v>
      </c>
      <c r="AT541" s="217" t="s">
        <v>151</v>
      </c>
      <c r="AU541" s="217" t="s">
        <v>172</v>
      </c>
      <c r="AY541" s="18" t="s">
        <v>149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8" t="s">
        <v>40</v>
      </c>
      <c r="BK541" s="218">
        <f>ROUND(I541*H541,2)</f>
        <v>0</v>
      </c>
      <c r="BL541" s="18" t="s">
        <v>262</v>
      </c>
      <c r="BM541" s="217" t="s">
        <v>897</v>
      </c>
    </row>
    <row r="542" s="2" customFormat="1" ht="16.5" customHeight="1">
      <c r="A542" s="40"/>
      <c r="B542" s="41"/>
      <c r="C542" s="206" t="s">
        <v>898</v>
      </c>
      <c r="D542" s="206" t="s">
        <v>151</v>
      </c>
      <c r="E542" s="207" t="s">
        <v>899</v>
      </c>
      <c r="F542" s="208" t="s">
        <v>900</v>
      </c>
      <c r="G542" s="209" t="s">
        <v>901</v>
      </c>
      <c r="H542" s="210">
        <v>4</v>
      </c>
      <c r="I542" s="211"/>
      <c r="J542" s="212">
        <f>ROUND(I542*H542,2)</f>
        <v>0</v>
      </c>
      <c r="K542" s="208" t="s">
        <v>694</v>
      </c>
      <c r="L542" s="46"/>
      <c r="M542" s="213" t="s">
        <v>32</v>
      </c>
      <c r="N542" s="214" t="s">
        <v>51</v>
      </c>
      <c r="O542" s="86"/>
      <c r="P542" s="215">
        <f>O542*H542</f>
        <v>0</v>
      </c>
      <c r="Q542" s="215">
        <v>0</v>
      </c>
      <c r="R542" s="215">
        <f>Q542*H542</f>
        <v>0</v>
      </c>
      <c r="S542" s="215">
        <v>0</v>
      </c>
      <c r="T542" s="21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7" t="s">
        <v>262</v>
      </c>
      <c r="AT542" s="217" t="s">
        <v>151</v>
      </c>
      <c r="AU542" s="217" t="s">
        <v>172</v>
      </c>
      <c r="AY542" s="18" t="s">
        <v>149</v>
      </c>
      <c r="BE542" s="218">
        <f>IF(N542="základní",J542,0)</f>
        <v>0</v>
      </c>
      <c r="BF542" s="218">
        <f>IF(N542="snížená",J542,0)</f>
        <v>0</v>
      </c>
      <c r="BG542" s="218">
        <f>IF(N542="zákl. přenesená",J542,0)</f>
        <v>0</v>
      </c>
      <c r="BH542" s="218">
        <f>IF(N542="sníž. přenesená",J542,0)</f>
        <v>0</v>
      </c>
      <c r="BI542" s="218">
        <f>IF(N542="nulová",J542,0)</f>
        <v>0</v>
      </c>
      <c r="BJ542" s="18" t="s">
        <v>40</v>
      </c>
      <c r="BK542" s="218">
        <f>ROUND(I542*H542,2)</f>
        <v>0</v>
      </c>
      <c r="BL542" s="18" t="s">
        <v>262</v>
      </c>
      <c r="BM542" s="217" t="s">
        <v>902</v>
      </c>
    </row>
    <row r="543" s="2" customFormat="1" ht="16.5" customHeight="1">
      <c r="A543" s="40"/>
      <c r="B543" s="41"/>
      <c r="C543" s="206" t="s">
        <v>903</v>
      </c>
      <c r="D543" s="206" t="s">
        <v>151</v>
      </c>
      <c r="E543" s="207" t="s">
        <v>904</v>
      </c>
      <c r="F543" s="208" t="s">
        <v>905</v>
      </c>
      <c r="G543" s="209" t="s">
        <v>743</v>
      </c>
      <c r="H543" s="210">
        <v>1</v>
      </c>
      <c r="I543" s="211"/>
      <c r="J543" s="212">
        <f>ROUND(I543*H543,2)</f>
        <v>0</v>
      </c>
      <c r="K543" s="208" t="s">
        <v>694</v>
      </c>
      <c r="L543" s="46"/>
      <c r="M543" s="213" t="s">
        <v>32</v>
      </c>
      <c r="N543" s="214" t="s">
        <v>51</v>
      </c>
      <c r="O543" s="86"/>
      <c r="P543" s="215">
        <f>O543*H543</f>
        <v>0</v>
      </c>
      <c r="Q543" s="215">
        <v>0</v>
      </c>
      <c r="R543" s="215">
        <f>Q543*H543</f>
        <v>0</v>
      </c>
      <c r="S543" s="215">
        <v>0</v>
      </c>
      <c r="T543" s="216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17" t="s">
        <v>262</v>
      </c>
      <c r="AT543" s="217" t="s">
        <v>151</v>
      </c>
      <c r="AU543" s="217" t="s">
        <v>172</v>
      </c>
      <c r="AY543" s="18" t="s">
        <v>149</v>
      </c>
      <c r="BE543" s="218">
        <f>IF(N543="základní",J543,0)</f>
        <v>0</v>
      </c>
      <c r="BF543" s="218">
        <f>IF(N543="snížená",J543,0)</f>
        <v>0</v>
      </c>
      <c r="BG543" s="218">
        <f>IF(N543="zákl. přenesená",J543,0)</f>
        <v>0</v>
      </c>
      <c r="BH543" s="218">
        <f>IF(N543="sníž. přenesená",J543,0)</f>
        <v>0</v>
      </c>
      <c r="BI543" s="218">
        <f>IF(N543="nulová",J543,0)</f>
        <v>0</v>
      </c>
      <c r="BJ543" s="18" t="s">
        <v>40</v>
      </c>
      <c r="BK543" s="218">
        <f>ROUND(I543*H543,2)</f>
        <v>0</v>
      </c>
      <c r="BL543" s="18" t="s">
        <v>262</v>
      </c>
      <c r="BM543" s="217" t="s">
        <v>906</v>
      </c>
    </row>
    <row r="544" s="12" customFormat="1" ht="20.88" customHeight="1">
      <c r="A544" s="12"/>
      <c r="B544" s="190"/>
      <c r="C544" s="191"/>
      <c r="D544" s="192" t="s">
        <v>79</v>
      </c>
      <c r="E544" s="204" t="s">
        <v>907</v>
      </c>
      <c r="F544" s="204" t="s">
        <v>908</v>
      </c>
      <c r="G544" s="191"/>
      <c r="H544" s="191"/>
      <c r="I544" s="194"/>
      <c r="J544" s="205">
        <f>BK544</f>
        <v>0</v>
      </c>
      <c r="K544" s="191"/>
      <c r="L544" s="196"/>
      <c r="M544" s="197"/>
      <c r="N544" s="198"/>
      <c r="O544" s="198"/>
      <c r="P544" s="199">
        <f>SUM(P545:P574)</f>
        <v>0</v>
      </c>
      <c r="Q544" s="198"/>
      <c r="R544" s="199">
        <f>SUM(R545:R574)</f>
        <v>0</v>
      </c>
      <c r="S544" s="198"/>
      <c r="T544" s="200">
        <f>SUM(T545:T574)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01" t="s">
        <v>89</v>
      </c>
      <c r="AT544" s="202" t="s">
        <v>79</v>
      </c>
      <c r="AU544" s="202" t="s">
        <v>89</v>
      </c>
      <c r="AY544" s="201" t="s">
        <v>149</v>
      </c>
      <c r="BK544" s="203">
        <f>SUM(BK545:BK574)</f>
        <v>0</v>
      </c>
    </row>
    <row r="545" s="2" customFormat="1" ht="16.5" customHeight="1">
      <c r="A545" s="40"/>
      <c r="B545" s="41"/>
      <c r="C545" s="258" t="s">
        <v>909</v>
      </c>
      <c r="D545" s="258" t="s">
        <v>302</v>
      </c>
      <c r="E545" s="259" t="s">
        <v>910</v>
      </c>
      <c r="F545" s="260" t="s">
        <v>911</v>
      </c>
      <c r="G545" s="261" t="s">
        <v>743</v>
      </c>
      <c r="H545" s="262">
        <v>60</v>
      </c>
      <c r="I545" s="263"/>
      <c r="J545" s="264">
        <f>ROUND(I545*H545,2)</f>
        <v>0</v>
      </c>
      <c r="K545" s="260" t="s">
        <v>694</v>
      </c>
      <c r="L545" s="265"/>
      <c r="M545" s="266" t="s">
        <v>32</v>
      </c>
      <c r="N545" s="267" t="s">
        <v>51</v>
      </c>
      <c r="O545" s="86"/>
      <c r="P545" s="215">
        <f>O545*H545</f>
        <v>0</v>
      </c>
      <c r="Q545" s="215">
        <v>0</v>
      </c>
      <c r="R545" s="215">
        <f>Q545*H545</f>
        <v>0</v>
      </c>
      <c r="S545" s="215">
        <v>0</v>
      </c>
      <c r="T545" s="21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7" t="s">
        <v>361</v>
      </c>
      <c r="AT545" s="217" t="s">
        <v>302</v>
      </c>
      <c r="AU545" s="217" t="s">
        <v>172</v>
      </c>
      <c r="AY545" s="18" t="s">
        <v>149</v>
      </c>
      <c r="BE545" s="218">
        <f>IF(N545="základní",J545,0)</f>
        <v>0</v>
      </c>
      <c r="BF545" s="218">
        <f>IF(N545="snížená",J545,0)</f>
        <v>0</v>
      </c>
      <c r="BG545" s="218">
        <f>IF(N545="zákl. přenesená",J545,0)</f>
        <v>0</v>
      </c>
      <c r="BH545" s="218">
        <f>IF(N545="sníž. přenesená",J545,0)</f>
        <v>0</v>
      </c>
      <c r="BI545" s="218">
        <f>IF(N545="nulová",J545,0)</f>
        <v>0</v>
      </c>
      <c r="BJ545" s="18" t="s">
        <v>40</v>
      </c>
      <c r="BK545" s="218">
        <f>ROUND(I545*H545,2)</f>
        <v>0</v>
      </c>
      <c r="BL545" s="18" t="s">
        <v>262</v>
      </c>
      <c r="BM545" s="217" t="s">
        <v>912</v>
      </c>
    </row>
    <row r="546" s="2" customFormat="1" ht="21.75" customHeight="1">
      <c r="A546" s="40"/>
      <c r="B546" s="41"/>
      <c r="C546" s="258" t="s">
        <v>913</v>
      </c>
      <c r="D546" s="258" t="s">
        <v>302</v>
      </c>
      <c r="E546" s="259" t="s">
        <v>914</v>
      </c>
      <c r="F546" s="260" t="s">
        <v>915</v>
      </c>
      <c r="G546" s="261" t="s">
        <v>743</v>
      </c>
      <c r="H546" s="262">
        <v>240</v>
      </c>
      <c r="I546" s="263"/>
      <c r="J546" s="264">
        <f>ROUND(I546*H546,2)</f>
        <v>0</v>
      </c>
      <c r="K546" s="260" t="s">
        <v>694</v>
      </c>
      <c r="L546" s="265"/>
      <c r="M546" s="266" t="s">
        <v>32</v>
      </c>
      <c r="N546" s="267" t="s">
        <v>51</v>
      </c>
      <c r="O546" s="86"/>
      <c r="P546" s="215">
        <f>O546*H546</f>
        <v>0</v>
      </c>
      <c r="Q546" s="215">
        <v>0</v>
      </c>
      <c r="R546" s="215">
        <f>Q546*H546</f>
        <v>0</v>
      </c>
      <c r="S546" s="215">
        <v>0</v>
      </c>
      <c r="T546" s="21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7" t="s">
        <v>361</v>
      </c>
      <c r="AT546" s="217" t="s">
        <v>302</v>
      </c>
      <c r="AU546" s="217" t="s">
        <v>172</v>
      </c>
      <c r="AY546" s="18" t="s">
        <v>149</v>
      </c>
      <c r="BE546" s="218">
        <f>IF(N546="základní",J546,0)</f>
        <v>0</v>
      </c>
      <c r="BF546" s="218">
        <f>IF(N546="snížená",J546,0)</f>
        <v>0</v>
      </c>
      <c r="BG546" s="218">
        <f>IF(N546="zákl. přenesená",J546,0)</f>
        <v>0</v>
      </c>
      <c r="BH546" s="218">
        <f>IF(N546="sníž. přenesená",J546,0)</f>
        <v>0</v>
      </c>
      <c r="BI546" s="218">
        <f>IF(N546="nulová",J546,0)</f>
        <v>0</v>
      </c>
      <c r="BJ546" s="18" t="s">
        <v>40</v>
      </c>
      <c r="BK546" s="218">
        <f>ROUND(I546*H546,2)</f>
        <v>0</v>
      </c>
      <c r="BL546" s="18" t="s">
        <v>262</v>
      </c>
      <c r="BM546" s="217" t="s">
        <v>916</v>
      </c>
    </row>
    <row r="547" s="2" customFormat="1" ht="16.5" customHeight="1">
      <c r="A547" s="40"/>
      <c r="B547" s="41"/>
      <c r="C547" s="258" t="s">
        <v>917</v>
      </c>
      <c r="D547" s="258" t="s">
        <v>302</v>
      </c>
      <c r="E547" s="259" t="s">
        <v>918</v>
      </c>
      <c r="F547" s="260" t="s">
        <v>919</v>
      </c>
      <c r="G547" s="261" t="s">
        <v>743</v>
      </c>
      <c r="H547" s="262">
        <v>60</v>
      </c>
      <c r="I547" s="263"/>
      <c r="J547" s="264">
        <f>ROUND(I547*H547,2)</f>
        <v>0</v>
      </c>
      <c r="K547" s="260" t="s">
        <v>694</v>
      </c>
      <c r="L547" s="265"/>
      <c r="M547" s="266" t="s">
        <v>32</v>
      </c>
      <c r="N547" s="267" t="s">
        <v>51</v>
      </c>
      <c r="O547" s="86"/>
      <c r="P547" s="215">
        <f>O547*H547</f>
        <v>0</v>
      </c>
      <c r="Q547" s="215">
        <v>0</v>
      </c>
      <c r="R547" s="215">
        <f>Q547*H547</f>
        <v>0</v>
      </c>
      <c r="S547" s="215">
        <v>0</v>
      </c>
      <c r="T547" s="216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17" t="s">
        <v>361</v>
      </c>
      <c r="AT547" s="217" t="s">
        <v>302</v>
      </c>
      <c r="AU547" s="217" t="s">
        <v>172</v>
      </c>
      <c r="AY547" s="18" t="s">
        <v>149</v>
      </c>
      <c r="BE547" s="218">
        <f>IF(N547="základní",J547,0)</f>
        <v>0</v>
      </c>
      <c r="BF547" s="218">
        <f>IF(N547="snížená",J547,0)</f>
        <v>0</v>
      </c>
      <c r="BG547" s="218">
        <f>IF(N547="zákl. přenesená",J547,0)</f>
        <v>0</v>
      </c>
      <c r="BH547" s="218">
        <f>IF(N547="sníž. přenesená",J547,0)</f>
        <v>0</v>
      </c>
      <c r="BI547" s="218">
        <f>IF(N547="nulová",J547,0)</f>
        <v>0</v>
      </c>
      <c r="BJ547" s="18" t="s">
        <v>40</v>
      </c>
      <c r="BK547" s="218">
        <f>ROUND(I547*H547,2)</f>
        <v>0</v>
      </c>
      <c r="BL547" s="18" t="s">
        <v>262</v>
      </c>
      <c r="BM547" s="217" t="s">
        <v>920</v>
      </c>
    </row>
    <row r="548" s="2" customFormat="1" ht="16.5" customHeight="1">
      <c r="A548" s="40"/>
      <c r="B548" s="41"/>
      <c r="C548" s="258" t="s">
        <v>921</v>
      </c>
      <c r="D548" s="258" t="s">
        <v>302</v>
      </c>
      <c r="E548" s="259" t="s">
        <v>922</v>
      </c>
      <c r="F548" s="260" t="s">
        <v>923</v>
      </c>
      <c r="G548" s="261" t="s">
        <v>743</v>
      </c>
      <c r="H548" s="262">
        <v>10</v>
      </c>
      <c r="I548" s="263"/>
      <c r="J548" s="264">
        <f>ROUND(I548*H548,2)</f>
        <v>0</v>
      </c>
      <c r="K548" s="260" t="s">
        <v>694</v>
      </c>
      <c r="L548" s="265"/>
      <c r="M548" s="266" t="s">
        <v>32</v>
      </c>
      <c r="N548" s="267" t="s">
        <v>51</v>
      </c>
      <c r="O548" s="86"/>
      <c r="P548" s="215">
        <f>O548*H548</f>
        <v>0</v>
      </c>
      <c r="Q548" s="215">
        <v>0</v>
      </c>
      <c r="R548" s="215">
        <f>Q548*H548</f>
        <v>0</v>
      </c>
      <c r="S548" s="215">
        <v>0</v>
      </c>
      <c r="T548" s="216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17" t="s">
        <v>361</v>
      </c>
      <c r="AT548" s="217" t="s">
        <v>302</v>
      </c>
      <c r="AU548" s="217" t="s">
        <v>172</v>
      </c>
      <c r="AY548" s="18" t="s">
        <v>149</v>
      </c>
      <c r="BE548" s="218">
        <f>IF(N548="základní",J548,0)</f>
        <v>0</v>
      </c>
      <c r="BF548" s="218">
        <f>IF(N548="snížená",J548,0)</f>
        <v>0</v>
      </c>
      <c r="BG548" s="218">
        <f>IF(N548="zákl. přenesená",J548,0)</f>
        <v>0</v>
      </c>
      <c r="BH548" s="218">
        <f>IF(N548="sníž. přenesená",J548,0)</f>
        <v>0</v>
      </c>
      <c r="BI548" s="218">
        <f>IF(N548="nulová",J548,0)</f>
        <v>0</v>
      </c>
      <c r="BJ548" s="18" t="s">
        <v>40</v>
      </c>
      <c r="BK548" s="218">
        <f>ROUND(I548*H548,2)</f>
        <v>0</v>
      </c>
      <c r="BL548" s="18" t="s">
        <v>262</v>
      </c>
      <c r="BM548" s="217" t="s">
        <v>924</v>
      </c>
    </row>
    <row r="549" s="2" customFormat="1" ht="16.5" customHeight="1">
      <c r="A549" s="40"/>
      <c r="B549" s="41"/>
      <c r="C549" s="258" t="s">
        <v>925</v>
      </c>
      <c r="D549" s="258" t="s">
        <v>302</v>
      </c>
      <c r="E549" s="259" t="s">
        <v>926</v>
      </c>
      <c r="F549" s="260" t="s">
        <v>927</v>
      </c>
      <c r="G549" s="261" t="s">
        <v>743</v>
      </c>
      <c r="H549" s="262">
        <v>20</v>
      </c>
      <c r="I549" s="263"/>
      <c r="J549" s="264">
        <f>ROUND(I549*H549,2)</f>
        <v>0</v>
      </c>
      <c r="K549" s="260" t="s">
        <v>694</v>
      </c>
      <c r="L549" s="265"/>
      <c r="M549" s="266" t="s">
        <v>32</v>
      </c>
      <c r="N549" s="267" t="s">
        <v>51</v>
      </c>
      <c r="O549" s="86"/>
      <c r="P549" s="215">
        <f>O549*H549</f>
        <v>0</v>
      </c>
      <c r="Q549" s="215">
        <v>0</v>
      </c>
      <c r="R549" s="215">
        <f>Q549*H549</f>
        <v>0</v>
      </c>
      <c r="S549" s="215">
        <v>0</v>
      </c>
      <c r="T549" s="21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7" t="s">
        <v>361</v>
      </c>
      <c r="AT549" s="217" t="s">
        <v>302</v>
      </c>
      <c r="AU549" s="217" t="s">
        <v>172</v>
      </c>
      <c r="AY549" s="18" t="s">
        <v>149</v>
      </c>
      <c r="BE549" s="218">
        <f>IF(N549="základní",J549,0)</f>
        <v>0</v>
      </c>
      <c r="BF549" s="218">
        <f>IF(N549="snížená",J549,0)</f>
        <v>0</v>
      </c>
      <c r="BG549" s="218">
        <f>IF(N549="zákl. přenesená",J549,0)</f>
        <v>0</v>
      </c>
      <c r="BH549" s="218">
        <f>IF(N549="sníž. přenesená",J549,0)</f>
        <v>0</v>
      </c>
      <c r="BI549" s="218">
        <f>IF(N549="nulová",J549,0)</f>
        <v>0</v>
      </c>
      <c r="BJ549" s="18" t="s">
        <v>40</v>
      </c>
      <c r="BK549" s="218">
        <f>ROUND(I549*H549,2)</f>
        <v>0</v>
      </c>
      <c r="BL549" s="18" t="s">
        <v>262</v>
      </c>
      <c r="BM549" s="217" t="s">
        <v>928</v>
      </c>
    </row>
    <row r="550" s="2" customFormat="1" ht="16.5" customHeight="1">
      <c r="A550" s="40"/>
      <c r="B550" s="41"/>
      <c r="C550" s="258" t="s">
        <v>929</v>
      </c>
      <c r="D550" s="258" t="s">
        <v>302</v>
      </c>
      <c r="E550" s="259" t="s">
        <v>930</v>
      </c>
      <c r="F550" s="260" t="s">
        <v>931</v>
      </c>
      <c r="G550" s="261" t="s">
        <v>743</v>
      </c>
      <c r="H550" s="262">
        <v>24</v>
      </c>
      <c r="I550" s="263"/>
      <c r="J550" s="264">
        <f>ROUND(I550*H550,2)</f>
        <v>0</v>
      </c>
      <c r="K550" s="260" t="s">
        <v>694</v>
      </c>
      <c r="L550" s="265"/>
      <c r="M550" s="266" t="s">
        <v>32</v>
      </c>
      <c r="N550" s="267" t="s">
        <v>51</v>
      </c>
      <c r="O550" s="86"/>
      <c r="P550" s="215">
        <f>O550*H550</f>
        <v>0</v>
      </c>
      <c r="Q550" s="215">
        <v>0</v>
      </c>
      <c r="R550" s="215">
        <f>Q550*H550</f>
        <v>0</v>
      </c>
      <c r="S550" s="215">
        <v>0</v>
      </c>
      <c r="T550" s="216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17" t="s">
        <v>361</v>
      </c>
      <c r="AT550" s="217" t="s">
        <v>302</v>
      </c>
      <c r="AU550" s="217" t="s">
        <v>172</v>
      </c>
      <c r="AY550" s="18" t="s">
        <v>149</v>
      </c>
      <c r="BE550" s="218">
        <f>IF(N550="základní",J550,0)</f>
        <v>0</v>
      </c>
      <c r="BF550" s="218">
        <f>IF(N550="snížená",J550,0)</f>
        <v>0</v>
      </c>
      <c r="BG550" s="218">
        <f>IF(N550="zákl. přenesená",J550,0)</f>
        <v>0</v>
      </c>
      <c r="BH550" s="218">
        <f>IF(N550="sníž. přenesená",J550,0)</f>
        <v>0</v>
      </c>
      <c r="BI550" s="218">
        <f>IF(N550="nulová",J550,0)</f>
        <v>0</v>
      </c>
      <c r="BJ550" s="18" t="s">
        <v>40</v>
      </c>
      <c r="BK550" s="218">
        <f>ROUND(I550*H550,2)</f>
        <v>0</v>
      </c>
      <c r="BL550" s="18" t="s">
        <v>262</v>
      </c>
      <c r="BM550" s="217" t="s">
        <v>932</v>
      </c>
    </row>
    <row r="551" s="2" customFormat="1" ht="16.5" customHeight="1">
      <c r="A551" s="40"/>
      <c r="B551" s="41"/>
      <c r="C551" s="258" t="s">
        <v>933</v>
      </c>
      <c r="D551" s="258" t="s">
        <v>302</v>
      </c>
      <c r="E551" s="259" t="s">
        <v>934</v>
      </c>
      <c r="F551" s="260" t="s">
        <v>935</v>
      </c>
      <c r="G551" s="261" t="s">
        <v>743</v>
      </c>
      <c r="H551" s="262">
        <v>24</v>
      </c>
      <c r="I551" s="263"/>
      <c r="J551" s="264">
        <f>ROUND(I551*H551,2)</f>
        <v>0</v>
      </c>
      <c r="K551" s="260" t="s">
        <v>694</v>
      </c>
      <c r="L551" s="265"/>
      <c r="M551" s="266" t="s">
        <v>32</v>
      </c>
      <c r="N551" s="267" t="s">
        <v>51</v>
      </c>
      <c r="O551" s="86"/>
      <c r="P551" s="215">
        <f>O551*H551</f>
        <v>0</v>
      </c>
      <c r="Q551" s="215">
        <v>0</v>
      </c>
      <c r="R551" s="215">
        <f>Q551*H551</f>
        <v>0</v>
      </c>
      <c r="S551" s="215">
        <v>0</v>
      </c>
      <c r="T551" s="216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17" t="s">
        <v>361</v>
      </c>
      <c r="AT551" s="217" t="s">
        <v>302</v>
      </c>
      <c r="AU551" s="217" t="s">
        <v>172</v>
      </c>
      <c r="AY551" s="18" t="s">
        <v>149</v>
      </c>
      <c r="BE551" s="218">
        <f>IF(N551="základní",J551,0)</f>
        <v>0</v>
      </c>
      <c r="BF551" s="218">
        <f>IF(N551="snížená",J551,0)</f>
        <v>0</v>
      </c>
      <c r="BG551" s="218">
        <f>IF(N551="zákl. přenesená",J551,0)</f>
        <v>0</v>
      </c>
      <c r="BH551" s="218">
        <f>IF(N551="sníž. přenesená",J551,0)</f>
        <v>0</v>
      </c>
      <c r="BI551" s="218">
        <f>IF(N551="nulová",J551,0)</f>
        <v>0</v>
      </c>
      <c r="BJ551" s="18" t="s">
        <v>40</v>
      </c>
      <c r="BK551" s="218">
        <f>ROUND(I551*H551,2)</f>
        <v>0</v>
      </c>
      <c r="BL551" s="18" t="s">
        <v>262</v>
      </c>
      <c r="BM551" s="217" t="s">
        <v>936</v>
      </c>
    </row>
    <row r="552" s="2" customFormat="1" ht="16.5" customHeight="1">
      <c r="A552" s="40"/>
      <c r="B552" s="41"/>
      <c r="C552" s="258" t="s">
        <v>937</v>
      </c>
      <c r="D552" s="258" t="s">
        <v>302</v>
      </c>
      <c r="E552" s="259" t="s">
        <v>938</v>
      </c>
      <c r="F552" s="260" t="s">
        <v>939</v>
      </c>
      <c r="G552" s="261" t="s">
        <v>743</v>
      </c>
      <c r="H552" s="262">
        <v>40</v>
      </c>
      <c r="I552" s="263"/>
      <c r="J552" s="264">
        <f>ROUND(I552*H552,2)</f>
        <v>0</v>
      </c>
      <c r="K552" s="260" t="s">
        <v>694</v>
      </c>
      <c r="L552" s="265"/>
      <c r="M552" s="266" t="s">
        <v>32</v>
      </c>
      <c r="N552" s="267" t="s">
        <v>51</v>
      </c>
      <c r="O552" s="86"/>
      <c r="P552" s="215">
        <f>O552*H552</f>
        <v>0</v>
      </c>
      <c r="Q552" s="215">
        <v>0</v>
      </c>
      <c r="R552" s="215">
        <f>Q552*H552</f>
        <v>0</v>
      </c>
      <c r="S552" s="215">
        <v>0</v>
      </c>
      <c r="T552" s="216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7" t="s">
        <v>361</v>
      </c>
      <c r="AT552" s="217" t="s">
        <v>302</v>
      </c>
      <c r="AU552" s="217" t="s">
        <v>172</v>
      </c>
      <c r="AY552" s="18" t="s">
        <v>149</v>
      </c>
      <c r="BE552" s="218">
        <f>IF(N552="základní",J552,0)</f>
        <v>0</v>
      </c>
      <c r="BF552" s="218">
        <f>IF(N552="snížená",J552,0)</f>
        <v>0</v>
      </c>
      <c r="BG552" s="218">
        <f>IF(N552="zákl. přenesená",J552,0)</f>
        <v>0</v>
      </c>
      <c r="BH552" s="218">
        <f>IF(N552="sníž. přenesená",J552,0)</f>
        <v>0</v>
      </c>
      <c r="BI552" s="218">
        <f>IF(N552="nulová",J552,0)</f>
        <v>0</v>
      </c>
      <c r="BJ552" s="18" t="s">
        <v>40</v>
      </c>
      <c r="BK552" s="218">
        <f>ROUND(I552*H552,2)</f>
        <v>0</v>
      </c>
      <c r="BL552" s="18" t="s">
        <v>262</v>
      </c>
      <c r="BM552" s="217" t="s">
        <v>940</v>
      </c>
    </row>
    <row r="553" s="2" customFormat="1" ht="16.5" customHeight="1">
      <c r="A553" s="40"/>
      <c r="B553" s="41"/>
      <c r="C553" s="258" t="s">
        <v>941</v>
      </c>
      <c r="D553" s="258" t="s">
        <v>302</v>
      </c>
      <c r="E553" s="259" t="s">
        <v>942</v>
      </c>
      <c r="F553" s="260" t="s">
        <v>943</v>
      </c>
      <c r="G553" s="261" t="s">
        <v>743</v>
      </c>
      <c r="H553" s="262">
        <v>20</v>
      </c>
      <c r="I553" s="263"/>
      <c r="J553" s="264">
        <f>ROUND(I553*H553,2)</f>
        <v>0</v>
      </c>
      <c r="K553" s="260" t="s">
        <v>694</v>
      </c>
      <c r="L553" s="265"/>
      <c r="M553" s="266" t="s">
        <v>32</v>
      </c>
      <c r="N553" s="267" t="s">
        <v>51</v>
      </c>
      <c r="O553" s="86"/>
      <c r="P553" s="215">
        <f>O553*H553</f>
        <v>0</v>
      </c>
      <c r="Q553" s="215">
        <v>0</v>
      </c>
      <c r="R553" s="215">
        <f>Q553*H553</f>
        <v>0</v>
      </c>
      <c r="S553" s="215">
        <v>0</v>
      </c>
      <c r="T553" s="216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17" t="s">
        <v>361</v>
      </c>
      <c r="AT553" s="217" t="s">
        <v>302</v>
      </c>
      <c r="AU553" s="217" t="s">
        <v>172</v>
      </c>
      <c r="AY553" s="18" t="s">
        <v>149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8" t="s">
        <v>40</v>
      </c>
      <c r="BK553" s="218">
        <f>ROUND(I553*H553,2)</f>
        <v>0</v>
      </c>
      <c r="BL553" s="18" t="s">
        <v>262</v>
      </c>
      <c r="BM553" s="217" t="s">
        <v>944</v>
      </c>
    </row>
    <row r="554" s="2" customFormat="1" ht="16.5" customHeight="1">
      <c r="A554" s="40"/>
      <c r="B554" s="41"/>
      <c r="C554" s="258" t="s">
        <v>945</v>
      </c>
      <c r="D554" s="258" t="s">
        <v>302</v>
      </c>
      <c r="E554" s="259" t="s">
        <v>946</v>
      </c>
      <c r="F554" s="260" t="s">
        <v>947</v>
      </c>
      <c r="G554" s="261" t="s">
        <v>743</v>
      </c>
      <c r="H554" s="262">
        <v>20</v>
      </c>
      <c r="I554" s="263"/>
      <c r="J554" s="264">
        <f>ROUND(I554*H554,2)</f>
        <v>0</v>
      </c>
      <c r="K554" s="260" t="s">
        <v>694</v>
      </c>
      <c r="L554" s="265"/>
      <c r="M554" s="266" t="s">
        <v>32</v>
      </c>
      <c r="N554" s="267" t="s">
        <v>51</v>
      </c>
      <c r="O554" s="86"/>
      <c r="P554" s="215">
        <f>O554*H554</f>
        <v>0</v>
      </c>
      <c r="Q554" s="215">
        <v>0</v>
      </c>
      <c r="R554" s="215">
        <f>Q554*H554</f>
        <v>0</v>
      </c>
      <c r="S554" s="215">
        <v>0</v>
      </c>
      <c r="T554" s="216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17" t="s">
        <v>361</v>
      </c>
      <c r="AT554" s="217" t="s">
        <v>302</v>
      </c>
      <c r="AU554" s="217" t="s">
        <v>172</v>
      </c>
      <c r="AY554" s="18" t="s">
        <v>149</v>
      </c>
      <c r="BE554" s="218">
        <f>IF(N554="základní",J554,0)</f>
        <v>0</v>
      </c>
      <c r="BF554" s="218">
        <f>IF(N554="snížená",J554,0)</f>
        <v>0</v>
      </c>
      <c r="BG554" s="218">
        <f>IF(N554="zákl. přenesená",J554,0)</f>
        <v>0</v>
      </c>
      <c r="BH554" s="218">
        <f>IF(N554="sníž. přenesená",J554,0)</f>
        <v>0</v>
      </c>
      <c r="BI554" s="218">
        <f>IF(N554="nulová",J554,0)</f>
        <v>0</v>
      </c>
      <c r="BJ554" s="18" t="s">
        <v>40</v>
      </c>
      <c r="BK554" s="218">
        <f>ROUND(I554*H554,2)</f>
        <v>0</v>
      </c>
      <c r="BL554" s="18" t="s">
        <v>262</v>
      </c>
      <c r="BM554" s="217" t="s">
        <v>948</v>
      </c>
    </row>
    <row r="555" s="2" customFormat="1" ht="16.5" customHeight="1">
      <c r="A555" s="40"/>
      <c r="B555" s="41"/>
      <c r="C555" s="258" t="s">
        <v>949</v>
      </c>
      <c r="D555" s="258" t="s">
        <v>302</v>
      </c>
      <c r="E555" s="259" t="s">
        <v>950</v>
      </c>
      <c r="F555" s="260" t="s">
        <v>951</v>
      </c>
      <c r="G555" s="261" t="s">
        <v>743</v>
      </c>
      <c r="H555" s="262">
        <v>20</v>
      </c>
      <c r="I555" s="263"/>
      <c r="J555" s="264">
        <f>ROUND(I555*H555,2)</f>
        <v>0</v>
      </c>
      <c r="K555" s="260" t="s">
        <v>694</v>
      </c>
      <c r="L555" s="265"/>
      <c r="M555" s="266" t="s">
        <v>32</v>
      </c>
      <c r="N555" s="267" t="s">
        <v>51</v>
      </c>
      <c r="O555" s="86"/>
      <c r="P555" s="215">
        <f>O555*H555</f>
        <v>0</v>
      </c>
      <c r="Q555" s="215">
        <v>0</v>
      </c>
      <c r="R555" s="215">
        <f>Q555*H555</f>
        <v>0</v>
      </c>
      <c r="S555" s="215">
        <v>0</v>
      </c>
      <c r="T555" s="216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7" t="s">
        <v>361</v>
      </c>
      <c r="AT555" s="217" t="s">
        <v>302</v>
      </c>
      <c r="AU555" s="217" t="s">
        <v>172</v>
      </c>
      <c r="AY555" s="18" t="s">
        <v>149</v>
      </c>
      <c r="BE555" s="218">
        <f>IF(N555="základní",J555,0)</f>
        <v>0</v>
      </c>
      <c r="BF555" s="218">
        <f>IF(N555="snížená",J555,0)</f>
        <v>0</v>
      </c>
      <c r="BG555" s="218">
        <f>IF(N555="zákl. přenesená",J555,0)</f>
        <v>0</v>
      </c>
      <c r="BH555" s="218">
        <f>IF(N555="sníž. přenesená",J555,0)</f>
        <v>0</v>
      </c>
      <c r="BI555" s="218">
        <f>IF(N555="nulová",J555,0)</f>
        <v>0</v>
      </c>
      <c r="BJ555" s="18" t="s">
        <v>40</v>
      </c>
      <c r="BK555" s="218">
        <f>ROUND(I555*H555,2)</f>
        <v>0</v>
      </c>
      <c r="BL555" s="18" t="s">
        <v>262</v>
      </c>
      <c r="BM555" s="217" t="s">
        <v>952</v>
      </c>
    </row>
    <row r="556" s="2" customFormat="1" ht="16.5" customHeight="1">
      <c r="A556" s="40"/>
      <c r="B556" s="41"/>
      <c r="C556" s="258" t="s">
        <v>953</v>
      </c>
      <c r="D556" s="258" t="s">
        <v>302</v>
      </c>
      <c r="E556" s="259" t="s">
        <v>954</v>
      </c>
      <c r="F556" s="260" t="s">
        <v>955</v>
      </c>
      <c r="G556" s="261" t="s">
        <v>743</v>
      </c>
      <c r="H556" s="262">
        <v>20</v>
      </c>
      <c r="I556" s="263"/>
      <c r="J556" s="264">
        <f>ROUND(I556*H556,2)</f>
        <v>0</v>
      </c>
      <c r="K556" s="260" t="s">
        <v>694</v>
      </c>
      <c r="L556" s="265"/>
      <c r="M556" s="266" t="s">
        <v>32</v>
      </c>
      <c r="N556" s="267" t="s">
        <v>51</v>
      </c>
      <c r="O556" s="86"/>
      <c r="P556" s="215">
        <f>O556*H556</f>
        <v>0</v>
      </c>
      <c r="Q556" s="215">
        <v>0</v>
      </c>
      <c r="R556" s="215">
        <f>Q556*H556</f>
        <v>0</v>
      </c>
      <c r="S556" s="215">
        <v>0</v>
      </c>
      <c r="T556" s="216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17" t="s">
        <v>361</v>
      </c>
      <c r="AT556" s="217" t="s">
        <v>302</v>
      </c>
      <c r="AU556" s="217" t="s">
        <v>172</v>
      </c>
      <c r="AY556" s="18" t="s">
        <v>149</v>
      </c>
      <c r="BE556" s="218">
        <f>IF(N556="základní",J556,0)</f>
        <v>0</v>
      </c>
      <c r="BF556" s="218">
        <f>IF(N556="snížená",J556,0)</f>
        <v>0</v>
      </c>
      <c r="BG556" s="218">
        <f>IF(N556="zákl. přenesená",J556,0)</f>
        <v>0</v>
      </c>
      <c r="BH556" s="218">
        <f>IF(N556="sníž. přenesená",J556,0)</f>
        <v>0</v>
      </c>
      <c r="BI556" s="218">
        <f>IF(N556="nulová",J556,0)</f>
        <v>0</v>
      </c>
      <c r="BJ556" s="18" t="s">
        <v>40</v>
      </c>
      <c r="BK556" s="218">
        <f>ROUND(I556*H556,2)</f>
        <v>0</v>
      </c>
      <c r="BL556" s="18" t="s">
        <v>262</v>
      </c>
      <c r="BM556" s="217" t="s">
        <v>956</v>
      </c>
    </row>
    <row r="557" s="2" customFormat="1" ht="16.5" customHeight="1">
      <c r="A557" s="40"/>
      <c r="B557" s="41"/>
      <c r="C557" s="258" t="s">
        <v>957</v>
      </c>
      <c r="D557" s="258" t="s">
        <v>302</v>
      </c>
      <c r="E557" s="259" t="s">
        <v>958</v>
      </c>
      <c r="F557" s="260" t="s">
        <v>959</v>
      </c>
      <c r="G557" s="261" t="s">
        <v>743</v>
      </c>
      <c r="H557" s="262">
        <v>10</v>
      </c>
      <c r="I557" s="263"/>
      <c r="J557" s="264">
        <f>ROUND(I557*H557,2)</f>
        <v>0</v>
      </c>
      <c r="K557" s="260" t="s">
        <v>694</v>
      </c>
      <c r="L557" s="265"/>
      <c r="M557" s="266" t="s">
        <v>32</v>
      </c>
      <c r="N557" s="267" t="s">
        <v>51</v>
      </c>
      <c r="O557" s="86"/>
      <c r="P557" s="215">
        <f>O557*H557</f>
        <v>0</v>
      </c>
      <c r="Q557" s="215">
        <v>0</v>
      </c>
      <c r="R557" s="215">
        <f>Q557*H557</f>
        <v>0</v>
      </c>
      <c r="S557" s="215">
        <v>0</v>
      </c>
      <c r="T557" s="21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7" t="s">
        <v>361</v>
      </c>
      <c r="AT557" s="217" t="s">
        <v>302</v>
      </c>
      <c r="AU557" s="217" t="s">
        <v>172</v>
      </c>
      <c r="AY557" s="18" t="s">
        <v>149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8" t="s">
        <v>40</v>
      </c>
      <c r="BK557" s="218">
        <f>ROUND(I557*H557,2)</f>
        <v>0</v>
      </c>
      <c r="BL557" s="18" t="s">
        <v>262</v>
      </c>
      <c r="BM557" s="217" t="s">
        <v>960</v>
      </c>
    </row>
    <row r="558" s="2" customFormat="1" ht="16.5" customHeight="1">
      <c r="A558" s="40"/>
      <c r="B558" s="41"/>
      <c r="C558" s="258" t="s">
        <v>961</v>
      </c>
      <c r="D558" s="258" t="s">
        <v>302</v>
      </c>
      <c r="E558" s="259" t="s">
        <v>962</v>
      </c>
      <c r="F558" s="260" t="s">
        <v>963</v>
      </c>
      <c r="G558" s="261" t="s">
        <v>743</v>
      </c>
      <c r="H558" s="262">
        <v>20</v>
      </c>
      <c r="I558" s="263"/>
      <c r="J558" s="264">
        <f>ROUND(I558*H558,2)</f>
        <v>0</v>
      </c>
      <c r="K558" s="260" t="s">
        <v>694</v>
      </c>
      <c r="L558" s="265"/>
      <c r="M558" s="266" t="s">
        <v>32</v>
      </c>
      <c r="N558" s="267" t="s">
        <v>51</v>
      </c>
      <c r="O558" s="86"/>
      <c r="P558" s="215">
        <f>O558*H558</f>
        <v>0</v>
      </c>
      <c r="Q558" s="215">
        <v>0</v>
      </c>
      <c r="R558" s="215">
        <f>Q558*H558</f>
        <v>0</v>
      </c>
      <c r="S558" s="215">
        <v>0</v>
      </c>
      <c r="T558" s="216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7" t="s">
        <v>361</v>
      </c>
      <c r="AT558" s="217" t="s">
        <v>302</v>
      </c>
      <c r="AU558" s="217" t="s">
        <v>172</v>
      </c>
      <c r="AY558" s="18" t="s">
        <v>149</v>
      </c>
      <c r="BE558" s="218">
        <f>IF(N558="základní",J558,0)</f>
        <v>0</v>
      </c>
      <c r="BF558" s="218">
        <f>IF(N558="snížená",J558,0)</f>
        <v>0</v>
      </c>
      <c r="BG558" s="218">
        <f>IF(N558="zákl. přenesená",J558,0)</f>
        <v>0</v>
      </c>
      <c r="BH558" s="218">
        <f>IF(N558="sníž. přenesená",J558,0)</f>
        <v>0</v>
      </c>
      <c r="BI558" s="218">
        <f>IF(N558="nulová",J558,0)</f>
        <v>0</v>
      </c>
      <c r="BJ558" s="18" t="s">
        <v>40</v>
      </c>
      <c r="BK558" s="218">
        <f>ROUND(I558*H558,2)</f>
        <v>0</v>
      </c>
      <c r="BL558" s="18" t="s">
        <v>262</v>
      </c>
      <c r="BM558" s="217" t="s">
        <v>964</v>
      </c>
    </row>
    <row r="559" s="2" customFormat="1" ht="16.5" customHeight="1">
      <c r="A559" s="40"/>
      <c r="B559" s="41"/>
      <c r="C559" s="258" t="s">
        <v>965</v>
      </c>
      <c r="D559" s="258" t="s">
        <v>302</v>
      </c>
      <c r="E559" s="259" t="s">
        <v>966</v>
      </c>
      <c r="F559" s="260" t="s">
        <v>967</v>
      </c>
      <c r="G559" s="261" t="s">
        <v>524</v>
      </c>
      <c r="H559" s="262">
        <v>180</v>
      </c>
      <c r="I559" s="263"/>
      <c r="J559" s="264">
        <f>ROUND(I559*H559,2)</f>
        <v>0</v>
      </c>
      <c r="K559" s="260" t="s">
        <v>694</v>
      </c>
      <c r="L559" s="265"/>
      <c r="M559" s="266" t="s">
        <v>32</v>
      </c>
      <c r="N559" s="267" t="s">
        <v>51</v>
      </c>
      <c r="O559" s="86"/>
      <c r="P559" s="215">
        <f>O559*H559</f>
        <v>0</v>
      </c>
      <c r="Q559" s="215">
        <v>0</v>
      </c>
      <c r="R559" s="215">
        <f>Q559*H559</f>
        <v>0</v>
      </c>
      <c r="S559" s="215">
        <v>0</v>
      </c>
      <c r="T559" s="21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7" t="s">
        <v>361</v>
      </c>
      <c r="AT559" s="217" t="s">
        <v>302</v>
      </c>
      <c r="AU559" s="217" t="s">
        <v>172</v>
      </c>
      <c r="AY559" s="18" t="s">
        <v>149</v>
      </c>
      <c r="BE559" s="218">
        <f>IF(N559="základní",J559,0)</f>
        <v>0</v>
      </c>
      <c r="BF559" s="218">
        <f>IF(N559="snížená",J559,0)</f>
        <v>0</v>
      </c>
      <c r="BG559" s="218">
        <f>IF(N559="zákl. přenesená",J559,0)</f>
        <v>0</v>
      </c>
      <c r="BH559" s="218">
        <f>IF(N559="sníž. přenesená",J559,0)</f>
        <v>0</v>
      </c>
      <c r="BI559" s="218">
        <f>IF(N559="nulová",J559,0)</f>
        <v>0</v>
      </c>
      <c r="BJ559" s="18" t="s">
        <v>40</v>
      </c>
      <c r="BK559" s="218">
        <f>ROUND(I559*H559,2)</f>
        <v>0</v>
      </c>
      <c r="BL559" s="18" t="s">
        <v>262</v>
      </c>
      <c r="BM559" s="217" t="s">
        <v>968</v>
      </c>
    </row>
    <row r="560" s="2" customFormat="1" ht="16.5" customHeight="1">
      <c r="A560" s="40"/>
      <c r="B560" s="41"/>
      <c r="C560" s="258" t="s">
        <v>969</v>
      </c>
      <c r="D560" s="258" t="s">
        <v>302</v>
      </c>
      <c r="E560" s="259" t="s">
        <v>970</v>
      </c>
      <c r="F560" s="260" t="s">
        <v>971</v>
      </c>
      <c r="G560" s="261" t="s">
        <v>524</v>
      </c>
      <c r="H560" s="262">
        <v>50</v>
      </c>
      <c r="I560" s="263"/>
      <c r="J560" s="264">
        <f>ROUND(I560*H560,2)</f>
        <v>0</v>
      </c>
      <c r="K560" s="260" t="s">
        <v>694</v>
      </c>
      <c r="L560" s="265"/>
      <c r="M560" s="266" t="s">
        <v>32</v>
      </c>
      <c r="N560" s="267" t="s">
        <v>51</v>
      </c>
      <c r="O560" s="86"/>
      <c r="P560" s="215">
        <f>O560*H560</f>
        <v>0</v>
      </c>
      <c r="Q560" s="215">
        <v>0</v>
      </c>
      <c r="R560" s="215">
        <f>Q560*H560</f>
        <v>0</v>
      </c>
      <c r="S560" s="215">
        <v>0</v>
      </c>
      <c r="T560" s="216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17" t="s">
        <v>361</v>
      </c>
      <c r="AT560" s="217" t="s">
        <v>302</v>
      </c>
      <c r="AU560" s="217" t="s">
        <v>172</v>
      </c>
      <c r="AY560" s="18" t="s">
        <v>149</v>
      </c>
      <c r="BE560" s="218">
        <f>IF(N560="základní",J560,0)</f>
        <v>0</v>
      </c>
      <c r="BF560" s="218">
        <f>IF(N560="snížená",J560,0)</f>
        <v>0</v>
      </c>
      <c r="BG560" s="218">
        <f>IF(N560="zákl. přenesená",J560,0)</f>
        <v>0</v>
      </c>
      <c r="BH560" s="218">
        <f>IF(N560="sníž. přenesená",J560,0)</f>
        <v>0</v>
      </c>
      <c r="BI560" s="218">
        <f>IF(N560="nulová",J560,0)</f>
        <v>0</v>
      </c>
      <c r="BJ560" s="18" t="s">
        <v>40</v>
      </c>
      <c r="BK560" s="218">
        <f>ROUND(I560*H560,2)</f>
        <v>0</v>
      </c>
      <c r="BL560" s="18" t="s">
        <v>262</v>
      </c>
      <c r="BM560" s="217" t="s">
        <v>972</v>
      </c>
    </row>
    <row r="561" s="2" customFormat="1" ht="16.5" customHeight="1">
      <c r="A561" s="40"/>
      <c r="B561" s="41"/>
      <c r="C561" s="258" t="s">
        <v>973</v>
      </c>
      <c r="D561" s="258" t="s">
        <v>302</v>
      </c>
      <c r="E561" s="259" t="s">
        <v>974</v>
      </c>
      <c r="F561" s="260" t="s">
        <v>975</v>
      </c>
      <c r="G561" s="261" t="s">
        <v>743</v>
      </c>
      <c r="H561" s="262">
        <v>10</v>
      </c>
      <c r="I561" s="263"/>
      <c r="J561" s="264">
        <f>ROUND(I561*H561,2)</f>
        <v>0</v>
      </c>
      <c r="K561" s="260" t="s">
        <v>694</v>
      </c>
      <c r="L561" s="265"/>
      <c r="M561" s="266" t="s">
        <v>32</v>
      </c>
      <c r="N561" s="267" t="s">
        <v>51</v>
      </c>
      <c r="O561" s="86"/>
      <c r="P561" s="215">
        <f>O561*H561</f>
        <v>0</v>
      </c>
      <c r="Q561" s="215">
        <v>0</v>
      </c>
      <c r="R561" s="215">
        <f>Q561*H561</f>
        <v>0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361</v>
      </c>
      <c r="AT561" s="217" t="s">
        <v>302</v>
      </c>
      <c r="AU561" s="217" t="s">
        <v>172</v>
      </c>
      <c r="AY561" s="18" t="s">
        <v>149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8" t="s">
        <v>40</v>
      </c>
      <c r="BK561" s="218">
        <f>ROUND(I561*H561,2)</f>
        <v>0</v>
      </c>
      <c r="BL561" s="18" t="s">
        <v>262</v>
      </c>
      <c r="BM561" s="217" t="s">
        <v>976</v>
      </c>
    </row>
    <row r="562" s="2" customFormat="1" ht="16.5" customHeight="1">
      <c r="A562" s="40"/>
      <c r="B562" s="41"/>
      <c r="C562" s="258" t="s">
        <v>977</v>
      </c>
      <c r="D562" s="258" t="s">
        <v>302</v>
      </c>
      <c r="E562" s="259" t="s">
        <v>978</v>
      </c>
      <c r="F562" s="260" t="s">
        <v>979</v>
      </c>
      <c r="G562" s="261" t="s">
        <v>524</v>
      </c>
      <c r="H562" s="262">
        <v>410</v>
      </c>
      <c r="I562" s="263"/>
      <c r="J562" s="264">
        <f>ROUND(I562*H562,2)</f>
        <v>0</v>
      </c>
      <c r="K562" s="260" t="s">
        <v>694</v>
      </c>
      <c r="L562" s="265"/>
      <c r="M562" s="266" t="s">
        <v>32</v>
      </c>
      <c r="N562" s="267" t="s">
        <v>51</v>
      </c>
      <c r="O562" s="86"/>
      <c r="P562" s="215">
        <f>O562*H562</f>
        <v>0</v>
      </c>
      <c r="Q562" s="215">
        <v>0</v>
      </c>
      <c r="R562" s="215">
        <f>Q562*H562</f>
        <v>0</v>
      </c>
      <c r="S562" s="215">
        <v>0</v>
      </c>
      <c r="T562" s="216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17" t="s">
        <v>361</v>
      </c>
      <c r="AT562" s="217" t="s">
        <v>302</v>
      </c>
      <c r="AU562" s="217" t="s">
        <v>172</v>
      </c>
      <c r="AY562" s="18" t="s">
        <v>149</v>
      </c>
      <c r="BE562" s="218">
        <f>IF(N562="základní",J562,0)</f>
        <v>0</v>
      </c>
      <c r="BF562" s="218">
        <f>IF(N562="snížená",J562,0)</f>
        <v>0</v>
      </c>
      <c r="BG562" s="218">
        <f>IF(N562="zákl. přenesená",J562,0)</f>
        <v>0</v>
      </c>
      <c r="BH562" s="218">
        <f>IF(N562="sníž. přenesená",J562,0)</f>
        <v>0</v>
      </c>
      <c r="BI562" s="218">
        <f>IF(N562="nulová",J562,0)</f>
        <v>0</v>
      </c>
      <c r="BJ562" s="18" t="s">
        <v>40</v>
      </c>
      <c r="BK562" s="218">
        <f>ROUND(I562*H562,2)</f>
        <v>0</v>
      </c>
      <c r="BL562" s="18" t="s">
        <v>262</v>
      </c>
      <c r="BM562" s="217" t="s">
        <v>980</v>
      </c>
    </row>
    <row r="563" s="2" customFormat="1" ht="16.5" customHeight="1">
      <c r="A563" s="40"/>
      <c r="B563" s="41"/>
      <c r="C563" s="206" t="s">
        <v>981</v>
      </c>
      <c r="D563" s="206" t="s">
        <v>151</v>
      </c>
      <c r="E563" s="207" t="s">
        <v>982</v>
      </c>
      <c r="F563" s="208" t="s">
        <v>983</v>
      </c>
      <c r="G563" s="209" t="s">
        <v>743</v>
      </c>
      <c r="H563" s="210">
        <v>60</v>
      </c>
      <c r="I563" s="211"/>
      <c r="J563" s="212">
        <f>ROUND(I563*H563,2)</f>
        <v>0</v>
      </c>
      <c r="K563" s="208" t="s">
        <v>694</v>
      </c>
      <c r="L563" s="46"/>
      <c r="M563" s="213" t="s">
        <v>32</v>
      </c>
      <c r="N563" s="214" t="s">
        <v>51</v>
      </c>
      <c r="O563" s="86"/>
      <c r="P563" s="215">
        <f>O563*H563</f>
        <v>0</v>
      </c>
      <c r="Q563" s="215">
        <v>0</v>
      </c>
      <c r="R563" s="215">
        <f>Q563*H563</f>
        <v>0</v>
      </c>
      <c r="S563" s="215">
        <v>0</v>
      </c>
      <c r="T563" s="216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7" t="s">
        <v>262</v>
      </c>
      <c r="AT563" s="217" t="s">
        <v>151</v>
      </c>
      <c r="AU563" s="217" t="s">
        <v>172</v>
      </c>
      <c r="AY563" s="18" t="s">
        <v>149</v>
      </c>
      <c r="BE563" s="218">
        <f>IF(N563="základní",J563,0)</f>
        <v>0</v>
      </c>
      <c r="BF563" s="218">
        <f>IF(N563="snížená",J563,0)</f>
        <v>0</v>
      </c>
      <c r="BG563" s="218">
        <f>IF(N563="zákl. přenesená",J563,0)</f>
        <v>0</v>
      </c>
      <c r="BH563" s="218">
        <f>IF(N563="sníž. přenesená",J563,0)</f>
        <v>0</v>
      </c>
      <c r="BI563" s="218">
        <f>IF(N563="nulová",J563,0)</f>
        <v>0</v>
      </c>
      <c r="BJ563" s="18" t="s">
        <v>40</v>
      </c>
      <c r="BK563" s="218">
        <f>ROUND(I563*H563,2)</f>
        <v>0</v>
      </c>
      <c r="BL563" s="18" t="s">
        <v>262</v>
      </c>
      <c r="BM563" s="217" t="s">
        <v>984</v>
      </c>
    </row>
    <row r="564" s="2" customFormat="1" ht="16.5" customHeight="1">
      <c r="A564" s="40"/>
      <c r="B564" s="41"/>
      <c r="C564" s="206" t="s">
        <v>985</v>
      </c>
      <c r="D564" s="206" t="s">
        <v>151</v>
      </c>
      <c r="E564" s="207" t="s">
        <v>986</v>
      </c>
      <c r="F564" s="208" t="s">
        <v>987</v>
      </c>
      <c r="G564" s="209" t="s">
        <v>743</v>
      </c>
      <c r="H564" s="210">
        <v>10</v>
      </c>
      <c r="I564" s="211"/>
      <c r="J564" s="212">
        <f>ROUND(I564*H564,2)</f>
        <v>0</v>
      </c>
      <c r="K564" s="208" t="s">
        <v>694</v>
      </c>
      <c r="L564" s="46"/>
      <c r="M564" s="213" t="s">
        <v>32</v>
      </c>
      <c r="N564" s="214" t="s">
        <v>51</v>
      </c>
      <c r="O564" s="86"/>
      <c r="P564" s="215">
        <f>O564*H564</f>
        <v>0</v>
      </c>
      <c r="Q564" s="215">
        <v>0</v>
      </c>
      <c r="R564" s="215">
        <f>Q564*H564</f>
        <v>0</v>
      </c>
      <c r="S564" s="215">
        <v>0</v>
      </c>
      <c r="T564" s="216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17" t="s">
        <v>262</v>
      </c>
      <c r="AT564" s="217" t="s">
        <v>151</v>
      </c>
      <c r="AU564" s="217" t="s">
        <v>172</v>
      </c>
      <c r="AY564" s="18" t="s">
        <v>149</v>
      </c>
      <c r="BE564" s="218">
        <f>IF(N564="základní",J564,0)</f>
        <v>0</v>
      </c>
      <c r="BF564" s="218">
        <f>IF(N564="snížená",J564,0)</f>
        <v>0</v>
      </c>
      <c r="BG564" s="218">
        <f>IF(N564="zákl. přenesená",J564,0)</f>
        <v>0</v>
      </c>
      <c r="BH564" s="218">
        <f>IF(N564="sníž. přenesená",J564,0)</f>
        <v>0</v>
      </c>
      <c r="BI564" s="218">
        <f>IF(N564="nulová",J564,0)</f>
        <v>0</v>
      </c>
      <c r="BJ564" s="18" t="s">
        <v>40</v>
      </c>
      <c r="BK564" s="218">
        <f>ROUND(I564*H564,2)</f>
        <v>0</v>
      </c>
      <c r="BL564" s="18" t="s">
        <v>262</v>
      </c>
      <c r="BM564" s="217" t="s">
        <v>988</v>
      </c>
    </row>
    <row r="565" s="2" customFormat="1" ht="16.5" customHeight="1">
      <c r="A565" s="40"/>
      <c r="B565" s="41"/>
      <c r="C565" s="206" t="s">
        <v>989</v>
      </c>
      <c r="D565" s="206" t="s">
        <v>151</v>
      </c>
      <c r="E565" s="207" t="s">
        <v>986</v>
      </c>
      <c r="F565" s="208" t="s">
        <v>987</v>
      </c>
      <c r="G565" s="209" t="s">
        <v>743</v>
      </c>
      <c r="H565" s="210">
        <v>20</v>
      </c>
      <c r="I565" s="211"/>
      <c r="J565" s="212">
        <f>ROUND(I565*H565,2)</f>
        <v>0</v>
      </c>
      <c r="K565" s="208" t="s">
        <v>694</v>
      </c>
      <c r="L565" s="46"/>
      <c r="M565" s="213" t="s">
        <v>32</v>
      </c>
      <c r="N565" s="214" t="s">
        <v>51</v>
      </c>
      <c r="O565" s="86"/>
      <c r="P565" s="215">
        <f>O565*H565</f>
        <v>0</v>
      </c>
      <c r="Q565" s="215">
        <v>0</v>
      </c>
      <c r="R565" s="215">
        <f>Q565*H565</f>
        <v>0</v>
      </c>
      <c r="S565" s="215">
        <v>0</v>
      </c>
      <c r="T565" s="21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17" t="s">
        <v>262</v>
      </c>
      <c r="AT565" s="217" t="s">
        <v>151</v>
      </c>
      <c r="AU565" s="217" t="s">
        <v>172</v>
      </c>
      <c r="AY565" s="18" t="s">
        <v>149</v>
      </c>
      <c r="BE565" s="218">
        <f>IF(N565="základní",J565,0)</f>
        <v>0</v>
      </c>
      <c r="BF565" s="218">
        <f>IF(N565="snížená",J565,0)</f>
        <v>0</v>
      </c>
      <c r="BG565" s="218">
        <f>IF(N565="zákl. přenesená",J565,0)</f>
        <v>0</v>
      </c>
      <c r="BH565" s="218">
        <f>IF(N565="sníž. přenesená",J565,0)</f>
        <v>0</v>
      </c>
      <c r="BI565" s="218">
        <f>IF(N565="nulová",J565,0)</f>
        <v>0</v>
      </c>
      <c r="BJ565" s="18" t="s">
        <v>40</v>
      </c>
      <c r="BK565" s="218">
        <f>ROUND(I565*H565,2)</f>
        <v>0</v>
      </c>
      <c r="BL565" s="18" t="s">
        <v>262</v>
      </c>
      <c r="BM565" s="217" t="s">
        <v>990</v>
      </c>
    </row>
    <row r="566" s="2" customFormat="1" ht="16.5" customHeight="1">
      <c r="A566" s="40"/>
      <c r="B566" s="41"/>
      <c r="C566" s="206" t="s">
        <v>991</v>
      </c>
      <c r="D566" s="206" t="s">
        <v>151</v>
      </c>
      <c r="E566" s="207" t="s">
        <v>992</v>
      </c>
      <c r="F566" s="208" t="s">
        <v>983</v>
      </c>
      <c r="G566" s="209" t="s">
        <v>743</v>
      </c>
      <c r="H566" s="210">
        <v>24</v>
      </c>
      <c r="I566" s="211"/>
      <c r="J566" s="212">
        <f>ROUND(I566*H566,2)</f>
        <v>0</v>
      </c>
      <c r="K566" s="208" t="s">
        <v>694</v>
      </c>
      <c r="L566" s="46"/>
      <c r="M566" s="213" t="s">
        <v>32</v>
      </c>
      <c r="N566" s="214" t="s">
        <v>51</v>
      </c>
      <c r="O566" s="86"/>
      <c r="P566" s="215">
        <f>O566*H566</f>
        <v>0</v>
      </c>
      <c r="Q566" s="215">
        <v>0</v>
      </c>
      <c r="R566" s="215">
        <f>Q566*H566</f>
        <v>0</v>
      </c>
      <c r="S566" s="215">
        <v>0</v>
      </c>
      <c r="T566" s="216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17" t="s">
        <v>262</v>
      </c>
      <c r="AT566" s="217" t="s">
        <v>151</v>
      </c>
      <c r="AU566" s="217" t="s">
        <v>172</v>
      </c>
      <c r="AY566" s="18" t="s">
        <v>149</v>
      </c>
      <c r="BE566" s="218">
        <f>IF(N566="základní",J566,0)</f>
        <v>0</v>
      </c>
      <c r="BF566" s="218">
        <f>IF(N566="snížená",J566,0)</f>
        <v>0</v>
      </c>
      <c r="BG566" s="218">
        <f>IF(N566="zákl. přenesená",J566,0)</f>
        <v>0</v>
      </c>
      <c r="BH566" s="218">
        <f>IF(N566="sníž. přenesená",J566,0)</f>
        <v>0</v>
      </c>
      <c r="BI566" s="218">
        <f>IF(N566="nulová",J566,0)</f>
        <v>0</v>
      </c>
      <c r="BJ566" s="18" t="s">
        <v>40</v>
      </c>
      <c r="BK566" s="218">
        <f>ROUND(I566*H566,2)</f>
        <v>0</v>
      </c>
      <c r="BL566" s="18" t="s">
        <v>262</v>
      </c>
      <c r="BM566" s="217" t="s">
        <v>993</v>
      </c>
    </row>
    <row r="567" s="2" customFormat="1" ht="16.5" customHeight="1">
      <c r="A567" s="40"/>
      <c r="B567" s="41"/>
      <c r="C567" s="206" t="s">
        <v>994</v>
      </c>
      <c r="D567" s="206" t="s">
        <v>151</v>
      </c>
      <c r="E567" s="207" t="s">
        <v>986</v>
      </c>
      <c r="F567" s="208" t="s">
        <v>987</v>
      </c>
      <c r="G567" s="209" t="s">
        <v>743</v>
      </c>
      <c r="H567" s="210">
        <v>24</v>
      </c>
      <c r="I567" s="211"/>
      <c r="J567" s="212">
        <f>ROUND(I567*H567,2)</f>
        <v>0</v>
      </c>
      <c r="K567" s="208" t="s">
        <v>694</v>
      </c>
      <c r="L567" s="46"/>
      <c r="M567" s="213" t="s">
        <v>32</v>
      </c>
      <c r="N567" s="214" t="s">
        <v>51</v>
      </c>
      <c r="O567" s="86"/>
      <c r="P567" s="215">
        <f>O567*H567</f>
        <v>0</v>
      </c>
      <c r="Q567" s="215">
        <v>0</v>
      </c>
      <c r="R567" s="215">
        <f>Q567*H567</f>
        <v>0</v>
      </c>
      <c r="S567" s="215">
        <v>0</v>
      </c>
      <c r="T567" s="21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7" t="s">
        <v>262</v>
      </c>
      <c r="AT567" s="217" t="s">
        <v>151</v>
      </c>
      <c r="AU567" s="217" t="s">
        <v>172</v>
      </c>
      <c r="AY567" s="18" t="s">
        <v>149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8" t="s">
        <v>40</v>
      </c>
      <c r="BK567" s="218">
        <f>ROUND(I567*H567,2)</f>
        <v>0</v>
      </c>
      <c r="BL567" s="18" t="s">
        <v>262</v>
      </c>
      <c r="BM567" s="217" t="s">
        <v>995</v>
      </c>
    </row>
    <row r="568" s="2" customFormat="1" ht="16.5" customHeight="1">
      <c r="A568" s="40"/>
      <c r="B568" s="41"/>
      <c r="C568" s="206" t="s">
        <v>996</v>
      </c>
      <c r="D568" s="206" t="s">
        <v>151</v>
      </c>
      <c r="E568" s="207" t="s">
        <v>986</v>
      </c>
      <c r="F568" s="208" t="s">
        <v>987</v>
      </c>
      <c r="G568" s="209" t="s">
        <v>743</v>
      </c>
      <c r="H568" s="210">
        <v>40</v>
      </c>
      <c r="I568" s="211"/>
      <c r="J568" s="212">
        <f>ROUND(I568*H568,2)</f>
        <v>0</v>
      </c>
      <c r="K568" s="208" t="s">
        <v>694</v>
      </c>
      <c r="L568" s="46"/>
      <c r="M568" s="213" t="s">
        <v>32</v>
      </c>
      <c r="N568" s="214" t="s">
        <v>51</v>
      </c>
      <c r="O568" s="86"/>
      <c r="P568" s="215">
        <f>O568*H568</f>
        <v>0</v>
      </c>
      <c r="Q568" s="215">
        <v>0</v>
      </c>
      <c r="R568" s="215">
        <f>Q568*H568</f>
        <v>0</v>
      </c>
      <c r="S568" s="215">
        <v>0</v>
      </c>
      <c r="T568" s="21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7" t="s">
        <v>262</v>
      </c>
      <c r="AT568" s="217" t="s">
        <v>151</v>
      </c>
      <c r="AU568" s="217" t="s">
        <v>172</v>
      </c>
      <c r="AY568" s="18" t="s">
        <v>149</v>
      </c>
      <c r="BE568" s="218">
        <f>IF(N568="základní",J568,0)</f>
        <v>0</v>
      </c>
      <c r="BF568" s="218">
        <f>IF(N568="snížená",J568,0)</f>
        <v>0</v>
      </c>
      <c r="BG568" s="218">
        <f>IF(N568="zákl. přenesená",J568,0)</f>
        <v>0</v>
      </c>
      <c r="BH568" s="218">
        <f>IF(N568="sníž. přenesená",J568,0)</f>
        <v>0</v>
      </c>
      <c r="BI568" s="218">
        <f>IF(N568="nulová",J568,0)</f>
        <v>0</v>
      </c>
      <c r="BJ568" s="18" t="s">
        <v>40</v>
      </c>
      <c r="BK568" s="218">
        <f>ROUND(I568*H568,2)</f>
        <v>0</v>
      </c>
      <c r="BL568" s="18" t="s">
        <v>262</v>
      </c>
      <c r="BM568" s="217" t="s">
        <v>997</v>
      </c>
    </row>
    <row r="569" s="2" customFormat="1" ht="16.5" customHeight="1">
      <c r="A569" s="40"/>
      <c r="B569" s="41"/>
      <c r="C569" s="206" t="s">
        <v>998</v>
      </c>
      <c r="D569" s="206" t="s">
        <v>151</v>
      </c>
      <c r="E569" s="207" t="s">
        <v>999</v>
      </c>
      <c r="F569" s="208" t="s">
        <v>1000</v>
      </c>
      <c r="G569" s="209" t="s">
        <v>743</v>
      </c>
      <c r="H569" s="210">
        <v>20</v>
      </c>
      <c r="I569" s="211"/>
      <c r="J569" s="212">
        <f>ROUND(I569*H569,2)</f>
        <v>0</v>
      </c>
      <c r="K569" s="208" t="s">
        <v>694</v>
      </c>
      <c r="L569" s="46"/>
      <c r="M569" s="213" t="s">
        <v>32</v>
      </c>
      <c r="N569" s="214" t="s">
        <v>51</v>
      </c>
      <c r="O569" s="86"/>
      <c r="P569" s="215">
        <f>O569*H569</f>
        <v>0</v>
      </c>
      <c r="Q569" s="215">
        <v>0</v>
      </c>
      <c r="R569" s="215">
        <f>Q569*H569</f>
        <v>0</v>
      </c>
      <c r="S569" s="215">
        <v>0</v>
      </c>
      <c r="T569" s="216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7" t="s">
        <v>262</v>
      </c>
      <c r="AT569" s="217" t="s">
        <v>151</v>
      </c>
      <c r="AU569" s="217" t="s">
        <v>172</v>
      </c>
      <c r="AY569" s="18" t="s">
        <v>149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8" t="s">
        <v>40</v>
      </c>
      <c r="BK569" s="218">
        <f>ROUND(I569*H569,2)</f>
        <v>0</v>
      </c>
      <c r="BL569" s="18" t="s">
        <v>262</v>
      </c>
      <c r="BM569" s="217" t="s">
        <v>1001</v>
      </c>
    </row>
    <row r="570" s="2" customFormat="1" ht="16.5" customHeight="1">
      <c r="A570" s="40"/>
      <c r="B570" s="41"/>
      <c r="C570" s="206" t="s">
        <v>1002</v>
      </c>
      <c r="D570" s="206" t="s">
        <v>151</v>
      </c>
      <c r="E570" s="207" t="s">
        <v>1003</v>
      </c>
      <c r="F570" s="208" t="s">
        <v>1004</v>
      </c>
      <c r="G570" s="209" t="s">
        <v>743</v>
      </c>
      <c r="H570" s="210">
        <v>10</v>
      </c>
      <c r="I570" s="211"/>
      <c r="J570" s="212">
        <f>ROUND(I570*H570,2)</f>
        <v>0</v>
      </c>
      <c r="K570" s="208" t="s">
        <v>694</v>
      </c>
      <c r="L570" s="46"/>
      <c r="M570" s="213" t="s">
        <v>32</v>
      </c>
      <c r="N570" s="214" t="s">
        <v>51</v>
      </c>
      <c r="O570" s="86"/>
      <c r="P570" s="215">
        <f>O570*H570</f>
        <v>0</v>
      </c>
      <c r="Q570" s="215">
        <v>0</v>
      </c>
      <c r="R570" s="215">
        <f>Q570*H570</f>
        <v>0</v>
      </c>
      <c r="S570" s="215">
        <v>0</v>
      </c>
      <c r="T570" s="216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17" t="s">
        <v>262</v>
      </c>
      <c r="AT570" s="217" t="s">
        <v>151</v>
      </c>
      <c r="AU570" s="217" t="s">
        <v>172</v>
      </c>
      <c r="AY570" s="18" t="s">
        <v>149</v>
      </c>
      <c r="BE570" s="218">
        <f>IF(N570="základní",J570,0)</f>
        <v>0</v>
      </c>
      <c r="BF570" s="218">
        <f>IF(N570="snížená",J570,0)</f>
        <v>0</v>
      </c>
      <c r="BG570" s="218">
        <f>IF(N570="zákl. přenesená",J570,0)</f>
        <v>0</v>
      </c>
      <c r="BH570" s="218">
        <f>IF(N570="sníž. přenesená",J570,0)</f>
        <v>0</v>
      </c>
      <c r="BI570" s="218">
        <f>IF(N570="nulová",J570,0)</f>
        <v>0</v>
      </c>
      <c r="BJ570" s="18" t="s">
        <v>40</v>
      </c>
      <c r="BK570" s="218">
        <f>ROUND(I570*H570,2)</f>
        <v>0</v>
      </c>
      <c r="BL570" s="18" t="s">
        <v>262</v>
      </c>
      <c r="BM570" s="217" t="s">
        <v>1005</v>
      </c>
    </row>
    <row r="571" s="2" customFormat="1" ht="21.75" customHeight="1">
      <c r="A571" s="40"/>
      <c r="B571" s="41"/>
      <c r="C571" s="206" t="s">
        <v>1006</v>
      </c>
      <c r="D571" s="206" t="s">
        <v>151</v>
      </c>
      <c r="E571" s="207" t="s">
        <v>1007</v>
      </c>
      <c r="F571" s="208" t="s">
        <v>1008</v>
      </c>
      <c r="G571" s="209" t="s">
        <v>524</v>
      </c>
      <c r="H571" s="210">
        <v>180</v>
      </c>
      <c r="I571" s="211"/>
      <c r="J571" s="212">
        <f>ROUND(I571*H571,2)</f>
        <v>0</v>
      </c>
      <c r="K571" s="208" t="s">
        <v>694</v>
      </c>
      <c r="L571" s="46"/>
      <c r="M571" s="213" t="s">
        <v>32</v>
      </c>
      <c r="N571" s="214" t="s">
        <v>51</v>
      </c>
      <c r="O571" s="86"/>
      <c r="P571" s="215">
        <f>O571*H571</f>
        <v>0</v>
      </c>
      <c r="Q571" s="215">
        <v>0</v>
      </c>
      <c r="R571" s="215">
        <f>Q571*H571</f>
        <v>0</v>
      </c>
      <c r="S571" s="215">
        <v>0</v>
      </c>
      <c r="T571" s="216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17" t="s">
        <v>262</v>
      </c>
      <c r="AT571" s="217" t="s">
        <v>151</v>
      </c>
      <c r="AU571" s="217" t="s">
        <v>172</v>
      </c>
      <c r="AY571" s="18" t="s">
        <v>149</v>
      </c>
      <c r="BE571" s="218">
        <f>IF(N571="základní",J571,0)</f>
        <v>0</v>
      </c>
      <c r="BF571" s="218">
        <f>IF(N571="snížená",J571,0)</f>
        <v>0</v>
      </c>
      <c r="BG571" s="218">
        <f>IF(N571="zákl. přenesená",J571,0)</f>
        <v>0</v>
      </c>
      <c r="BH571" s="218">
        <f>IF(N571="sníž. přenesená",J571,0)</f>
        <v>0</v>
      </c>
      <c r="BI571" s="218">
        <f>IF(N571="nulová",J571,0)</f>
        <v>0</v>
      </c>
      <c r="BJ571" s="18" t="s">
        <v>40</v>
      </c>
      <c r="BK571" s="218">
        <f>ROUND(I571*H571,2)</f>
        <v>0</v>
      </c>
      <c r="BL571" s="18" t="s">
        <v>262</v>
      </c>
      <c r="BM571" s="217" t="s">
        <v>1009</v>
      </c>
    </row>
    <row r="572" s="2" customFormat="1" ht="21.75" customHeight="1">
      <c r="A572" s="40"/>
      <c r="B572" s="41"/>
      <c r="C572" s="206" t="s">
        <v>1010</v>
      </c>
      <c r="D572" s="206" t="s">
        <v>151</v>
      </c>
      <c r="E572" s="207" t="s">
        <v>1011</v>
      </c>
      <c r="F572" s="208" t="s">
        <v>1012</v>
      </c>
      <c r="G572" s="209" t="s">
        <v>524</v>
      </c>
      <c r="H572" s="210">
        <v>50</v>
      </c>
      <c r="I572" s="211"/>
      <c r="J572" s="212">
        <f>ROUND(I572*H572,2)</f>
        <v>0</v>
      </c>
      <c r="K572" s="208" t="s">
        <v>694</v>
      </c>
      <c r="L572" s="46"/>
      <c r="M572" s="213" t="s">
        <v>32</v>
      </c>
      <c r="N572" s="214" t="s">
        <v>51</v>
      </c>
      <c r="O572" s="86"/>
      <c r="P572" s="215">
        <f>O572*H572</f>
        <v>0</v>
      </c>
      <c r="Q572" s="215">
        <v>0</v>
      </c>
      <c r="R572" s="215">
        <f>Q572*H572</f>
        <v>0</v>
      </c>
      <c r="S572" s="215">
        <v>0</v>
      </c>
      <c r="T572" s="216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17" t="s">
        <v>262</v>
      </c>
      <c r="AT572" s="217" t="s">
        <v>151</v>
      </c>
      <c r="AU572" s="217" t="s">
        <v>172</v>
      </c>
      <c r="AY572" s="18" t="s">
        <v>149</v>
      </c>
      <c r="BE572" s="218">
        <f>IF(N572="základní",J572,0)</f>
        <v>0</v>
      </c>
      <c r="BF572" s="218">
        <f>IF(N572="snížená",J572,0)</f>
        <v>0</v>
      </c>
      <c r="BG572" s="218">
        <f>IF(N572="zákl. přenesená",J572,0)</f>
        <v>0</v>
      </c>
      <c r="BH572" s="218">
        <f>IF(N572="sníž. přenesená",J572,0)</f>
        <v>0</v>
      </c>
      <c r="BI572" s="218">
        <f>IF(N572="nulová",J572,0)</f>
        <v>0</v>
      </c>
      <c r="BJ572" s="18" t="s">
        <v>40</v>
      </c>
      <c r="BK572" s="218">
        <f>ROUND(I572*H572,2)</f>
        <v>0</v>
      </c>
      <c r="BL572" s="18" t="s">
        <v>262</v>
      </c>
      <c r="BM572" s="217" t="s">
        <v>1013</v>
      </c>
    </row>
    <row r="573" s="2" customFormat="1" ht="16.5" customHeight="1">
      <c r="A573" s="40"/>
      <c r="B573" s="41"/>
      <c r="C573" s="206" t="s">
        <v>1014</v>
      </c>
      <c r="D573" s="206" t="s">
        <v>151</v>
      </c>
      <c r="E573" s="207" t="s">
        <v>1015</v>
      </c>
      <c r="F573" s="208" t="s">
        <v>1016</v>
      </c>
      <c r="G573" s="209" t="s">
        <v>743</v>
      </c>
      <c r="H573" s="210">
        <v>10</v>
      </c>
      <c r="I573" s="211"/>
      <c r="J573" s="212">
        <f>ROUND(I573*H573,2)</f>
        <v>0</v>
      </c>
      <c r="K573" s="208" t="s">
        <v>694</v>
      </c>
      <c r="L573" s="46"/>
      <c r="M573" s="213" t="s">
        <v>32</v>
      </c>
      <c r="N573" s="214" t="s">
        <v>51</v>
      </c>
      <c r="O573" s="86"/>
      <c r="P573" s="215">
        <f>O573*H573</f>
        <v>0</v>
      </c>
      <c r="Q573" s="215">
        <v>0</v>
      </c>
      <c r="R573" s="215">
        <f>Q573*H573</f>
        <v>0</v>
      </c>
      <c r="S573" s="215">
        <v>0</v>
      </c>
      <c r="T573" s="21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7" t="s">
        <v>262</v>
      </c>
      <c r="AT573" s="217" t="s">
        <v>151</v>
      </c>
      <c r="AU573" s="217" t="s">
        <v>172</v>
      </c>
      <c r="AY573" s="18" t="s">
        <v>149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8" t="s">
        <v>40</v>
      </c>
      <c r="BK573" s="218">
        <f>ROUND(I573*H573,2)</f>
        <v>0</v>
      </c>
      <c r="BL573" s="18" t="s">
        <v>262</v>
      </c>
      <c r="BM573" s="217" t="s">
        <v>1017</v>
      </c>
    </row>
    <row r="574" s="2" customFormat="1" ht="16.5" customHeight="1">
      <c r="A574" s="40"/>
      <c r="B574" s="41"/>
      <c r="C574" s="206" t="s">
        <v>1018</v>
      </c>
      <c r="D574" s="206" t="s">
        <v>151</v>
      </c>
      <c r="E574" s="207" t="s">
        <v>1019</v>
      </c>
      <c r="F574" s="208" t="s">
        <v>1020</v>
      </c>
      <c r="G574" s="209" t="s">
        <v>524</v>
      </c>
      <c r="H574" s="210">
        <v>410</v>
      </c>
      <c r="I574" s="211"/>
      <c r="J574" s="212">
        <f>ROUND(I574*H574,2)</f>
        <v>0</v>
      </c>
      <c r="K574" s="208" t="s">
        <v>694</v>
      </c>
      <c r="L574" s="46"/>
      <c r="M574" s="213" t="s">
        <v>32</v>
      </c>
      <c r="N574" s="214" t="s">
        <v>51</v>
      </c>
      <c r="O574" s="86"/>
      <c r="P574" s="215">
        <f>O574*H574</f>
        <v>0</v>
      </c>
      <c r="Q574" s="215">
        <v>0</v>
      </c>
      <c r="R574" s="215">
        <f>Q574*H574</f>
        <v>0</v>
      </c>
      <c r="S574" s="215">
        <v>0</v>
      </c>
      <c r="T574" s="216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17" t="s">
        <v>262</v>
      </c>
      <c r="AT574" s="217" t="s">
        <v>151</v>
      </c>
      <c r="AU574" s="217" t="s">
        <v>172</v>
      </c>
      <c r="AY574" s="18" t="s">
        <v>149</v>
      </c>
      <c r="BE574" s="218">
        <f>IF(N574="základní",J574,0)</f>
        <v>0</v>
      </c>
      <c r="BF574" s="218">
        <f>IF(N574="snížená",J574,0)</f>
        <v>0</v>
      </c>
      <c r="BG574" s="218">
        <f>IF(N574="zákl. přenesená",J574,0)</f>
        <v>0</v>
      </c>
      <c r="BH574" s="218">
        <f>IF(N574="sníž. přenesená",J574,0)</f>
        <v>0</v>
      </c>
      <c r="BI574" s="218">
        <f>IF(N574="nulová",J574,0)</f>
        <v>0</v>
      </c>
      <c r="BJ574" s="18" t="s">
        <v>40</v>
      </c>
      <c r="BK574" s="218">
        <f>ROUND(I574*H574,2)</f>
        <v>0</v>
      </c>
      <c r="BL574" s="18" t="s">
        <v>262</v>
      </c>
      <c r="BM574" s="217" t="s">
        <v>1021</v>
      </c>
    </row>
    <row r="575" s="12" customFormat="1" ht="22.8" customHeight="1">
      <c r="A575" s="12"/>
      <c r="B575" s="190"/>
      <c r="C575" s="191"/>
      <c r="D575" s="192" t="s">
        <v>79</v>
      </c>
      <c r="E575" s="204" t="s">
        <v>1022</v>
      </c>
      <c r="F575" s="204" t="s">
        <v>1023</v>
      </c>
      <c r="G575" s="191"/>
      <c r="H575" s="191"/>
      <c r="I575" s="194"/>
      <c r="J575" s="205">
        <f>BK575</f>
        <v>0</v>
      </c>
      <c r="K575" s="191"/>
      <c r="L575" s="196"/>
      <c r="M575" s="197"/>
      <c r="N575" s="198"/>
      <c r="O575" s="198"/>
      <c r="P575" s="199">
        <f>P576</f>
        <v>0</v>
      </c>
      <c r="Q575" s="198"/>
      <c r="R575" s="199">
        <f>R576</f>
        <v>0</v>
      </c>
      <c r="S575" s="198"/>
      <c r="T575" s="200">
        <f>T576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01" t="s">
        <v>89</v>
      </c>
      <c r="AT575" s="202" t="s">
        <v>79</v>
      </c>
      <c r="AU575" s="202" t="s">
        <v>40</v>
      </c>
      <c r="AY575" s="201" t="s">
        <v>149</v>
      </c>
      <c r="BK575" s="203">
        <f>BK576</f>
        <v>0</v>
      </c>
    </row>
    <row r="576" s="2" customFormat="1" ht="16.5" customHeight="1">
      <c r="A576" s="40"/>
      <c r="B576" s="41"/>
      <c r="C576" s="206" t="s">
        <v>1024</v>
      </c>
      <c r="D576" s="206" t="s">
        <v>151</v>
      </c>
      <c r="E576" s="207" t="s">
        <v>1025</v>
      </c>
      <c r="F576" s="208" t="s">
        <v>1026</v>
      </c>
      <c r="G576" s="209" t="s">
        <v>399</v>
      </c>
      <c r="H576" s="210">
        <v>1</v>
      </c>
      <c r="I576" s="211"/>
      <c r="J576" s="212">
        <f>ROUND(I576*H576,2)</f>
        <v>0</v>
      </c>
      <c r="K576" s="208" t="s">
        <v>694</v>
      </c>
      <c r="L576" s="46"/>
      <c r="M576" s="213" t="s">
        <v>32</v>
      </c>
      <c r="N576" s="214" t="s">
        <v>51</v>
      </c>
      <c r="O576" s="86"/>
      <c r="P576" s="215">
        <f>O576*H576</f>
        <v>0</v>
      </c>
      <c r="Q576" s="215">
        <v>0</v>
      </c>
      <c r="R576" s="215">
        <f>Q576*H576</f>
        <v>0</v>
      </c>
      <c r="S576" s="215">
        <v>0</v>
      </c>
      <c r="T576" s="216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17" t="s">
        <v>262</v>
      </c>
      <c r="AT576" s="217" t="s">
        <v>151</v>
      </c>
      <c r="AU576" s="217" t="s">
        <v>89</v>
      </c>
      <c r="AY576" s="18" t="s">
        <v>149</v>
      </c>
      <c r="BE576" s="218">
        <f>IF(N576="základní",J576,0)</f>
        <v>0</v>
      </c>
      <c r="BF576" s="218">
        <f>IF(N576="snížená",J576,0)</f>
        <v>0</v>
      </c>
      <c r="BG576" s="218">
        <f>IF(N576="zákl. přenesená",J576,0)</f>
        <v>0</v>
      </c>
      <c r="BH576" s="218">
        <f>IF(N576="sníž. přenesená",J576,0)</f>
        <v>0</v>
      </c>
      <c r="BI576" s="218">
        <f>IF(N576="nulová",J576,0)</f>
        <v>0</v>
      </c>
      <c r="BJ576" s="18" t="s">
        <v>40</v>
      </c>
      <c r="BK576" s="218">
        <f>ROUND(I576*H576,2)</f>
        <v>0</v>
      </c>
      <c r="BL576" s="18" t="s">
        <v>262</v>
      </c>
      <c r="BM576" s="217" t="s">
        <v>1027</v>
      </c>
    </row>
    <row r="577" s="12" customFormat="1" ht="22.8" customHeight="1">
      <c r="A577" s="12"/>
      <c r="B577" s="190"/>
      <c r="C577" s="191"/>
      <c r="D577" s="192" t="s">
        <v>79</v>
      </c>
      <c r="E577" s="204" t="s">
        <v>1028</v>
      </c>
      <c r="F577" s="204" t="s">
        <v>1029</v>
      </c>
      <c r="G577" s="191"/>
      <c r="H577" s="191"/>
      <c r="I577" s="194"/>
      <c r="J577" s="205">
        <f>BK577</f>
        <v>0</v>
      </c>
      <c r="K577" s="191"/>
      <c r="L577" s="196"/>
      <c r="M577" s="197"/>
      <c r="N577" s="198"/>
      <c r="O577" s="198"/>
      <c r="P577" s="199">
        <f>SUM(P578:P592)</f>
        <v>0</v>
      </c>
      <c r="Q577" s="198"/>
      <c r="R577" s="199">
        <f>SUM(R578:R592)</f>
        <v>0.24060000000000001</v>
      </c>
      <c r="S577" s="198"/>
      <c r="T577" s="200">
        <f>SUM(T578:T592)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201" t="s">
        <v>89</v>
      </c>
      <c r="AT577" s="202" t="s">
        <v>79</v>
      </c>
      <c r="AU577" s="202" t="s">
        <v>40</v>
      </c>
      <c r="AY577" s="201" t="s">
        <v>149</v>
      </c>
      <c r="BK577" s="203">
        <f>SUM(BK578:BK592)</f>
        <v>0</v>
      </c>
    </row>
    <row r="578" s="2" customFormat="1" ht="37.8" customHeight="1">
      <c r="A578" s="40"/>
      <c r="B578" s="41"/>
      <c r="C578" s="206" t="s">
        <v>1030</v>
      </c>
      <c r="D578" s="206" t="s">
        <v>151</v>
      </c>
      <c r="E578" s="207" t="s">
        <v>1031</v>
      </c>
      <c r="F578" s="208" t="s">
        <v>1032</v>
      </c>
      <c r="G578" s="209" t="s">
        <v>399</v>
      </c>
      <c r="H578" s="210">
        <v>8</v>
      </c>
      <c r="I578" s="211"/>
      <c r="J578" s="212">
        <f>ROUND(I578*H578,2)</f>
        <v>0</v>
      </c>
      <c r="K578" s="208" t="s">
        <v>155</v>
      </c>
      <c r="L578" s="46"/>
      <c r="M578" s="213" t="s">
        <v>32</v>
      </c>
      <c r="N578" s="214" t="s">
        <v>51</v>
      </c>
      <c r="O578" s="86"/>
      <c r="P578" s="215">
        <f>O578*H578</f>
        <v>0</v>
      </c>
      <c r="Q578" s="215">
        <v>0</v>
      </c>
      <c r="R578" s="215">
        <f>Q578*H578</f>
        <v>0</v>
      </c>
      <c r="S578" s="215">
        <v>0</v>
      </c>
      <c r="T578" s="216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17" t="s">
        <v>262</v>
      </c>
      <c r="AT578" s="217" t="s">
        <v>151</v>
      </c>
      <c r="AU578" s="217" t="s">
        <v>89</v>
      </c>
      <c r="AY578" s="18" t="s">
        <v>149</v>
      </c>
      <c r="BE578" s="218">
        <f>IF(N578="základní",J578,0)</f>
        <v>0</v>
      </c>
      <c r="BF578" s="218">
        <f>IF(N578="snížená",J578,0)</f>
        <v>0</v>
      </c>
      <c r="BG578" s="218">
        <f>IF(N578="zákl. přenesená",J578,0)</f>
        <v>0</v>
      </c>
      <c r="BH578" s="218">
        <f>IF(N578="sníž. přenesená",J578,0)</f>
        <v>0</v>
      </c>
      <c r="BI578" s="218">
        <f>IF(N578="nulová",J578,0)</f>
        <v>0</v>
      </c>
      <c r="BJ578" s="18" t="s">
        <v>40</v>
      </c>
      <c r="BK578" s="218">
        <f>ROUND(I578*H578,2)</f>
        <v>0</v>
      </c>
      <c r="BL578" s="18" t="s">
        <v>262</v>
      </c>
      <c r="BM578" s="217" t="s">
        <v>1033</v>
      </c>
    </row>
    <row r="579" s="2" customFormat="1">
      <c r="A579" s="40"/>
      <c r="B579" s="41"/>
      <c r="C579" s="42"/>
      <c r="D579" s="219" t="s">
        <v>158</v>
      </c>
      <c r="E579" s="42"/>
      <c r="F579" s="220" t="s">
        <v>1034</v>
      </c>
      <c r="G579" s="42"/>
      <c r="H579" s="42"/>
      <c r="I579" s="221"/>
      <c r="J579" s="42"/>
      <c r="K579" s="42"/>
      <c r="L579" s="46"/>
      <c r="M579" s="222"/>
      <c r="N579" s="223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8" t="s">
        <v>158</v>
      </c>
      <c r="AU579" s="18" t="s">
        <v>89</v>
      </c>
    </row>
    <row r="580" s="2" customFormat="1" ht="24.15" customHeight="1">
      <c r="A580" s="40"/>
      <c r="B580" s="41"/>
      <c r="C580" s="258" t="s">
        <v>1035</v>
      </c>
      <c r="D580" s="258" t="s">
        <v>302</v>
      </c>
      <c r="E580" s="259" t="s">
        <v>1036</v>
      </c>
      <c r="F580" s="260" t="s">
        <v>1037</v>
      </c>
      <c r="G580" s="261" t="s">
        <v>399</v>
      </c>
      <c r="H580" s="262">
        <v>8</v>
      </c>
      <c r="I580" s="263"/>
      <c r="J580" s="264">
        <f>ROUND(I580*H580,2)</f>
        <v>0</v>
      </c>
      <c r="K580" s="260" t="s">
        <v>155</v>
      </c>
      <c r="L580" s="265"/>
      <c r="M580" s="266" t="s">
        <v>32</v>
      </c>
      <c r="N580" s="267" t="s">
        <v>51</v>
      </c>
      <c r="O580" s="86"/>
      <c r="P580" s="215">
        <f>O580*H580</f>
        <v>0</v>
      </c>
      <c r="Q580" s="215">
        <v>0.017000000000000001</v>
      </c>
      <c r="R580" s="215">
        <f>Q580*H580</f>
        <v>0.13600000000000001</v>
      </c>
      <c r="S580" s="215">
        <v>0</v>
      </c>
      <c r="T580" s="216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17" t="s">
        <v>361</v>
      </c>
      <c r="AT580" s="217" t="s">
        <v>302</v>
      </c>
      <c r="AU580" s="217" t="s">
        <v>89</v>
      </c>
      <c r="AY580" s="18" t="s">
        <v>149</v>
      </c>
      <c r="BE580" s="218">
        <f>IF(N580="základní",J580,0)</f>
        <v>0</v>
      </c>
      <c r="BF580" s="218">
        <f>IF(N580="snížená",J580,0)</f>
        <v>0</v>
      </c>
      <c r="BG580" s="218">
        <f>IF(N580="zákl. přenesená",J580,0)</f>
        <v>0</v>
      </c>
      <c r="BH580" s="218">
        <f>IF(N580="sníž. přenesená",J580,0)</f>
        <v>0</v>
      </c>
      <c r="BI580" s="218">
        <f>IF(N580="nulová",J580,0)</f>
        <v>0</v>
      </c>
      <c r="BJ580" s="18" t="s">
        <v>40</v>
      </c>
      <c r="BK580" s="218">
        <f>ROUND(I580*H580,2)</f>
        <v>0</v>
      </c>
      <c r="BL580" s="18" t="s">
        <v>262</v>
      </c>
      <c r="BM580" s="217" t="s">
        <v>1038</v>
      </c>
    </row>
    <row r="581" s="2" customFormat="1" ht="37.8" customHeight="1">
      <c r="A581" s="40"/>
      <c r="B581" s="41"/>
      <c r="C581" s="206" t="s">
        <v>1039</v>
      </c>
      <c r="D581" s="206" t="s">
        <v>151</v>
      </c>
      <c r="E581" s="207" t="s">
        <v>1040</v>
      </c>
      <c r="F581" s="208" t="s">
        <v>1041</v>
      </c>
      <c r="G581" s="209" t="s">
        <v>399</v>
      </c>
      <c r="H581" s="210">
        <v>8</v>
      </c>
      <c r="I581" s="211"/>
      <c r="J581" s="212">
        <f>ROUND(I581*H581,2)</f>
        <v>0</v>
      </c>
      <c r="K581" s="208" t="s">
        <v>155</v>
      </c>
      <c r="L581" s="46"/>
      <c r="M581" s="213" t="s">
        <v>32</v>
      </c>
      <c r="N581" s="214" t="s">
        <v>51</v>
      </c>
      <c r="O581" s="86"/>
      <c r="P581" s="215">
        <f>O581*H581</f>
        <v>0</v>
      </c>
      <c r="Q581" s="215">
        <v>0</v>
      </c>
      <c r="R581" s="215">
        <f>Q581*H581</f>
        <v>0</v>
      </c>
      <c r="S581" s="215">
        <v>0</v>
      </c>
      <c r="T581" s="216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17" t="s">
        <v>262</v>
      </c>
      <c r="AT581" s="217" t="s">
        <v>151</v>
      </c>
      <c r="AU581" s="217" t="s">
        <v>89</v>
      </c>
      <c r="AY581" s="18" t="s">
        <v>149</v>
      </c>
      <c r="BE581" s="218">
        <f>IF(N581="základní",J581,0)</f>
        <v>0</v>
      </c>
      <c r="BF581" s="218">
        <f>IF(N581="snížená",J581,0)</f>
        <v>0</v>
      </c>
      <c r="BG581" s="218">
        <f>IF(N581="zákl. přenesená",J581,0)</f>
        <v>0</v>
      </c>
      <c r="BH581" s="218">
        <f>IF(N581="sníž. přenesená",J581,0)</f>
        <v>0</v>
      </c>
      <c r="BI581" s="218">
        <f>IF(N581="nulová",J581,0)</f>
        <v>0</v>
      </c>
      <c r="BJ581" s="18" t="s">
        <v>40</v>
      </c>
      <c r="BK581" s="218">
        <f>ROUND(I581*H581,2)</f>
        <v>0</v>
      </c>
      <c r="BL581" s="18" t="s">
        <v>262</v>
      </c>
      <c r="BM581" s="217" t="s">
        <v>1042</v>
      </c>
    </row>
    <row r="582" s="2" customFormat="1">
      <c r="A582" s="40"/>
      <c r="B582" s="41"/>
      <c r="C582" s="42"/>
      <c r="D582" s="219" t="s">
        <v>158</v>
      </c>
      <c r="E582" s="42"/>
      <c r="F582" s="220" t="s">
        <v>1043</v>
      </c>
      <c r="G582" s="42"/>
      <c r="H582" s="42"/>
      <c r="I582" s="221"/>
      <c r="J582" s="42"/>
      <c r="K582" s="42"/>
      <c r="L582" s="46"/>
      <c r="M582" s="222"/>
      <c r="N582" s="223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8" t="s">
        <v>158</v>
      </c>
      <c r="AU582" s="18" t="s">
        <v>89</v>
      </c>
    </row>
    <row r="583" s="2" customFormat="1" ht="16.5" customHeight="1">
      <c r="A583" s="40"/>
      <c r="B583" s="41"/>
      <c r="C583" s="258" t="s">
        <v>1044</v>
      </c>
      <c r="D583" s="258" t="s">
        <v>302</v>
      </c>
      <c r="E583" s="259" t="s">
        <v>1045</v>
      </c>
      <c r="F583" s="260" t="s">
        <v>1046</v>
      </c>
      <c r="G583" s="261" t="s">
        <v>399</v>
      </c>
      <c r="H583" s="262">
        <v>8</v>
      </c>
      <c r="I583" s="263"/>
      <c r="J583" s="264">
        <f>ROUND(I583*H583,2)</f>
        <v>0</v>
      </c>
      <c r="K583" s="260" t="s">
        <v>155</v>
      </c>
      <c r="L583" s="265"/>
      <c r="M583" s="266" t="s">
        <v>32</v>
      </c>
      <c r="N583" s="267" t="s">
        <v>51</v>
      </c>
      <c r="O583" s="86"/>
      <c r="P583" s="215">
        <f>O583*H583</f>
        <v>0</v>
      </c>
      <c r="Q583" s="215">
        <v>0.0038</v>
      </c>
      <c r="R583" s="215">
        <f>Q583*H583</f>
        <v>0.0304</v>
      </c>
      <c r="S583" s="215">
        <v>0</v>
      </c>
      <c r="T583" s="216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7" t="s">
        <v>361</v>
      </c>
      <c r="AT583" s="217" t="s">
        <v>302</v>
      </c>
      <c r="AU583" s="217" t="s">
        <v>89</v>
      </c>
      <c r="AY583" s="18" t="s">
        <v>149</v>
      </c>
      <c r="BE583" s="218">
        <f>IF(N583="základní",J583,0)</f>
        <v>0</v>
      </c>
      <c r="BF583" s="218">
        <f>IF(N583="snížená",J583,0)</f>
        <v>0</v>
      </c>
      <c r="BG583" s="218">
        <f>IF(N583="zákl. přenesená",J583,0)</f>
        <v>0</v>
      </c>
      <c r="BH583" s="218">
        <f>IF(N583="sníž. přenesená",J583,0)</f>
        <v>0</v>
      </c>
      <c r="BI583" s="218">
        <f>IF(N583="nulová",J583,0)</f>
        <v>0</v>
      </c>
      <c r="BJ583" s="18" t="s">
        <v>40</v>
      </c>
      <c r="BK583" s="218">
        <f>ROUND(I583*H583,2)</f>
        <v>0</v>
      </c>
      <c r="BL583" s="18" t="s">
        <v>262</v>
      </c>
      <c r="BM583" s="217" t="s">
        <v>1047</v>
      </c>
    </row>
    <row r="584" s="2" customFormat="1" ht="37.8" customHeight="1">
      <c r="A584" s="40"/>
      <c r="B584" s="41"/>
      <c r="C584" s="206" t="s">
        <v>1048</v>
      </c>
      <c r="D584" s="206" t="s">
        <v>151</v>
      </c>
      <c r="E584" s="207" t="s">
        <v>1049</v>
      </c>
      <c r="F584" s="208" t="s">
        <v>1050</v>
      </c>
      <c r="G584" s="209" t="s">
        <v>524</v>
      </c>
      <c r="H584" s="210">
        <v>20</v>
      </c>
      <c r="I584" s="211"/>
      <c r="J584" s="212">
        <f>ROUND(I584*H584,2)</f>
        <v>0</v>
      </c>
      <c r="K584" s="208" t="s">
        <v>155</v>
      </c>
      <c r="L584" s="46"/>
      <c r="M584" s="213" t="s">
        <v>32</v>
      </c>
      <c r="N584" s="214" t="s">
        <v>51</v>
      </c>
      <c r="O584" s="86"/>
      <c r="P584" s="215">
        <f>O584*H584</f>
        <v>0</v>
      </c>
      <c r="Q584" s="215">
        <v>0.0034399999999999999</v>
      </c>
      <c r="R584" s="215">
        <f>Q584*H584</f>
        <v>0.0688</v>
      </c>
      <c r="S584" s="215">
        <v>0</v>
      </c>
      <c r="T584" s="216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17" t="s">
        <v>262</v>
      </c>
      <c r="AT584" s="217" t="s">
        <v>151</v>
      </c>
      <c r="AU584" s="217" t="s">
        <v>89</v>
      </c>
      <c r="AY584" s="18" t="s">
        <v>149</v>
      </c>
      <c r="BE584" s="218">
        <f>IF(N584="základní",J584,0)</f>
        <v>0</v>
      </c>
      <c r="BF584" s="218">
        <f>IF(N584="snížená",J584,0)</f>
        <v>0</v>
      </c>
      <c r="BG584" s="218">
        <f>IF(N584="zákl. přenesená",J584,0)</f>
        <v>0</v>
      </c>
      <c r="BH584" s="218">
        <f>IF(N584="sníž. přenesená",J584,0)</f>
        <v>0</v>
      </c>
      <c r="BI584" s="218">
        <f>IF(N584="nulová",J584,0)</f>
        <v>0</v>
      </c>
      <c r="BJ584" s="18" t="s">
        <v>40</v>
      </c>
      <c r="BK584" s="218">
        <f>ROUND(I584*H584,2)</f>
        <v>0</v>
      </c>
      <c r="BL584" s="18" t="s">
        <v>262</v>
      </c>
      <c r="BM584" s="217" t="s">
        <v>1051</v>
      </c>
    </row>
    <row r="585" s="2" customFormat="1">
      <c r="A585" s="40"/>
      <c r="B585" s="41"/>
      <c r="C585" s="42"/>
      <c r="D585" s="219" t="s">
        <v>158</v>
      </c>
      <c r="E585" s="42"/>
      <c r="F585" s="220" t="s">
        <v>1052</v>
      </c>
      <c r="G585" s="42"/>
      <c r="H585" s="42"/>
      <c r="I585" s="221"/>
      <c r="J585" s="42"/>
      <c r="K585" s="42"/>
      <c r="L585" s="46"/>
      <c r="M585" s="222"/>
      <c r="N585" s="223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8" t="s">
        <v>158</v>
      </c>
      <c r="AU585" s="18" t="s">
        <v>89</v>
      </c>
    </row>
    <row r="586" s="14" customFormat="1">
      <c r="A586" s="14"/>
      <c r="B586" s="236"/>
      <c r="C586" s="237"/>
      <c r="D586" s="224" t="s">
        <v>162</v>
      </c>
      <c r="E586" s="238" t="s">
        <v>32</v>
      </c>
      <c r="F586" s="239" t="s">
        <v>1053</v>
      </c>
      <c r="G586" s="237"/>
      <c r="H586" s="240">
        <v>20</v>
      </c>
      <c r="I586" s="241"/>
      <c r="J586" s="237"/>
      <c r="K586" s="237"/>
      <c r="L586" s="242"/>
      <c r="M586" s="243"/>
      <c r="N586" s="244"/>
      <c r="O586" s="244"/>
      <c r="P586" s="244"/>
      <c r="Q586" s="244"/>
      <c r="R586" s="244"/>
      <c r="S586" s="244"/>
      <c r="T586" s="24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6" t="s">
        <v>162</v>
      </c>
      <c r="AU586" s="246" t="s">
        <v>89</v>
      </c>
      <c r="AV586" s="14" t="s">
        <v>89</v>
      </c>
      <c r="AW586" s="14" t="s">
        <v>38</v>
      </c>
      <c r="AX586" s="14" t="s">
        <v>80</v>
      </c>
      <c r="AY586" s="246" t="s">
        <v>149</v>
      </c>
    </row>
    <row r="587" s="2" customFormat="1" ht="37.8" customHeight="1">
      <c r="A587" s="40"/>
      <c r="B587" s="41"/>
      <c r="C587" s="206" t="s">
        <v>1054</v>
      </c>
      <c r="D587" s="206" t="s">
        <v>151</v>
      </c>
      <c r="E587" s="207" t="s">
        <v>1055</v>
      </c>
      <c r="F587" s="208" t="s">
        <v>1056</v>
      </c>
      <c r="G587" s="209" t="s">
        <v>524</v>
      </c>
      <c r="H587" s="210">
        <v>20</v>
      </c>
      <c r="I587" s="211"/>
      <c r="J587" s="212">
        <f>ROUND(I587*H587,2)</f>
        <v>0</v>
      </c>
      <c r="K587" s="208" t="s">
        <v>155</v>
      </c>
      <c r="L587" s="46"/>
      <c r="M587" s="213" t="s">
        <v>32</v>
      </c>
      <c r="N587" s="214" t="s">
        <v>51</v>
      </c>
      <c r="O587" s="86"/>
      <c r="P587" s="215">
        <f>O587*H587</f>
        <v>0</v>
      </c>
      <c r="Q587" s="215">
        <v>0.00027</v>
      </c>
      <c r="R587" s="215">
        <f>Q587*H587</f>
        <v>0.0054000000000000003</v>
      </c>
      <c r="S587" s="215">
        <v>0</v>
      </c>
      <c r="T587" s="216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17" t="s">
        <v>262</v>
      </c>
      <c r="AT587" s="217" t="s">
        <v>151</v>
      </c>
      <c r="AU587" s="217" t="s">
        <v>89</v>
      </c>
      <c r="AY587" s="18" t="s">
        <v>149</v>
      </c>
      <c r="BE587" s="218">
        <f>IF(N587="základní",J587,0)</f>
        <v>0</v>
      </c>
      <c r="BF587" s="218">
        <f>IF(N587="snížená",J587,0)</f>
        <v>0</v>
      </c>
      <c r="BG587" s="218">
        <f>IF(N587="zákl. přenesená",J587,0)</f>
        <v>0</v>
      </c>
      <c r="BH587" s="218">
        <f>IF(N587="sníž. přenesená",J587,0)</f>
        <v>0</v>
      </c>
      <c r="BI587" s="218">
        <f>IF(N587="nulová",J587,0)</f>
        <v>0</v>
      </c>
      <c r="BJ587" s="18" t="s">
        <v>40</v>
      </c>
      <c r="BK587" s="218">
        <f>ROUND(I587*H587,2)</f>
        <v>0</v>
      </c>
      <c r="BL587" s="18" t="s">
        <v>262</v>
      </c>
      <c r="BM587" s="217" t="s">
        <v>1057</v>
      </c>
    </row>
    <row r="588" s="2" customFormat="1">
      <c r="A588" s="40"/>
      <c r="B588" s="41"/>
      <c r="C588" s="42"/>
      <c r="D588" s="219" t="s">
        <v>158</v>
      </c>
      <c r="E588" s="42"/>
      <c r="F588" s="220" t="s">
        <v>1058</v>
      </c>
      <c r="G588" s="42"/>
      <c r="H588" s="42"/>
      <c r="I588" s="221"/>
      <c r="J588" s="42"/>
      <c r="K588" s="42"/>
      <c r="L588" s="46"/>
      <c r="M588" s="222"/>
      <c r="N588" s="223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8" t="s">
        <v>158</v>
      </c>
      <c r="AU588" s="18" t="s">
        <v>89</v>
      </c>
    </row>
    <row r="589" s="2" customFormat="1" ht="49.05" customHeight="1">
      <c r="A589" s="40"/>
      <c r="B589" s="41"/>
      <c r="C589" s="206" t="s">
        <v>1059</v>
      </c>
      <c r="D589" s="206" t="s">
        <v>151</v>
      </c>
      <c r="E589" s="207" t="s">
        <v>1060</v>
      </c>
      <c r="F589" s="208" t="s">
        <v>1061</v>
      </c>
      <c r="G589" s="209" t="s">
        <v>265</v>
      </c>
      <c r="H589" s="210">
        <v>0.24099999999999999</v>
      </c>
      <c r="I589" s="211"/>
      <c r="J589" s="212">
        <f>ROUND(I589*H589,2)</f>
        <v>0</v>
      </c>
      <c r="K589" s="208" t="s">
        <v>155</v>
      </c>
      <c r="L589" s="46"/>
      <c r="M589" s="213" t="s">
        <v>32</v>
      </c>
      <c r="N589" s="214" t="s">
        <v>51</v>
      </c>
      <c r="O589" s="86"/>
      <c r="P589" s="215">
        <f>O589*H589</f>
        <v>0</v>
      </c>
      <c r="Q589" s="215">
        <v>0</v>
      </c>
      <c r="R589" s="215">
        <f>Q589*H589</f>
        <v>0</v>
      </c>
      <c r="S589" s="215">
        <v>0</v>
      </c>
      <c r="T589" s="216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17" t="s">
        <v>262</v>
      </c>
      <c r="AT589" s="217" t="s">
        <v>151</v>
      </c>
      <c r="AU589" s="217" t="s">
        <v>89</v>
      </c>
      <c r="AY589" s="18" t="s">
        <v>149</v>
      </c>
      <c r="BE589" s="218">
        <f>IF(N589="základní",J589,0)</f>
        <v>0</v>
      </c>
      <c r="BF589" s="218">
        <f>IF(N589="snížená",J589,0)</f>
        <v>0</v>
      </c>
      <c r="BG589" s="218">
        <f>IF(N589="zákl. přenesená",J589,0)</f>
        <v>0</v>
      </c>
      <c r="BH589" s="218">
        <f>IF(N589="sníž. přenesená",J589,0)</f>
        <v>0</v>
      </c>
      <c r="BI589" s="218">
        <f>IF(N589="nulová",J589,0)</f>
        <v>0</v>
      </c>
      <c r="BJ589" s="18" t="s">
        <v>40</v>
      </c>
      <c r="BK589" s="218">
        <f>ROUND(I589*H589,2)</f>
        <v>0</v>
      </c>
      <c r="BL589" s="18" t="s">
        <v>262</v>
      </c>
      <c r="BM589" s="217" t="s">
        <v>1062</v>
      </c>
    </row>
    <row r="590" s="2" customFormat="1">
      <c r="A590" s="40"/>
      <c r="B590" s="41"/>
      <c r="C590" s="42"/>
      <c r="D590" s="219" t="s">
        <v>158</v>
      </c>
      <c r="E590" s="42"/>
      <c r="F590" s="220" t="s">
        <v>1063</v>
      </c>
      <c r="G590" s="42"/>
      <c r="H590" s="42"/>
      <c r="I590" s="221"/>
      <c r="J590" s="42"/>
      <c r="K590" s="42"/>
      <c r="L590" s="46"/>
      <c r="M590" s="222"/>
      <c r="N590" s="223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8" t="s">
        <v>158</v>
      </c>
      <c r="AU590" s="18" t="s">
        <v>89</v>
      </c>
    </row>
    <row r="591" s="2" customFormat="1" ht="49.05" customHeight="1">
      <c r="A591" s="40"/>
      <c r="B591" s="41"/>
      <c r="C591" s="206" t="s">
        <v>1064</v>
      </c>
      <c r="D591" s="206" t="s">
        <v>151</v>
      </c>
      <c r="E591" s="207" t="s">
        <v>1065</v>
      </c>
      <c r="F591" s="208" t="s">
        <v>1066</v>
      </c>
      <c r="G591" s="209" t="s">
        <v>265</v>
      </c>
      <c r="H591" s="210">
        <v>0.24099999999999999</v>
      </c>
      <c r="I591" s="211"/>
      <c r="J591" s="212">
        <f>ROUND(I591*H591,2)</f>
        <v>0</v>
      </c>
      <c r="K591" s="208" t="s">
        <v>155</v>
      </c>
      <c r="L591" s="46"/>
      <c r="M591" s="213" t="s">
        <v>32</v>
      </c>
      <c r="N591" s="214" t="s">
        <v>51</v>
      </c>
      <c r="O591" s="86"/>
      <c r="P591" s="215">
        <f>O591*H591</f>
        <v>0</v>
      </c>
      <c r="Q591" s="215">
        <v>0</v>
      </c>
      <c r="R591" s="215">
        <f>Q591*H591</f>
        <v>0</v>
      </c>
      <c r="S591" s="215">
        <v>0</v>
      </c>
      <c r="T591" s="216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17" t="s">
        <v>262</v>
      </c>
      <c r="AT591" s="217" t="s">
        <v>151</v>
      </c>
      <c r="AU591" s="217" t="s">
        <v>89</v>
      </c>
      <c r="AY591" s="18" t="s">
        <v>149</v>
      </c>
      <c r="BE591" s="218">
        <f>IF(N591="základní",J591,0)</f>
        <v>0</v>
      </c>
      <c r="BF591" s="218">
        <f>IF(N591="snížená",J591,0)</f>
        <v>0</v>
      </c>
      <c r="BG591" s="218">
        <f>IF(N591="zákl. přenesená",J591,0)</f>
        <v>0</v>
      </c>
      <c r="BH591" s="218">
        <f>IF(N591="sníž. přenesená",J591,0)</f>
        <v>0</v>
      </c>
      <c r="BI591" s="218">
        <f>IF(N591="nulová",J591,0)</f>
        <v>0</v>
      </c>
      <c r="BJ591" s="18" t="s">
        <v>40</v>
      </c>
      <c r="BK591" s="218">
        <f>ROUND(I591*H591,2)</f>
        <v>0</v>
      </c>
      <c r="BL591" s="18" t="s">
        <v>262</v>
      </c>
      <c r="BM591" s="217" t="s">
        <v>1067</v>
      </c>
    </row>
    <row r="592" s="2" customFormat="1">
      <c r="A592" s="40"/>
      <c r="B592" s="41"/>
      <c r="C592" s="42"/>
      <c r="D592" s="219" t="s">
        <v>158</v>
      </c>
      <c r="E592" s="42"/>
      <c r="F592" s="220" t="s">
        <v>1068</v>
      </c>
      <c r="G592" s="42"/>
      <c r="H592" s="42"/>
      <c r="I592" s="221"/>
      <c r="J592" s="42"/>
      <c r="K592" s="42"/>
      <c r="L592" s="46"/>
      <c r="M592" s="222"/>
      <c r="N592" s="223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8" t="s">
        <v>158</v>
      </c>
      <c r="AU592" s="18" t="s">
        <v>89</v>
      </c>
    </row>
    <row r="593" s="12" customFormat="1" ht="22.8" customHeight="1">
      <c r="A593" s="12"/>
      <c r="B593" s="190"/>
      <c r="C593" s="191"/>
      <c r="D593" s="192" t="s">
        <v>79</v>
      </c>
      <c r="E593" s="204" t="s">
        <v>1069</v>
      </c>
      <c r="F593" s="204" t="s">
        <v>1070</v>
      </c>
      <c r="G593" s="191"/>
      <c r="H593" s="191"/>
      <c r="I593" s="194"/>
      <c r="J593" s="205">
        <f>BK593</f>
        <v>0</v>
      </c>
      <c r="K593" s="191"/>
      <c r="L593" s="196"/>
      <c r="M593" s="197"/>
      <c r="N593" s="198"/>
      <c r="O593" s="198"/>
      <c r="P593" s="199">
        <f>SUM(P594:P618)</f>
        <v>0</v>
      </c>
      <c r="Q593" s="198"/>
      <c r="R593" s="199">
        <f>SUM(R594:R618)</f>
        <v>0.12902999999999998</v>
      </c>
      <c r="S593" s="198"/>
      <c r="T593" s="200">
        <f>SUM(T594:T618)</f>
        <v>0.84999999999999998</v>
      </c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R593" s="201" t="s">
        <v>89</v>
      </c>
      <c r="AT593" s="202" t="s">
        <v>79</v>
      </c>
      <c r="AU593" s="202" t="s">
        <v>40</v>
      </c>
      <c r="AY593" s="201" t="s">
        <v>149</v>
      </c>
      <c r="BK593" s="203">
        <f>SUM(BK594:BK618)</f>
        <v>0</v>
      </c>
    </row>
    <row r="594" s="2" customFormat="1" ht="24.15" customHeight="1">
      <c r="A594" s="40"/>
      <c r="B594" s="41"/>
      <c r="C594" s="206" t="s">
        <v>1071</v>
      </c>
      <c r="D594" s="206" t="s">
        <v>151</v>
      </c>
      <c r="E594" s="207" t="s">
        <v>1072</v>
      </c>
      <c r="F594" s="208" t="s">
        <v>1073</v>
      </c>
      <c r="G594" s="209" t="s">
        <v>154</v>
      </c>
      <c r="H594" s="210">
        <v>6</v>
      </c>
      <c r="I594" s="211"/>
      <c r="J594" s="212">
        <f>ROUND(I594*H594,2)</f>
        <v>0</v>
      </c>
      <c r="K594" s="208" t="s">
        <v>155</v>
      </c>
      <c r="L594" s="46"/>
      <c r="M594" s="213" t="s">
        <v>32</v>
      </c>
      <c r="N594" s="214" t="s">
        <v>51</v>
      </c>
      <c r="O594" s="86"/>
      <c r="P594" s="215">
        <f>O594*H594</f>
        <v>0</v>
      </c>
      <c r="Q594" s="215">
        <v>0</v>
      </c>
      <c r="R594" s="215">
        <f>Q594*H594</f>
        <v>0</v>
      </c>
      <c r="S594" s="215">
        <v>0</v>
      </c>
      <c r="T594" s="216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17" t="s">
        <v>262</v>
      </c>
      <c r="AT594" s="217" t="s">
        <v>151</v>
      </c>
      <c r="AU594" s="217" t="s">
        <v>89</v>
      </c>
      <c r="AY594" s="18" t="s">
        <v>149</v>
      </c>
      <c r="BE594" s="218">
        <f>IF(N594="základní",J594,0)</f>
        <v>0</v>
      </c>
      <c r="BF594" s="218">
        <f>IF(N594="snížená",J594,0)</f>
        <v>0</v>
      </c>
      <c r="BG594" s="218">
        <f>IF(N594="zákl. přenesená",J594,0)</f>
        <v>0</v>
      </c>
      <c r="BH594" s="218">
        <f>IF(N594="sníž. přenesená",J594,0)</f>
        <v>0</v>
      </c>
      <c r="BI594" s="218">
        <f>IF(N594="nulová",J594,0)</f>
        <v>0</v>
      </c>
      <c r="BJ594" s="18" t="s">
        <v>40</v>
      </c>
      <c r="BK594" s="218">
        <f>ROUND(I594*H594,2)</f>
        <v>0</v>
      </c>
      <c r="BL594" s="18" t="s">
        <v>262</v>
      </c>
      <c r="BM594" s="217" t="s">
        <v>1074</v>
      </c>
    </row>
    <row r="595" s="2" customFormat="1">
      <c r="A595" s="40"/>
      <c r="B595" s="41"/>
      <c r="C595" s="42"/>
      <c r="D595" s="219" t="s">
        <v>158</v>
      </c>
      <c r="E595" s="42"/>
      <c r="F595" s="220" t="s">
        <v>1075</v>
      </c>
      <c r="G595" s="42"/>
      <c r="H595" s="42"/>
      <c r="I595" s="221"/>
      <c r="J595" s="42"/>
      <c r="K595" s="42"/>
      <c r="L595" s="46"/>
      <c r="M595" s="222"/>
      <c r="N595" s="223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8" t="s">
        <v>158</v>
      </c>
      <c r="AU595" s="18" t="s">
        <v>89</v>
      </c>
    </row>
    <row r="596" s="13" customFormat="1">
      <c r="A596" s="13"/>
      <c r="B596" s="226"/>
      <c r="C596" s="227"/>
      <c r="D596" s="224" t="s">
        <v>162</v>
      </c>
      <c r="E596" s="228" t="s">
        <v>32</v>
      </c>
      <c r="F596" s="229" t="s">
        <v>408</v>
      </c>
      <c r="G596" s="227"/>
      <c r="H596" s="228" t="s">
        <v>32</v>
      </c>
      <c r="I596" s="230"/>
      <c r="J596" s="227"/>
      <c r="K596" s="227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162</v>
      </c>
      <c r="AU596" s="235" t="s">
        <v>89</v>
      </c>
      <c r="AV596" s="13" t="s">
        <v>40</v>
      </c>
      <c r="AW596" s="13" t="s">
        <v>38</v>
      </c>
      <c r="AX596" s="13" t="s">
        <v>80</v>
      </c>
      <c r="AY596" s="235" t="s">
        <v>149</v>
      </c>
    </row>
    <row r="597" s="14" customFormat="1">
      <c r="A597" s="14"/>
      <c r="B597" s="236"/>
      <c r="C597" s="237"/>
      <c r="D597" s="224" t="s">
        <v>162</v>
      </c>
      <c r="E597" s="238" t="s">
        <v>32</v>
      </c>
      <c r="F597" s="239" t="s">
        <v>1076</v>
      </c>
      <c r="G597" s="237"/>
      <c r="H597" s="240">
        <v>4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6" t="s">
        <v>162</v>
      </c>
      <c r="AU597" s="246" t="s">
        <v>89</v>
      </c>
      <c r="AV597" s="14" t="s">
        <v>89</v>
      </c>
      <c r="AW597" s="14" t="s">
        <v>38</v>
      </c>
      <c r="AX597" s="14" t="s">
        <v>80</v>
      </c>
      <c r="AY597" s="246" t="s">
        <v>149</v>
      </c>
    </row>
    <row r="598" s="14" customFormat="1">
      <c r="A598" s="14"/>
      <c r="B598" s="236"/>
      <c r="C598" s="237"/>
      <c r="D598" s="224" t="s">
        <v>162</v>
      </c>
      <c r="E598" s="238" t="s">
        <v>32</v>
      </c>
      <c r="F598" s="239" t="s">
        <v>1077</v>
      </c>
      <c r="G598" s="237"/>
      <c r="H598" s="240">
        <v>2</v>
      </c>
      <c r="I598" s="241"/>
      <c r="J598" s="237"/>
      <c r="K598" s="237"/>
      <c r="L598" s="242"/>
      <c r="M598" s="243"/>
      <c r="N598" s="244"/>
      <c r="O598" s="244"/>
      <c r="P598" s="244"/>
      <c r="Q598" s="244"/>
      <c r="R598" s="244"/>
      <c r="S598" s="244"/>
      <c r="T598" s="24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6" t="s">
        <v>162</v>
      </c>
      <c r="AU598" s="246" t="s">
        <v>89</v>
      </c>
      <c r="AV598" s="14" t="s">
        <v>89</v>
      </c>
      <c r="AW598" s="14" t="s">
        <v>38</v>
      </c>
      <c r="AX598" s="14" t="s">
        <v>80</v>
      </c>
      <c r="AY598" s="246" t="s">
        <v>149</v>
      </c>
    </row>
    <row r="599" s="2" customFormat="1" ht="16.5" customHeight="1">
      <c r="A599" s="40"/>
      <c r="B599" s="41"/>
      <c r="C599" s="258" t="s">
        <v>1078</v>
      </c>
      <c r="D599" s="258" t="s">
        <v>302</v>
      </c>
      <c r="E599" s="259" t="s">
        <v>1079</v>
      </c>
      <c r="F599" s="260" t="s">
        <v>1080</v>
      </c>
      <c r="G599" s="261" t="s">
        <v>154</v>
      </c>
      <c r="H599" s="262">
        <v>6.9000000000000004</v>
      </c>
      <c r="I599" s="263"/>
      <c r="J599" s="264">
        <f>ROUND(I599*H599,2)</f>
        <v>0</v>
      </c>
      <c r="K599" s="260" t="s">
        <v>155</v>
      </c>
      <c r="L599" s="265"/>
      <c r="M599" s="266" t="s">
        <v>32</v>
      </c>
      <c r="N599" s="267" t="s">
        <v>51</v>
      </c>
      <c r="O599" s="86"/>
      <c r="P599" s="215">
        <f>O599*H599</f>
        <v>0</v>
      </c>
      <c r="Q599" s="215">
        <v>0.017999999999999999</v>
      </c>
      <c r="R599" s="215">
        <f>Q599*H599</f>
        <v>0.12419999999999999</v>
      </c>
      <c r="S599" s="215">
        <v>0</v>
      </c>
      <c r="T599" s="216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17" t="s">
        <v>361</v>
      </c>
      <c r="AT599" s="217" t="s">
        <v>302</v>
      </c>
      <c r="AU599" s="217" t="s">
        <v>89</v>
      </c>
      <c r="AY599" s="18" t="s">
        <v>149</v>
      </c>
      <c r="BE599" s="218">
        <f>IF(N599="základní",J599,0)</f>
        <v>0</v>
      </c>
      <c r="BF599" s="218">
        <f>IF(N599="snížená",J599,0)</f>
        <v>0</v>
      </c>
      <c r="BG599" s="218">
        <f>IF(N599="zákl. přenesená",J599,0)</f>
        <v>0</v>
      </c>
      <c r="BH599" s="218">
        <f>IF(N599="sníž. přenesená",J599,0)</f>
        <v>0</v>
      </c>
      <c r="BI599" s="218">
        <f>IF(N599="nulová",J599,0)</f>
        <v>0</v>
      </c>
      <c r="BJ599" s="18" t="s">
        <v>40</v>
      </c>
      <c r="BK599" s="218">
        <f>ROUND(I599*H599,2)</f>
        <v>0</v>
      </c>
      <c r="BL599" s="18" t="s">
        <v>262</v>
      </c>
      <c r="BM599" s="217" t="s">
        <v>1081</v>
      </c>
    </row>
    <row r="600" s="2" customFormat="1">
      <c r="A600" s="40"/>
      <c r="B600" s="41"/>
      <c r="C600" s="42"/>
      <c r="D600" s="224" t="s">
        <v>160</v>
      </c>
      <c r="E600" s="42"/>
      <c r="F600" s="225" t="s">
        <v>1082</v>
      </c>
      <c r="G600" s="42"/>
      <c r="H600" s="42"/>
      <c r="I600" s="221"/>
      <c r="J600" s="42"/>
      <c r="K600" s="42"/>
      <c r="L600" s="46"/>
      <c r="M600" s="222"/>
      <c r="N600" s="223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8" t="s">
        <v>160</v>
      </c>
      <c r="AU600" s="18" t="s">
        <v>89</v>
      </c>
    </row>
    <row r="601" s="14" customFormat="1">
      <c r="A601" s="14"/>
      <c r="B601" s="236"/>
      <c r="C601" s="237"/>
      <c r="D601" s="224" t="s">
        <v>162</v>
      </c>
      <c r="E601" s="237"/>
      <c r="F601" s="239" t="s">
        <v>1083</v>
      </c>
      <c r="G601" s="237"/>
      <c r="H601" s="240">
        <v>6.9000000000000004</v>
      </c>
      <c r="I601" s="241"/>
      <c r="J601" s="237"/>
      <c r="K601" s="237"/>
      <c r="L601" s="242"/>
      <c r="M601" s="243"/>
      <c r="N601" s="244"/>
      <c r="O601" s="244"/>
      <c r="P601" s="244"/>
      <c r="Q601" s="244"/>
      <c r="R601" s="244"/>
      <c r="S601" s="244"/>
      <c r="T601" s="24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6" t="s">
        <v>162</v>
      </c>
      <c r="AU601" s="246" t="s">
        <v>89</v>
      </c>
      <c r="AV601" s="14" t="s">
        <v>89</v>
      </c>
      <c r="AW601" s="14" t="s">
        <v>4</v>
      </c>
      <c r="AX601" s="14" t="s">
        <v>40</v>
      </c>
      <c r="AY601" s="246" t="s">
        <v>149</v>
      </c>
    </row>
    <row r="602" s="2" customFormat="1" ht="37.8" customHeight="1">
      <c r="A602" s="40"/>
      <c r="B602" s="41"/>
      <c r="C602" s="206" t="s">
        <v>1084</v>
      </c>
      <c r="D602" s="206" t="s">
        <v>151</v>
      </c>
      <c r="E602" s="207" t="s">
        <v>1085</v>
      </c>
      <c r="F602" s="208" t="s">
        <v>1086</v>
      </c>
      <c r="G602" s="209" t="s">
        <v>524</v>
      </c>
      <c r="H602" s="210">
        <v>14</v>
      </c>
      <c r="I602" s="211"/>
      <c r="J602" s="212">
        <f>ROUND(I602*H602,2)</f>
        <v>0</v>
      </c>
      <c r="K602" s="208" t="s">
        <v>155</v>
      </c>
      <c r="L602" s="46"/>
      <c r="M602" s="213" t="s">
        <v>32</v>
      </c>
      <c r="N602" s="214" t="s">
        <v>51</v>
      </c>
      <c r="O602" s="86"/>
      <c r="P602" s="215">
        <f>O602*H602</f>
        <v>0</v>
      </c>
      <c r="Q602" s="215">
        <v>0</v>
      </c>
      <c r="R602" s="215">
        <f>Q602*H602</f>
        <v>0</v>
      </c>
      <c r="S602" s="215">
        <v>0</v>
      </c>
      <c r="T602" s="216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17" t="s">
        <v>262</v>
      </c>
      <c r="AT602" s="217" t="s">
        <v>151</v>
      </c>
      <c r="AU602" s="217" t="s">
        <v>89</v>
      </c>
      <c r="AY602" s="18" t="s">
        <v>149</v>
      </c>
      <c r="BE602" s="218">
        <f>IF(N602="základní",J602,0)</f>
        <v>0</v>
      </c>
      <c r="BF602" s="218">
        <f>IF(N602="snížená",J602,0)</f>
        <v>0</v>
      </c>
      <c r="BG602" s="218">
        <f>IF(N602="zákl. přenesená",J602,0)</f>
        <v>0</v>
      </c>
      <c r="BH602" s="218">
        <f>IF(N602="sníž. přenesená",J602,0)</f>
        <v>0</v>
      </c>
      <c r="BI602" s="218">
        <f>IF(N602="nulová",J602,0)</f>
        <v>0</v>
      </c>
      <c r="BJ602" s="18" t="s">
        <v>40</v>
      </c>
      <c r="BK602" s="218">
        <f>ROUND(I602*H602,2)</f>
        <v>0</v>
      </c>
      <c r="BL602" s="18" t="s">
        <v>262</v>
      </c>
      <c r="BM602" s="217" t="s">
        <v>1087</v>
      </c>
    </row>
    <row r="603" s="2" customFormat="1">
      <c r="A603" s="40"/>
      <c r="B603" s="41"/>
      <c r="C603" s="42"/>
      <c r="D603" s="219" t="s">
        <v>158</v>
      </c>
      <c r="E603" s="42"/>
      <c r="F603" s="220" t="s">
        <v>1088</v>
      </c>
      <c r="G603" s="42"/>
      <c r="H603" s="42"/>
      <c r="I603" s="221"/>
      <c r="J603" s="42"/>
      <c r="K603" s="42"/>
      <c r="L603" s="46"/>
      <c r="M603" s="222"/>
      <c r="N603" s="223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8" t="s">
        <v>158</v>
      </c>
      <c r="AU603" s="18" t="s">
        <v>89</v>
      </c>
    </row>
    <row r="604" s="13" customFormat="1">
      <c r="A604" s="13"/>
      <c r="B604" s="226"/>
      <c r="C604" s="227"/>
      <c r="D604" s="224" t="s">
        <v>162</v>
      </c>
      <c r="E604" s="228" t="s">
        <v>32</v>
      </c>
      <c r="F604" s="229" t="s">
        <v>408</v>
      </c>
      <c r="G604" s="227"/>
      <c r="H604" s="228" t="s">
        <v>32</v>
      </c>
      <c r="I604" s="230"/>
      <c r="J604" s="227"/>
      <c r="K604" s="227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162</v>
      </c>
      <c r="AU604" s="235" t="s">
        <v>89</v>
      </c>
      <c r="AV604" s="13" t="s">
        <v>40</v>
      </c>
      <c r="AW604" s="13" t="s">
        <v>38</v>
      </c>
      <c r="AX604" s="13" t="s">
        <v>80</v>
      </c>
      <c r="AY604" s="235" t="s">
        <v>149</v>
      </c>
    </row>
    <row r="605" s="14" customFormat="1">
      <c r="A605" s="14"/>
      <c r="B605" s="236"/>
      <c r="C605" s="237"/>
      <c r="D605" s="224" t="s">
        <v>162</v>
      </c>
      <c r="E605" s="238" t="s">
        <v>32</v>
      </c>
      <c r="F605" s="239" t="s">
        <v>1089</v>
      </c>
      <c r="G605" s="237"/>
      <c r="H605" s="240">
        <v>8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6" t="s">
        <v>162</v>
      </c>
      <c r="AU605" s="246" t="s">
        <v>89</v>
      </c>
      <c r="AV605" s="14" t="s">
        <v>89</v>
      </c>
      <c r="AW605" s="14" t="s">
        <v>38</v>
      </c>
      <c r="AX605" s="14" t="s">
        <v>80</v>
      </c>
      <c r="AY605" s="246" t="s">
        <v>149</v>
      </c>
    </row>
    <row r="606" s="14" customFormat="1">
      <c r="A606" s="14"/>
      <c r="B606" s="236"/>
      <c r="C606" s="237"/>
      <c r="D606" s="224" t="s">
        <v>162</v>
      </c>
      <c r="E606" s="238" t="s">
        <v>32</v>
      </c>
      <c r="F606" s="239" t="s">
        <v>1090</v>
      </c>
      <c r="G606" s="237"/>
      <c r="H606" s="240">
        <v>6</v>
      </c>
      <c r="I606" s="241"/>
      <c r="J606" s="237"/>
      <c r="K606" s="237"/>
      <c r="L606" s="242"/>
      <c r="M606" s="243"/>
      <c r="N606" s="244"/>
      <c r="O606" s="244"/>
      <c r="P606" s="244"/>
      <c r="Q606" s="244"/>
      <c r="R606" s="244"/>
      <c r="S606" s="244"/>
      <c r="T606" s="24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6" t="s">
        <v>162</v>
      </c>
      <c r="AU606" s="246" t="s">
        <v>89</v>
      </c>
      <c r="AV606" s="14" t="s">
        <v>89</v>
      </c>
      <c r="AW606" s="14" t="s">
        <v>38</v>
      </c>
      <c r="AX606" s="14" t="s">
        <v>80</v>
      </c>
      <c r="AY606" s="246" t="s">
        <v>149</v>
      </c>
    </row>
    <row r="607" s="2" customFormat="1" ht="16.5" customHeight="1">
      <c r="A607" s="40"/>
      <c r="B607" s="41"/>
      <c r="C607" s="258" t="s">
        <v>1091</v>
      </c>
      <c r="D607" s="258" t="s">
        <v>302</v>
      </c>
      <c r="E607" s="259" t="s">
        <v>1092</v>
      </c>
      <c r="F607" s="260" t="s">
        <v>1093</v>
      </c>
      <c r="G607" s="261" t="s">
        <v>524</v>
      </c>
      <c r="H607" s="262">
        <v>16.100000000000001</v>
      </c>
      <c r="I607" s="263"/>
      <c r="J607" s="264">
        <f>ROUND(I607*H607,2)</f>
        <v>0</v>
      </c>
      <c r="K607" s="260" t="s">
        <v>155</v>
      </c>
      <c r="L607" s="265"/>
      <c r="M607" s="266" t="s">
        <v>32</v>
      </c>
      <c r="N607" s="267" t="s">
        <v>51</v>
      </c>
      <c r="O607" s="86"/>
      <c r="P607" s="215">
        <f>O607*H607</f>
        <v>0</v>
      </c>
      <c r="Q607" s="215">
        <v>0.00029999999999999997</v>
      </c>
      <c r="R607" s="215">
        <f>Q607*H607</f>
        <v>0.0048300000000000001</v>
      </c>
      <c r="S607" s="215">
        <v>0</v>
      </c>
      <c r="T607" s="21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361</v>
      </c>
      <c r="AT607" s="217" t="s">
        <v>302</v>
      </c>
      <c r="AU607" s="217" t="s">
        <v>89</v>
      </c>
      <c r="AY607" s="18" t="s">
        <v>149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8" t="s">
        <v>40</v>
      </c>
      <c r="BK607" s="218">
        <f>ROUND(I607*H607,2)</f>
        <v>0</v>
      </c>
      <c r="BL607" s="18" t="s">
        <v>262</v>
      </c>
      <c r="BM607" s="217" t="s">
        <v>1094</v>
      </c>
    </row>
    <row r="608" s="2" customFormat="1">
      <c r="A608" s="40"/>
      <c r="B608" s="41"/>
      <c r="C608" s="42"/>
      <c r="D608" s="224" t="s">
        <v>160</v>
      </c>
      <c r="E608" s="42"/>
      <c r="F608" s="225" t="s">
        <v>1082</v>
      </c>
      <c r="G608" s="42"/>
      <c r="H608" s="42"/>
      <c r="I608" s="221"/>
      <c r="J608" s="42"/>
      <c r="K608" s="42"/>
      <c r="L608" s="46"/>
      <c r="M608" s="222"/>
      <c r="N608" s="22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8" t="s">
        <v>160</v>
      </c>
      <c r="AU608" s="18" t="s">
        <v>89</v>
      </c>
    </row>
    <row r="609" s="14" customFormat="1">
      <c r="A609" s="14"/>
      <c r="B609" s="236"/>
      <c r="C609" s="237"/>
      <c r="D609" s="224" t="s">
        <v>162</v>
      </c>
      <c r="E609" s="237"/>
      <c r="F609" s="239" t="s">
        <v>1095</v>
      </c>
      <c r="G609" s="237"/>
      <c r="H609" s="240">
        <v>16.100000000000001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6" t="s">
        <v>162</v>
      </c>
      <c r="AU609" s="246" t="s">
        <v>89</v>
      </c>
      <c r="AV609" s="14" t="s">
        <v>89</v>
      </c>
      <c r="AW609" s="14" t="s">
        <v>4</v>
      </c>
      <c r="AX609" s="14" t="s">
        <v>40</v>
      </c>
      <c r="AY609" s="246" t="s">
        <v>149</v>
      </c>
    </row>
    <row r="610" s="2" customFormat="1" ht="33" customHeight="1">
      <c r="A610" s="40"/>
      <c r="B610" s="41"/>
      <c r="C610" s="206" t="s">
        <v>1096</v>
      </c>
      <c r="D610" s="206" t="s">
        <v>151</v>
      </c>
      <c r="E610" s="207" t="s">
        <v>1097</v>
      </c>
      <c r="F610" s="208" t="s">
        <v>1098</v>
      </c>
      <c r="G610" s="209" t="s">
        <v>1099</v>
      </c>
      <c r="H610" s="210">
        <v>850</v>
      </c>
      <c r="I610" s="211"/>
      <c r="J610" s="212">
        <f>ROUND(I610*H610,2)</f>
        <v>0</v>
      </c>
      <c r="K610" s="208" t="s">
        <v>155</v>
      </c>
      <c r="L610" s="46"/>
      <c r="M610" s="213" t="s">
        <v>32</v>
      </c>
      <c r="N610" s="214" t="s">
        <v>51</v>
      </c>
      <c r="O610" s="86"/>
      <c r="P610" s="215">
        <f>O610*H610</f>
        <v>0</v>
      </c>
      <c r="Q610" s="215">
        <v>0</v>
      </c>
      <c r="R610" s="215">
        <f>Q610*H610</f>
        <v>0</v>
      </c>
      <c r="S610" s="215">
        <v>0.001</v>
      </c>
      <c r="T610" s="216">
        <f>S610*H610</f>
        <v>0.84999999999999998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17" t="s">
        <v>262</v>
      </c>
      <c r="AT610" s="217" t="s">
        <v>151</v>
      </c>
      <c r="AU610" s="217" t="s">
        <v>89</v>
      </c>
      <c r="AY610" s="18" t="s">
        <v>149</v>
      </c>
      <c r="BE610" s="218">
        <f>IF(N610="základní",J610,0)</f>
        <v>0</v>
      </c>
      <c r="BF610" s="218">
        <f>IF(N610="snížená",J610,0)</f>
        <v>0</v>
      </c>
      <c r="BG610" s="218">
        <f>IF(N610="zákl. přenesená",J610,0)</f>
        <v>0</v>
      </c>
      <c r="BH610" s="218">
        <f>IF(N610="sníž. přenesená",J610,0)</f>
        <v>0</v>
      </c>
      <c r="BI610" s="218">
        <f>IF(N610="nulová",J610,0)</f>
        <v>0</v>
      </c>
      <c r="BJ610" s="18" t="s">
        <v>40</v>
      </c>
      <c r="BK610" s="218">
        <f>ROUND(I610*H610,2)</f>
        <v>0</v>
      </c>
      <c r="BL610" s="18" t="s">
        <v>262</v>
      </c>
      <c r="BM610" s="217" t="s">
        <v>1100</v>
      </c>
    </row>
    <row r="611" s="2" customFormat="1">
      <c r="A611" s="40"/>
      <c r="B611" s="41"/>
      <c r="C611" s="42"/>
      <c r="D611" s="219" t="s">
        <v>158</v>
      </c>
      <c r="E611" s="42"/>
      <c r="F611" s="220" t="s">
        <v>1101</v>
      </c>
      <c r="G611" s="42"/>
      <c r="H611" s="42"/>
      <c r="I611" s="221"/>
      <c r="J611" s="42"/>
      <c r="K611" s="42"/>
      <c r="L611" s="46"/>
      <c r="M611" s="222"/>
      <c r="N611" s="223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8" t="s">
        <v>158</v>
      </c>
      <c r="AU611" s="18" t="s">
        <v>89</v>
      </c>
    </row>
    <row r="612" s="13" customFormat="1">
      <c r="A612" s="13"/>
      <c r="B612" s="226"/>
      <c r="C612" s="227"/>
      <c r="D612" s="224" t="s">
        <v>162</v>
      </c>
      <c r="E612" s="228" t="s">
        <v>32</v>
      </c>
      <c r="F612" s="229" t="s">
        <v>1102</v>
      </c>
      <c r="G612" s="227"/>
      <c r="H612" s="228" t="s">
        <v>32</v>
      </c>
      <c r="I612" s="230"/>
      <c r="J612" s="227"/>
      <c r="K612" s="227"/>
      <c r="L612" s="231"/>
      <c r="M612" s="232"/>
      <c r="N612" s="233"/>
      <c r="O612" s="233"/>
      <c r="P612" s="233"/>
      <c r="Q612" s="233"/>
      <c r="R612" s="233"/>
      <c r="S612" s="233"/>
      <c r="T612" s="23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5" t="s">
        <v>162</v>
      </c>
      <c r="AU612" s="235" t="s">
        <v>89</v>
      </c>
      <c r="AV612" s="13" t="s">
        <v>40</v>
      </c>
      <c r="AW612" s="13" t="s">
        <v>38</v>
      </c>
      <c r="AX612" s="13" t="s">
        <v>80</v>
      </c>
      <c r="AY612" s="235" t="s">
        <v>149</v>
      </c>
    </row>
    <row r="613" s="14" customFormat="1">
      <c r="A613" s="14"/>
      <c r="B613" s="236"/>
      <c r="C613" s="237"/>
      <c r="D613" s="224" t="s">
        <v>162</v>
      </c>
      <c r="E613" s="238" t="s">
        <v>32</v>
      </c>
      <c r="F613" s="239" t="s">
        <v>1103</v>
      </c>
      <c r="G613" s="237"/>
      <c r="H613" s="240">
        <v>850</v>
      </c>
      <c r="I613" s="241"/>
      <c r="J613" s="237"/>
      <c r="K613" s="237"/>
      <c r="L613" s="242"/>
      <c r="M613" s="243"/>
      <c r="N613" s="244"/>
      <c r="O613" s="244"/>
      <c r="P613" s="244"/>
      <c r="Q613" s="244"/>
      <c r="R613" s="244"/>
      <c r="S613" s="244"/>
      <c r="T613" s="24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6" t="s">
        <v>162</v>
      </c>
      <c r="AU613" s="246" t="s">
        <v>89</v>
      </c>
      <c r="AV613" s="14" t="s">
        <v>89</v>
      </c>
      <c r="AW613" s="14" t="s">
        <v>38</v>
      </c>
      <c r="AX613" s="14" t="s">
        <v>80</v>
      </c>
      <c r="AY613" s="246" t="s">
        <v>149</v>
      </c>
    </row>
    <row r="614" s="15" customFormat="1">
      <c r="A614" s="15"/>
      <c r="B614" s="247"/>
      <c r="C614" s="248"/>
      <c r="D614" s="224" t="s">
        <v>162</v>
      </c>
      <c r="E614" s="249" t="s">
        <v>32</v>
      </c>
      <c r="F614" s="250" t="s">
        <v>180</v>
      </c>
      <c r="G614" s="248"/>
      <c r="H614" s="251">
        <v>850</v>
      </c>
      <c r="I614" s="252"/>
      <c r="J614" s="248"/>
      <c r="K614" s="248"/>
      <c r="L614" s="253"/>
      <c r="M614" s="254"/>
      <c r="N614" s="255"/>
      <c r="O614" s="255"/>
      <c r="P614" s="255"/>
      <c r="Q614" s="255"/>
      <c r="R614" s="255"/>
      <c r="S614" s="255"/>
      <c r="T614" s="256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57" t="s">
        <v>162</v>
      </c>
      <c r="AU614" s="257" t="s">
        <v>89</v>
      </c>
      <c r="AV614" s="15" t="s">
        <v>156</v>
      </c>
      <c r="AW614" s="15" t="s">
        <v>38</v>
      </c>
      <c r="AX614" s="15" t="s">
        <v>40</v>
      </c>
      <c r="AY614" s="257" t="s">
        <v>149</v>
      </c>
    </row>
    <row r="615" s="2" customFormat="1" ht="49.05" customHeight="1">
      <c r="A615" s="40"/>
      <c r="B615" s="41"/>
      <c r="C615" s="206" t="s">
        <v>1104</v>
      </c>
      <c r="D615" s="206" t="s">
        <v>151</v>
      </c>
      <c r="E615" s="207" t="s">
        <v>1105</v>
      </c>
      <c r="F615" s="208" t="s">
        <v>1106</v>
      </c>
      <c r="G615" s="209" t="s">
        <v>265</v>
      </c>
      <c r="H615" s="210">
        <v>0.129</v>
      </c>
      <c r="I615" s="211"/>
      <c r="J615" s="212">
        <f>ROUND(I615*H615,2)</f>
        <v>0</v>
      </c>
      <c r="K615" s="208" t="s">
        <v>155</v>
      </c>
      <c r="L615" s="46"/>
      <c r="M615" s="213" t="s">
        <v>32</v>
      </c>
      <c r="N615" s="214" t="s">
        <v>51</v>
      </c>
      <c r="O615" s="86"/>
      <c r="P615" s="215">
        <f>O615*H615</f>
        <v>0</v>
      </c>
      <c r="Q615" s="215">
        <v>0</v>
      </c>
      <c r="R615" s="215">
        <f>Q615*H615</f>
        <v>0</v>
      </c>
      <c r="S615" s="215">
        <v>0</v>
      </c>
      <c r="T615" s="216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17" t="s">
        <v>262</v>
      </c>
      <c r="AT615" s="217" t="s">
        <v>151</v>
      </c>
      <c r="AU615" s="217" t="s">
        <v>89</v>
      </c>
      <c r="AY615" s="18" t="s">
        <v>149</v>
      </c>
      <c r="BE615" s="218">
        <f>IF(N615="základní",J615,0)</f>
        <v>0</v>
      </c>
      <c r="BF615" s="218">
        <f>IF(N615="snížená",J615,0)</f>
        <v>0</v>
      </c>
      <c r="BG615" s="218">
        <f>IF(N615="zákl. přenesená",J615,0)</f>
        <v>0</v>
      </c>
      <c r="BH615" s="218">
        <f>IF(N615="sníž. přenesená",J615,0)</f>
        <v>0</v>
      </c>
      <c r="BI615" s="218">
        <f>IF(N615="nulová",J615,0)</f>
        <v>0</v>
      </c>
      <c r="BJ615" s="18" t="s">
        <v>40</v>
      </c>
      <c r="BK615" s="218">
        <f>ROUND(I615*H615,2)</f>
        <v>0</v>
      </c>
      <c r="BL615" s="18" t="s">
        <v>262</v>
      </c>
      <c r="BM615" s="217" t="s">
        <v>1107</v>
      </c>
    </row>
    <row r="616" s="2" customFormat="1">
      <c r="A616" s="40"/>
      <c r="B616" s="41"/>
      <c r="C616" s="42"/>
      <c r="D616" s="219" t="s">
        <v>158</v>
      </c>
      <c r="E616" s="42"/>
      <c r="F616" s="220" t="s">
        <v>1108</v>
      </c>
      <c r="G616" s="42"/>
      <c r="H616" s="42"/>
      <c r="I616" s="221"/>
      <c r="J616" s="42"/>
      <c r="K616" s="42"/>
      <c r="L616" s="46"/>
      <c r="M616" s="222"/>
      <c r="N616" s="223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8" t="s">
        <v>158</v>
      </c>
      <c r="AU616" s="18" t="s">
        <v>89</v>
      </c>
    </row>
    <row r="617" s="2" customFormat="1" ht="49.05" customHeight="1">
      <c r="A617" s="40"/>
      <c r="B617" s="41"/>
      <c r="C617" s="206" t="s">
        <v>1109</v>
      </c>
      <c r="D617" s="206" t="s">
        <v>151</v>
      </c>
      <c r="E617" s="207" t="s">
        <v>1110</v>
      </c>
      <c r="F617" s="208" t="s">
        <v>1111</v>
      </c>
      <c r="G617" s="209" t="s">
        <v>265</v>
      </c>
      <c r="H617" s="210">
        <v>0.129</v>
      </c>
      <c r="I617" s="211"/>
      <c r="J617" s="212">
        <f>ROUND(I617*H617,2)</f>
        <v>0</v>
      </c>
      <c r="K617" s="208" t="s">
        <v>155</v>
      </c>
      <c r="L617" s="46"/>
      <c r="M617" s="213" t="s">
        <v>32</v>
      </c>
      <c r="N617" s="214" t="s">
        <v>51</v>
      </c>
      <c r="O617" s="86"/>
      <c r="P617" s="215">
        <f>O617*H617</f>
        <v>0</v>
      </c>
      <c r="Q617" s="215">
        <v>0</v>
      </c>
      <c r="R617" s="215">
        <f>Q617*H617</f>
        <v>0</v>
      </c>
      <c r="S617" s="215">
        <v>0</v>
      </c>
      <c r="T617" s="216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17" t="s">
        <v>262</v>
      </c>
      <c r="AT617" s="217" t="s">
        <v>151</v>
      </c>
      <c r="AU617" s="217" t="s">
        <v>89</v>
      </c>
      <c r="AY617" s="18" t="s">
        <v>149</v>
      </c>
      <c r="BE617" s="218">
        <f>IF(N617="základní",J617,0)</f>
        <v>0</v>
      </c>
      <c r="BF617" s="218">
        <f>IF(N617="snížená",J617,0)</f>
        <v>0</v>
      </c>
      <c r="BG617" s="218">
        <f>IF(N617="zákl. přenesená",J617,0)</f>
        <v>0</v>
      </c>
      <c r="BH617" s="218">
        <f>IF(N617="sníž. přenesená",J617,0)</f>
        <v>0</v>
      </c>
      <c r="BI617" s="218">
        <f>IF(N617="nulová",J617,0)</f>
        <v>0</v>
      </c>
      <c r="BJ617" s="18" t="s">
        <v>40</v>
      </c>
      <c r="BK617" s="218">
        <f>ROUND(I617*H617,2)</f>
        <v>0</v>
      </c>
      <c r="BL617" s="18" t="s">
        <v>262</v>
      </c>
      <c r="BM617" s="217" t="s">
        <v>1112</v>
      </c>
    </row>
    <row r="618" s="2" customFormat="1">
      <c r="A618" s="40"/>
      <c r="B618" s="41"/>
      <c r="C618" s="42"/>
      <c r="D618" s="219" t="s">
        <v>158</v>
      </c>
      <c r="E618" s="42"/>
      <c r="F618" s="220" t="s">
        <v>1113</v>
      </c>
      <c r="G618" s="42"/>
      <c r="H618" s="42"/>
      <c r="I618" s="221"/>
      <c r="J618" s="42"/>
      <c r="K618" s="42"/>
      <c r="L618" s="46"/>
      <c r="M618" s="222"/>
      <c r="N618" s="223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8" t="s">
        <v>158</v>
      </c>
      <c r="AU618" s="18" t="s">
        <v>89</v>
      </c>
    </row>
    <row r="619" s="12" customFormat="1" ht="22.8" customHeight="1">
      <c r="A619" s="12"/>
      <c r="B619" s="190"/>
      <c r="C619" s="191"/>
      <c r="D619" s="192" t="s">
        <v>79</v>
      </c>
      <c r="E619" s="204" t="s">
        <v>1114</v>
      </c>
      <c r="F619" s="204" t="s">
        <v>1115</v>
      </c>
      <c r="G619" s="191"/>
      <c r="H619" s="191"/>
      <c r="I619" s="194"/>
      <c r="J619" s="205">
        <f>BK619</f>
        <v>0</v>
      </c>
      <c r="K619" s="191"/>
      <c r="L619" s="196"/>
      <c r="M619" s="197"/>
      <c r="N619" s="198"/>
      <c r="O619" s="198"/>
      <c r="P619" s="199">
        <f>SUM(P620:P654)</f>
        <v>0</v>
      </c>
      <c r="Q619" s="198"/>
      <c r="R619" s="199">
        <f>SUM(R620:R654)</f>
        <v>2.67693052</v>
      </c>
      <c r="S619" s="198"/>
      <c r="T619" s="200">
        <f>SUM(T620:T654)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01" t="s">
        <v>89</v>
      </c>
      <c r="AT619" s="202" t="s">
        <v>79</v>
      </c>
      <c r="AU619" s="202" t="s">
        <v>40</v>
      </c>
      <c r="AY619" s="201" t="s">
        <v>149</v>
      </c>
      <c r="BK619" s="203">
        <f>SUM(BK620:BK654)</f>
        <v>0</v>
      </c>
    </row>
    <row r="620" s="2" customFormat="1" ht="24.15" customHeight="1">
      <c r="A620" s="40"/>
      <c r="B620" s="41"/>
      <c r="C620" s="206" t="s">
        <v>1116</v>
      </c>
      <c r="D620" s="206" t="s">
        <v>151</v>
      </c>
      <c r="E620" s="207" t="s">
        <v>1117</v>
      </c>
      <c r="F620" s="208" t="s">
        <v>1118</v>
      </c>
      <c r="G620" s="209" t="s">
        <v>154</v>
      </c>
      <c r="H620" s="210">
        <v>1444</v>
      </c>
      <c r="I620" s="211"/>
      <c r="J620" s="212">
        <f>ROUND(I620*H620,2)</f>
        <v>0</v>
      </c>
      <c r="K620" s="208" t="s">
        <v>155</v>
      </c>
      <c r="L620" s="46"/>
      <c r="M620" s="213" t="s">
        <v>32</v>
      </c>
      <c r="N620" s="214" t="s">
        <v>51</v>
      </c>
      <c r="O620" s="86"/>
      <c r="P620" s="215">
        <f>O620*H620</f>
        <v>0</v>
      </c>
      <c r="Q620" s="215">
        <v>0</v>
      </c>
      <c r="R620" s="215">
        <f>Q620*H620</f>
        <v>0</v>
      </c>
      <c r="S620" s="215">
        <v>0</v>
      </c>
      <c r="T620" s="216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17" t="s">
        <v>262</v>
      </c>
      <c r="AT620" s="217" t="s">
        <v>151</v>
      </c>
      <c r="AU620" s="217" t="s">
        <v>89</v>
      </c>
      <c r="AY620" s="18" t="s">
        <v>149</v>
      </c>
      <c r="BE620" s="218">
        <f>IF(N620="základní",J620,0)</f>
        <v>0</v>
      </c>
      <c r="BF620" s="218">
        <f>IF(N620="snížená",J620,0)</f>
        <v>0</v>
      </c>
      <c r="BG620" s="218">
        <f>IF(N620="zákl. přenesená",J620,0)</f>
        <v>0</v>
      </c>
      <c r="BH620" s="218">
        <f>IF(N620="sníž. přenesená",J620,0)</f>
        <v>0</v>
      </c>
      <c r="BI620" s="218">
        <f>IF(N620="nulová",J620,0)</f>
        <v>0</v>
      </c>
      <c r="BJ620" s="18" t="s">
        <v>40</v>
      </c>
      <c r="BK620" s="218">
        <f>ROUND(I620*H620,2)</f>
        <v>0</v>
      </c>
      <c r="BL620" s="18" t="s">
        <v>262</v>
      </c>
      <c r="BM620" s="217" t="s">
        <v>1119</v>
      </c>
    </row>
    <row r="621" s="2" customFormat="1">
      <c r="A621" s="40"/>
      <c r="B621" s="41"/>
      <c r="C621" s="42"/>
      <c r="D621" s="219" t="s">
        <v>158</v>
      </c>
      <c r="E621" s="42"/>
      <c r="F621" s="220" t="s">
        <v>1120</v>
      </c>
      <c r="G621" s="42"/>
      <c r="H621" s="42"/>
      <c r="I621" s="221"/>
      <c r="J621" s="42"/>
      <c r="K621" s="42"/>
      <c r="L621" s="46"/>
      <c r="M621" s="222"/>
      <c r="N621" s="223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8" t="s">
        <v>158</v>
      </c>
      <c r="AU621" s="18" t="s">
        <v>89</v>
      </c>
    </row>
    <row r="622" s="13" customFormat="1">
      <c r="A622" s="13"/>
      <c r="B622" s="226"/>
      <c r="C622" s="227"/>
      <c r="D622" s="224" t="s">
        <v>162</v>
      </c>
      <c r="E622" s="228" t="s">
        <v>32</v>
      </c>
      <c r="F622" s="229" t="s">
        <v>163</v>
      </c>
      <c r="G622" s="227"/>
      <c r="H622" s="228" t="s">
        <v>32</v>
      </c>
      <c r="I622" s="230"/>
      <c r="J622" s="227"/>
      <c r="K622" s="227"/>
      <c r="L622" s="231"/>
      <c r="M622" s="232"/>
      <c r="N622" s="233"/>
      <c r="O622" s="233"/>
      <c r="P622" s="233"/>
      <c r="Q622" s="233"/>
      <c r="R622" s="233"/>
      <c r="S622" s="233"/>
      <c r="T622" s="23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5" t="s">
        <v>162</v>
      </c>
      <c r="AU622" s="235" t="s">
        <v>89</v>
      </c>
      <c r="AV622" s="13" t="s">
        <v>40</v>
      </c>
      <c r="AW622" s="13" t="s">
        <v>38</v>
      </c>
      <c r="AX622" s="13" t="s">
        <v>80</v>
      </c>
      <c r="AY622" s="235" t="s">
        <v>149</v>
      </c>
    </row>
    <row r="623" s="13" customFormat="1">
      <c r="A623" s="13"/>
      <c r="B623" s="226"/>
      <c r="C623" s="227"/>
      <c r="D623" s="224" t="s">
        <v>162</v>
      </c>
      <c r="E623" s="228" t="s">
        <v>32</v>
      </c>
      <c r="F623" s="229" t="s">
        <v>408</v>
      </c>
      <c r="G623" s="227"/>
      <c r="H623" s="228" t="s">
        <v>32</v>
      </c>
      <c r="I623" s="230"/>
      <c r="J623" s="227"/>
      <c r="K623" s="227"/>
      <c r="L623" s="231"/>
      <c r="M623" s="232"/>
      <c r="N623" s="233"/>
      <c r="O623" s="233"/>
      <c r="P623" s="233"/>
      <c r="Q623" s="233"/>
      <c r="R623" s="233"/>
      <c r="S623" s="233"/>
      <c r="T623" s="23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5" t="s">
        <v>162</v>
      </c>
      <c r="AU623" s="235" t="s">
        <v>89</v>
      </c>
      <c r="AV623" s="13" t="s">
        <v>40</v>
      </c>
      <c r="AW623" s="13" t="s">
        <v>38</v>
      </c>
      <c r="AX623" s="13" t="s">
        <v>80</v>
      </c>
      <c r="AY623" s="235" t="s">
        <v>149</v>
      </c>
    </row>
    <row r="624" s="14" customFormat="1">
      <c r="A624" s="14"/>
      <c r="B624" s="236"/>
      <c r="C624" s="237"/>
      <c r="D624" s="224" t="s">
        <v>162</v>
      </c>
      <c r="E624" s="238" t="s">
        <v>32</v>
      </c>
      <c r="F624" s="239" t="s">
        <v>1121</v>
      </c>
      <c r="G624" s="237"/>
      <c r="H624" s="240">
        <v>1444</v>
      </c>
      <c r="I624" s="241"/>
      <c r="J624" s="237"/>
      <c r="K624" s="237"/>
      <c r="L624" s="242"/>
      <c r="M624" s="243"/>
      <c r="N624" s="244"/>
      <c r="O624" s="244"/>
      <c r="P624" s="244"/>
      <c r="Q624" s="244"/>
      <c r="R624" s="244"/>
      <c r="S624" s="244"/>
      <c r="T624" s="24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6" t="s">
        <v>162</v>
      </c>
      <c r="AU624" s="246" t="s">
        <v>89</v>
      </c>
      <c r="AV624" s="14" t="s">
        <v>89</v>
      </c>
      <c r="AW624" s="14" t="s">
        <v>38</v>
      </c>
      <c r="AX624" s="14" t="s">
        <v>80</v>
      </c>
      <c r="AY624" s="246" t="s">
        <v>149</v>
      </c>
    </row>
    <row r="625" s="2" customFormat="1" ht="21.75" customHeight="1">
      <c r="A625" s="40"/>
      <c r="B625" s="41"/>
      <c r="C625" s="206" t="s">
        <v>1122</v>
      </c>
      <c r="D625" s="206" t="s">
        <v>151</v>
      </c>
      <c r="E625" s="207" t="s">
        <v>1123</v>
      </c>
      <c r="F625" s="208" t="s">
        <v>1124</v>
      </c>
      <c r="G625" s="209" t="s">
        <v>154</v>
      </c>
      <c r="H625" s="210">
        <v>1444</v>
      </c>
      <c r="I625" s="211"/>
      <c r="J625" s="212">
        <f>ROUND(I625*H625,2)</f>
        <v>0</v>
      </c>
      <c r="K625" s="208" t="s">
        <v>155</v>
      </c>
      <c r="L625" s="46"/>
      <c r="M625" s="213" t="s">
        <v>32</v>
      </c>
      <c r="N625" s="214" t="s">
        <v>51</v>
      </c>
      <c r="O625" s="86"/>
      <c r="P625" s="215">
        <f>O625*H625</f>
        <v>0</v>
      </c>
      <c r="Q625" s="215">
        <v>0</v>
      </c>
      <c r="R625" s="215">
        <f>Q625*H625</f>
        <v>0</v>
      </c>
      <c r="S625" s="215">
        <v>0</v>
      </c>
      <c r="T625" s="216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17" t="s">
        <v>262</v>
      </c>
      <c r="AT625" s="217" t="s">
        <v>151</v>
      </c>
      <c r="AU625" s="217" t="s">
        <v>89</v>
      </c>
      <c r="AY625" s="18" t="s">
        <v>149</v>
      </c>
      <c r="BE625" s="218">
        <f>IF(N625="základní",J625,0)</f>
        <v>0</v>
      </c>
      <c r="BF625" s="218">
        <f>IF(N625="snížená",J625,0)</f>
        <v>0</v>
      </c>
      <c r="BG625" s="218">
        <f>IF(N625="zákl. přenesená",J625,0)</f>
        <v>0</v>
      </c>
      <c r="BH625" s="218">
        <f>IF(N625="sníž. přenesená",J625,0)</f>
        <v>0</v>
      </c>
      <c r="BI625" s="218">
        <f>IF(N625="nulová",J625,0)</f>
        <v>0</v>
      </c>
      <c r="BJ625" s="18" t="s">
        <v>40</v>
      </c>
      <c r="BK625" s="218">
        <f>ROUND(I625*H625,2)</f>
        <v>0</v>
      </c>
      <c r="BL625" s="18" t="s">
        <v>262</v>
      </c>
      <c r="BM625" s="217" t="s">
        <v>1125</v>
      </c>
    </row>
    <row r="626" s="2" customFormat="1">
      <c r="A626" s="40"/>
      <c r="B626" s="41"/>
      <c r="C626" s="42"/>
      <c r="D626" s="219" t="s">
        <v>158</v>
      </c>
      <c r="E626" s="42"/>
      <c r="F626" s="220" t="s">
        <v>1126</v>
      </c>
      <c r="G626" s="42"/>
      <c r="H626" s="42"/>
      <c r="I626" s="221"/>
      <c r="J626" s="42"/>
      <c r="K626" s="42"/>
      <c r="L626" s="46"/>
      <c r="M626" s="222"/>
      <c r="N626" s="223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8" t="s">
        <v>158</v>
      </c>
      <c r="AU626" s="18" t="s">
        <v>89</v>
      </c>
    </row>
    <row r="627" s="2" customFormat="1" ht="24.15" customHeight="1">
      <c r="A627" s="40"/>
      <c r="B627" s="41"/>
      <c r="C627" s="206" t="s">
        <v>1127</v>
      </c>
      <c r="D627" s="206" t="s">
        <v>151</v>
      </c>
      <c r="E627" s="207" t="s">
        <v>1128</v>
      </c>
      <c r="F627" s="208" t="s">
        <v>1129</v>
      </c>
      <c r="G627" s="209" t="s">
        <v>154</v>
      </c>
      <c r="H627" s="210">
        <v>111.383</v>
      </c>
      <c r="I627" s="211"/>
      <c r="J627" s="212">
        <f>ROUND(I627*H627,2)</f>
        <v>0</v>
      </c>
      <c r="K627" s="208" t="s">
        <v>155</v>
      </c>
      <c r="L627" s="46"/>
      <c r="M627" s="213" t="s">
        <v>32</v>
      </c>
      <c r="N627" s="214" t="s">
        <v>51</v>
      </c>
      <c r="O627" s="86"/>
      <c r="P627" s="215">
        <f>O627*H627</f>
        <v>0</v>
      </c>
      <c r="Q627" s="215">
        <v>4.0000000000000003E-05</v>
      </c>
      <c r="R627" s="215">
        <f>Q627*H627</f>
        <v>0.0044553200000000005</v>
      </c>
      <c r="S627" s="215">
        <v>0</v>
      </c>
      <c r="T627" s="216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17" t="s">
        <v>262</v>
      </c>
      <c r="AT627" s="217" t="s">
        <v>151</v>
      </c>
      <c r="AU627" s="217" t="s">
        <v>89</v>
      </c>
      <c r="AY627" s="18" t="s">
        <v>149</v>
      </c>
      <c r="BE627" s="218">
        <f>IF(N627="základní",J627,0)</f>
        <v>0</v>
      </c>
      <c r="BF627" s="218">
        <f>IF(N627="snížená",J627,0)</f>
        <v>0</v>
      </c>
      <c r="BG627" s="218">
        <f>IF(N627="zákl. přenesená",J627,0)</f>
        <v>0</v>
      </c>
      <c r="BH627" s="218">
        <f>IF(N627="sníž. přenesená",J627,0)</f>
        <v>0</v>
      </c>
      <c r="BI627" s="218">
        <f>IF(N627="nulová",J627,0)</f>
        <v>0</v>
      </c>
      <c r="BJ627" s="18" t="s">
        <v>40</v>
      </c>
      <c r="BK627" s="218">
        <f>ROUND(I627*H627,2)</f>
        <v>0</v>
      </c>
      <c r="BL627" s="18" t="s">
        <v>262</v>
      </c>
      <c r="BM627" s="217" t="s">
        <v>1130</v>
      </c>
    </row>
    <row r="628" s="2" customFormat="1">
      <c r="A628" s="40"/>
      <c r="B628" s="41"/>
      <c r="C628" s="42"/>
      <c r="D628" s="219" t="s">
        <v>158</v>
      </c>
      <c r="E628" s="42"/>
      <c r="F628" s="220" t="s">
        <v>1131</v>
      </c>
      <c r="G628" s="42"/>
      <c r="H628" s="42"/>
      <c r="I628" s="221"/>
      <c r="J628" s="42"/>
      <c r="K628" s="42"/>
      <c r="L628" s="46"/>
      <c r="M628" s="222"/>
      <c r="N628" s="223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8" t="s">
        <v>158</v>
      </c>
      <c r="AU628" s="18" t="s">
        <v>89</v>
      </c>
    </row>
    <row r="629" s="13" customFormat="1">
      <c r="A629" s="13"/>
      <c r="B629" s="226"/>
      <c r="C629" s="227"/>
      <c r="D629" s="224" t="s">
        <v>162</v>
      </c>
      <c r="E629" s="228" t="s">
        <v>32</v>
      </c>
      <c r="F629" s="229" t="s">
        <v>163</v>
      </c>
      <c r="G629" s="227"/>
      <c r="H629" s="228" t="s">
        <v>32</v>
      </c>
      <c r="I629" s="230"/>
      <c r="J629" s="227"/>
      <c r="K629" s="227"/>
      <c r="L629" s="231"/>
      <c r="M629" s="232"/>
      <c r="N629" s="233"/>
      <c r="O629" s="233"/>
      <c r="P629" s="233"/>
      <c r="Q629" s="233"/>
      <c r="R629" s="233"/>
      <c r="S629" s="233"/>
      <c r="T629" s="23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5" t="s">
        <v>162</v>
      </c>
      <c r="AU629" s="235" t="s">
        <v>89</v>
      </c>
      <c r="AV629" s="13" t="s">
        <v>40</v>
      </c>
      <c r="AW629" s="13" t="s">
        <v>38</v>
      </c>
      <c r="AX629" s="13" t="s">
        <v>80</v>
      </c>
      <c r="AY629" s="235" t="s">
        <v>149</v>
      </c>
    </row>
    <row r="630" s="13" customFormat="1">
      <c r="A630" s="13"/>
      <c r="B630" s="226"/>
      <c r="C630" s="227"/>
      <c r="D630" s="224" t="s">
        <v>162</v>
      </c>
      <c r="E630" s="228" t="s">
        <v>32</v>
      </c>
      <c r="F630" s="229" t="s">
        <v>408</v>
      </c>
      <c r="G630" s="227"/>
      <c r="H630" s="228" t="s">
        <v>32</v>
      </c>
      <c r="I630" s="230"/>
      <c r="J630" s="227"/>
      <c r="K630" s="227"/>
      <c r="L630" s="231"/>
      <c r="M630" s="232"/>
      <c r="N630" s="233"/>
      <c r="O630" s="233"/>
      <c r="P630" s="233"/>
      <c r="Q630" s="233"/>
      <c r="R630" s="233"/>
      <c r="S630" s="233"/>
      <c r="T630" s="23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5" t="s">
        <v>162</v>
      </c>
      <c r="AU630" s="235" t="s">
        <v>89</v>
      </c>
      <c r="AV630" s="13" t="s">
        <v>40</v>
      </c>
      <c r="AW630" s="13" t="s">
        <v>38</v>
      </c>
      <c r="AX630" s="13" t="s">
        <v>80</v>
      </c>
      <c r="AY630" s="235" t="s">
        <v>149</v>
      </c>
    </row>
    <row r="631" s="14" customFormat="1">
      <c r="A631" s="14"/>
      <c r="B631" s="236"/>
      <c r="C631" s="237"/>
      <c r="D631" s="224" t="s">
        <v>162</v>
      </c>
      <c r="E631" s="238" t="s">
        <v>32</v>
      </c>
      <c r="F631" s="239" t="s">
        <v>1132</v>
      </c>
      <c r="G631" s="237"/>
      <c r="H631" s="240">
        <v>46.079999999999998</v>
      </c>
      <c r="I631" s="241"/>
      <c r="J631" s="237"/>
      <c r="K631" s="237"/>
      <c r="L631" s="242"/>
      <c r="M631" s="243"/>
      <c r="N631" s="244"/>
      <c r="O631" s="244"/>
      <c r="P631" s="244"/>
      <c r="Q631" s="244"/>
      <c r="R631" s="244"/>
      <c r="S631" s="244"/>
      <c r="T631" s="24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6" t="s">
        <v>162</v>
      </c>
      <c r="AU631" s="246" t="s">
        <v>89</v>
      </c>
      <c r="AV631" s="14" t="s">
        <v>89</v>
      </c>
      <c r="AW631" s="14" t="s">
        <v>38</v>
      </c>
      <c r="AX631" s="14" t="s">
        <v>80</v>
      </c>
      <c r="AY631" s="246" t="s">
        <v>149</v>
      </c>
    </row>
    <row r="632" s="14" customFormat="1">
      <c r="A632" s="14"/>
      <c r="B632" s="236"/>
      <c r="C632" s="237"/>
      <c r="D632" s="224" t="s">
        <v>162</v>
      </c>
      <c r="E632" s="238" t="s">
        <v>32</v>
      </c>
      <c r="F632" s="239" t="s">
        <v>1133</v>
      </c>
      <c r="G632" s="237"/>
      <c r="H632" s="240">
        <v>65.302999999999997</v>
      </c>
      <c r="I632" s="241"/>
      <c r="J632" s="237"/>
      <c r="K632" s="237"/>
      <c r="L632" s="242"/>
      <c r="M632" s="243"/>
      <c r="N632" s="244"/>
      <c r="O632" s="244"/>
      <c r="P632" s="244"/>
      <c r="Q632" s="244"/>
      <c r="R632" s="244"/>
      <c r="S632" s="244"/>
      <c r="T632" s="24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6" t="s">
        <v>162</v>
      </c>
      <c r="AU632" s="246" t="s">
        <v>89</v>
      </c>
      <c r="AV632" s="14" t="s">
        <v>89</v>
      </c>
      <c r="AW632" s="14" t="s">
        <v>38</v>
      </c>
      <c r="AX632" s="14" t="s">
        <v>80</v>
      </c>
      <c r="AY632" s="246" t="s">
        <v>149</v>
      </c>
    </row>
    <row r="633" s="2" customFormat="1" ht="33" customHeight="1">
      <c r="A633" s="40"/>
      <c r="B633" s="41"/>
      <c r="C633" s="206" t="s">
        <v>1134</v>
      </c>
      <c r="D633" s="206" t="s">
        <v>151</v>
      </c>
      <c r="E633" s="207" t="s">
        <v>1135</v>
      </c>
      <c r="F633" s="208" t="s">
        <v>1136</v>
      </c>
      <c r="G633" s="209" t="s">
        <v>154</v>
      </c>
      <c r="H633" s="210">
        <v>111.383</v>
      </c>
      <c r="I633" s="211"/>
      <c r="J633" s="212">
        <f>ROUND(I633*H633,2)</f>
        <v>0</v>
      </c>
      <c r="K633" s="208" t="s">
        <v>155</v>
      </c>
      <c r="L633" s="46"/>
      <c r="M633" s="213" t="s">
        <v>32</v>
      </c>
      <c r="N633" s="214" t="s">
        <v>51</v>
      </c>
      <c r="O633" s="86"/>
      <c r="P633" s="215">
        <f>O633*H633</f>
        <v>0</v>
      </c>
      <c r="Q633" s="215">
        <v>0.0089999999999999993</v>
      </c>
      <c r="R633" s="215">
        <f>Q633*H633</f>
        <v>1.0024469999999999</v>
      </c>
      <c r="S633" s="215">
        <v>0</v>
      </c>
      <c r="T633" s="216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17" t="s">
        <v>262</v>
      </c>
      <c r="AT633" s="217" t="s">
        <v>151</v>
      </c>
      <c r="AU633" s="217" t="s">
        <v>89</v>
      </c>
      <c r="AY633" s="18" t="s">
        <v>149</v>
      </c>
      <c r="BE633" s="218">
        <f>IF(N633="základní",J633,0)</f>
        <v>0</v>
      </c>
      <c r="BF633" s="218">
        <f>IF(N633="snížená",J633,0)</f>
        <v>0</v>
      </c>
      <c r="BG633" s="218">
        <f>IF(N633="zákl. přenesená",J633,0)</f>
        <v>0</v>
      </c>
      <c r="BH633" s="218">
        <f>IF(N633="sníž. přenesená",J633,0)</f>
        <v>0</v>
      </c>
      <c r="BI633" s="218">
        <f>IF(N633="nulová",J633,0)</f>
        <v>0</v>
      </c>
      <c r="BJ633" s="18" t="s">
        <v>40</v>
      </c>
      <c r="BK633" s="218">
        <f>ROUND(I633*H633,2)</f>
        <v>0</v>
      </c>
      <c r="BL633" s="18" t="s">
        <v>262</v>
      </c>
      <c r="BM633" s="217" t="s">
        <v>1137</v>
      </c>
    </row>
    <row r="634" s="2" customFormat="1">
      <c r="A634" s="40"/>
      <c r="B634" s="41"/>
      <c r="C634" s="42"/>
      <c r="D634" s="219" t="s">
        <v>158</v>
      </c>
      <c r="E634" s="42"/>
      <c r="F634" s="220" t="s">
        <v>1138</v>
      </c>
      <c r="G634" s="42"/>
      <c r="H634" s="42"/>
      <c r="I634" s="221"/>
      <c r="J634" s="42"/>
      <c r="K634" s="42"/>
      <c r="L634" s="46"/>
      <c r="M634" s="222"/>
      <c r="N634" s="223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8" t="s">
        <v>158</v>
      </c>
      <c r="AU634" s="18" t="s">
        <v>89</v>
      </c>
    </row>
    <row r="635" s="2" customFormat="1" ht="24.15" customHeight="1">
      <c r="A635" s="40"/>
      <c r="B635" s="41"/>
      <c r="C635" s="206" t="s">
        <v>1139</v>
      </c>
      <c r="D635" s="206" t="s">
        <v>151</v>
      </c>
      <c r="E635" s="207" t="s">
        <v>1140</v>
      </c>
      <c r="F635" s="208" t="s">
        <v>1141</v>
      </c>
      <c r="G635" s="209" t="s">
        <v>154</v>
      </c>
      <c r="H635" s="210">
        <v>1444</v>
      </c>
      <c r="I635" s="211"/>
      <c r="J635" s="212">
        <f>ROUND(I635*H635,2)</f>
        <v>0</v>
      </c>
      <c r="K635" s="208" t="s">
        <v>155</v>
      </c>
      <c r="L635" s="46"/>
      <c r="M635" s="213" t="s">
        <v>32</v>
      </c>
      <c r="N635" s="214" t="s">
        <v>51</v>
      </c>
      <c r="O635" s="86"/>
      <c r="P635" s="215">
        <f>O635*H635</f>
        <v>0</v>
      </c>
      <c r="Q635" s="215">
        <v>0.00054000000000000001</v>
      </c>
      <c r="R635" s="215">
        <f>Q635*H635</f>
        <v>0.77976000000000001</v>
      </c>
      <c r="S635" s="215">
        <v>0</v>
      </c>
      <c r="T635" s="216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17" t="s">
        <v>262</v>
      </c>
      <c r="AT635" s="217" t="s">
        <v>151</v>
      </c>
      <c r="AU635" s="217" t="s">
        <v>89</v>
      </c>
      <c r="AY635" s="18" t="s">
        <v>149</v>
      </c>
      <c r="BE635" s="218">
        <f>IF(N635="základní",J635,0)</f>
        <v>0</v>
      </c>
      <c r="BF635" s="218">
        <f>IF(N635="snížená",J635,0)</f>
        <v>0</v>
      </c>
      <c r="BG635" s="218">
        <f>IF(N635="zákl. přenesená",J635,0)</f>
        <v>0</v>
      </c>
      <c r="BH635" s="218">
        <f>IF(N635="sníž. přenesená",J635,0)</f>
        <v>0</v>
      </c>
      <c r="BI635" s="218">
        <f>IF(N635="nulová",J635,0)</f>
        <v>0</v>
      </c>
      <c r="BJ635" s="18" t="s">
        <v>40</v>
      </c>
      <c r="BK635" s="218">
        <f>ROUND(I635*H635,2)</f>
        <v>0</v>
      </c>
      <c r="BL635" s="18" t="s">
        <v>262</v>
      </c>
      <c r="BM635" s="217" t="s">
        <v>1142</v>
      </c>
    </row>
    <row r="636" s="2" customFormat="1">
      <c r="A636" s="40"/>
      <c r="B636" s="41"/>
      <c r="C636" s="42"/>
      <c r="D636" s="219" t="s">
        <v>158</v>
      </c>
      <c r="E636" s="42"/>
      <c r="F636" s="220" t="s">
        <v>1143</v>
      </c>
      <c r="G636" s="42"/>
      <c r="H636" s="42"/>
      <c r="I636" s="221"/>
      <c r="J636" s="42"/>
      <c r="K636" s="42"/>
      <c r="L636" s="46"/>
      <c r="M636" s="222"/>
      <c r="N636" s="223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8" t="s">
        <v>158</v>
      </c>
      <c r="AU636" s="18" t="s">
        <v>89</v>
      </c>
    </row>
    <row r="637" s="13" customFormat="1">
      <c r="A637" s="13"/>
      <c r="B637" s="226"/>
      <c r="C637" s="227"/>
      <c r="D637" s="224" t="s">
        <v>162</v>
      </c>
      <c r="E637" s="228" t="s">
        <v>32</v>
      </c>
      <c r="F637" s="229" t="s">
        <v>163</v>
      </c>
      <c r="G637" s="227"/>
      <c r="H637" s="228" t="s">
        <v>32</v>
      </c>
      <c r="I637" s="230"/>
      <c r="J637" s="227"/>
      <c r="K637" s="227"/>
      <c r="L637" s="231"/>
      <c r="M637" s="232"/>
      <c r="N637" s="233"/>
      <c r="O637" s="233"/>
      <c r="P637" s="233"/>
      <c r="Q637" s="233"/>
      <c r="R637" s="233"/>
      <c r="S637" s="233"/>
      <c r="T637" s="23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5" t="s">
        <v>162</v>
      </c>
      <c r="AU637" s="235" t="s">
        <v>89</v>
      </c>
      <c r="AV637" s="13" t="s">
        <v>40</v>
      </c>
      <c r="AW637" s="13" t="s">
        <v>38</v>
      </c>
      <c r="AX637" s="13" t="s">
        <v>80</v>
      </c>
      <c r="AY637" s="235" t="s">
        <v>149</v>
      </c>
    </row>
    <row r="638" s="13" customFormat="1">
      <c r="A638" s="13"/>
      <c r="B638" s="226"/>
      <c r="C638" s="227"/>
      <c r="D638" s="224" t="s">
        <v>162</v>
      </c>
      <c r="E638" s="228" t="s">
        <v>32</v>
      </c>
      <c r="F638" s="229" t="s">
        <v>408</v>
      </c>
      <c r="G638" s="227"/>
      <c r="H638" s="228" t="s">
        <v>32</v>
      </c>
      <c r="I638" s="230"/>
      <c r="J638" s="227"/>
      <c r="K638" s="227"/>
      <c r="L638" s="231"/>
      <c r="M638" s="232"/>
      <c r="N638" s="233"/>
      <c r="O638" s="233"/>
      <c r="P638" s="233"/>
      <c r="Q638" s="233"/>
      <c r="R638" s="233"/>
      <c r="S638" s="233"/>
      <c r="T638" s="23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5" t="s">
        <v>162</v>
      </c>
      <c r="AU638" s="235" t="s">
        <v>89</v>
      </c>
      <c r="AV638" s="13" t="s">
        <v>40</v>
      </c>
      <c r="AW638" s="13" t="s">
        <v>38</v>
      </c>
      <c r="AX638" s="13" t="s">
        <v>80</v>
      </c>
      <c r="AY638" s="235" t="s">
        <v>149</v>
      </c>
    </row>
    <row r="639" s="14" customFormat="1">
      <c r="A639" s="14"/>
      <c r="B639" s="236"/>
      <c r="C639" s="237"/>
      <c r="D639" s="224" t="s">
        <v>162</v>
      </c>
      <c r="E639" s="238" t="s">
        <v>32</v>
      </c>
      <c r="F639" s="239" t="s">
        <v>1121</v>
      </c>
      <c r="G639" s="237"/>
      <c r="H639" s="240">
        <v>1444</v>
      </c>
      <c r="I639" s="241"/>
      <c r="J639" s="237"/>
      <c r="K639" s="237"/>
      <c r="L639" s="242"/>
      <c r="M639" s="243"/>
      <c r="N639" s="244"/>
      <c r="O639" s="244"/>
      <c r="P639" s="244"/>
      <c r="Q639" s="244"/>
      <c r="R639" s="244"/>
      <c r="S639" s="244"/>
      <c r="T639" s="24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6" t="s">
        <v>162</v>
      </c>
      <c r="AU639" s="246" t="s">
        <v>89</v>
      </c>
      <c r="AV639" s="14" t="s">
        <v>89</v>
      </c>
      <c r="AW639" s="14" t="s">
        <v>38</v>
      </c>
      <c r="AX639" s="14" t="s">
        <v>80</v>
      </c>
      <c r="AY639" s="246" t="s">
        <v>149</v>
      </c>
    </row>
    <row r="640" s="2" customFormat="1" ht="24.15" customHeight="1">
      <c r="A640" s="40"/>
      <c r="B640" s="41"/>
      <c r="C640" s="206" t="s">
        <v>1144</v>
      </c>
      <c r="D640" s="206" t="s">
        <v>151</v>
      </c>
      <c r="E640" s="207" t="s">
        <v>1145</v>
      </c>
      <c r="F640" s="208" t="s">
        <v>1146</v>
      </c>
      <c r="G640" s="209" t="s">
        <v>154</v>
      </c>
      <c r="H640" s="210">
        <v>111.383</v>
      </c>
      <c r="I640" s="211"/>
      <c r="J640" s="212">
        <f>ROUND(I640*H640,2)</f>
        <v>0</v>
      </c>
      <c r="K640" s="208" t="s">
        <v>155</v>
      </c>
      <c r="L640" s="46"/>
      <c r="M640" s="213" t="s">
        <v>32</v>
      </c>
      <c r="N640" s="214" t="s">
        <v>51</v>
      </c>
      <c r="O640" s="86"/>
      <c r="P640" s="215">
        <f>O640*H640</f>
        <v>0</v>
      </c>
      <c r="Q640" s="215">
        <v>0.0054000000000000003</v>
      </c>
      <c r="R640" s="215">
        <f>Q640*H640</f>
        <v>0.60146820000000001</v>
      </c>
      <c r="S640" s="215">
        <v>0</v>
      </c>
      <c r="T640" s="216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17" t="s">
        <v>262</v>
      </c>
      <c r="AT640" s="217" t="s">
        <v>151</v>
      </c>
      <c r="AU640" s="217" t="s">
        <v>89</v>
      </c>
      <c r="AY640" s="18" t="s">
        <v>149</v>
      </c>
      <c r="BE640" s="218">
        <f>IF(N640="základní",J640,0)</f>
        <v>0</v>
      </c>
      <c r="BF640" s="218">
        <f>IF(N640="snížená",J640,0)</f>
        <v>0</v>
      </c>
      <c r="BG640" s="218">
        <f>IF(N640="zákl. přenesená",J640,0)</f>
        <v>0</v>
      </c>
      <c r="BH640" s="218">
        <f>IF(N640="sníž. přenesená",J640,0)</f>
        <v>0</v>
      </c>
      <c r="BI640" s="218">
        <f>IF(N640="nulová",J640,0)</f>
        <v>0</v>
      </c>
      <c r="BJ640" s="18" t="s">
        <v>40</v>
      </c>
      <c r="BK640" s="218">
        <f>ROUND(I640*H640,2)</f>
        <v>0</v>
      </c>
      <c r="BL640" s="18" t="s">
        <v>262</v>
      </c>
      <c r="BM640" s="217" t="s">
        <v>1147</v>
      </c>
    </row>
    <row r="641" s="2" customFormat="1">
      <c r="A641" s="40"/>
      <c r="B641" s="41"/>
      <c r="C641" s="42"/>
      <c r="D641" s="219" t="s">
        <v>158</v>
      </c>
      <c r="E641" s="42"/>
      <c r="F641" s="220" t="s">
        <v>1148</v>
      </c>
      <c r="G641" s="42"/>
      <c r="H641" s="42"/>
      <c r="I641" s="221"/>
      <c r="J641" s="42"/>
      <c r="K641" s="42"/>
      <c r="L641" s="46"/>
      <c r="M641" s="222"/>
      <c r="N641" s="223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8" t="s">
        <v>158</v>
      </c>
      <c r="AU641" s="18" t="s">
        <v>89</v>
      </c>
    </row>
    <row r="642" s="13" customFormat="1">
      <c r="A642" s="13"/>
      <c r="B642" s="226"/>
      <c r="C642" s="227"/>
      <c r="D642" s="224" t="s">
        <v>162</v>
      </c>
      <c r="E642" s="228" t="s">
        <v>32</v>
      </c>
      <c r="F642" s="229" t="s">
        <v>163</v>
      </c>
      <c r="G642" s="227"/>
      <c r="H642" s="228" t="s">
        <v>32</v>
      </c>
      <c r="I642" s="230"/>
      <c r="J642" s="227"/>
      <c r="K642" s="227"/>
      <c r="L642" s="231"/>
      <c r="M642" s="232"/>
      <c r="N642" s="233"/>
      <c r="O642" s="233"/>
      <c r="P642" s="233"/>
      <c r="Q642" s="233"/>
      <c r="R642" s="233"/>
      <c r="S642" s="233"/>
      <c r="T642" s="23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5" t="s">
        <v>162</v>
      </c>
      <c r="AU642" s="235" t="s">
        <v>89</v>
      </c>
      <c r="AV642" s="13" t="s">
        <v>40</v>
      </c>
      <c r="AW642" s="13" t="s">
        <v>38</v>
      </c>
      <c r="AX642" s="13" t="s">
        <v>80</v>
      </c>
      <c r="AY642" s="235" t="s">
        <v>149</v>
      </c>
    </row>
    <row r="643" s="13" customFormat="1">
      <c r="A643" s="13"/>
      <c r="B643" s="226"/>
      <c r="C643" s="227"/>
      <c r="D643" s="224" t="s">
        <v>162</v>
      </c>
      <c r="E643" s="228" t="s">
        <v>32</v>
      </c>
      <c r="F643" s="229" t="s">
        <v>408</v>
      </c>
      <c r="G643" s="227"/>
      <c r="H643" s="228" t="s">
        <v>32</v>
      </c>
      <c r="I643" s="230"/>
      <c r="J643" s="227"/>
      <c r="K643" s="227"/>
      <c r="L643" s="231"/>
      <c r="M643" s="232"/>
      <c r="N643" s="233"/>
      <c r="O643" s="233"/>
      <c r="P643" s="233"/>
      <c r="Q643" s="233"/>
      <c r="R643" s="233"/>
      <c r="S643" s="233"/>
      <c r="T643" s="23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5" t="s">
        <v>162</v>
      </c>
      <c r="AU643" s="235" t="s">
        <v>89</v>
      </c>
      <c r="AV643" s="13" t="s">
        <v>40</v>
      </c>
      <c r="AW643" s="13" t="s">
        <v>38</v>
      </c>
      <c r="AX643" s="13" t="s">
        <v>80</v>
      </c>
      <c r="AY643" s="235" t="s">
        <v>149</v>
      </c>
    </row>
    <row r="644" s="14" customFormat="1">
      <c r="A644" s="14"/>
      <c r="B644" s="236"/>
      <c r="C644" s="237"/>
      <c r="D644" s="224" t="s">
        <v>162</v>
      </c>
      <c r="E644" s="238" t="s">
        <v>32</v>
      </c>
      <c r="F644" s="239" t="s">
        <v>1132</v>
      </c>
      <c r="G644" s="237"/>
      <c r="H644" s="240">
        <v>46.079999999999998</v>
      </c>
      <c r="I644" s="241"/>
      <c r="J644" s="237"/>
      <c r="K644" s="237"/>
      <c r="L644" s="242"/>
      <c r="M644" s="243"/>
      <c r="N644" s="244"/>
      <c r="O644" s="244"/>
      <c r="P644" s="244"/>
      <c r="Q644" s="244"/>
      <c r="R644" s="244"/>
      <c r="S644" s="244"/>
      <c r="T644" s="24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6" t="s">
        <v>162</v>
      </c>
      <c r="AU644" s="246" t="s">
        <v>89</v>
      </c>
      <c r="AV644" s="14" t="s">
        <v>89</v>
      </c>
      <c r="AW644" s="14" t="s">
        <v>38</v>
      </c>
      <c r="AX644" s="14" t="s">
        <v>80</v>
      </c>
      <c r="AY644" s="246" t="s">
        <v>149</v>
      </c>
    </row>
    <row r="645" s="14" customFormat="1">
      <c r="A645" s="14"/>
      <c r="B645" s="236"/>
      <c r="C645" s="237"/>
      <c r="D645" s="224" t="s">
        <v>162</v>
      </c>
      <c r="E645" s="238" t="s">
        <v>32</v>
      </c>
      <c r="F645" s="239" t="s">
        <v>1133</v>
      </c>
      <c r="G645" s="237"/>
      <c r="H645" s="240">
        <v>65.302999999999997</v>
      </c>
      <c r="I645" s="241"/>
      <c r="J645" s="237"/>
      <c r="K645" s="237"/>
      <c r="L645" s="242"/>
      <c r="M645" s="243"/>
      <c r="N645" s="244"/>
      <c r="O645" s="244"/>
      <c r="P645" s="244"/>
      <c r="Q645" s="244"/>
      <c r="R645" s="244"/>
      <c r="S645" s="244"/>
      <c r="T645" s="24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6" t="s">
        <v>162</v>
      </c>
      <c r="AU645" s="246" t="s">
        <v>89</v>
      </c>
      <c r="AV645" s="14" t="s">
        <v>89</v>
      </c>
      <c r="AW645" s="14" t="s">
        <v>38</v>
      </c>
      <c r="AX645" s="14" t="s">
        <v>80</v>
      </c>
      <c r="AY645" s="246" t="s">
        <v>149</v>
      </c>
    </row>
    <row r="646" s="2" customFormat="1" ht="16.5" customHeight="1">
      <c r="A646" s="40"/>
      <c r="B646" s="41"/>
      <c r="C646" s="206" t="s">
        <v>1149</v>
      </c>
      <c r="D646" s="206" t="s">
        <v>151</v>
      </c>
      <c r="E646" s="207" t="s">
        <v>1150</v>
      </c>
      <c r="F646" s="208" t="s">
        <v>1151</v>
      </c>
      <c r="G646" s="209" t="s">
        <v>154</v>
      </c>
      <c r="H646" s="210">
        <v>1444</v>
      </c>
      <c r="I646" s="211"/>
      <c r="J646" s="212">
        <f>ROUND(I646*H646,2)</f>
        <v>0</v>
      </c>
      <c r="K646" s="208" t="s">
        <v>155</v>
      </c>
      <c r="L646" s="46"/>
      <c r="M646" s="213" t="s">
        <v>32</v>
      </c>
      <c r="N646" s="214" t="s">
        <v>51</v>
      </c>
      <c r="O646" s="86"/>
      <c r="P646" s="215">
        <f>O646*H646</f>
        <v>0</v>
      </c>
      <c r="Q646" s="215">
        <v>0.00020000000000000001</v>
      </c>
      <c r="R646" s="215">
        <f>Q646*H646</f>
        <v>0.2888</v>
      </c>
      <c r="S646" s="215">
        <v>0</v>
      </c>
      <c r="T646" s="216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17" t="s">
        <v>262</v>
      </c>
      <c r="AT646" s="217" t="s">
        <v>151</v>
      </c>
      <c r="AU646" s="217" t="s">
        <v>89</v>
      </c>
      <c r="AY646" s="18" t="s">
        <v>149</v>
      </c>
      <c r="BE646" s="218">
        <f>IF(N646="základní",J646,0)</f>
        <v>0</v>
      </c>
      <c r="BF646" s="218">
        <f>IF(N646="snížená",J646,0)</f>
        <v>0</v>
      </c>
      <c r="BG646" s="218">
        <f>IF(N646="zákl. přenesená",J646,0)</f>
        <v>0</v>
      </c>
      <c r="BH646" s="218">
        <f>IF(N646="sníž. přenesená",J646,0)</f>
        <v>0</v>
      </c>
      <c r="BI646" s="218">
        <f>IF(N646="nulová",J646,0)</f>
        <v>0</v>
      </c>
      <c r="BJ646" s="18" t="s">
        <v>40</v>
      </c>
      <c r="BK646" s="218">
        <f>ROUND(I646*H646,2)</f>
        <v>0</v>
      </c>
      <c r="BL646" s="18" t="s">
        <v>262</v>
      </c>
      <c r="BM646" s="217" t="s">
        <v>1152</v>
      </c>
    </row>
    <row r="647" s="2" customFormat="1">
      <c r="A647" s="40"/>
      <c r="B647" s="41"/>
      <c r="C647" s="42"/>
      <c r="D647" s="219" t="s">
        <v>158</v>
      </c>
      <c r="E647" s="42"/>
      <c r="F647" s="220" t="s">
        <v>1153</v>
      </c>
      <c r="G647" s="42"/>
      <c r="H647" s="42"/>
      <c r="I647" s="221"/>
      <c r="J647" s="42"/>
      <c r="K647" s="42"/>
      <c r="L647" s="46"/>
      <c r="M647" s="222"/>
      <c r="N647" s="223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8" t="s">
        <v>158</v>
      </c>
      <c r="AU647" s="18" t="s">
        <v>89</v>
      </c>
    </row>
    <row r="648" s="13" customFormat="1">
      <c r="A648" s="13"/>
      <c r="B648" s="226"/>
      <c r="C648" s="227"/>
      <c r="D648" s="224" t="s">
        <v>162</v>
      </c>
      <c r="E648" s="228" t="s">
        <v>32</v>
      </c>
      <c r="F648" s="229" t="s">
        <v>163</v>
      </c>
      <c r="G648" s="227"/>
      <c r="H648" s="228" t="s">
        <v>32</v>
      </c>
      <c r="I648" s="230"/>
      <c r="J648" s="227"/>
      <c r="K648" s="227"/>
      <c r="L648" s="231"/>
      <c r="M648" s="232"/>
      <c r="N648" s="233"/>
      <c r="O648" s="233"/>
      <c r="P648" s="233"/>
      <c r="Q648" s="233"/>
      <c r="R648" s="233"/>
      <c r="S648" s="233"/>
      <c r="T648" s="23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5" t="s">
        <v>162</v>
      </c>
      <c r="AU648" s="235" t="s">
        <v>89</v>
      </c>
      <c r="AV648" s="13" t="s">
        <v>40</v>
      </c>
      <c r="AW648" s="13" t="s">
        <v>38</v>
      </c>
      <c r="AX648" s="13" t="s">
        <v>80</v>
      </c>
      <c r="AY648" s="235" t="s">
        <v>149</v>
      </c>
    </row>
    <row r="649" s="13" customFormat="1">
      <c r="A649" s="13"/>
      <c r="B649" s="226"/>
      <c r="C649" s="227"/>
      <c r="D649" s="224" t="s">
        <v>162</v>
      </c>
      <c r="E649" s="228" t="s">
        <v>32</v>
      </c>
      <c r="F649" s="229" t="s">
        <v>408</v>
      </c>
      <c r="G649" s="227"/>
      <c r="H649" s="228" t="s">
        <v>32</v>
      </c>
      <c r="I649" s="230"/>
      <c r="J649" s="227"/>
      <c r="K649" s="227"/>
      <c r="L649" s="231"/>
      <c r="M649" s="232"/>
      <c r="N649" s="233"/>
      <c r="O649" s="233"/>
      <c r="P649" s="233"/>
      <c r="Q649" s="233"/>
      <c r="R649" s="233"/>
      <c r="S649" s="233"/>
      <c r="T649" s="23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5" t="s">
        <v>162</v>
      </c>
      <c r="AU649" s="235" t="s">
        <v>89</v>
      </c>
      <c r="AV649" s="13" t="s">
        <v>40</v>
      </c>
      <c r="AW649" s="13" t="s">
        <v>38</v>
      </c>
      <c r="AX649" s="13" t="s">
        <v>80</v>
      </c>
      <c r="AY649" s="235" t="s">
        <v>149</v>
      </c>
    </row>
    <row r="650" s="14" customFormat="1">
      <c r="A650" s="14"/>
      <c r="B650" s="236"/>
      <c r="C650" s="237"/>
      <c r="D650" s="224" t="s">
        <v>162</v>
      </c>
      <c r="E650" s="238" t="s">
        <v>32</v>
      </c>
      <c r="F650" s="239" t="s">
        <v>1121</v>
      </c>
      <c r="G650" s="237"/>
      <c r="H650" s="240">
        <v>1444</v>
      </c>
      <c r="I650" s="241"/>
      <c r="J650" s="237"/>
      <c r="K650" s="237"/>
      <c r="L650" s="242"/>
      <c r="M650" s="243"/>
      <c r="N650" s="244"/>
      <c r="O650" s="244"/>
      <c r="P650" s="244"/>
      <c r="Q650" s="244"/>
      <c r="R650" s="244"/>
      <c r="S650" s="244"/>
      <c r="T650" s="24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6" t="s">
        <v>162</v>
      </c>
      <c r="AU650" s="246" t="s">
        <v>89</v>
      </c>
      <c r="AV650" s="14" t="s">
        <v>89</v>
      </c>
      <c r="AW650" s="14" t="s">
        <v>38</v>
      </c>
      <c r="AX650" s="14" t="s">
        <v>80</v>
      </c>
      <c r="AY650" s="246" t="s">
        <v>149</v>
      </c>
    </row>
    <row r="651" s="2" customFormat="1" ht="44.25" customHeight="1">
      <c r="A651" s="40"/>
      <c r="B651" s="41"/>
      <c r="C651" s="206" t="s">
        <v>1154</v>
      </c>
      <c r="D651" s="206" t="s">
        <v>151</v>
      </c>
      <c r="E651" s="207" t="s">
        <v>1155</v>
      </c>
      <c r="F651" s="208" t="s">
        <v>1156</v>
      </c>
      <c r="G651" s="209" t="s">
        <v>265</v>
      </c>
      <c r="H651" s="210">
        <v>2.677</v>
      </c>
      <c r="I651" s="211"/>
      <c r="J651" s="212">
        <f>ROUND(I651*H651,2)</f>
        <v>0</v>
      </c>
      <c r="K651" s="208" t="s">
        <v>155</v>
      </c>
      <c r="L651" s="46"/>
      <c r="M651" s="213" t="s">
        <v>32</v>
      </c>
      <c r="N651" s="214" t="s">
        <v>51</v>
      </c>
      <c r="O651" s="86"/>
      <c r="P651" s="215">
        <f>O651*H651</f>
        <v>0</v>
      </c>
      <c r="Q651" s="215">
        <v>0</v>
      </c>
      <c r="R651" s="215">
        <f>Q651*H651</f>
        <v>0</v>
      </c>
      <c r="S651" s="215">
        <v>0</v>
      </c>
      <c r="T651" s="216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17" t="s">
        <v>262</v>
      </c>
      <c r="AT651" s="217" t="s">
        <v>151</v>
      </c>
      <c r="AU651" s="217" t="s">
        <v>89</v>
      </c>
      <c r="AY651" s="18" t="s">
        <v>149</v>
      </c>
      <c r="BE651" s="218">
        <f>IF(N651="základní",J651,0)</f>
        <v>0</v>
      </c>
      <c r="BF651" s="218">
        <f>IF(N651="snížená",J651,0)</f>
        <v>0</v>
      </c>
      <c r="BG651" s="218">
        <f>IF(N651="zákl. přenesená",J651,0)</f>
        <v>0</v>
      </c>
      <c r="BH651" s="218">
        <f>IF(N651="sníž. přenesená",J651,0)</f>
        <v>0</v>
      </c>
      <c r="BI651" s="218">
        <f>IF(N651="nulová",J651,0)</f>
        <v>0</v>
      </c>
      <c r="BJ651" s="18" t="s">
        <v>40</v>
      </c>
      <c r="BK651" s="218">
        <f>ROUND(I651*H651,2)</f>
        <v>0</v>
      </c>
      <c r="BL651" s="18" t="s">
        <v>262</v>
      </c>
      <c r="BM651" s="217" t="s">
        <v>1157</v>
      </c>
    </row>
    <row r="652" s="2" customFormat="1">
      <c r="A652" s="40"/>
      <c r="B652" s="41"/>
      <c r="C652" s="42"/>
      <c r="D652" s="219" t="s">
        <v>158</v>
      </c>
      <c r="E652" s="42"/>
      <c r="F652" s="220" t="s">
        <v>1158</v>
      </c>
      <c r="G652" s="42"/>
      <c r="H652" s="42"/>
      <c r="I652" s="221"/>
      <c r="J652" s="42"/>
      <c r="K652" s="42"/>
      <c r="L652" s="46"/>
      <c r="M652" s="222"/>
      <c r="N652" s="223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8" t="s">
        <v>158</v>
      </c>
      <c r="AU652" s="18" t="s">
        <v>89</v>
      </c>
    </row>
    <row r="653" s="2" customFormat="1" ht="49.05" customHeight="1">
      <c r="A653" s="40"/>
      <c r="B653" s="41"/>
      <c r="C653" s="206" t="s">
        <v>1159</v>
      </c>
      <c r="D653" s="206" t="s">
        <v>151</v>
      </c>
      <c r="E653" s="207" t="s">
        <v>1160</v>
      </c>
      <c r="F653" s="208" t="s">
        <v>1161</v>
      </c>
      <c r="G653" s="209" t="s">
        <v>265</v>
      </c>
      <c r="H653" s="210">
        <v>2.677</v>
      </c>
      <c r="I653" s="211"/>
      <c r="J653" s="212">
        <f>ROUND(I653*H653,2)</f>
        <v>0</v>
      </c>
      <c r="K653" s="208" t="s">
        <v>155</v>
      </c>
      <c r="L653" s="46"/>
      <c r="M653" s="213" t="s">
        <v>32</v>
      </c>
      <c r="N653" s="214" t="s">
        <v>51</v>
      </c>
      <c r="O653" s="86"/>
      <c r="P653" s="215">
        <f>O653*H653</f>
        <v>0</v>
      </c>
      <c r="Q653" s="215">
        <v>0</v>
      </c>
      <c r="R653" s="215">
        <f>Q653*H653</f>
        <v>0</v>
      </c>
      <c r="S653" s="215">
        <v>0</v>
      </c>
      <c r="T653" s="216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17" t="s">
        <v>262</v>
      </c>
      <c r="AT653" s="217" t="s">
        <v>151</v>
      </c>
      <c r="AU653" s="217" t="s">
        <v>89</v>
      </c>
      <c r="AY653" s="18" t="s">
        <v>149</v>
      </c>
      <c r="BE653" s="218">
        <f>IF(N653="základní",J653,0)</f>
        <v>0</v>
      </c>
      <c r="BF653" s="218">
        <f>IF(N653="snížená",J653,0)</f>
        <v>0</v>
      </c>
      <c r="BG653" s="218">
        <f>IF(N653="zákl. přenesená",J653,0)</f>
        <v>0</v>
      </c>
      <c r="BH653" s="218">
        <f>IF(N653="sníž. přenesená",J653,0)</f>
        <v>0</v>
      </c>
      <c r="BI653" s="218">
        <f>IF(N653="nulová",J653,0)</f>
        <v>0</v>
      </c>
      <c r="BJ653" s="18" t="s">
        <v>40</v>
      </c>
      <c r="BK653" s="218">
        <f>ROUND(I653*H653,2)</f>
        <v>0</v>
      </c>
      <c r="BL653" s="18" t="s">
        <v>262</v>
      </c>
      <c r="BM653" s="217" t="s">
        <v>1162</v>
      </c>
    </row>
    <row r="654" s="2" customFormat="1">
      <c r="A654" s="40"/>
      <c r="B654" s="41"/>
      <c r="C654" s="42"/>
      <c r="D654" s="219" t="s">
        <v>158</v>
      </c>
      <c r="E654" s="42"/>
      <c r="F654" s="220" t="s">
        <v>1163</v>
      </c>
      <c r="G654" s="42"/>
      <c r="H654" s="42"/>
      <c r="I654" s="221"/>
      <c r="J654" s="42"/>
      <c r="K654" s="42"/>
      <c r="L654" s="46"/>
      <c r="M654" s="222"/>
      <c r="N654" s="223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8" t="s">
        <v>158</v>
      </c>
      <c r="AU654" s="18" t="s">
        <v>89</v>
      </c>
    </row>
    <row r="655" s="12" customFormat="1" ht="22.8" customHeight="1">
      <c r="A655" s="12"/>
      <c r="B655" s="190"/>
      <c r="C655" s="191"/>
      <c r="D655" s="192" t="s">
        <v>79</v>
      </c>
      <c r="E655" s="204" t="s">
        <v>1164</v>
      </c>
      <c r="F655" s="204" t="s">
        <v>1165</v>
      </c>
      <c r="G655" s="191"/>
      <c r="H655" s="191"/>
      <c r="I655" s="194"/>
      <c r="J655" s="205">
        <f>BK655</f>
        <v>0</v>
      </c>
      <c r="K655" s="191"/>
      <c r="L655" s="196"/>
      <c r="M655" s="197"/>
      <c r="N655" s="198"/>
      <c r="O655" s="198"/>
      <c r="P655" s="199">
        <f>SUM(P656:P675)</f>
        <v>0</v>
      </c>
      <c r="Q655" s="198"/>
      <c r="R655" s="199">
        <f>SUM(R656:R675)</f>
        <v>0.56610000000000005</v>
      </c>
      <c r="S655" s="198"/>
      <c r="T655" s="200">
        <f>SUM(T656:T675)</f>
        <v>0</v>
      </c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R655" s="201" t="s">
        <v>89</v>
      </c>
      <c r="AT655" s="202" t="s">
        <v>79</v>
      </c>
      <c r="AU655" s="202" t="s">
        <v>40</v>
      </c>
      <c r="AY655" s="201" t="s">
        <v>149</v>
      </c>
      <c r="BK655" s="203">
        <f>SUM(BK656:BK675)</f>
        <v>0</v>
      </c>
    </row>
    <row r="656" s="2" customFormat="1" ht="24.15" customHeight="1">
      <c r="A656" s="40"/>
      <c r="B656" s="41"/>
      <c r="C656" s="206" t="s">
        <v>1166</v>
      </c>
      <c r="D656" s="206" t="s">
        <v>151</v>
      </c>
      <c r="E656" s="207" t="s">
        <v>1167</v>
      </c>
      <c r="F656" s="208" t="s">
        <v>1168</v>
      </c>
      <c r="G656" s="209" t="s">
        <v>154</v>
      </c>
      <c r="H656" s="210">
        <v>629</v>
      </c>
      <c r="I656" s="211"/>
      <c r="J656" s="212">
        <f>ROUND(I656*H656,2)</f>
        <v>0</v>
      </c>
      <c r="K656" s="208" t="s">
        <v>155</v>
      </c>
      <c r="L656" s="46"/>
      <c r="M656" s="213" t="s">
        <v>32</v>
      </c>
      <c r="N656" s="214" t="s">
        <v>51</v>
      </c>
      <c r="O656" s="86"/>
      <c r="P656" s="215">
        <f>O656*H656</f>
        <v>0</v>
      </c>
      <c r="Q656" s="215">
        <v>0</v>
      </c>
      <c r="R656" s="215">
        <f>Q656*H656</f>
        <v>0</v>
      </c>
      <c r="S656" s="215">
        <v>0</v>
      </c>
      <c r="T656" s="216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17" t="s">
        <v>262</v>
      </c>
      <c r="AT656" s="217" t="s">
        <v>151</v>
      </c>
      <c r="AU656" s="217" t="s">
        <v>89</v>
      </c>
      <c r="AY656" s="18" t="s">
        <v>149</v>
      </c>
      <c r="BE656" s="218">
        <f>IF(N656="základní",J656,0)</f>
        <v>0</v>
      </c>
      <c r="BF656" s="218">
        <f>IF(N656="snížená",J656,0)</f>
        <v>0</v>
      </c>
      <c r="BG656" s="218">
        <f>IF(N656="zákl. přenesená",J656,0)</f>
        <v>0</v>
      </c>
      <c r="BH656" s="218">
        <f>IF(N656="sníž. přenesená",J656,0)</f>
        <v>0</v>
      </c>
      <c r="BI656" s="218">
        <f>IF(N656="nulová",J656,0)</f>
        <v>0</v>
      </c>
      <c r="BJ656" s="18" t="s">
        <v>40</v>
      </c>
      <c r="BK656" s="218">
        <f>ROUND(I656*H656,2)</f>
        <v>0</v>
      </c>
      <c r="BL656" s="18" t="s">
        <v>262</v>
      </c>
      <c r="BM656" s="217" t="s">
        <v>1169</v>
      </c>
    </row>
    <row r="657" s="2" customFormat="1">
      <c r="A657" s="40"/>
      <c r="B657" s="41"/>
      <c r="C657" s="42"/>
      <c r="D657" s="219" t="s">
        <v>158</v>
      </c>
      <c r="E657" s="42"/>
      <c r="F657" s="220" t="s">
        <v>1170</v>
      </c>
      <c r="G657" s="42"/>
      <c r="H657" s="42"/>
      <c r="I657" s="221"/>
      <c r="J657" s="42"/>
      <c r="K657" s="42"/>
      <c r="L657" s="46"/>
      <c r="M657" s="222"/>
      <c r="N657" s="223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8" t="s">
        <v>158</v>
      </c>
      <c r="AU657" s="18" t="s">
        <v>89</v>
      </c>
    </row>
    <row r="658" s="13" customFormat="1">
      <c r="A658" s="13"/>
      <c r="B658" s="226"/>
      <c r="C658" s="227"/>
      <c r="D658" s="224" t="s">
        <v>162</v>
      </c>
      <c r="E658" s="228" t="s">
        <v>32</v>
      </c>
      <c r="F658" s="229" t="s">
        <v>408</v>
      </c>
      <c r="G658" s="227"/>
      <c r="H658" s="228" t="s">
        <v>32</v>
      </c>
      <c r="I658" s="230"/>
      <c r="J658" s="227"/>
      <c r="K658" s="227"/>
      <c r="L658" s="231"/>
      <c r="M658" s="232"/>
      <c r="N658" s="233"/>
      <c r="O658" s="233"/>
      <c r="P658" s="233"/>
      <c r="Q658" s="233"/>
      <c r="R658" s="233"/>
      <c r="S658" s="233"/>
      <c r="T658" s="23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5" t="s">
        <v>162</v>
      </c>
      <c r="AU658" s="235" t="s">
        <v>89</v>
      </c>
      <c r="AV658" s="13" t="s">
        <v>40</v>
      </c>
      <c r="AW658" s="13" t="s">
        <v>38</v>
      </c>
      <c r="AX658" s="13" t="s">
        <v>80</v>
      </c>
      <c r="AY658" s="235" t="s">
        <v>149</v>
      </c>
    </row>
    <row r="659" s="14" customFormat="1">
      <c r="A659" s="14"/>
      <c r="B659" s="236"/>
      <c r="C659" s="237"/>
      <c r="D659" s="224" t="s">
        <v>162</v>
      </c>
      <c r="E659" s="238" t="s">
        <v>32</v>
      </c>
      <c r="F659" s="239" t="s">
        <v>1171</v>
      </c>
      <c r="G659" s="237"/>
      <c r="H659" s="240">
        <v>629</v>
      </c>
      <c r="I659" s="241"/>
      <c r="J659" s="237"/>
      <c r="K659" s="237"/>
      <c r="L659" s="242"/>
      <c r="M659" s="243"/>
      <c r="N659" s="244"/>
      <c r="O659" s="244"/>
      <c r="P659" s="244"/>
      <c r="Q659" s="244"/>
      <c r="R659" s="244"/>
      <c r="S659" s="244"/>
      <c r="T659" s="24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6" t="s">
        <v>162</v>
      </c>
      <c r="AU659" s="246" t="s">
        <v>89</v>
      </c>
      <c r="AV659" s="14" t="s">
        <v>89</v>
      </c>
      <c r="AW659" s="14" t="s">
        <v>38</v>
      </c>
      <c r="AX659" s="14" t="s">
        <v>80</v>
      </c>
      <c r="AY659" s="246" t="s">
        <v>149</v>
      </c>
    </row>
    <row r="660" s="2" customFormat="1" ht="24.15" customHeight="1">
      <c r="A660" s="40"/>
      <c r="B660" s="41"/>
      <c r="C660" s="206" t="s">
        <v>1172</v>
      </c>
      <c r="D660" s="206" t="s">
        <v>151</v>
      </c>
      <c r="E660" s="207" t="s">
        <v>1173</v>
      </c>
      <c r="F660" s="208" t="s">
        <v>1174</v>
      </c>
      <c r="G660" s="209" t="s">
        <v>154</v>
      </c>
      <c r="H660" s="210">
        <v>629</v>
      </c>
      <c r="I660" s="211"/>
      <c r="J660" s="212">
        <f>ROUND(I660*H660,2)</f>
        <v>0</v>
      </c>
      <c r="K660" s="208" t="s">
        <v>155</v>
      </c>
      <c r="L660" s="46"/>
      <c r="M660" s="213" t="s">
        <v>32</v>
      </c>
      <c r="N660" s="214" t="s">
        <v>51</v>
      </c>
      <c r="O660" s="86"/>
      <c r="P660" s="215">
        <f>O660*H660</f>
        <v>0</v>
      </c>
      <c r="Q660" s="215">
        <v>0</v>
      </c>
      <c r="R660" s="215">
        <f>Q660*H660</f>
        <v>0</v>
      </c>
      <c r="S660" s="215">
        <v>0</v>
      </c>
      <c r="T660" s="216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17" t="s">
        <v>262</v>
      </c>
      <c r="AT660" s="217" t="s">
        <v>151</v>
      </c>
      <c r="AU660" s="217" t="s">
        <v>89</v>
      </c>
      <c r="AY660" s="18" t="s">
        <v>149</v>
      </c>
      <c r="BE660" s="218">
        <f>IF(N660="základní",J660,0)</f>
        <v>0</v>
      </c>
      <c r="BF660" s="218">
        <f>IF(N660="snížená",J660,0)</f>
        <v>0</v>
      </c>
      <c r="BG660" s="218">
        <f>IF(N660="zákl. přenesená",J660,0)</f>
        <v>0</v>
      </c>
      <c r="BH660" s="218">
        <f>IF(N660="sníž. přenesená",J660,0)</f>
        <v>0</v>
      </c>
      <c r="BI660" s="218">
        <f>IF(N660="nulová",J660,0)</f>
        <v>0</v>
      </c>
      <c r="BJ660" s="18" t="s">
        <v>40</v>
      </c>
      <c r="BK660" s="218">
        <f>ROUND(I660*H660,2)</f>
        <v>0</v>
      </c>
      <c r="BL660" s="18" t="s">
        <v>262</v>
      </c>
      <c r="BM660" s="217" t="s">
        <v>1175</v>
      </c>
    </row>
    <row r="661" s="2" customFormat="1">
      <c r="A661" s="40"/>
      <c r="B661" s="41"/>
      <c r="C661" s="42"/>
      <c r="D661" s="219" t="s">
        <v>158</v>
      </c>
      <c r="E661" s="42"/>
      <c r="F661" s="220" t="s">
        <v>1176</v>
      </c>
      <c r="G661" s="42"/>
      <c r="H661" s="42"/>
      <c r="I661" s="221"/>
      <c r="J661" s="42"/>
      <c r="K661" s="42"/>
      <c r="L661" s="46"/>
      <c r="M661" s="222"/>
      <c r="N661" s="223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8" t="s">
        <v>158</v>
      </c>
      <c r="AU661" s="18" t="s">
        <v>89</v>
      </c>
    </row>
    <row r="662" s="2" customFormat="1" ht="24.15" customHeight="1">
      <c r="A662" s="40"/>
      <c r="B662" s="41"/>
      <c r="C662" s="206" t="s">
        <v>1177</v>
      </c>
      <c r="D662" s="206" t="s">
        <v>151</v>
      </c>
      <c r="E662" s="207" t="s">
        <v>1178</v>
      </c>
      <c r="F662" s="208" t="s">
        <v>1179</v>
      </c>
      <c r="G662" s="209" t="s">
        <v>154</v>
      </c>
      <c r="H662" s="210">
        <v>629</v>
      </c>
      <c r="I662" s="211"/>
      <c r="J662" s="212">
        <f>ROUND(I662*H662,2)</f>
        <v>0</v>
      </c>
      <c r="K662" s="208" t="s">
        <v>155</v>
      </c>
      <c r="L662" s="46"/>
      <c r="M662" s="213" t="s">
        <v>32</v>
      </c>
      <c r="N662" s="214" t="s">
        <v>51</v>
      </c>
      <c r="O662" s="86"/>
      <c r="P662" s="215">
        <f>O662*H662</f>
        <v>0</v>
      </c>
      <c r="Q662" s="215">
        <v>0</v>
      </c>
      <c r="R662" s="215">
        <f>Q662*H662</f>
        <v>0</v>
      </c>
      <c r="S662" s="215">
        <v>0</v>
      </c>
      <c r="T662" s="216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17" t="s">
        <v>262</v>
      </c>
      <c r="AT662" s="217" t="s">
        <v>151</v>
      </c>
      <c r="AU662" s="217" t="s">
        <v>89</v>
      </c>
      <c r="AY662" s="18" t="s">
        <v>149</v>
      </c>
      <c r="BE662" s="218">
        <f>IF(N662="základní",J662,0)</f>
        <v>0</v>
      </c>
      <c r="BF662" s="218">
        <f>IF(N662="snížená",J662,0)</f>
        <v>0</v>
      </c>
      <c r="BG662" s="218">
        <f>IF(N662="zákl. přenesená",J662,0)</f>
        <v>0</v>
      </c>
      <c r="BH662" s="218">
        <f>IF(N662="sníž. přenesená",J662,0)</f>
        <v>0</v>
      </c>
      <c r="BI662" s="218">
        <f>IF(N662="nulová",J662,0)</f>
        <v>0</v>
      </c>
      <c r="BJ662" s="18" t="s">
        <v>40</v>
      </c>
      <c r="BK662" s="218">
        <f>ROUND(I662*H662,2)</f>
        <v>0</v>
      </c>
      <c r="BL662" s="18" t="s">
        <v>262</v>
      </c>
      <c r="BM662" s="217" t="s">
        <v>1180</v>
      </c>
    </row>
    <row r="663" s="2" customFormat="1">
      <c r="A663" s="40"/>
      <c r="B663" s="41"/>
      <c r="C663" s="42"/>
      <c r="D663" s="219" t="s">
        <v>158</v>
      </c>
      <c r="E663" s="42"/>
      <c r="F663" s="220" t="s">
        <v>1181</v>
      </c>
      <c r="G663" s="42"/>
      <c r="H663" s="42"/>
      <c r="I663" s="221"/>
      <c r="J663" s="42"/>
      <c r="K663" s="42"/>
      <c r="L663" s="46"/>
      <c r="M663" s="222"/>
      <c r="N663" s="223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8" t="s">
        <v>158</v>
      </c>
      <c r="AU663" s="18" t="s">
        <v>89</v>
      </c>
    </row>
    <row r="664" s="2" customFormat="1" ht="24.15" customHeight="1">
      <c r="A664" s="40"/>
      <c r="B664" s="41"/>
      <c r="C664" s="206" t="s">
        <v>1182</v>
      </c>
      <c r="D664" s="206" t="s">
        <v>151</v>
      </c>
      <c r="E664" s="207" t="s">
        <v>1183</v>
      </c>
      <c r="F664" s="208" t="s">
        <v>1184</v>
      </c>
      <c r="G664" s="209" t="s">
        <v>154</v>
      </c>
      <c r="H664" s="210">
        <v>629</v>
      </c>
      <c r="I664" s="211"/>
      <c r="J664" s="212">
        <f>ROUND(I664*H664,2)</f>
        <v>0</v>
      </c>
      <c r="K664" s="208" t="s">
        <v>155</v>
      </c>
      <c r="L664" s="46"/>
      <c r="M664" s="213" t="s">
        <v>32</v>
      </c>
      <c r="N664" s="214" t="s">
        <v>51</v>
      </c>
      <c r="O664" s="86"/>
      <c r="P664" s="215">
        <f>O664*H664</f>
        <v>0</v>
      </c>
      <c r="Q664" s="215">
        <v>9.0000000000000006E-05</v>
      </c>
      <c r="R664" s="215">
        <f>Q664*H664</f>
        <v>0.056610000000000001</v>
      </c>
      <c r="S664" s="215">
        <v>0</v>
      </c>
      <c r="T664" s="216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17" t="s">
        <v>262</v>
      </c>
      <c r="AT664" s="217" t="s">
        <v>151</v>
      </c>
      <c r="AU664" s="217" t="s">
        <v>89</v>
      </c>
      <c r="AY664" s="18" t="s">
        <v>149</v>
      </c>
      <c r="BE664" s="218">
        <f>IF(N664="základní",J664,0)</f>
        <v>0</v>
      </c>
      <c r="BF664" s="218">
        <f>IF(N664="snížená",J664,0)</f>
        <v>0</v>
      </c>
      <c r="BG664" s="218">
        <f>IF(N664="zákl. přenesená",J664,0)</f>
        <v>0</v>
      </c>
      <c r="BH664" s="218">
        <f>IF(N664="sníž. přenesená",J664,0)</f>
        <v>0</v>
      </c>
      <c r="BI664" s="218">
        <f>IF(N664="nulová",J664,0)</f>
        <v>0</v>
      </c>
      <c r="BJ664" s="18" t="s">
        <v>40</v>
      </c>
      <c r="BK664" s="218">
        <f>ROUND(I664*H664,2)</f>
        <v>0</v>
      </c>
      <c r="BL664" s="18" t="s">
        <v>262</v>
      </c>
      <c r="BM664" s="217" t="s">
        <v>1185</v>
      </c>
    </row>
    <row r="665" s="2" customFormat="1">
      <c r="A665" s="40"/>
      <c r="B665" s="41"/>
      <c r="C665" s="42"/>
      <c r="D665" s="219" t="s">
        <v>158</v>
      </c>
      <c r="E665" s="42"/>
      <c r="F665" s="220" t="s">
        <v>1186</v>
      </c>
      <c r="G665" s="42"/>
      <c r="H665" s="42"/>
      <c r="I665" s="221"/>
      <c r="J665" s="42"/>
      <c r="K665" s="42"/>
      <c r="L665" s="46"/>
      <c r="M665" s="222"/>
      <c r="N665" s="223"/>
      <c r="O665" s="86"/>
      <c r="P665" s="86"/>
      <c r="Q665" s="86"/>
      <c r="R665" s="86"/>
      <c r="S665" s="86"/>
      <c r="T665" s="87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8" t="s">
        <v>158</v>
      </c>
      <c r="AU665" s="18" t="s">
        <v>89</v>
      </c>
    </row>
    <row r="666" s="2" customFormat="1" ht="24.15" customHeight="1">
      <c r="A666" s="40"/>
      <c r="B666" s="41"/>
      <c r="C666" s="206" t="s">
        <v>1187</v>
      </c>
      <c r="D666" s="206" t="s">
        <v>151</v>
      </c>
      <c r="E666" s="207" t="s">
        <v>1188</v>
      </c>
      <c r="F666" s="208" t="s">
        <v>1189</v>
      </c>
      <c r="G666" s="209" t="s">
        <v>154</v>
      </c>
      <c r="H666" s="210">
        <v>629</v>
      </c>
      <c r="I666" s="211"/>
      <c r="J666" s="212">
        <f>ROUND(I666*H666,2)</f>
        <v>0</v>
      </c>
      <c r="K666" s="208" t="s">
        <v>155</v>
      </c>
      <c r="L666" s="46"/>
      <c r="M666" s="213" t="s">
        <v>32</v>
      </c>
      <c r="N666" s="214" t="s">
        <v>51</v>
      </c>
      <c r="O666" s="86"/>
      <c r="P666" s="215">
        <f>O666*H666</f>
        <v>0</v>
      </c>
      <c r="Q666" s="215">
        <v>0</v>
      </c>
      <c r="R666" s="215">
        <f>Q666*H666</f>
        <v>0</v>
      </c>
      <c r="S666" s="215">
        <v>0</v>
      </c>
      <c r="T666" s="216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17" t="s">
        <v>262</v>
      </c>
      <c r="AT666" s="217" t="s">
        <v>151</v>
      </c>
      <c r="AU666" s="217" t="s">
        <v>89</v>
      </c>
      <c r="AY666" s="18" t="s">
        <v>149</v>
      </c>
      <c r="BE666" s="218">
        <f>IF(N666="základní",J666,0)</f>
        <v>0</v>
      </c>
      <c r="BF666" s="218">
        <f>IF(N666="snížená",J666,0)</f>
        <v>0</v>
      </c>
      <c r="BG666" s="218">
        <f>IF(N666="zákl. přenesená",J666,0)</f>
        <v>0</v>
      </c>
      <c r="BH666" s="218">
        <f>IF(N666="sníž. přenesená",J666,0)</f>
        <v>0</v>
      </c>
      <c r="BI666" s="218">
        <f>IF(N666="nulová",J666,0)</f>
        <v>0</v>
      </c>
      <c r="BJ666" s="18" t="s">
        <v>40</v>
      </c>
      <c r="BK666" s="218">
        <f>ROUND(I666*H666,2)</f>
        <v>0</v>
      </c>
      <c r="BL666" s="18" t="s">
        <v>262</v>
      </c>
      <c r="BM666" s="217" t="s">
        <v>1190</v>
      </c>
    </row>
    <row r="667" s="2" customFormat="1">
      <c r="A667" s="40"/>
      <c r="B667" s="41"/>
      <c r="C667" s="42"/>
      <c r="D667" s="219" t="s">
        <v>158</v>
      </c>
      <c r="E667" s="42"/>
      <c r="F667" s="220" t="s">
        <v>1191</v>
      </c>
      <c r="G667" s="42"/>
      <c r="H667" s="42"/>
      <c r="I667" s="221"/>
      <c r="J667" s="42"/>
      <c r="K667" s="42"/>
      <c r="L667" s="46"/>
      <c r="M667" s="222"/>
      <c r="N667" s="223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8" t="s">
        <v>158</v>
      </c>
      <c r="AU667" s="18" t="s">
        <v>89</v>
      </c>
    </row>
    <row r="668" s="2" customFormat="1" ht="33" customHeight="1">
      <c r="A668" s="40"/>
      <c r="B668" s="41"/>
      <c r="C668" s="206" t="s">
        <v>1192</v>
      </c>
      <c r="D668" s="206" t="s">
        <v>151</v>
      </c>
      <c r="E668" s="207" t="s">
        <v>1193</v>
      </c>
      <c r="F668" s="208" t="s">
        <v>1194</v>
      </c>
      <c r="G668" s="209" t="s">
        <v>154</v>
      </c>
      <c r="H668" s="210">
        <v>629</v>
      </c>
      <c r="I668" s="211"/>
      <c r="J668" s="212">
        <f>ROUND(I668*H668,2)</f>
        <v>0</v>
      </c>
      <c r="K668" s="208" t="s">
        <v>155</v>
      </c>
      <c r="L668" s="46"/>
      <c r="M668" s="213" t="s">
        <v>32</v>
      </c>
      <c r="N668" s="214" t="s">
        <v>51</v>
      </c>
      <c r="O668" s="86"/>
      <c r="P668" s="215">
        <f>O668*H668</f>
        <v>0</v>
      </c>
      <c r="Q668" s="215">
        <v>9.0000000000000006E-05</v>
      </c>
      <c r="R668" s="215">
        <f>Q668*H668</f>
        <v>0.056610000000000001</v>
      </c>
      <c r="S668" s="215">
        <v>0</v>
      </c>
      <c r="T668" s="216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17" t="s">
        <v>262</v>
      </c>
      <c r="AT668" s="217" t="s">
        <v>151</v>
      </c>
      <c r="AU668" s="217" t="s">
        <v>89</v>
      </c>
      <c r="AY668" s="18" t="s">
        <v>149</v>
      </c>
      <c r="BE668" s="218">
        <f>IF(N668="základní",J668,0)</f>
        <v>0</v>
      </c>
      <c r="BF668" s="218">
        <f>IF(N668="snížená",J668,0)</f>
        <v>0</v>
      </c>
      <c r="BG668" s="218">
        <f>IF(N668="zákl. přenesená",J668,0)</f>
        <v>0</v>
      </c>
      <c r="BH668" s="218">
        <f>IF(N668="sníž. přenesená",J668,0)</f>
        <v>0</v>
      </c>
      <c r="BI668" s="218">
        <f>IF(N668="nulová",J668,0)</f>
        <v>0</v>
      </c>
      <c r="BJ668" s="18" t="s">
        <v>40</v>
      </c>
      <c r="BK668" s="218">
        <f>ROUND(I668*H668,2)</f>
        <v>0</v>
      </c>
      <c r="BL668" s="18" t="s">
        <v>262</v>
      </c>
      <c r="BM668" s="217" t="s">
        <v>1195</v>
      </c>
    </row>
    <row r="669" s="2" customFormat="1">
      <c r="A669" s="40"/>
      <c r="B669" s="41"/>
      <c r="C669" s="42"/>
      <c r="D669" s="219" t="s">
        <v>158</v>
      </c>
      <c r="E669" s="42"/>
      <c r="F669" s="220" t="s">
        <v>1196</v>
      </c>
      <c r="G669" s="42"/>
      <c r="H669" s="42"/>
      <c r="I669" s="221"/>
      <c r="J669" s="42"/>
      <c r="K669" s="42"/>
      <c r="L669" s="46"/>
      <c r="M669" s="222"/>
      <c r="N669" s="223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8" t="s">
        <v>158</v>
      </c>
      <c r="AU669" s="18" t="s">
        <v>89</v>
      </c>
    </row>
    <row r="670" s="2" customFormat="1" ht="24.15" customHeight="1">
      <c r="A670" s="40"/>
      <c r="B670" s="41"/>
      <c r="C670" s="206" t="s">
        <v>1197</v>
      </c>
      <c r="D670" s="206" t="s">
        <v>151</v>
      </c>
      <c r="E670" s="207" t="s">
        <v>1198</v>
      </c>
      <c r="F670" s="208" t="s">
        <v>1199</v>
      </c>
      <c r="G670" s="209" t="s">
        <v>154</v>
      </c>
      <c r="H670" s="210">
        <v>629</v>
      </c>
      <c r="I670" s="211"/>
      <c r="J670" s="212">
        <f>ROUND(I670*H670,2)</f>
        <v>0</v>
      </c>
      <c r="K670" s="208" t="s">
        <v>155</v>
      </c>
      <c r="L670" s="46"/>
      <c r="M670" s="213" t="s">
        <v>32</v>
      </c>
      <c r="N670" s="214" t="s">
        <v>51</v>
      </c>
      <c r="O670" s="86"/>
      <c r="P670" s="215">
        <f>O670*H670</f>
        <v>0</v>
      </c>
      <c r="Q670" s="215">
        <v>0.00035</v>
      </c>
      <c r="R670" s="215">
        <f>Q670*H670</f>
        <v>0.22014999999999999</v>
      </c>
      <c r="S670" s="215">
        <v>0</v>
      </c>
      <c r="T670" s="216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17" t="s">
        <v>262</v>
      </c>
      <c r="AT670" s="217" t="s">
        <v>151</v>
      </c>
      <c r="AU670" s="217" t="s">
        <v>89</v>
      </c>
      <c r="AY670" s="18" t="s">
        <v>149</v>
      </c>
      <c r="BE670" s="218">
        <f>IF(N670="základní",J670,0)</f>
        <v>0</v>
      </c>
      <c r="BF670" s="218">
        <f>IF(N670="snížená",J670,0)</f>
        <v>0</v>
      </c>
      <c r="BG670" s="218">
        <f>IF(N670="zákl. přenesená",J670,0)</f>
        <v>0</v>
      </c>
      <c r="BH670" s="218">
        <f>IF(N670="sníž. přenesená",J670,0)</f>
        <v>0</v>
      </c>
      <c r="BI670" s="218">
        <f>IF(N670="nulová",J670,0)</f>
        <v>0</v>
      </c>
      <c r="BJ670" s="18" t="s">
        <v>40</v>
      </c>
      <c r="BK670" s="218">
        <f>ROUND(I670*H670,2)</f>
        <v>0</v>
      </c>
      <c r="BL670" s="18" t="s">
        <v>262</v>
      </c>
      <c r="BM670" s="217" t="s">
        <v>1200</v>
      </c>
    </row>
    <row r="671" s="2" customFormat="1">
      <c r="A671" s="40"/>
      <c r="B671" s="41"/>
      <c r="C671" s="42"/>
      <c r="D671" s="219" t="s">
        <v>158</v>
      </c>
      <c r="E671" s="42"/>
      <c r="F671" s="220" t="s">
        <v>1201</v>
      </c>
      <c r="G671" s="42"/>
      <c r="H671" s="42"/>
      <c r="I671" s="221"/>
      <c r="J671" s="42"/>
      <c r="K671" s="42"/>
      <c r="L671" s="46"/>
      <c r="M671" s="222"/>
      <c r="N671" s="223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8" t="s">
        <v>158</v>
      </c>
      <c r="AU671" s="18" t="s">
        <v>89</v>
      </c>
    </row>
    <row r="672" s="2" customFormat="1" ht="24.15" customHeight="1">
      <c r="A672" s="40"/>
      <c r="B672" s="41"/>
      <c r="C672" s="206" t="s">
        <v>1202</v>
      </c>
      <c r="D672" s="206" t="s">
        <v>151</v>
      </c>
      <c r="E672" s="207" t="s">
        <v>1203</v>
      </c>
      <c r="F672" s="208" t="s">
        <v>1204</v>
      </c>
      <c r="G672" s="209" t="s">
        <v>154</v>
      </c>
      <c r="H672" s="210">
        <v>629</v>
      </c>
      <c r="I672" s="211"/>
      <c r="J672" s="212">
        <f>ROUND(I672*H672,2)</f>
        <v>0</v>
      </c>
      <c r="K672" s="208" t="s">
        <v>155</v>
      </c>
      <c r="L672" s="46"/>
      <c r="M672" s="213" t="s">
        <v>32</v>
      </c>
      <c r="N672" s="214" t="s">
        <v>51</v>
      </c>
      <c r="O672" s="86"/>
      <c r="P672" s="215">
        <f>O672*H672</f>
        <v>0</v>
      </c>
      <c r="Q672" s="215">
        <v>0.00020000000000000001</v>
      </c>
      <c r="R672" s="215">
        <f>Q672*H672</f>
        <v>0.1258</v>
      </c>
      <c r="S672" s="215">
        <v>0</v>
      </c>
      <c r="T672" s="216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17" t="s">
        <v>262</v>
      </c>
      <c r="AT672" s="217" t="s">
        <v>151</v>
      </c>
      <c r="AU672" s="217" t="s">
        <v>89</v>
      </c>
      <c r="AY672" s="18" t="s">
        <v>149</v>
      </c>
      <c r="BE672" s="218">
        <f>IF(N672="základní",J672,0)</f>
        <v>0</v>
      </c>
      <c r="BF672" s="218">
        <f>IF(N672="snížená",J672,0)</f>
        <v>0</v>
      </c>
      <c r="BG672" s="218">
        <f>IF(N672="zákl. přenesená",J672,0)</f>
        <v>0</v>
      </c>
      <c r="BH672" s="218">
        <f>IF(N672="sníž. přenesená",J672,0)</f>
        <v>0</v>
      </c>
      <c r="BI672" s="218">
        <f>IF(N672="nulová",J672,0)</f>
        <v>0</v>
      </c>
      <c r="BJ672" s="18" t="s">
        <v>40</v>
      </c>
      <c r="BK672" s="218">
        <f>ROUND(I672*H672,2)</f>
        <v>0</v>
      </c>
      <c r="BL672" s="18" t="s">
        <v>262</v>
      </c>
      <c r="BM672" s="217" t="s">
        <v>1205</v>
      </c>
    </row>
    <row r="673" s="2" customFormat="1">
      <c r="A673" s="40"/>
      <c r="B673" s="41"/>
      <c r="C673" s="42"/>
      <c r="D673" s="219" t="s">
        <v>158</v>
      </c>
      <c r="E673" s="42"/>
      <c r="F673" s="220" t="s">
        <v>1206</v>
      </c>
      <c r="G673" s="42"/>
      <c r="H673" s="42"/>
      <c r="I673" s="221"/>
      <c r="J673" s="42"/>
      <c r="K673" s="42"/>
      <c r="L673" s="46"/>
      <c r="M673" s="222"/>
      <c r="N673" s="223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8" t="s">
        <v>158</v>
      </c>
      <c r="AU673" s="18" t="s">
        <v>89</v>
      </c>
    </row>
    <row r="674" s="2" customFormat="1" ht="24.15" customHeight="1">
      <c r="A674" s="40"/>
      <c r="B674" s="41"/>
      <c r="C674" s="206" t="s">
        <v>1207</v>
      </c>
      <c r="D674" s="206" t="s">
        <v>151</v>
      </c>
      <c r="E674" s="207" t="s">
        <v>1208</v>
      </c>
      <c r="F674" s="208" t="s">
        <v>1209</v>
      </c>
      <c r="G674" s="209" t="s">
        <v>154</v>
      </c>
      <c r="H674" s="210">
        <v>629</v>
      </c>
      <c r="I674" s="211"/>
      <c r="J674" s="212">
        <f>ROUND(I674*H674,2)</f>
        <v>0</v>
      </c>
      <c r="K674" s="208" t="s">
        <v>155</v>
      </c>
      <c r="L674" s="46"/>
      <c r="M674" s="213" t="s">
        <v>32</v>
      </c>
      <c r="N674" s="214" t="s">
        <v>51</v>
      </c>
      <c r="O674" s="86"/>
      <c r="P674" s="215">
        <f>O674*H674</f>
        <v>0</v>
      </c>
      <c r="Q674" s="215">
        <v>0.00017000000000000001</v>
      </c>
      <c r="R674" s="215">
        <f>Q674*H674</f>
        <v>0.10693000000000001</v>
      </c>
      <c r="S674" s="215">
        <v>0</v>
      </c>
      <c r="T674" s="216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17" t="s">
        <v>262</v>
      </c>
      <c r="AT674" s="217" t="s">
        <v>151</v>
      </c>
      <c r="AU674" s="217" t="s">
        <v>89</v>
      </c>
      <c r="AY674" s="18" t="s">
        <v>149</v>
      </c>
      <c r="BE674" s="218">
        <f>IF(N674="základní",J674,0)</f>
        <v>0</v>
      </c>
      <c r="BF674" s="218">
        <f>IF(N674="snížená",J674,0)</f>
        <v>0</v>
      </c>
      <c r="BG674" s="218">
        <f>IF(N674="zákl. přenesená",J674,0)</f>
        <v>0</v>
      </c>
      <c r="BH674" s="218">
        <f>IF(N674="sníž. přenesená",J674,0)</f>
        <v>0</v>
      </c>
      <c r="BI674" s="218">
        <f>IF(N674="nulová",J674,0)</f>
        <v>0</v>
      </c>
      <c r="BJ674" s="18" t="s">
        <v>40</v>
      </c>
      <c r="BK674" s="218">
        <f>ROUND(I674*H674,2)</f>
        <v>0</v>
      </c>
      <c r="BL674" s="18" t="s">
        <v>262</v>
      </c>
      <c r="BM674" s="217" t="s">
        <v>1210</v>
      </c>
    </row>
    <row r="675" s="2" customFormat="1">
      <c r="A675" s="40"/>
      <c r="B675" s="41"/>
      <c r="C675" s="42"/>
      <c r="D675" s="219" t="s">
        <v>158</v>
      </c>
      <c r="E675" s="42"/>
      <c r="F675" s="220" t="s">
        <v>1211</v>
      </c>
      <c r="G675" s="42"/>
      <c r="H675" s="42"/>
      <c r="I675" s="221"/>
      <c r="J675" s="42"/>
      <c r="K675" s="42"/>
      <c r="L675" s="46"/>
      <c r="M675" s="268"/>
      <c r="N675" s="269"/>
      <c r="O675" s="270"/>
      <c r="P675" s="270"/>
      <c r="Q675" s="270"/>
      <c r="R675" s="270"/>
      <c r="S675" s="270"/>
      <c r="T675" s="271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8" t="s">
        <v>158</v>
      </c>
      <c r="AU675" s="18" t="s">
        <v>89</v>
      </c>
    </row>
    <row r="676" s="2" customFormat="1" ht="6.96" customHeight="1">
      <c r="A676" s="40"/>
      <c r="B676" s="61"/>
      <c r="C676" s="62"/>
      <c r="D676" s="62"/>
      <c r="E676" s="62"/>
      <c r="F676" s="62"/>
      <c r="G676" s="62"/>
      <c r="H676" s="62"/>
      <c r="I676" s="62"/>
      <c r="J676" s="62"/>
      <c r="K676" s="62"/>
      <c r="L676" s="46"/>
      <c r="M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</row>
  </sheetData>
  <sheetProtection sheet="1" autoFilter="0" formatColumns="0" formatRows="0" objects="1" scenarios="1" spinCount="100000" saltValue="wBh7euFe+UE6GGHVBIt+xz7dwvOSZuRxjNBDtjRuY/6FT/Y93CW3S3cOSQjIc9u+YH57wdY1utLonGcF9bup+w==" hashValue="NpjZ+o2l2IwB0+aO1vJzNwcc3QhAfOquYq8Te4Lx37W/wwPiPVM/BD/MZe6ooeKCUotKEEGVJoJvQtW4Kiq7pw==" algorithmName="SHA-512" password="EE7F"/>
  <autoFilter ref="C100:K675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hyperlinks>
    <hyperlink ref="F105" r:id="rId1" display="https://podminky.urs.cz/item/CS_URS_2022_02/113107124"/>
    <hyperlink ref="F112" r:id="rId2" display="https://podminky.urs.cz/item/CS_URS_2022_02/113107136"/>
    <hyperlink ref="F119" r:id="rId3" display="https://podminky.urs.cz/item/CS_URS_2022_02/131151100"/>
    <hyperlink ref="F124" r:id="rId4" display="https://podminky.urs.cz/item/CS_URS_2022_02/131313701"/>
    <hyperlink ref="F130" r:id="rId5" display="https://podminky.urs.cz/item/CS_URS_2022_02/131413701"/>
    <hyperlink ref="F136" r:id="rId6" display="https://podminky.urs.cz/item/CS_URS_2022_02/132151101"/>
    <hyperlink ref="F141" r:id="rId7" display="https://podminky.urs.cz/item/CS_URS_2022_02/132312131"/>
    <hyperlink ref="F147" r:id="rId8" display="https://podminky.urs.cz/item/CS_URS_2022_02/132312221"/>
    <hyperlink ref="F153" r:id="rId9" display="https://podminky.urs.cz/item/CS_URS_2022_02/132412131"/>
    <hyperlink ref="F159" r:id="rId10" display="https://podminky.urs.cz/item/CS_URS_2022_02/132412221"/>
    <hyperlink ref="F165" r:id="rId11" display="https://podminky.urs.cz/item/CS_URS_2022_02/162211321"/>
    <hyperlink ref="F171" r:id="rId12" display="https://podminky.urs.cz/item/CS_URS_2022_02/162211329"/>
    <hyperlink ref="F173" r:id="rId13" display="https://podminky.urs.cz/item/CS_URS_2022_02/162651112"/>
    <hyperlink ref="F180" r:id="rId14" display="https://podminky.urs.cz/item/CS_URS_2022_02/162651131"/>
    <hyperlink ref="F186" r:id="rId15" display="https://podminky.urs.cz/item/CS_URS_2022_02/167151101"/>
    <hyperlink ref="F192" r:id="rId16" display="https://podminky.urs.cz/item/CS_URS_2022_02/171201231"/>
    <hyperlink ref="F199" r:id="rId17" display="https://podminky.urs.cz/item/CS_URS_2022_02/171201231"/>
    <hyperlink ref="F208" r:id="rId18" display="https://podminky.urs.cz/item/CS_URS_2022_02/171251201"/>
    <hyperlink ref="F214" r:id="rId19" display="https://podminky.urs.cz/item/CS_URS_2022_02/171251201"/>
    <hyperlink ref="F221" r:id="rId20" display="https://podminky.urs.cz/item/CS_URS_2022_02/174151101"/>
    <hyperlink ref="F230" r:id="rId21" display="https://podminky.urs.cz/item/CS_URS_2022_02/175111101"/>
    <hyperlink ref="F239" r:id="rId22" display="https://podminky.urs.cz/item/CS_URS_2022_02/211511111"/>
    <hyperlink ref="F244" r:id="rId23" display="https://podminky.urs.cz/item/CS_URS_2022_02/211521111"/>
    <hyperlink ref="F249" r:id="rId24" display="https://podminky.urs.cz/item/CS_URS_2022_02/211531111"/>
    <hyperlink ref="F254" r:id="rId25" display="https://podminky.urs.cz/item/CS_URS_2022_02/211971110"/>
    <hyperlink ref="F261" r:id="rId26" display="https://podminky.urs.cz/item/CS_URS_2022_02/274322511"/>
    <hyperlink ref="F266" r:id="rId27" display="https://podminky.urs.cz/item/CS_URS_2022_02/274351121"/>
    <hyperlink ref="F271" r:id="rId28" display="https://podminky.urs.cz/item/CS_URS_2022_02/274351122"/>
    <hyperlink ref="F273" r:id="rId29" display="https://podminky.urs.cz/item/CS_URS_2022_02/274361821"/>
    <hyperlink ref="F276" r:id="rId30" display="https://podminky.urs.cz/item/CS_URS_2022_02/275322511"/>
    <hyperlink ref="F280" r:id="rId31" display="https://podminky.urs.cz/item/CS_URS_2022_02/275351121"/>
    <hyperlink ref="F284" r:id="rId32" display="https://podminky.urs.cz/item/CS_URS_2022_02/275351122"/>
    <hyperlink ref="F286" r:id="rId33" display="https://podminky.urs.cz/item/CS_URS_2022_02/275361821"/>
    <hyperlink ref="F300" r:id="rId34" display="https://podminky.urs.cz/item/CS_URS_2022_02/337171423"/>
    <hyperlink ref="F305" r:id="rId35" display="https://podminky.urs.cz/item/CS_URS_2022_02/342151112"/>
    <hyperlink ref="F312" r:id="rId36" display="https://podminky.urs.cz/item/CS_URS_2022_02/444151112"/>
    <hyperlink ref="F318" r:id="rId37" display="https://podminky.urs.cz/item/CS_URS_2022_02/451573111"/>
    <hyperlink ref="F324" r:id="rId38" display="https://podminky.urs.cz/item/CS_URS_2022_02/619996115"/>
    <hyperlink ref="F328" r:id="rId39" display="https://podminky.urs.cz/item/CS_URS_2022_02/619996145"/>
    <hyperlink ref="F332" r:id="rId40" display="https://podminky.urs.cz/item/CS_URS_2022_02/631312131"/>
    <hyperlink ref="F337" r:id="rId41" display="https://podminky.urs.cz/item/CS_URS_2022_02/631312141"/>
    <hyperlink ref="F343" r:id="rId42" display="https://podminky.urs.cz/item/CS_URS_2022_02/941211111"/>
    <hyperlink ref="F348" r:id="rId43" display="https://podminky.urs.cz/item/CS_URS_2022_02/941211211"/>
    <hyperlink ref="F353" r:id="rId44" display="https://podminky.urs.cz/item/CS_URS_2022_02/941211811"/>
    <hyperlink ref="F355" r:id="rId45" display="https://podminky.urs.cz/item/CS_URS_2022_02/945412111"/>
    <hyperlink ref="F358" r:id="rId46" display="https://podminky.urs.cz/item/CS_URS_2022_02/946112117"/>
    <hyperlink ref="F362" r:id="rId47" display="https://podminky.urs.cz/item/CS_URS_2022_02/946112217"/>
    <hyperlink ref="F366" r:id="rId48" display="https://podminky.urs.cz/item/CS_URS_2022_02/946112817"/>
    <hyperlink ref="F368" r:id="rId49" display="https://podminky.urs.cz/item/CS_URS_2022_02/966071721"/>
    <hyperlink ref="F372" r:id="rId50" display="https://podminky.urs.cz/item/CS_URS_2022_02/966072811"/>
    <hyperlink ref="F376" r:id="rId51" display="https://podminky.urs.cz/item/CS_URS_2022_02/977312113"/>
    <hyperlink ref="F383" r:id="rId52" display="https://podminky.urs.cz/item/CS_URS_2022_02/997221141"/>
    <hyperlink ref="F386" r:id="rId53" display="https://podminky.urs.cz/item/CS_URS_2022_02/997221151"/>
    <hyperlink ref="F390" r:id="rId54" display="https://podminky.urs.cz/item/CS_URS_2022_02/997221551"/>
    <hyperlink ref="F393" r:id="rId55" display="https://podminky.urs.cz/item/CS_URS_2022_02/997221559"/>
    <hyperlink ref="F396" r:id="rId56" display="https://podminky.urs.cz/item/CS_URS_2022_02/997221561"/>
    <hyperlink ref="F400" r:id="rId57" display="https://podminky.urs.cz/item/CS_URS_2022_02/997221569"/>
    <hyperlink ref="F403" r:id="rId58" display="https://podminky.urs.cz/item/CS_URS_2022_02/997221611"/>
    <hyperlink ref="F408" r:id="rId59" display="https://podminky.urs.cz/item/CS_URS_2022_02/997013811"/>
    <hyperlink ref="F411" r:id="rId60" display="https://podminky.urs.cz/item/CS_URS_2022_02/997221862"/>
    <hyperlink ref="F414" r:id="rId61" display="https://podminky.urs.cz/item/CS_URS_2022_02/997221873"/>
    <hyperlink ref="F418" r:id="rId62" display="https://podminky.urs.cz/item/CS_URS_2022_02/998222012"/>
    <hyperlink ref="F422" r:id="rId63" display="https://podminky.urs.cz/item/CS_URS_2022_02/721170975"/>
    <hyperlink ref="F427" r:id="rId64" display="https://podminky.urs.cz/item/CS_URS_2022_02/721171916"/>
    <hyperlink ref="F432" r:id="rId65" display="https://podminky.urs.cz/item/CS_URS_2022_02/721173316"/>
    <hyperlink ref="F437" r:id="rId66" display="https://podminky.urs.cz/item/CS_URS_2022_02/721242106"/>
    <hyperlink ref="F442" r:id="rId67" display="https://podminky.urs.cz/item/CS_URS_2022_02/721290111"/>
    <hyperlink ref="F447" r:id="rId68" display="https://podminky.urs.cz/item/CS_URS_2022_02/998721101"/>
    <hyperlink ref="F450" r:id="rId69" display="https://podminky.urs.cz/item/CS_URS_2022_02/723181025"/>
    <hyperlink ref="F454" r:id="rId70" display="https://podminky.urs.cz/item/CS_URS_2022_02/723181026"/>
    <hyperlink ref="F458" r:id="rId71" display="https://podminky.urs.cz/item/CS_URS_2022_02/723181027"/>
    <hyperlink ref="F462" r:id="rId72" display="https://podminky.urs.cz/item/CS_URS_2022_02/723190107"/>
    <hyperlink ref="F464" r:id="rId73" display="https://podminky.urs.cz/item/CS_URS_2022_02/723230103"/>
    <hyperlink ref="F466" r:id="rId74" display="https://podminky.urs.cz/item/CS_URS_2022_02/723231167"/>
    <hyperlink ref="F468" r:id="rId75" display="https://podminky.urs.cz/item/CS_URS_2022_02/998723102"/>
    <hyperlink ref="F470" r:id="rId76" display="https://podminky.urs.cz/item/CS_URS_2022_02/998723181"/>
    <hyperlink ref="F473" r:id="rId77" display="https://podminky.urs.cz/item/CS_URS_2022_02/725659103"/>
    <hyperlink ref="F478" r:id="rId78" display="https://podminky.urs.cz/item/CS_URS_2022_02/998725102"/>
    <hyperlink ref="F480" r:id="rId79" display="https://podminky.urs.cz/item/CS_URS_2022_02/998725181"/>
    <hyperlink ref="F495" r:id="rId80" display="https://podminky.urs.cz/item/CS_URS_2022_02/998731102"/>
    <hyperlink ref="F497" r:id="rId81" display="https://podminky.urs.cz/item/CS_URS_2022_02/998731181"/>
    <hyperlink ref="F579" r:id="rId82" display="https://podminky.urs.cz/item/CS_URS_2022_02/751122151"/>
    <hyperlink ref="F582" r:id="rId83" display="https://podminky.urs.cz/item/CS_URS_2022_02/751398041"/>
    <hyperlink ref="F585" r:id="rId84" display="https://podminky.urs.cz/item/CS_URS_2022_02/751510042"/>
    <hyperlink ref="F588" r:id="rId85" display="https://podminky.urs.cz/item/CS_URS_2022_02/751572062"/>
    <hyperlink ref="F590" r:id="rId86" display="https://podminky.urs.cz/item/CS_URS_2022_02/998751101"/>
    <hyperlink ref="F592" r:id="rId87" display="https://podminky.urs.cz/item/CS_URS_2022_02/998751181"/>
    <hyperlink ref="F595" r:id="rId88" display="https://podminky.urs.cz/item/CS_URS_2022_02/767531111"/>
    <hyperlink ref="F603" r:id="rId89" display="https://podminky.urs.cz/item/CS_URS_2022_02/767531125"/>
    <hyperlink ref="F611" r:id="rId90" display="https://podminky.urs.cz/item/CS_URS_2022_02/767996805"/>
    <hyperlink ref="F616" r:id="rId91" display="https://podminky.urs.cz/item/CS_URS_2022_02/998767102"/>
    <hyperlink ref="F618" r:id="rId92" display="https://podminky.urs.cz/item/CS_URS_2022_02/998767181"/>
    <hyperlink ref="F621" r:id="rId93" display="https://podminky.urs.cz/item/CS_URS_2022_02/777111101"/>
    <hyperlink ref="F626" r:id="rId94" display="https://podminky.urs.cz/item/CS_URS_2022_02/777111111"/>
    <hyperlink ref="F628" r:id="rId95" display="https://podminky.urs.cz/item/CS_URS_2022_02/777111123"/>
    <hyperlink ref="F634" r:id="rId96" display="https://podminky.urs.cz/item/CS_URS_2022_02/777121115"/>
    <hyperlink ref="F636" r:id="rId97" display="https://podminky.urs.cz/item/CS_URS_2022_02/777131105"/>
    <hyperlink ref="F641" r:id="rId98" display="https://podminky.urs.cz/item/CS_URS_2022_02/777511125"/>
    <hyperlink ref="F647" r:id="rId99" display="https://podminky.urs.cz/item/CS_URS_2022_02/777612109"/>
    <hyperlink ref="F652" r:id="rId100" display="https://podminky.urs.cz/item/CS_URS_2022_02/998777102"/>
    <hyperlink ref="F654" r:id="rId101" display="https://podminky.urs.cz/item/CS_URS_2022_02/998777181"/>
    <hyperlink ref="F657" r:id="rId102" display="https://podminky.urs.cz/item/CS_URS_2022_02/789124210"/>
    <hyperlink ref="F661" r:id="rId103" display="https://podminky.urs.cz/item/CS_URS_2022_02/789124220"/>
    <hyperlink ref="F663" r:id="rId104" display="https://podminky.urs.cz/item/CS_URS_2022_02/789124230"/>
    <hyperlink ref="F665" r:id="rId105" display="https://podminky.urs.cz/item/CS_URS_2022_02/789124240"/>
    <hyperlink ref="F667" r:id="rId106" display="https://podminky.urs.cz/item/CS_URS_2022_02/789124260"/>
    <hyperlink ref="F669" r:id="rId107" display="https://podminky.urs.cz/item/CS_URS_2022_02/789124270"/>
    <hyperlink ref="F671" r:id="rId108" display="https://podminky.urs.cz/item/CS_URS_2022_02/789328110"/>
    <hyperlink ref="F673" r:id="rId109" display="https://podminky.urs.cz/item/CS_URS_2022_02/789328115"/>
    <hyperlink ref="F675" r:id="rId110" display="https://podminky.urs.cz/item/CS_URS_2022_02/78932812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89</v>
      </c>
    </row>
    <row r="4" s="1" customFormat="1" ht="24.96" customHeight="1">
      <c r="B4" s="21"/>
      <c r="D4" s="132" t="s">
        <v>104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26.25" customHeight="1">
      <c r="B7" s="21"/>
      <c r="E7" s="135" t="str">
        <f>'Rekapitulace stavby'!K6</f>
        <v>Stavba Tenisové haly na p.p.č. 422/1 nad stávající tenisové kurty k.ú. Klíše_revize_08/2022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1212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32</v>
      </c>
      <c r="G11" s="40"/>
      <c r="H11" s="40"/>
      <c r="I11" s="134" t="s">
        <v>20</v>
      </c>
      <c r="J11" s="138" t="s">
        <v>32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18. 10. 2022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32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35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37</v>
      </c>
      <c r="E20" s="40"/>
      <c r="F20" s="40"/>
      <c r="G20" s="40"/>
      <c r="H20" s="40"/>
      <c r="I20" s="134" t="s">
        <v>31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39</v>
      </c>
      <c r="F21" s="40"/>
      <c r="G21" s="40"/>
      <c r="H21" s="40"/>
      <c r="I21" s="134" t="s">
        <v>34</v>
      </c>
      <c r="J21" s="138" t="s">
        <v>32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41</v>
      </c>
      <c r="E23" s="40"/>
      <c r="F23" s="40"/>
      <c r="G23" s="40"/>
      <c r="H23" s="40"/>
      <c r="I23" s="134" t="s">
        <v>31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34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107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46</v>
      </c>
      <c r="E30" s="40"/>
      <c r="F30" s="40"/>
      <c r="G30" s="40"/>
      <c r="H30" s="40"/>
      <c r="I30" s="40"/>
      <c r="J30" s="146">
        <f>ROUND(J91, 0)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48</v>
      </c>
      <c r="G32" s="40"/>
      <c r="H32" s="40"/>
      <c r="I32" s="147" t="s">
        <v>47</v>
      </c>
      <c r="J32" s="147" t="s">
        <v>49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50</v>
      </c>
      <c r="E33" s="134" t="s">
        <v>51</v>
      </c>
      <c r="F33" s="149">
        <f>ROUND((SUM(BE91:BE277)),  0)</f>
        <v>0</v>
      </c>
      <c r="G33" s="40"/>
      <c r="H33" s="40"/>
      <c r="I33" s="150">
        <v>0.20999999999999999</v>
      </c>
      <c r="J33" s="149">
        <f>ROUND(((SUM(BE91:BE277))*I33),  0)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52</v>
      </c>
      <c r="F34" s="149">
        <f>ROUND((SUM(BF91:BF277)),  0)</f>
        <v>0</v>
      </c>
      <c r="G34" s="40"/>
      <c r="H34" s="40"/>
      <c r="I34" s="150">
        <v>0.14999999999999999</v>
      </c>
      <c r="J34" s="149">
        <f>ROUND(((SUM(BF91:BF277))*I34),  0)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53</v>
      </c>
      <c r="F35" s="149">
        <f>ROUND((SUM(BG91:BG277)),  0)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54</v>
      </c>
      <c r="F36" s="149">
        <f>ROUND((SUM(BH91:BH277)),  0)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55</v>
      </c>
      <c r="F37" s="149">
        <f>ROUND((SUM(BI91:BI277)),  0)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56</v>
      </c>
      <c r="E39" s="153"/>
      <c r="F39" s="153"/>
      <c r="G39" s="154" t="s">
        <v>57</v>
      </c>
      <c r="H39" s="155" t="s">
        <v>58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108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Stavba Tenisové haly na p.p.č. 422/1 nad stávající tenisové kurty k.ú. Klíše_revize_08/2022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IO01 - IO 01 - Přípojka plynu DN 50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Ústí n.L. - Klíše</v>
      </c>
      <c r="G52" s="42"/>
      <c r="H52" s="42"/>
      <c r="I52" s="33" t="s">
        <v>24</v>
      </c>
      <c r="J52" s="74" t="str">
        <f>IF(J12="","",J12)</f>
        <v>18. 10. 2022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>Statutární město Ústí nad Labem</v>
      </c>
      <c r="G54" s="42"/>
      <c r="H54" s="42"/>
      <c r="I54" s="33" t="s">
        <v>37</v>
      </c>
      <c r="J54" s="38" t="str">
        <f>E21</f>
        <v>Ateliér B3,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41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109</v>
      </c>
      <c r="D57" s="164"/>
      <c r="E57" s="164"/>
      <c r="F57" s="164"/>
      <c r="G57" s="164"/>
      <c r="H57" s="164"/>
      <c r="I57" s="164"/>
      <c r="J57" s="165" t="s">
        <v>110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78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111</v>
      </c>
    </row>
    <row r="60" s="9" customFormat="1" ht="24.96" customHeight="1">
      <c r="A60" s="9"/>
      <c r="B60" s="167"/>
      <c r="C60" s="168"/>
      <c r="D60" s="169" t="s">
        <v>112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113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116</v>
      </c>
      <c r="E62" s="176"/>
      <c r="F62" s="176"/>
      <c r="G62" s="176"/>
      <c r="H62" s="176"/>
      <c r="I62" s="176"/>
      <c r="J62" s="177">
        <f>J157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1213</v>
      </c>
      <c r="E63" s="176"/>
      <c r="F63" s="176"/>
      <c r="G63" s="176"/>
      <c r="H63" s="176"/>
      <c r="I63" s="176"/>
      <c r="J63" s="177">
        <f>J162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118</v>
      </c>
      <c r="E64" s="176"/>
      <c r="F64" s="176"/>
      <c r="G64" s="176"/>
      <c r="H64" s="176"/>
      <c r="I64" s="176"/>
      <c r="J64" s="177">
        <f>J177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119</v>
      </c>
      <c r="E65" s="176"/>
      <c r="F65" s="176"/>
      <c r="G65" s="176"/>
      <c r="H65" s="176"/>
      <c r="I65" s="176"/>
      <c r="J65" s="177">
        <f>J184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120</v>
      </c>
      <c r="E66" s="176"/>
      <c r="F66" s="176"/>
      <c r="G66" s="176"/>
      <c r="H66" s="176"/>
      <c r="I66" s="176"/>
      <c r="J66" s="177">
        <f>J207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121</v>
      </c>
      <c r="E67" s="170"/>
      <c r="F67" s="170"/>
      <c r="G67" s="170"/>
      <c r="H67" s="170"/>
      <c r="I67" s="170"/>
      <c r="J67" s="171">
        <f>J210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123</v>
      </c>
      <c r="E68" s="176"/>
      <c r="F68" s="176"/>
      <c r="G68" s="176"/>
      <c r="H68" s="176"/>
      <c r="I68" s="176"/>
      <c r="J68" s="177">
        <f>J211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1214</v>
      </c>
      <c r="E69" s="170"/>
      <c r="F69" s="170"/>
      <c r="G69" s="170"/>
      <c r="H69" s="170"/>
      <c r="I69" s="170"/>
      <c r="J69" s="171">
        <f>J227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1215</v>
      </c>
      <c r="E70" s="176"/>
      <c r="F70" s="176"/>
      <c r="G70" s="176"/>
      <c r="H70" s="176"/>
      <c r="I70" s="176"/>
      <c r="J70" s="177">
        <f>J228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1216</v>
      </c>
      <c r="E71" s="176"/>
      <c r="F71" s="176"/>
      <c r="G71" s="176"/>
      <c r="H71" s="176"/>
      <c r="I71" s="176"/>
      <c r="J71" s="177">
        <f>J261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4" t="s">
        <v>134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6.25" customHeight="1">
      <c r="A81" s="40"/>
      <c r="B81" s="41"/>
      <c r="C81" s="42"/>
      <c r="D81" s="42"/>
      <c r="E81" s="162" t="str">
        <f>E7</f>
        <v>Stavba Tenisové haly na p.p.č. 422/1 nad stávající tenisové kurty k.ú. Klíše_revize_08/2022</v>
      </c>
      <c r="F81" s="33"/>
      <c r="G81" s="33"/>
      <c r="H81" s="33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105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IO01 - IO 01 - Přípojka plynu DN 50</v>
      </c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22</v>
      </c>
      <c r="D85" s="42"/>
      <c r="E85" s="42"/>
      <c r="F85" s="28" t="str">
        <f>F12</f>
        <v>Ústí n.L. - Klíše</v>
      </c>
      <c r="G85" s="42"/>
      <c r="H85" s="42"/>
      <c r="I85" s="33" t="s">
        <v>24</v>
      </c>
      <c r="J85" s="74" t="str">
        <f>IF(J12="","",J12)</f>
        <v>18. 10. 2022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3" t="s">
        <v>30</v>
      </c>
      <c r="D87" s="42"/>
      <c r="E87" s="42"/>
      <c r="F87" s="28" t="str">
        <f>E15</f>
        <v>Statutární město Ústí nad Labem</v>
      </c>
      <c r="G87" s="42"/>
      <c r="H87" s="42"/>
      <c r="I87" s="33" t="s">
        <v>37</v>
      </c>
      <c r="J87" s="38" t="str">
        <f>E21</f>
        <v>Ateliér B3, spol. s r.o.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3" t="s">
        <v>35</v>
      </c>
      <c r="D88" s="42"/>
      <c r="E88" s="42"/>
      <c r="F88" s="28" t="str">
        <f>IF(E18="","",E18)</f>
        <v>Vyplň údaj</v>
      </c>
      <c r="G88" s="42"/>
      <c r="H88" s="42"/>
      <c r="I88" s="33" t="s">
        <v>41</v>
      </c>
      <c r="J88" s="38" t="str">
        <f>E24</f>
        <v xml:space="preserve">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9"/>
      <c r="B90" s="180"/>
      <c r="C90" s="181" t="s">
        <v>135</v>
      </c>
      <c r="D90" s="182" t="s">
        <v>65</v>
      </c>
      <c r="E90" s="182" t="s">
        <v>61</v>
      </c>
      <c r="F90" s="182" t="s">
        <v>62</v>
      </c>
      <c r="G90" s="182" t="s">
        <v>136</v>
      </c>
      <c r="H90" s="182" t="s">
        <v>137</v>
      </c>
      <c r="I90" s="182" t="s">
        <v>138</v>
      </c>
      <c r="J90" s="182" t="s">
        <v>110</v>
      </c>
      <c r="K90" s="183" t="s">
        <v>139</v>
      </c>
      <c r="L90" s="184"/>
      <c r="M90" s="94" t="s">
        <v>32</v>
      </c>
      <c r="N90" s="95" t="s">
        <v>50</v>
      </c>
      <c r="O90" s="95" t="s">
        <v>140</v>
      </c>
      <c r="P90" s="95" t="s">
        <v>141</v>
      </c>
      <c r="Q90" s="95" t="s">
        <v>142</v>
      </c>
      <c r="R90" s="95" t="s">
        <v>143</v>
      </c>
      <c r="S90" s="95" t="s">
        <v>144</v>
      </c>
      <c r="T90" s="96" t="s">
        <v>145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40"/>
      <c r="B91" s="41"/>
      <c r="C91" s="101" t="s">
        <v>146</v>
      </c>
      <c r="D91" s="42"/>
      <c r="E91" s="42"/>
      <c r="F91" s="42"/>
      <c r="G91" s="42"/>
      <c r="H91" s="42"/>
      <c r="I91" s="42"/>
      <c r="J91" s="185">
        <f>BK91</f>
        <v>0</v>
      </c>
      <c r="K91" s="42"/>
      <c r="L91" s="46"/>
      <c r="M91" s="97"/>
      <c r="N91" s="186"/>
      <c r="O91" s="98"/>
      <c r="P91" s="187">
        <f>P92+P210+P227</f>
        <v>0</v>
      </c>
      <c r="Q91" s="98"/>
      <c r="R91" s="187">
        <f>R92+R210+R227</f>
        <v>74.226041600000002</v>
      </c>
      <c r="S91" s="98"/>
      <c r="T91" s="188">
        <f>T92+T210+T227</f>
        <v>53.759999999999998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8" t="s">
        <v>79</v>
      </c>
      <c r="AU91" s="18" t="s">
        <v>111</v>
      </c>
      <c r="BK91" s="189">
        <f>BK92+BK210+BK227</f>
        <v>0</v>
      </c>
    </row>
    <row r="92" s="12" customFormat="1" ht="25.92" customHeight="1">
      <c r="A92" s="12"/>
      <c r="B92" s="190"/>
      <c r="C92" s="191"/>
      <c r="D92" s="192" t="s">
        <v>79</v>
      </c>
      <c r="E92" s="193" t="s">
        <v>147</v>
      </c>
      <c r="F92" s="193" t="s">
        <v>148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P93+P157+P162+P177+P184+P207</f>
        <v>0</v>
      </c>
      <c r="Q92" s="198"/>
      <c r="R92" s="199">
        <f>R93+R157+R162+R177+R184+R207</f>
        <v>74.080172000000005</v>
      </c>
      <c r="S92" s="198"/>
      <c r="T92" s="200">
        <f>T93+T157+T162+T177+T184+T207</f>
        <v>53.759999999999998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40</v>
      </c>
      <c r="AT92" s="202" t="s">
        <v>79</v>
      </c>
      <c r="AU92" s="202" t="s">
        <v>80</v>
      </c>
      <c r="AY92" s="201" t="s">
        <v>149</v>
      </c>
      <c r="BK92" s="203">
        <f>BK93+BK157+BK162+BK177+BK184+BK207</f>
        <v>0</v>
      </c>
    </row>
    <row r="93" s="12" customFormat="1" ht="22.8" customHeight="1">
      <c r="A93" s="12"/>
      <c r="B93" s="190"/>
      <c r="C93" s="191"/>
      <c r="D93" s="192" t="s">
        <v>79</v>
      </c>
      <c r="E93" s="204" t="s">
        <v>40</v>
      </c>
      <c r="F93" s="204" t="s">
        <v>150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SUM(P94:P156)</f>
        <v>0</v>
      </c>
      <c r="Q93" s="198"/>
      <c r="R93" s="199">
        <f>SUM(R94:R156)</f>
        <v>73.942800000000005</v>
      </c>
      <c r="S93" s="198"/>
      <c r="T93" s="200">
        <f>SUM(T94:T156)</f>
        <v>53.759999999999998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40</v>
      </c>
      <c r="AT93" s="202" t="s">
        <v>79</v>
      </c>
      <c r="AU93" s="202" t="s">
        <v>40</v>
      </c>
      <c r="AY93" s="201" t="s">
        <v>149</v>
      </c>
      <c r="BK93" s="203">
        <f>SUM(BK94:BK156)</f>
        <v>0</v>
      </c>
    </row>
    <row r="94" s="2" customFormat="1" ht="66.75" customHeight="1">
      <c r="A94" s="40"/>
      <c r="B94" s="41"/>
      <c r="C94" s="206" t="s">
        <v>40</v>
      </c>
      <c r="D94" s="206" t="s">
        <v>151</v>
      </c>
      <c r="E94" s="207" t="s">
        <v>1217</v>
      </c>
      <c r="F94" s="208" t="s">
        <v>1218</v>
      </c>
      <c r="G94" s="209" t="s">
        <v>154</v>
      </c>
      <c r="H94" s="210">
        <v>67.200000000000003</v>
      </c>
      <c r="I94" s="211"/>
      <c r="J94" s="212">
        <f>ROUND(I94*H94,2)</f>
        <v>0</v>
      </c>
      <c r="K94" s="208" t="s">
        <v>155</v>
      </c>
      <c r="L94" s="46"/>
      <c r="M94" s="213" t="s">
        <v>32</v>
      </c>
      <c r="N94" s="214" t="s">
        <v>51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0.57999999999999996</v>
      </c>
      <c r="T94" s="216">
        <f>S94*H94</f>
        <v>38.975999999999999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156</v>
      </c>
      <c r="AT94" s="217" t="s">
        <v>151</v>
      </c>
      <c r="AU94" s="217" t="s">
        <v>89</v>
      </c>
      <c r="AY94" s="18" t="s">
        <v>149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40</v>
      </c>
      <c r="BK94" s="218">
        <f>ROUND(I94*H94,2)</f>
        <v>0</v>
      </c>
      <c r="BL94" s="18" t="s">
        <v>156</v>
      </c>
      <c r="BM94" s="217" t="s">
        <v>1219</v>
      </c>
    </row>
    <row r="95" s="2" customFormat="1">
      <c r="A95" s="40"/>
      <c r="B95" s="41"/>
      <c r="C95" s="42"/>
      <c r="D95" s="219" t="s">
        <v>158</v>
      </c>
      <c r="E95" s="42"/>
      <c r="F95" s="220" t="s">
        <v>1220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8" t="s">
        <v>158</v>
      </c>
      <c r="AU95" s="18" t="s">
        <v>89</v>
      </c>
    </row>
    <row r="96" s="13" customFormat="1">
      <c r="A96" s="13"/>
      <c r="B96" s="226"/>
      <c r="C96" s="227"/>
      <c r="D96" s="224" t="s">
        <v>162</v>
      </c>
      <c r="E96" s="228" t="s">
        <v>32</v>
      </c>
      <c r="F96" s="229" t="s">
        <v>1221</v>
      </c>
      <c r="G96" s="227"/>
      <c r="H96" s="228" t="s">
        <v>32</v>
      </c>
      <c r="I96" s="230"/>
      <c r="J96" s="227"/>
      <c r="K96" s="227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162</v>
      </c>
      <c r="AU96" s="235" t="s">
        <v>89</v>
      </c>
      <c r="AV96" s="13" t="s">
        <v>40</v>
      </c>
      <c r="AW96" s="13" t="s">
        <v>38</v>
      </c>
      <c r="AX96" s="13" t="s">
        <v>80</v>
      </c>
      <c r="AY96" s="235" t="s">
        <v>149</v>
      </c>
    </row>
    <row r="97" s="14" customFormat="1">
      <c r="A97" s="14"/>
      <c r="B97" s="236"/>
      <c r="C97" s="237"/>
      <c r="D97" s="224" t="s">
        <v>162</v>
      </c>
      <c r="E97" s="238" t="s">
        <v>32</v>
      </c>
      <c r="F97" s="239" t="s">
        <v>1222</v>
      </c>
      <c r="G97" s="237"/>
      <c r="H97" s="240">
        <v>67.200000000000003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162</v>
      </c>
      <c r="AU97" s="246" t="s">
        <v>89</v>
      </c>
      <c r="AV97" s="14" t="s">
        <v>89</v>
      </c>
      <c r="AW97" s="14" t="s">
        <v>38</v>
      </c>
      <c r="AX97" s="14" t="s">
        <v>80</v>
      </c>
      <c r="AY97" s="246" t="s">
        <v>149</v>
      </c>
    </row>
    <row r="98" s="2" customFormat="1" ht="66.75" customHeight="1">
      <c r="A98" s="40"/>
      <c r="B98" s="41"/>
      <c r="C98" s="206" t="s">
        <v>89</v>
      </c>
      <c r="D98" s="206" t="s">
        <v>151</v>
      </c>
      <c r="E98" s="207" t="s">
        <v>1223</v>
      </c>
      <c r="F98" s="208" t="s">
        <v>1224</v>
      </c>
      <c r="G98" s="209" t="s">
        <v>154</v>
      </c>
      <c r="H98" s="210">
        <v>67.200000000000003</v>
      </c>
      <c r="I98" s="211"/>
      <c r="J98" s="212">
        <f>ROUND(I98*H98,2)</f>
        <v>0</v>
      </c>
      <c r="K98" s="208" t="s">
        <v>155</v>
      </c>
      <c r="L98" s="46"/>
      <c r="M98" s="213" t="s">
        <v>32</v>
      </c>
      <c r="N98" s="214" t="s">
        <v>51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0.22</v>
      </c>
      <c r="T98" s="216">
        <f>S98*H98</f>
        <v>14.784000000000001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156</v>
      </c>
      <c r="AT98" s="217" t="s">
        <v>151</v>
      </c>
      <c r="AU98" s="217" t="s">
        <v>89</v>
      </c>
      <c r="AY98" s="18" t="s">
        <v>149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40</v>
      </c>
      <c r="BK98" s="218">
        <f>ROUND(I98*H98,2)</f>
        <v>0</v>
      </c>
      <c r="BL98" s="18" t="s">
        <v>156</v>
      </c>
      <c r="BM98" s="217" t="s">
        <v>1225</v>
      </c>
    </row>
    <row r="99" s="2" customFormat="1">
      <c r="A99" s="40"/>
      <c r="B99" s="41"/>
      <c r="C99" s="42"/>
      <c r="D99" s="219" t="s">
        <v>158</v>
      </c>
      <c r="E99" s="42"/>
      <c r="F99" s="220" t="s">
        <v>1226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8" t="s">
        <v>158</v>
      </c>
      <c r="AU99" s="18" t="s">
        <v>89</v>
      </c>
    </row>
    <row r="100" s="13" customFormat="1">
      <c r="A100" s="13"/>
      <c r="B100" s="226"/>
      <c r="C100" s="227"/>
      <c r="D100" s="224" t="s">
        <v>162</v>
      </c>
      <c r="E100" s="228" t="s">
        <v>32</v>
      </c>
      <c r="F100" s="229" t="s">
        <v>1221</v>
      </c>
      <c r="G100" s="227"/>
      <c r="H100" s="228" t="s">
        <v>32</v>
      </c>
      <c r="I100" s="230"/>
      <c r="J100" s="227"/>
      <c r="K100" s="227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162</v>
      </c>
      <c r="AU100" s="235" t="s">
        <v>89</v>
      </c>
      <c r="AV100" s="13" t="s">
        <v>40</v>
      </c>
      <c r="AW100" s="13" t="s">
        <v>38</v>
      </c>
      <c r="AX100" s="13" t="s">
        <v>80</v>
      </c>
      <c r="AY100" s="235" t="s">
        <v>149</v>
      </c>
    </row>
    <row r="101" s="14" customFormat="1">
      <c r="A101" s="14"/>
      <c r="B101" s="236"/>
      <c r="C101" s="237"/>
      <c r="D101" s="224" t="s">
        <v>162</v>
      </c>
      <c r="E101" s="238" t="s">
        <v>32</v>
      </c>
      <c r="F101" s="239" t="s">
        <v>1222</v>
      </c>
      <c r="G101" s="237"/>
      <c r="H101" s="240">
        <v>67.200000000000003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162</v>
      </c>
      <c r="AU101" s="246" t="s">
        <v>89</v>
      </c>
      <c r="AV101" s="14" t="s">
        <v>89</v>
      </c>
      <c r="AW101" s="14" t="s">
        <v>38</v>
      </c>
      <c r="AX101" s="14" t="s">
        <v>80</v>
      </c>
      <c r="AY101" s="246" t="s">
        <v>149</v>
      </c>
    </row>
    <row r="102" s="2" customFormat="1" ht="37.8" customHeight="1">
      <c r="A102" s="40"/>
      <c r="B102" s="41"/>
      <c r="C102" s="206" t="s">
        <v>172</v>
      </c>
      <c r="D102" s="206" t="s">
        <v>151</v>
      </c>
      <c r="E102" s="207" t="s">
        <v>1227</v>
      </c>
      <c r="F102" s="208" t="s">
        <v>1228</v>
      </c>
      <c r="G102" s="209" t="s">
        <v>524</v>
      </c>
      <c r="H102" s="210">
        <v>228</v>
      </c>
      <c r="I102" s="211"/>
      <c r="J102" s="212">
        <f>ROUND(I102*H102,2)</f>
        <v>0</v>
      </c>
      <c r="K102" s="208" t="s">
        <v>155</v>
      </c>
      <c r="L102" s="46"/>
      <c r="M102" s="213" t="s">
        <v>32</v>
      </c>
      <c r="N102" s="214" t="s">
        <v>51</v>
      </c>
      <c r="O102" s="86"/>
      <c r="P102" s="215">
        <f>O102*H102</f>
        <v>0</v>
      </c>
      <c r="Q102" s="215">
        <v>0.00010000000000000001</v>
      </c>
      <c r="R102" s="215">
        <f>Q102*H102</f>
        <v>0.022800000000000001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156</v>
      </c>
      <c r="AT102" s="217" t="s">
        <v>151</v>
      </c>
      <c r="AU102" s="217" t="s">
        <v>89</v>
      </c>
      <c r="AY102" s="18" t="s">
        <v>149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8" t="s">
        <v>40</v>
      </c>
      <c r="BK102" s="218">
        <f>ROUND(I102*H102,2)</f>
        <v>0</v>
      </c>
      <c r="BL102" s="18" t="s">
        <v>156</v>
      </c>
      <c r="BM102" s="217" t="s">
        <v>1229</v>
      </c>
    </row>
    <row r="103" s="2" customFormat="1">
      <c r="A103" s="40"/>
      <c r="B103" s="41"/>
      <c r="C103" s="42"/>
      <c r="D103" s="219" t="s">
        <v>158</v>
      </c>
      <c r="E103" s="42"/>
      <c r="F103" s="220" t="s">
        <v>1230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8" t="s">
        <v>158</v>
      </c>
      <c r="AU103" s="18" t="s">
        <v>89</v>
      </c>
    </row>
    <row r="104" s="13" customFormat="1">
      <c r="A104" s="13"/>
      <c r="B104" s="226"/>
      <c r="C104" s="227"/>
      <c r="D104" s="224" t="s">
        <v>162</v>
      </c>
      <c r="E104" s="228" t="s">
        <v>32</v>
      </c>
      <c r="F104" s="229" t="s">
        <v>1221</v>
      </c>
      <c r="G104" s="227"/>
      <c r="H104" s="228" t="s">
        <v>32</v>
      </c>
      <c r="I104" s="230"/>
      <c r="J104" s="227"/>
      <c r="K104" s="227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162</v>
      </c>
      <c r="AU104" s="235" t="s">
        <v>89</v>
      </c>
      <c r="AV104" s="13" t="s">
        <v>40</v>
      </c>
      <c r="AW104" s="13" t="s">
        <v>38</v>
      </c>
      <c r="AX104" s="13" t="s">
        <v>80</v>
      </c>
      <c r="AY104" s="235" t="s">
        <v>149</v>
      </c>
    </row>
    <row r="105" s="14" customFormat="1">
      <c r="A105" s="14"/>
      <c r="B105" s="236"/>
      <c r="C105" s="237"/>
      <c r="D105" s="224" t="s">
        <v>162</v>
      </c>
      <c r="E105" s="238" t="s">
        <v>32</v>
      </c>
      <c r="F105" s="239" t="s">
        <v>1231</v>
      </c>
      <c r="G105" s="237"/>
      <c r="H105" s="240">
        <v>228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162</v>
      </c>
      <c r="AU105" s="246" t="s">
        <v>89</v>
      </c>
      <c r="AV105" s="14" t="s">
        <v>89</v>
      </c>
      <c r="AW105" s="14" t="s">
        <v>38</v>
      </c>
      <c r="AX105" s="14" t="s">
        <v>80</v>
      </c>
      <c r="AY105" s="246" t="s">
        <v>149</v>
      </c>
    </row>
    <row r="106" s="2" customFormat="1" ht="37.8" customHeight="1">
      <c r="A106" s="40"/>
      <c r="B106" s="41"/>
      <c r="C106" s="206" t="s">
        <v>156</v>
      </c>
      <c r="D106" s="206" t="s">
        <v>151</v>
      </c>
      <c r="E106" s="207" t="s">
        <v>1232</v>
      </c>
      <c r="F106" s="208" t="s">
        <v>1233</v>
      </c>
      <c r="G106" s="209" t="s">
        <v>524</v>
      </c>
      <c r="H106" s="210">
        <v>228</v>
      </c>
      <c r="I106" s="211"/>
      <c r="J106" s="212">
        <f>ROUND(I106*H106,2)</f>
        <v>0</v>
      </c>
      <c r="K106" s="208" t="s">
        <v>155</v>
      </c>
      <c r="L106" s="46"/>
      <c r="M106" s="213" t="s">
        <v>32</v>
      </c>
      <c r="N106" s="214" t="s">
        <v>51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156</v>
      </c>
      <c r="AT106" s="217" t="s">
        <v>151</v>
      </c>
      <c r="AU106" s="217" t="s">
        <v>89</v>
      </c>
      <c r="AY106" s="18" t="s">
        <v>149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40</v>
      </c>
      <c r="BK106" s="218">
        <f>ROUND(I106*H106,2)</f>
        <v>0</v>
      </c>
      <c r="BL106" s="18" t="s">
        <v>156</v>
      </c>
      <c r="BM106" s="217" t="s">
        <v>1234</v>
      </c>
    </row>
    <row r="107" s="2" customFormat="1">
      <c r="A107" s="40"/>
      <c r="B107" s="41"/>
      <c r="C107" s="42"/>
      <c r="D107" s="219" t="s">
        <v>158</v>
      </c>
      <c r="E107" s="42"/>
      <c r="F107" s="220" t="s">
        <v>1235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8" t="s">
        <v>158</v>
      </c>
      <c r="AU107" s="18" t="s">
        <v>89</v>
      </c>
    </row>
    <row r="108" s="2" customFormat="1" ht="37.8" customHeight="1">
      <c r="A108" s="40"/>
      <c r="B108" s="41"/>
      <c r="C108" s="206" t="s">
        <v>187</v>
      </c>
      <c r="D108" s="206" t="s">
        <v>151</v>
      </c>
      <c r="E108" s="207" t="s">
        <v>1236</v>
      </c>
      <c r="F108" s="208" t="s">
        <v>1237</v>
      </c>
      <c r="G108" s="209" t="s">
        <v>175</v>
      </c>
      <c r="H108" s="210">
        <v>0.66000000000000003</v>
      </c>
      <c r="I108" s="211"/>
      <c r="J108" s="212">
        <f>ROUND(I108*H108,2)</f>
        <v>0</v>
      </c>
      <c r="K108" s="208" t="s">
        <v>155</v>
      </c>
      <c r="L108" s="46"/>
      <c r="M108" s="213" t="s">
        <v>32</v>
      </c>
      <c r="N108" s="214" t="s">
        <v>51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156</v>
      </c>
      <c r="AT108" s="217" t="s">
        <v>151</v>
      </c>
      <c r="AU108" s="217" t="s">
        <v>89</v>
      </c>
      <c r="AY108" s="18" t="s">
        <v>149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40</v>
      </c>
      <c r="BK108" s="218">
        <f>ROUND(I108*H108,2)</f>
        <v>0</v>
      </c>
      <c r="BL108" s="18" t="s">
        <v>156</v>
      </c>
      <c r="BM108" s="217" t="s">
        <v>1238</v>
      </c>
    </row>
    <row r="109" s="2" customFormat="1">
      <c r="A109" s="40"/>
      <c r="B109" s="41"/>
      <c r="C109" s="42"/>
      <c r="D109" s="219" t="s">
        <v>158</v>
      </c>
      <c r="E109" s="42"/>
      <c r="F109" s="220" t="s">
        <v>1239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8" t="s">
        <v>158</v>
      </c>
      <c r="AU109" s="18" t="s">
        <v>89</v>
      </c>
    </row>
    <row r="110" s="13" customFormat="1">
      <c r="A110" s="13"/>
      <c r="B110" s="226"/>
      <c r="C110" s="227"/>
      <c r="D110" s="224" t="s">
        <v>162</v>
      </c>
      <c r="E110" s="228" t="s">
        <v>32</v>
      </c>
      <c r="F110" s="229" t="s">
        <v>1221</v>
      </c>
      <c r="G110" s="227"/>
      <c r="H110" s="228" t="s">
        <v>32</v>
      </c>
      <c r="I110" s="230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162</v>
      </c>
      <c r="AU110" s="235" t="s">
        <v>89</v>
      </c>
      <c r="AV110" s="13" t="s">
        <v>40</v>
      </c>
      <c r="AW110" s="13" t="s">
        <v>38</v>
      </c>
      <c r="AX110" s="13" t="s">
        <v>80</v>
      </c>
      <c r="AY110" s="235" t="s">
        <v>149</v>
      </c>
    </row>
    <row r="111" s="14" customFormat="1">
      <c r="A111" s="14"/>
      <c r="B111" s="236"/>
      <c r="C111" s="237"/>
      <c r="D111" s="224" t="s">
        <v>162</v>
      </c>
      <c r="E111" s="238" t="s">
        <v>32</v>
      </c>
      <c r="F111" s="239" t="s">
        <v>1240</v>
      </c>
      <c r="G111" s="237"/>
      <c r="H111" s="240">
        <v>0.66000000000000003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162</v>
      </c>
      <c r="AU111" s="246" t="s">
        <v>89</v>
      </c>
      <c r="AV111" s="14" t="s">
        <v>89</v>
      </c>
      <c r="AW111" s="14" t="s">
        <v>38</v>
      </c>
      <c r="AX111" s="14" t="s">
        <v>80</v>
      </c>
      <c r="AY111" s="246" t="s">
        <v>149</v>
      </c>
    </row>
    <row r="112" s="2" customFormat="1" ht="44.25" customHeight="1">
      <c r="A112" s="40"/>
      <c r="B112" s="41"/>
      <c r="C112" s="206" t="s">
        <v>194</v>
      </c>
      <c r="D112" s="206" t="s">
        <v>151</v>
      </c>
      <c r="E112" s="207" t="s">
        <v>202</v>
      </c>
      <c r="F112" s="208" t="s">
        <v>203</v>
      </c>
      <c r="G112" s="209" t="s">
        <v>175</v>
      </c>
      <c r="H112" s="210">
        <v>26.207999999999998</v>
      </c>
      <c r="I112" s="211"/>
      <c r="J112" s="212">
        <f>ROUND(I112*H112,2)</f>
        <v>0</v>
      </c>
      <c r="K112" s="208" t="s">
        <v>155</v>
      </c>
      <c r="L112" s="46"/>
      <c r="M112" s="213" t="s">
        <v>32</v>
      </c>
      <c r="N112" s="214" t="s">
        <v>51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156</v>
      </c>
      <c r="AT112" s="217" t="s">
        <v>151</v>
      </c>
      <c r="AU112" s="217" t="s">
        <v>89</v>
      </c>
      <c r="AY112" s="18" t="s">
        <v>149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8" t="s">
        <v>40</v>
      </c>
      <c r="BK112" s="218">
        <f>ROUND(I112*H112,2)</f>
        <v>0</v>
      </c>
      <c r="BL112" s="18" t="s">
        <v>156</v>
      </c>
      <c r="BM112" s="217" t="s">
        <v>1241</v>
      </c>
    </row>
    <row r="113" s="2" customFormat="1">
      <c r="A113" s="40"/>
      <c r="B113" s="41"/>
      <c r="C113" s="42"/>
      <c r="D113" s="219" t="s">
        <v>158</v>
      </c>
      <c r="E113" s="42"/>
      <c r="F113" s="220" t="s">
        <v>205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8" t="s">
        <v>158</v>
      </c>
      <c r="AU113" s="18" t="s">
        <v>89</v>
      </c>
    </row>
    <row r="114" s="13" customFormat="1">
      <c r="A114" s="13"/>
      <c r="B114" s="226"/>
      <c r="C114" s="227"/>
      <c r="D114" s="224" t="s">
        <v>162</v>
      </c>
      <c r="E114" s="228" t="s">
        <v>32</v>
      </c>
      <c r="F114" s="229" t="s">
        <v>1221</v>
      </c>
      <c r="G114" s="227"/>
      <c r="H114" s="228" t="s">
        <v>32</v>
      </c>
      <c r="I114" s="230"/>
      <c r="J114" s="227"/>
      <c r="K114" s="227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162</v>
      </c>
      <c r="AU114" s="235" t="s">
        <v>89</v>
      </c>
      <c r="AV114" s="13" t="s">
        <v>40</v>
      </c>
      <c r="AW114" s="13" t="s">
        <v>38</v>
      </c>
      <c r="AX114" s="13" t="s">
        <v>80</v>
      </c>
      <c r="AY114" s="235" t="s">
        <v>149</v>
      </c>
    </row>
    <row r="115" s="14" customFormat="1">
      <c r="A115" s="14"/>
      <c r="B115" s="236"/>
      <c r="C115" s="237"/>
      <c r="D115" s="224" t="s">
        <v>162</v>
      </c>
      <c r="E115" s="238" t="s">
        <v>32</v>
      </c>
      <c r="F115" s="239" t="s">
        <v>1242</v>
      </c>
      <c r="G115" s="237"/>
      <c r="H115" s="240">
        <v>44.351999999999997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162</v>
      </c>
      <c r="AU115" s="246" t="s">
        <v>89</v>
      </c>
      <c r="AV115" s="14" t="s">
        <v>89</v>
      </c>
      <c r="AW115" s="14" t="s">
        <v>38</v>
      </c>
      <c r="AX115" s="14" t="s">
        <v>80</v>
      </c>
      <c r="AY115" s="246" t="s">
        <v>149</v>
      </c>
    </row>
    <row r="116" s="14" customFormat="1">
      <c r="A116" s="14"/>
      <c r="B116" s="236"/>
      <c r="C116" s="237"/>
      <c r="D116" s="224" t="s">
        <v>162</v>
      </c>
      <c r="E116" s="238" t="s">
        <v>32</v>
      </c>
      <c r="F116" s="239" t="s">
        <v>1243</v>
      </c>
      <c r="G116" s="237"/>
      <c r="H116" s="240">
        <v>-18.143999999999998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162</v>
      </c>
      <c r="AU116" s="246" t="s">
        <v>89</v>
      </c>
      <c r="AV116" s="14" t="s">
        <v>89</v>
      </c>
      <c r="AW116" s="14" t="s">
        <v>38</v>
      </c>
      <c r="AX116" s="14" t="s">
        <v>80</v>
      </c>
      <c r="AY116" s="246" t="s">
        <v>149</v>
      </c>
    </row>
    <row r="117" s="15" customFormat="1">
      <c r="A117" s="15"/>
      <c r="B117" s="247"/>
      <c r="C117" s="248"/>
      <c r="D117" s="224" t="s">
        <v>162</v>
      </c>
      <c r="E117" s="249" t="s">
        <v>32</v>
      </c>
      <c r="F117" s="250" t="s">
        <v>180</v>
      </c>
      <c r="G117" s="248"/>
      <c r="H117" s="251">
        <v>26.207999999999998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162</v>
      </c>
      <c r="AU117" s="257" t="s">
        <v>89</v>
      </c>
      <c r="AV117" s="15" t="s">
        <v>156</v>
      </c>
      <c r="AW117" s="15" t="s">
        <v>4</v>
      </c>
      <c r="AX117" s="15" t="s">
        <v>40</v>
      </c>
      <c r="AY117" s="257" t="s">
        <v>149</v>
      </c>
    </row>
    <row r="118" s="2" customFormat="1" ht="44.25" customHeight="1">
      <c r="A118" s="40"/>
      <c r="B118" s="41"/>
      <c r="C118" s="206" t="s">
        <v>201</v>
      </c>
      <c r="D118" s="206" t="s">
        <v>151</v>
      </c>
      <c r="E118" s="207" t="s">
        <v>216</v>
      </c>
      <c r="F118" s="208" t="s">
        <v>217</v>
      </c>
      <c r="G118" s="209" t="s">
        <v>175</v>
      </c>
      <c r="H118" s="210">
        <v>17.472000000000001</v>
      </c>
      <c r="I118" s="211"/>
      <c r="J118" s="212">
        <f>ROUND(I118*H118,2)</f>
        <v>0</v>
      </c>
      <c r="K118" s="208" t="s">
        <v>155</v>
      </c>
      <c r="L118" s="46"/>
      <c r="M118" s="213" t="s">
        <v>32</v>
      </c>
      <c r="N118" s="214" t="s">
        <v>51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156</v>
      </c>
      <c r="AT118" s="217" t="s">
        <v>151</v>
      </c>
      <c r="AU118" s="217" t="s">
        <v>89</v>
      </c>
      <c r="AY118" s="18" t="s">
        <v>149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40</v>
      </c>
      <c r="BK118" s="218">
        <f>ROUND(I118*H118,2)</f>
        <v>0</v>
      </c>
      <c r="BL118" s="18" t="s">
        <v>156</v>
      </c>
      <c r="BM118" s="217" t="s">
        <v>1244</v>
      </c>
    </row>
    <row r="119" s="2" customFormat="1">
      <c r="A119" s="40"/>
      <c r="B119" s="41"/>
      <c r="C119" s="42"/>
      <c r="D119" s="219" t="s">
        <v>158</v>
      </c>
      <c r="E119" s="42"/>
      <c r="F119" s="220" t="s">
        <v>219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158</v>
      </c>
      <c r="AU119" s="18" t="s">
        <v>89</v>
      </c>
    </row>
    <row r="120" s="13" customFormat="1">
      <c r="A120" s="13"/>
      <c r="B120" s="226"/>
      <c r="C120" s="227"/>
      <c r="D120" s="224" t="s">
        <v>162</v>
      </c>
      <c r="E120" s="228" t="s">
        <v>32</v>
      </c>
      <c r="F120" s="229" t="s">
        <v>1221</v>
      </c>
      <c r="G120" s="227"/>
      <c r="H120" s="228" t="s">
        <v>32</v>
      </c>
      <c r="I120" s="230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162</v>
      </c>
      <c r="AU120" s="235" t="s">
        <v>89</v>
      </c>
      <c r="AV120" s="13" t="s">
        <v>40</v>
      </c>
      <c r="AW120" s="13" t="s">
        <v>38</v>
      </c>
      <c r="AX120" s="13" t="s">
        <v>80</v>
      </c>
      <c r="AY120" s="235" t="s">
        <v>149</v>
      </c>
    </row>
    <row r="121" s="14" customFormat="1">
      <c r="A121" s="14"/>
      <c r="B121" s="236"/>
      <c r="C121" s="237"/>
      <c r="D121" s="224" t="s">
        <v>162</v>
      </c>
      <c r="E121" s="238" t="s">
        <v>32</v>
      </c>
      <c r="F121" s="239" t="s">
        <v>1245</v>
      </c>
      <c r="G121" s="237"/>
      <c r="H121" s="240">
        <v>29.568000000000001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162</v>
      </c>
      <c r="AU121" s="246" t="s">
        <v>89</v>
      </c>
      <c r="AV121" s="14" t="s">
        <v>89</v>
      </c>
      <c r="AW121" s="14" t="s">
        <v>38</v>
      </c>
      <c r="AX121" s="14" t="s">
        <v>80</v>
      </c>
      <c r="AY121" s="246" t="s">
        <v>149</v>
      </c>
    </row>
    <row r="122" s="14" customFormat="1">
      <c r="A122" s="14"/>
      <c r="B122" s="236"/>
      <c r="C122" s="237"/>
      <c r="D122" s="224" t="s">
        <v>162</v>
      </c>
      <c r="E122" s="238" t="s">
        <v>32</v>
      </c>
      <c r="F122" s="239" t="s">
        <v>1246</v>
      </c>
      <c r="G122" s="237"/>
      <c r="H122" s="240">
        <v>-12.096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162</v>
      </c>
      <c r="AU122" s="246" t="s">
        <v>89</v>
      </c>
      <c r="AV122" s="14" t="s">
        <v>89</v>
      </c>
      <c r="AW122" s="14" t="s">
        <v>38</v>
      </c>
      <c r="AX122" s="14" t="s">
        <v>80</v>
      </c>
      <c r="AY122" s="246" t="s">
        <v>149</v>
      </c>
    </row>
    <row r="123" s="15" customFormat="1">
      <c r="A123" s="15"/>
      <c r="B123" s="247"/>
      <c r="C123" s="248"/>
      <c r="D123" s="224" t="s">
        <v>162</v>
      </c>
      <c r="E123" s="249" t="s">
        <v>32</v>
      </c>
      <c r="F123" s="250" t="s">
        <v>180</v>
      </c>
      <c r="G123" s="248"/>
      <c r="H123" s="251">
        <v>17.472000000000001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7" t="s">
        <v>162</v>
      </c>
      <c r="AU123" s="257" t="s">
        <v>89</v>
      </c>
      <c r="AV123" s="15" t="s">
        <v>156</v>
      </c>
      <c r="AW123" s="15" t="s">
        <v>4</v>
      </c>
      <c r="AX123" s="15" t="s">
        <v>40</v>
      </c>
      <c r="AY123" s="257" t="s">
        <v>149</v>
      </c>
    </row>
    <row r="124" s="2" customFormat="1" ht="62.7" customHeight="1">
      <c r="A124" s="40"/>
      <c r="B124" s="41"/>
      <c r="C124" s="206" t="s">
        <v>208</v>
      </c>
      <c r="D124" s="206" t="s">
        <v>151</v>
      </c>
      <c r="E124" s="207" t="s">
        <v>1247</v>
      </c>
      <c r="F124" s="208" t="s">
        <v>1248</v>
      </c>
      <c r="G124" s="209" t="s">
        <v>175</v>
      </c>
      <c r="H124" s="210">
        <v>43.68</v>
      </c>
      <c r="I124" s="211"/>
      <c r="J124" s="212">
        <f>ROUND(I124*H124,2)</f>
        <v>0</v>
      </c>
      <c r="K124" s="208" t="s">
        <v>155</v>
      </c>
      <c r="L124" s="46"/>
      <c r="M124" s="213" t="s">
        <v>32</v>
      </c>
      <c r="N124" s="214" t="s">
        <v>51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156</v>
      </c>
      <c r="AT124" s="217" t="s">
        <v>151</v>
      </c>
      <c r="AU124" s="217" t="s">
        <v>89</v>
      </c>
      <c r="AY124" s="18" t="s">
        <v>149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40</v>
      </c>
      <c r="BK124" s="218">
        <f>ROUND(I124*H124,2)</f>
        <v>0</v>
      </c>
      <c r="BL124" s="18" t="s">
        <v>156</v>
      </c>
      <c r="BM124" s="217" t="s">
        <v>1249</v>
      </c>
    </row>
    <row r="125" s="2" customFormat="1">
      <c r="A125" s="40"/>
      <c r="B125" s="41"/>
      <c r="C125" s="42"/>
      <c r="D125" s="219" t="s">
        <v>158</v>
      </c>
      <c r="E125" s="42"/>
      <c r="F125" s="220" t="s">
        <v>1250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158</v>
      </c>
      <c r="AU125" s="18" t="s">
        <v>89</v>
      </c>
    </row>
    <row r="126" s="13" customFormat="1">
      <c r="A126" s="13"/>
      <c r="B126" s="226"/>
      <c r="C126" s="227"/>
      <c r="D126" s="224" t="s">
        <v>162</v>
      </c>
      <c r="E126" s="228" t="s">
        <v>32</v>
      </c>
      <c r="F126" s="229" t="s">
        <v>1251</v>
      </c>
      <c r="G126" s="227"/>
      <c r="H126" s="228" t="s">
        <v>32</v>
      </c>
      <c r="I126" s="230"/>
      <c r="J126" s="227"/>
      <c r="K126" s="227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162</v>
      </c>
      <c r="AU126" s="235" t="s">
        <v>89</v>
      </c>
      <c r="AV126" s="13" t="s">
        <v>40</v>
      </c>
      <c r="AW126" s="13" t="s">
        <v>38</v>
      </c>
      <c r="AX126" s="13" t="s">
        <v>80</v>
      </c>
      <c r="AY126" s="235" t="s">
        <v>149</v>
      </c>
    </row>
    <row r="127" s="14" customFormat="1">
      <c r="A127" s="14"/>
      <c r="B127" s="236"/>
      <c r="C127" s="237"/>
      <c r="D127" s="224" t="s">
        <v>162</v>
      </c>
      <c r="E127" s="238" t="s">
        <v>32</v>
      </c>
      <c r="F127" s="239" t="s">
        <v>1252</v>
      </c>
      <c r="G127" s="237"/>
      <c r="H127" s="240">
        <v>43.68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162</v>
      </c>
      <c r="AU127" s="246" t="s">
        <v>89</v>
      </c>
      <c r="AV127" s="14" t="s">
        <v>89</v>
      </c>
      <c r="AW127" s="14" t="s">
        <v>38</v>
      </c>
      <c r="AX127" s="14" t="s">
        <v>80</v>
      </c>
      <c r="AY127" s="246" t="s">
        <v>149</v>
      </c>
    </row>
    <row r="128" s="15" customFormat="1">
      <c r="A128" s="15"/>
      <c r="B128" s="247"/>
      <c r="C128" s="248"/>
      <c r="D128" s="224" t="s">
        <v>162</v>
      </c>
      <c r="E128" s="249" t="s">
        <v>32</v>
      </c>
      <c r="F128" s="250" t="s">
        <v>180</v>
      </c>
      <c r="G128" s="248"/>
      <c r="H128" s="251">
        <v>43.68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7" t="s">
        <v>162</v>
      </c>
      <c r="AU128" s="257" t="s">
        <v>89</v>
      </c>
      <c r="AV128" s="15" t="s">
        <v>156</v>
      </c>
      <c r="AW128" s="15" t="s">
        <v>4</v>
      </c>
      <c r="AX128" s="15" t="s">
        <v>40</v>
      </c>
      <c r="AY128" s="257" t="s">
        <v>149</v>
      </c>
    </row>
    <row r="129" s="2" customFormat="1" ht="44.25" customHeight="1">
      <c r="A129" s="40"/>
      <c r="B129" s="41"/>
      <c r="C129" s="206" t="s">
        <v>215</v>
      </c>
      <c r="D129" s="206" t="s">
        <v>151</v>
      </c>
      <c r="E129" s="207" t="s">
        <v>263</v>
      </c>
      <c r="F129" s="208" t="s">
        <v>264</v>
      </c>
      <c r="G129" s="209" t="s">
        <v>265</v>
      </c>
      <c r="H129" s="210">
        <v>80.808000000000007</v>
      </c>
      <c r="I129" s="211"/>
      <c r="J129" s="212">
        <f>ROUND(I129*H129,2)</f>
        <v>0</v>
      </c>
      <c r="K129" s="208" t="s">
        <v>155</v>
      </c>
      <c r="L129" s="46"/>
      <c r="M129" s="213" t="s">
        <v>32</v>
      </c>
      <c r="N129" s="214" t="s">
        <v>51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156</v>
      </c>
      <c r="AT129" s="217" t="s">
        <v>151</v>
      </c>
      <c r="AU129" s="217" t="s">
        <v>89</v>
      </c>
      <c r="AY129" s="18" t="s">
        <v>149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40</v>
      </c>
      <c r="BK129" s="218">
        <f>ROUND(I129*H129,2)</f>
        <v>0</v>
      </c>
      <c r="BL129" s="18" t="s">
        <v>156</v>
      </c>
      <c r="BM129" s="217" t="s">
        <v>1253</v>
      </c>
    </row>
    <row r="130" s="2" customFormat="1">
      <c r="A130" s="40"/>
      <c r="B130" s="41"/>
      <c r="C130" s="42"/>
      <c r="D130" s="219" t="s">
        <v>158</v>
      </c>
      <c r="E130" s="42"/>
      <c r="F130" s="220" t="s">
        <v>267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158</v>
      </c>
      <c r="AU130" s="18" t="s">
        <v>89</v>
      </c>
    </row>
    <row r="131" s="13" customFormat="1">
      <c r="A131" s="13"/>
      <c r="B131" s="226"/>
      <c r="C131" s="227"/>
      <c r="D131" s="224" t="s">
        <v>162</v>
      </c>
      <c r="E131" s="228" t="s">
        <v>32</v>
      </c>
      <c r="F131" s="229" t="s">
        <v>1251</v>
      </c>
      <c r="G131" s="227"/>
      <c r="H131" s="228" t="s">
        <v>32</v>
      </c>
      <c r="I131" s="230"/>
      <c r="J131" s="227"/>
      <c r="K131" s="227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162</v>
      </c>
      <c r="AU131" s="235" t="s">
        <v>89</v>
      </c>
      <c r="AV131" s="13" t="s">
        <v>40</v>
      </c>
      <c r="AW131" s="13" t="s">
        <v>38</v>
      </c>
      <c r="AX131" s="13" t="s">
        <v>80</v>
      </c>
      <c r="AY131" s="235" t="s">
        <v>149</v>
      </c>
    </row>
    <row r="132" s="14" customFormat="1">
      <c r="A132" s="14"/>
      <c r="B132" s="236"/>
      <c r="C132" s="237"/>
      <c r="D132" s="224" t="s">
        <v>162</v>
      </c>
      <c r="E132" s="238" t="s">
        <v>32</v>
      </c>
      <c r="F132" s="239" t="s">
        <v>1252</v>
      </c>
      <c r="G132" s="237"/>
      <c r="H132" s="240">
        <v>43.68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162</v>
      </c>
      <c r="AU132" s="246" t="s">
        <v>89</v>
      </c>
      <c r="AV132" s="14" t="s">
        <v>89</v>
      </c>
      <c r="AW132" s="14" t="s">
        <v>38</v>
      </c>
      <c r="AX132" s="14" t="s">
        <v>80</v>
      </c>
      <c r="AY132" s="246" t="s">
        <v>149</v>
      </c>
    </row>
    <row r="133" s="15" customFormat="1">
      <c r="A133" s="15"/>
      <c r="B133" s="247"/>
      <c r="C133" s="248"/>
      <c r="D133" s="224" t="s">
        <v>162</v>
      </c>
      <c r="E133" s="249" t="s">
        <v>32</v>
      </c>
      <c r="F133" s="250" t="s">
        <v>180</v>
      </c>
      <c r="G133" s="248"/>
      <c r="H133" s="251">
        <v>43.68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7" t="s">
        <v>162</v>
      </c>
      <c r="AU133" s="257" t="s">
        <v>89</v>
      </c>
      <c r="AV133" s="15" t="s">
        <v>156</v>
      </c>
      <c r="AW133" s="15" t="s">
        <v>4</v>
      </c>
      <c r="AX133" s="15" t="s">
        <v>40</v>
      </c>
      <c r="AY133" s="257" t="s">
        <v>149</v>
      </c>
    </row>
    <row r="134" s="14" customFormat="1">
      <c r="A134" s="14"/>
      <c r="B134" s="236"/>
      <c r="C134" s="237"/>
      <c r="D134" s="224" t="s">
        <v>162</v>
      </c>
      <c r="E134" s="237"/>
      <c r="F134" s="239" t="s">
        <v>1254</v>
      </c>
      <c r="G134" s="237"/>
      <c r="H134" s="240">
        <v>80.808000000000007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162</v>
      </c>
      <c r="AU134" s="246" t="s">
        <v>89</v>
      </c>
      <c r="AV134" s="14" t="s">
        <v>89</v>
      </c>
      <c r="AW134" s="14" t="s">
        <v>4</v>
      </c>
      <c r="AX134" s="14" t="s">
        <v>40</v>
      </c>
      <c r="AY134" s="246" t="s">
        <v>149</v>
      </c>
    </row>
    <row r="135" s="2" customFormat="1" ht="37.8" customHeight="1">
      <c r="A135" s="40"/>
      <c r="B135" s="41"/>
      <c r="C135" s="206" t="s">
        <v>222</v>
      </c>
      <c r="D135" s="206" t="s">
        <v>151</v>
      </c>
      <c r="E135" s="207" t="s">
        <v>276</v>
      </c>
      <c r="F135" s="208" t="s">
        <v>277</v>
      </c>
      <c r="G135" s="209" t="s">
        <v>175</v>
      </c>
      <c r="H135" s="210">
        <v>43.68</v>
      </c>
      <c r="I135" s="211"/>
      <c r="J135" s="212">
        <f>ROUND(I135*H135,2)</f>
        <v>0</v>
      </c>
      <c r="K135" s="208" t="s">
        <v>155</v>
      </c>
      <c r="L135" s="46"/>
      <c r="M135" s="213" t="s">
        <v>32</v>
      </c>
      <c r="N135" s="214" t="s">
        <v>51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156</v>
      </c>
      <c r="AT135" s="217" t="s">
        <v>151</v>
      </c>
      <c r="AU135" s="217" t="s">
        <v>89</v>
      </c>
      <c r="AY135" s="18" t="s">
        <v>149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40</v>
      </c>
      <c r="BK135" s="218">
        <f>ROUND(I135*H135,2)</f>
        <v>0</v>
      </c>
      <c r="BL135" s="18" t="s">
        <v>156</v>
      </c>
      <c r="BM135" s="217" t="s">
        <v>1255</v>
      </c>
    </row>
    <row r="136" s="2" customFormat="1">
      <c r="A136" s="40"/>
      <c r="B136" s="41"/>
      <c r="C136" s="42"/>
      <c r="D136" s="219" t="s">
        <v>158</v>
      </c>
      <c r="E136" s="42"/>
      <c r="F136" s="220" t="s">
        <v>279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158</v>
      </c>
      <c r="AU136" s="18" t="s">
        <v>89</v>
      </c>
    </row>
    <row r="137" s="13" customFormat="1">
      <c r="A137" s="13"/>
      <c r="B137" s="226"/>
      <c r="C137" s="227"/>
      <c r="D137" s="224" t="s">
        <v>162</v>
      </c>
      <c r="E137" s="228" t="s">
        <v>32</v>
      </c>
      <c r="F137" s="229" t="s">
        <v>1251</v>
      </c>
      <c r="G137" s="227"/>
      <c r="H137" s="228" t="s">
        <v>32</v>
      </c>
      <c r="I137" s="230"/>
      <c r="J137" s="227"/>
      <c r="K137" s="227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162</v>
      </c>
      <c r="AU137" s="235" t="s">
        <v>89</v>
      </c>
      <c r="AV137" s="13" t="s">
        <v>40</v>
      </c>
      <c r="AW137" s="13" t="s">
        <v>38</v>
      </c>
      <c r="AX137" s="13" t="s">
        <v>80</v>
      </c>
      <c r="AY137" s="235" t="s">
        <v>149</v>
      </c>
    </row>
    <row r="138" s="14" customFormat="1">
      <c r="A138" s="14"/>
      <c r="B138" s="236"/>
      <c r="C138" s="237"/>
      <c r="D138" s="224" t="s">
        <v>162</v>
      </c>
      <c r="E138" s="238" t="s">
        <v>32</v>
      </c>
      <c r="F138" s="239" t="s">
        <v>1252</v>
      </c>
      <c r="G138" s="237"/>
      <c r="H138" s="240">
        <v>43.68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162</v>
      </c>
      <c r="AU138" s="246" t="s">
        <v>89</v>
      </c>
      <c r="AV138" s="14" t="s">
        <v>89</v>
      </c>
      <c r="AW138" s="14" t="s">
        <v>38</v>
      </c>
      <c r="AX138" s="14" t="s">
        <v>80</v>
      </c>
      <c r="AY138" s="246" t="s">
        <v>149</v>
      </c>
    </row>
    <row r="139" s="15" customFormat="1">
      <c r="A139" s="15"/>
      <c r="B139" s="247"/>
      <c r="C139" s="248"/>
      <c r="D139" s="224" t="s">
        <v>162</v>
      </c>
      <c r="E139" s="249" t="s">
        <v>32</v>
      </c>
      <c r="F139" s="250" t="s">
        <v>180</v>
      </c>
      <c r="G139" s="248"/>
      <c r="H139" s="251">
        <v>43.68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7" t="s">
        <v>162</v>
      </c>
      <c r="AU139" s="257" t="s">
        <v>89</v>
      </c>
      <c r="AV139" s="15" t="s">
        <v>156</v>
      </c>
      <c r="AW139" s="15" t="s">
        <v>4</v>
      </c>
      <c r="AX139" s="15" t="s">
        <v>40</v>
      </c>
      <c r="AY139" s="257" t="s">
        <v>149</v>
      </c>
    </row>
    <row r="140" s="2" customFormat="1" ht="44.25" customHeight="1">
      <c r="A140" s="40"/>
      <c r="B140" s="41"/>
      <c r="C140" s="206" t="s">
        <v>229</v>
      </c>
      <c r="D140" s="206" t="s">
        <v>151</v>
      </c>
      <c r="E140" s="207" t="s">
        <v>1256</v>
      </c>
      <c r="F140" s="208" t="s">
        <v>1257</v>
      </c>
      <c r="G140" s="209" t="s">
        <v>175</v>
      </c>
      <c r="H140" s="210">
        <v>13.44</v>
      </c>
      <c r="I140" s="211"/>
      <c r="J140" s="212">
        <f>ROUND(I140*H140,2)</f>
        <v>0</v>
      </c>
      <c r="K140" s="208" t="s">
        <v>155</v>
      </c>
      <c r="L140" s="46"/>
      <c r="M140" s="213" t="s">
        <v>32</v>
      </c>
      <c r="N140" s="214" t="s">
        <v>51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156</v>
      </c>
      <c r="AT140" s="217" t="s">
        <v>151</v>
      </c>
      <c r="AU140" s="217" t="s">
        <v>89</v>
      </c>
      <c r="AY140" s="18" t="s">
        <v>149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40</v>
      </c>
      <c r="BK140" s="218">
        <f>ROUND(I140*H140,2)</f>
        <v>0</v>
      </c>
      <c r="BL140" s="18" t="s">
        <v>156</v>
      </c>
      <c r="BM140" s="217" t="s">
        <v>1258</v>
      </c>
    </row>
    <row r="141" s="2" customFormat="1">
      <c r="A141" s="40"/>
      <c r="B141" s="41"/>
      <c r="C141" s="42"/>
      <c r="D141" s="219" t="s">
        <v>158</v>
      </c>
      <c r="E141" s="42"/>
      <c r="F141" s="220" t="s">
        <v>1259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158</v>
      </c>
      <c r="AU141" s="18" t="s">
        <v>89</v>
      </c>
    </row>
    <row r="142" s="13" customFormat="1">
      <c r="A142" s="13"/>
      <c r="B142" s="226"/>
      <c r="C142" s="227"/>
      <c r="D142" s="224" t="s">
        <v>162</v>
      </c>
      <c r="E142" s="228" t="s">
        <v>32</v>
      </c>
      <c r="F142" s="229" t="s">
        <v>1221</v>
      </c>
      <c r="G142" s="227"/>
      <c r="H142" s="228" t="s">
        <v>32</v>
      </c>
      <c r="I142" s="230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162</v>
      </c>
      <c r="AU142" s="235" t="s">
        <v>89</v>
      </c>
      <c r="AV142" s="13" t="s">
        <v>40</v>
      </c>
      <c r="AW142" s="13" t="s">
        <v>38</v>
      </c>
      <c r="AX142" s="13" t="s">
        <v>80</v>
      </c>
      <c r="AY142" s="235" t="s">
        <v>149</v>
      </c>
    </row>
    <row r="143" s="13" customFormat="1">
      <c r="A143" s="13"/>
      <c r="B143" s="226"/>
      <c r="C143" s="227"/>
      <c r="D143" s="224" t="s">
        <v>162</v>
      </c>
      <c r="E143" s="228" t="s">
        <v>32</v>
      </c>
      <c r="F143" s="229" t="s">
        <v>1260</v>
      </c>
      <c r="G143" s="227"/>
      <c r="H143" s="228" t="s">
        <v>32</v>
      </c>
      <c r="I143" s="230"/>
      <c r="J143" s="227"/>
      <c r="K143" s="227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162</v>
      </c>
      <c r="AU143" s="235" t="s">
        <v>89</v>
      </c>
      <c r="AV143" s="13" t="s">
        <v>40</v>
      </c>
      <c r="AW143" s="13" t="s">
        <v>38</v>
      </c>
      <c r="AX143" s="13" t="s">
        <v>80</v>
      </c>
      <c r="AY143" s="235" t="s">
        <v>149</v>
      </c>
    </row>
    <row r="144" s="14" customFormat="1">
      <c r="A144" s="14"/>
      <c r="B144" s="236"/>
      <c r="C144" s="237"/>
      <c r="D144" s="224" t="s">
        <v>162</v>
      </c>
      <c r="E144" s="238" t="s">
        <v>32</v>
      </c>
      <c r="F144" s="239" t="s">
        <v>1261</v>
      </c>
      <c r="G144" s="237"/>
      <c r="H144" s="240">
        <v>73.920000000000002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162</v>
      </c>
      <c r="AU144" s="246" t="s">
        <v>89</v>
      </c>
      <c r="AV144" s="14" t="s">
        <v>89</v>
      </c>
      <c r="AW144" s="14" t="s">
        <v>38</v>
      </c>
      <c r="AX144" s="14" t="s">
        <v>80</v>
      </c>
      <c r="AY144" s="246" t="s">
        <v>149</v>
      </c>
    </row>
    <row r="145" s="14" customFormat="1">
      <c r="A145" s="14"/>
      <c r="B145" s="236"/>
      <c r="C145" s="237"/>
      <c r="D145" s="224" t="s">
        <v>162</v>
      </c>
      <c r="E145" s="238" t="s">
        <v>32</v>
      </c>
      <c r="F145" s="239" t="s">
        <v>1262</v>
      </c>
      <c r="G145" s="237"/>
      <c r="H145" s="240">
        <v>-30.239999999999998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162</v>
      </c>
      <c r="AU145" s="246" t="s">
        <v>89</v>
      </c>
      <c r="AV145" s="14" t="s">
        <v>89</v>
      </c>
      <c r="AW145" s="14" t="s">
        <v>38</v>
      </c>
      <c r="AX145" s="14" t="s">
        <v>80</v>
      </c>
      <c r="AY145" s="246" t="s">
        <v>149</v>
      </c>
    </row>
    <row r="146" s="14" customFormat="1">
      <c r="A146" s="14"/>
      <c r="B146" s="236"/>
      <c r="C146" s="237"/>
      <c r="D146" s="224" t="s">
        <v>162</v>
      </c>
      <c r="E146" s="238" t="s">
        <v>32</v>
      </c>
      <c r="F146" s="239" t="s">
        <v>1263</v>
      </c>
      <c r="G146" s="237"/>
      <c r="H146" s="240">
        <v>-23.52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162</v>
      </c>
      <c r="AU146" s="246" t="s">
        <v>89</v>
      </c>
      <c r="AV146" s="14" t="s">
        <v>89</v>
      </c>
      <c r="AW146" s="14" t="s">
        <v>38</v>
      </c>
      <c r="AX146" s="14" t="s">
        <v>80</v>
      </c>
      <c r="AY146" s="246" t="s">
        <v>149</v>
      </c>
    </row>
    <row r="147" s="14" customFormat="1">
      <c r="A147" s="14"/>
      <c r="B147" s="236"/>
      <c r="C147" s="237"/>
      <c r="D147" s="224" t="s">
        <v>162</v>
      </c>
      <c r="E147" s="238" t="s">
        <v>32</v>
      </c>
      <c r="F147" s="239" t="s">
        <v>1264</v>
      </c>
      <c r="G147" s="237"/>
      <c r="H147" s="240">
        <v>-6.7199999999999998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162</v>
      </c>
      <c r="AU147" s="246" t="s">
        <v>89</v>
      </c>
      <c r="AV147" s="14" t="s">
        <v>89</v>
      </c>
      <c r="AW147" s="14" t="s">
        <v>38</v>
      </c>
      <c r="AX147" s="14" t="s">
        <v>80</v>
      </c>
      <c r="AY147" s="246" t="s">
        <v>149</v>
      </c>
    </row>
    <row r="148" s="15" customFormat="1">
      <c r="A148" s="15"/>
      <c r="B148" s="247"/>
      <c r="C148" s="248"/>
      <c r="D148" s="224" t="s">
        <v>162</v>
      </c>
      <c r="E148" s="249" t="s">
        <v>32</v>
      </c>
      <c r="F148" s="250" t="s">
        <v>180</v>
      </c>
      <c r="G148" s="248"/>
      <c r="H148" s="251">
        <v>13.440000000000008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7" t="s">
        <v>162</v>
      </c>
      <c r="AU148" s="257" t="s">
        <v>89</v>
      </c>
      <c r="AV148" s="15" t="s">
        <v>156</v>
      </c>
      <c r="AW148" s="15" t="s">
        <v>4</v>
      </c>
      <c r="AX148" s="15" t="s">
        <v>40</v>
      </c>
      <c r="AY148" s="257" t="s">
        <v>149</v>
      </c>
    </row>
    <row r="149" s="2" customFormat="1" ht="16.5" customHeight="1">
      <c r="A149" s="40"/>
      <c r="B149" s="41"/>
      <c r="C149" s="258" t="s">
        <v>237</v>
      </c>
      <c r="D149" s="258" t="s">
        <v>302</v>
      </c>
      <c r="E149" s="259" t="s">
        <v>1265</v>
      </c>
      <c r="F149" s="260" t="s">
        <v>1266</v>
      </c>
      <c r="G149" s="261" t="s">
        <v>265</v>
      </c>
      <c r="H149" s="262">
        <v>26.879999999999999</v>
      </c>
      <c r="I149" s="263"/>
      <c r="J149" s="264">
        <f>ROUND(I149*H149,2)</f>
        <v>0</v>
      </c>
      <c r="K149" s="260" t="s">
        <v>155</v>
      </c>
      <c r="L149" s="265"/>
      <c r="M149" s="266" t="s">
        <v>32</v>
      </c>
      <c r="N149" s="267" t="s">
        <v>51</v>
      </c>
      <c r="O149" s="86"/>
      <c r="P149" s="215">
        <f>O149*H149</f>
        <v>0</v>
      </c>
      <c r="Q149" s="215">
        <v>1</v>
      </c>
      <c r="R149" s="215">
        <f>Q149*H149</f>
        <v>26.879999999999999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208</v>
      </c>
      <c r="AT149" s="217" t="s">
        <v>302</v>
      </c>
      <c r="AU149" s="217" t="s">
        <v>89</v>
      </c>
      <c r="AY149" s="18" t="s">
        <v>149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40</v>
      </c>
      <c r="BK149" s="218">
        <f>ROUND(I149*H149,2)</f>
        <v>0</v>
      </c>
      <c r="BL149" s="18" t="s">
        <v>156</v>
      </c>
      <c r="BM149" s="217" t="s">
        <v>1267</v>
      </c>
    </row>
    <row r="150" s="14" customFormat="1">
      <c r="A150" s="14"/>
      <c r="B150" s="236"/>
      <c r="C150" s="237"/>
      <c r="D150" s="224" t="s">
        <v>162</v>
      </c>
      <c r="E150" s="237"/>
      <c r="F150" s="239" t="s">
        <v>1268</v>
      </c>
      <c r="G150" s="237"/>
      <c r="H150" s="240">
        <v>26.879999999999999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162</v>
      </c>
      <c r="AU150" s="246" t="s">
        <v>89</v>
      </c>
      <c r="AV150" s="14" t="s">
        <v>89</v>
      </c>
      <c r="AW150" s="14" t="s">
        <v>4</v>
      </c>
      <c r="AX150" s="14" t="s">
        <v>40</v>
      </c>
      <c r="AY150" s="246" t="s">
        <v>149</v>
      </c>
    </row>
    <row r="151" s="2" customFormat="1" ht="66.75" customHeight="1">
      <c r="A151" s="40"/>
      <c r="B151" s="41"/>
      <c r="C151" s="206" t="s">
        <v>242</v>
      </c>
      <c r="D151" s="206" t="s">
        <v>151</v>
      </c>
      <c r="E151" s="207" t="s">
        <v>295</v>
      </c>
      <c r="F151" s="208" t="s">
        <v>296</v>
      </c>
      <c r="G151" s="209" t="s">
        <v>175</v>
      </c>
      <c r="H151" s="210">
        <v>23.52</v>
      </c>
      <c r="I151" s="211"/>
      <c r="J151" s="212">
        <f>ROUND(I151*H151,2)</f>
        <v>0</v>
      </c>
      <c r="K151" s="208" t="s">
        <v>155</v>
      </c>
      <c r="L151" s="46"/>
      <c r="M151" s="213" t="s">
        <v>32</v>
      </c>
      <c r="N151" s="214" t="s">
        <v>51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156</v>
      </c>
      <c r="AT151" s="217" t="s">
        <v>151</v>
      </c>
      <c r="AU151" s="217" t="s">
        <v>89</v>
      </c>
      <c r="AY151" s="18" t="s">
        <v>149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40</v>
      </c>
      <c r="BK151" s="218">
        <f>ROUND(I151*H151,2)</f>
        <v>0</v>
      </c>
      <c r="BL151" s="18" t="s">
        <v>156</v>
      </c>
      <c r="BM151" s="217" t="s">
        <v>1269</v>
      </c>
    </row>
    <row r="152" s="2" customFormat="1">
      <c r="A152" s="40"/>
      <c r="B152" s="41"/>
      <c r="C152" s="42"/>
      <c r="D152" s="219" t="s">
        <v>158</v>
      </c>
      <c r="E152" s="42"/>
      <c r="F152" s="220" t="s">
        <v>298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158</v>
      </c>
      <c r="AU152" s="18" t="s">
        <v>89</v>
      </c>
    </row>
    <row r="153" s="13" customFormat="1">
      <c r="A153" s="13"/>
      <c r="B153" s="226"/>
      <c r="C153" s="227"/>
      <c r="D153" s="224" t="s">
        <v>162</v>
      </c>
      <c r="E153" s="228" t="s">
        <v>32</v>
      </c>
      <c r="F153" s="229" t="s">
        <v>1221</v>
      </c>
      <c r="G153" s="227"/>
      <c r="H153" s="228" t="s">
        <v>32</v>
      </c>
      <c r="I153" s="230"/>
      <c r="J153" s="227"/>
      <c r="K153" s="227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162</v>
      </c>
      <c r="AU153" s="235" t="s">
        <v>89</v>
      </c>
      <c r="AV153" s="13" t="s">
        <v>40</v>
      </c>
      <c r="AW153" s="13" t="s">
        <v>38</v>
      </c>
      <c r="AX153" s="13" t="s">
        <v>80</v>
      </c>
      <c r="AY153" s="235" t="s">
        <v>149</v>
      </c>
    </row>
    <row r="154" s="14" customFormat="1">
      <c r="A154" s="14"/>
      <c r="B154" s="236"/>
      <c r="C154" s="237"/>
      <c r="D154" s="224" t="s">
        <v>162</v>
      </c>
      <c r="E154" s="238" t="s">
        <v>32</v>
      </c>
      <c r="F154" s="239" t="s">
        <v>1270</v>
      </c>
      <c r="G154" s="237"/>
      <c r="H154" s="240">
        <v>23.52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162</v>
      </c>
      <c r="AU154" s="246" t="s">
        <v>89</v>
      </c>
      <c r="AV154" s="14" t="s">
        <v>89</v>
      </c>
      <c r="AW154" s="14" t="s">
        <v>38</v>
      </c>
      <c r="AX154" s="14" t="s">
        <v>80</v>
      </c>
      <c r="AY154" s="246" t="s">
        <v>149</v>
      </c>
    </row>
    <row r="155" s="2" customFormat="1" ht="16.5" customHeight="1">
      <c r="A155" s="40"/>
      <c r="B155" s="41"/>
      <c r="C155" s="258" t="s">
        <v>251</v>
      </c>
      <c r="D155" s="258" t="s">
        <v>302</v>
      </c>
      <c r="E155" s="259" t="s">
        <v>303</v>
      </c>
      <c r="F155" s="260" t="s">
        <v>304</v>
      </c>
      <c r="G155" s="261" t="s">
        <v>265</v>
      </c>
      <c r="H155" s="262">
        <v>47.039999999999999</v>
      </c>
      <c r="I155" s="263"/>
      <c r="J155" s="264">
        <f>ROUND(I155*H155,2)</f>
        <v>0</v>
      </c>
      <c r="K155" s="260" t="s">
        <v>155</v>
      </c>
      <c r="L155" s="265"/>
      <c r="M155" s="266" t="s">
        <v>32</v>
      </c>
      <c r="N155" s="267" t="s">
        <v>51</v>
      </c>
      <c r="O155" s="86"/>
      <c r="P155" s="215">
        <f>O155*H155</f>
        <v>0</v>
      </c>
      <c r="Q155" s="215">
        <v>1</v>
      </c>
      <c r="R155" s="215">
        <f>Q155*H155</f>
        <v>47.039999999999999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208</v>
      </c>
      <c r="AT155" s="217" t="s">
        <v>302</v>
      </c>
      <c r="AU155" s="217" t="s">
        <v>89</v>
      </c>
      <c r="AY155" s="18" t="s">
        <v>149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40</v>
      </c>
      <c r="BK155" s="218">
        <f>ROUND(I155*H155,2)</f>
        <v>0</v>
      </c>
      <c r="BL155" s="18" t="s">
        <v>156</v>
      </c>
      <c r="BM155" s="217" t="s">
        <v>1271</v>
      </c>
    </row>
    <row r="156" s="14" customFormat="1">
      <c r="A156" s="14"/>
      <c r="B156" s="236"/>
      <c r="C156" s="237"/>
      <c r="D156" s="224" t="s">
        <v>162</v>
      </c>
      <c r="E156" s="237"/>
      <c r="F156" s="239" t="s">
        <v>1272</v>
      </c>
      <c r="G156" s="237"/>
      <c r="H156" s="240">
        <v>47.039999999999999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162</v>
      </c>
      <c r="AU156" s="246" t="s">
        <v>89</v>
      </c>
      <c r="AV156" s="14" t="s">
        <v>89</v>
      </c>
      <c r="AW156" s="14" t="s">
        <v>4</v>
      </c>
      <c r="AX156" s="14" t="s">
        <v>40</v>
      </c>
      <c r="AY156" s="246" t="s">
        <v>149</v>
      </c>
    </row>
    <row r="157" s="12" customFormat="1" ht="22.8" customHeight="1">
      <c r="A157" s="12"/>
      <c r="B157" s="190"/>
      <c r="C157" s="191"/>
      <c r="D157" s="192" t="s">
        <v>79</v>
      </c>
      <c r="E157" s="204" t="s">
        <v>156</v>
      </c>
      <c r="F157" s="204" t="s">
        <v>426</v>
      </c>
      <c r="G157" s="191"/>
      <c r="H157" s="191"/>
      <c r="I157" s="194"/>
      <c r="J157" s="205">
        <f>BK157</f>
        <v>0</v>
      </c>
      <c r="K157" s="191"/>
      <c r="L157" s="196"/>
      <c r="M157" s="197"/>
      <c r="N157" s="198"/>
      <c r="O157" s="198"/>
      <c r="P157" s="199">
        <f>SUM(P158:P161)</f>
        <v>0</v>
      </c>
      <c r="Q157" s="198"/>
      <c r="R157" s="199">
        <f>SUM(R158:R161)</f>
        <v>0</v>
      </c>
      <c r="S157" s="198"/>
      <c r="T157" s="200">
        <f>SUM(T158:T161)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1" t="s">
        <v>40</v>
      </c>
      <c r="AT157" s="202" t="s">
        <v>79</v>
      </c>
      <c r="AU157" s="202" t="s">
        <v>40</v>
      </c>
      <c r="AY157" s="201" t="s">
        <v>149</v>
      </c>
      <c r="BK157" s="203">
        <f>SUM(BK158:BK161)</f>
        <v>0</v>
      </c>
    </row>
    <row r="158" s="2" customFormat="1" ht="33" customHeight="1">
      <c r="A158" s="40"/>
      <c r="B158" s="41"/>
      <c r="C158" s="206" t="s">
        <v>8</v>
      </c>
      <c r="D158" s="206" t="s">
        <v>151</v>
      </c>
      <c r="E158" s="207" t="s">
        <v>439</v>
      </c>
      <c r="F158" s="208" t="s">
        <v>440</v>
      </c>
      <c r="G158" s="209" t="s">
        <v>175</v>
      </c>
      <c r="H158" s="210">
        <v>6.7199999999999998</v>
      </c>
      <c r="I158" s="211"/>
      <c r="J158" s="212">
        <f>ROUND(I158*H158,2)</f>
        <v>0</v>
      </c>
      <c r="K158" s="208" t="s">
        <v>155</v>
      </c>
      <c r="L158" s="46"/>
      <c r="M158" s="213" t="s">
        <v>32</v>
      </c>
      <c r="N158" s="214" t="s">
        <v>51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156</v>
      </c>
      <c r="AT158" s="217" t="s">
        <v>151</v>
      </c>
      <c r="AU158" s="217" t="s">
        <v>89</v>
      </c>
      <c r="AY158" s="18" t="s">
        <v>149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40</v>
      </c>
      <c r="BK158" s="218">
        <f>ROUND(I158*H158,2)</f>
        <v>0</v>
      </c>
      <c r="BL158" s="18" t="s">
        <v>156</v>
      </c>
      <c r="BM158" s="217" t="s">
        <v>1273</v>
      </c>
    </row>
    <row r="159" s="2" customFormat="1">
      <c r="A159" s="40"/>
      <c r="B159" s="41"/>
      <c r="C159" s="42"/>
      <c r="D159" s="219" t="s">
        <v>158</v>
      </c>
      <c r="E159" s="42"/>
      <c r="F159" s="220" t="s">
        <v>442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158</v>
      </c>
      <c r="AU159" s="18" t="s">
        <v>89</v>
      </c>
    </row>
    <row r="160" s="13" customFormat="1">
      <c r="A160" s="13"/>
      <c r="B160" s="226"/>
      <c r="C160" s="227"/>
      <c r="D160" s="224" t="s">
        <v>162</v>
      </c>
      <c r="E160" s="228" t="s">
        <v>32</v>
      </c>
      <c r="F160" s="229" t="s">
        <v>1221</v>
      </c>
      <c r="G160" s="227"/>
      <c r="H160" s="228" t="s">
        <v>32</v>
      </c>
      <c r="I160" s="230"/>
      <c r="J160" s="227"/>
      <c r="K160" s="227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162</v>
      </c>
      <c r="AU160" s="235" t="s">
        <v>89</v>
      </c>
      <c r="AV160" s="13" t="s">
        <v>40</v>
      </c>
      <c r="AW160" s="13" t="s">
        <v>38</v>
      </c>
      <c r="AX160" s="13" t="s">
        <v>80</v>
      </c>
      <c r="AY160" s="235" t="s">
        <v>149</v>
      </c>
    </row>
    <row r="161" s="14" customFormat="1">
      <c r="A161" s="14"/>
      <c r="B161" s="236"/>
      <c r="C161" s="237"/>
      <c r="D161" s="224" t="s">
        <v>162</v>
      </c>
      <c r="E161" s="238" t="s">
        <v>32</v>
      </c>
      <c r="F161" s="239" t="s">
        <v>1274</v>
      </c>
      <c r="G161" s="237"/>
      <c r="H161" s="240">
        <v>6.7199999999999998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162</v>
      </c>
      <c r="AU161" s="246" t="s">
        <v>89</v>
      </c>
      <c r="AV161" s="14" t="s">
        <v>89</v>
      </c>
      <c r="AW161" s="14" t="s">
        <v>38</v>
      </c>
      <c r="AX161" s="14" t="s">
        <v>80</v>
      </c>
      <c r="AY161" s="246" t="s">
        <v>149</v>
      </c>
    </row>
    <row r="162" s="12" customFormat="1" ht="22.8" customHeight="1">
      <c r="A162" s="12"/>
      <c r="B162" s="190"/>
      <c r="C162" s="191"/>
      <c r="D162" s="192" t="s">
        <v>79</v>
      </c>
      <c r="E162" s="204" t="s">
        <v>187</v>
      </c>
      <c r="F162" s="204" t="s">
        <v>1275</v>
      </c>
      <c r="G162" s="191"/>
      <c r="H162" s="191"/>
      <c r="I162" s="194"/>
      <c r="J162" s="205">
        <f>BK162</f>
        <v>0</v>
      </c>
      <c r="K162" s="191"/>
      <c r="L162" s="196"/>
      <c r="M162" s="197"/>
      <c r="N162" s="198"/>
      <c r="O162" s="198"/>
      <c r="P162" s="199">
        <f>SUM(P163:P176)</f>
        <v>0</v>
      </c>
      <c r="Q162" s="198"/>
      <c r="R162" s="199">
        <f>SUM(R163:R176)</f>
        <v>0</v>
      </c>
      <c r="S162" s="198"/>
      <c r="T162" s="200">
        <f>SUM(T163:T176)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40</v>
      </c>
      <c r="AT162" s="202" t="s">
        <v>79</v>
      </c>
      <c r="AU162" s="202" t="s">
        <v>40</v>
      </c>
      <c r="AY162" s="201" t="s">
        <v>149</v>
      </c>
      <c r="BK162" s="203">
        <f>SUM(BK163:BK176)</f>
        <v>0</v>
      </c>
    </row>
    <row r="163" s="2" customFormat="1" ht="33" customHeight="1">
      <c r="A163" s="40"/>
      <c r="B163" s="41"/>
      <c r="C163" s="206" t="s">
        <v>262</v>
      </c>
      <c r="D163" s="206" t="s">
        <v>151</v>
      </c>
      <c r="E163" s="207" t="s">
        <v>1276</v>
      </c>
      <c r="F163" s="208" t="s">
        <v>1277</v>
      </c>
      <c r="G163" s="209" t="s">
        <v>154</v>
      </c>
      <c r="H163" s="210">
        <v>67.200000000000003</v>
      </c>
      <c r="I163" s="211"/>
      <c r="J163" s="212">
        <f>ROUND(I163*H163,2)</f>
        <v>0</v>
      </c>
      <c r="K163" s="208" t="s">
        <v>155</v>
      </c>
      <c r="L163" s="46"/>
      <c r="M163" s="213" t="s">
        <v>32</v>
      </c>
      <c r="N163" s="214" t="s">
        <v>51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156</v>
      </c>
      <c r="AT163" s="217" t="s">
        <v>151</v>
      </c>
      <c r="AU163" s="217" t="s">
        <v>89</v>
      </c>
      <c r="AY163" s="18" t="s">
        <v>149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40</v>
      </c>
      <c r="BK163" s="218">
        <f>ROUND(I163*H163,2)</f>
        <v>0</v>
      </c>
      <c r="BL163" s="18" t="s">
        <v>156</v>
      </c>
      <c r="BM163" s="217" t="s">
        <v>1278</v>
      </c>
    </row>
    <row r="164" s="2" customFormat="1">
      <c r="A164" s="40"/>
      <c r="B164" s="41"/>
      <c r="C164" s="42"/>
      <c r="D164" s="219" t="s">
        <v>158</v>
      </c>
      <c r="E164" s="42"/>
      <c r="F164" s="220" t="s">
        <v>1279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158</v>
      </c>
      <c r="AU164" s="18" t="s">
        <v>89</v>
      </c>
    </row>
    <row r="165" s="13" customFormat="1">
      <c r="A165" s="13"/>
      <c r="B165" s="226"/>
      <c r="C165" s="227"/>
      <c r="D165" s="224" t="s">
        <v>162</v>
      </c>
      <c r="E165" s="228" t="s">
        <v>32</v>
      </c>
      <c r="F165" s="229" t="s">
        <v>1221</v>
      </c>
      <c r="G165" s="227"/>
      <c r="H165" s="228" t="s">
        <v>32</v>
      </c>
      <c r="I165" s="230"/>
      <c r="J165" s="227"/>
      <c r="K165" s="227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162</v>
      </c>
      <c r="AU165" s="235" t="s">
        <v>89</v>
      </c>
      <c r="AV165" s="13" t="s">
        <v>40</v>
      </c>
      <c r="AW165" s="13" t="s">
        <v>38</v>
      </c>
      <c r="AX165" s="13" t="s">
        <v>80</v>
      </c>
      <c r="AY165" s="235" t="s">
        <v>149</v>
      </c>
    </row>
    <row r="166" s="14" customFormat="1">
      <c r="A166" s="14"/>
      <c r="B166" s="236"/>
      <c r="C166" s="237"/>
      <c r="D166" s="224" t="s">
        <v>162</v>
      </c>
      <c r="E166" s="238" t="s">
        <v>32</v>
      </c>
      <c r="F166" s="239" t="s">
        <v>1222</v>
      </c>
      <c r="G166" s="237"/>
      <c r="H166" s="240">
        <v>67.200000000000003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162</v>
      </c>
      <c r="AU166" s="246" t="s">
        <v>89</v>
      </c>
      <c r="AV166" s="14" t="s">
        <v>89</v>
      </c>
      <c r="AW166" s="14" t="s">
        <v>38</v>
      </c>
      <c r="AX166" s="14" t="s">
        <v>80</v>
      </c>
      <c r="AY166" s="246" t="s">
        <v>149</v>
      </c>
    </row>
    <row r="167" s="2" customFormat="1" ht="49.05" customHeight="1">
      <c r="A167" s="40"/>
      <c r="B167" s="41"/>
      <c r="C167" s="206" t="s">
        <v>269</v>
      </c>
      <c r="D167" s="206" t="s">
        <v>151</v>
      </c>
      <c r="E167" s="207" t="s">
        <v>1280</v>
      </c>
      <c r="F167" s="208" t="s">
        <v>1281</v>
      </c>
      <c r="G167" s="209" t="s">
        <v>154</v>
      </c>
      <c r="H167" s="210">
        <v>67.200000000000003</v>
      </c>
      <c r="I167" s="211"/>
      <c r="J167" s="212">
        <f>ROUND(I167*H167,2)</f>
        <v>0</v>
      </c>
      <c r="K167" s="208" t="s">
        <v>155</v>
      </c>
      <c r="L167" s="46"/>
      <c r="M167" s="213" t="s">
        <v>32</v>
      </c>
      <c r="N167" s="214" t="s">
        <v>51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156</v>
      </c>
      <c r="AT167" s="217" t="s">
        <v>151</v>
      </c>
      <c r="AU167" s="217" t="s">
        <v>89</v>
      </c>
      <c r="AY167" s="18" t="s">
        <v>149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40</v>
      </c>
      <c r="BK167" s="218">
        <f>ROUND(I167*H167,2)</f>
        <v>0</v>
      </c>
      <c r="BL167" s="18" t="s">
        <v>156</v>
      </c>
      <c r="BM167" s="217" t="s">
        <v>1282</v>
      </c>
    </row>
    <row r="168" s="2" customFormat="1">
      <c r="A168" s="40"/>
      <c r="B168" s="41"/>
      <c r="C168" s="42"/>
      <c r="D168" s="219" t="s">
        <v>158</v>
      </c>
      <c r="E168" s="42"/>
      <c r="F168" s="220" t="s">
        <v>1283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158</v>
      </c>
      <c r="AU168" s="18" t="s">
        <v>89</v>
      </c>
    </row>
    <row r="169" s="2" customFormat="1" ht="24.15" customHeight="1">
      <c r="A169" s="40"/>
      <c r="B169" s="41"/>
      <c r="C169" s="206" t="s">
        <v>275</v>
      </c>
      <c r="D169" s="206" t="s">
        <v>151</v>
      </c>
      <c r="E169" s="207" t="s">
        <v>1284</v>
      </c>
      <c r="F169" s="208" t="s">
        <v>1285</v>
      </c>
      <c r="G169" s="209" t="s">
        <v>154</v>
      </c>
      <c r="H169" s="210">
        <v>67.200000000000003</v>
      </c>
      <c r="I169" s="211"/>
      <c r="J169" s="212">
        <f>ROUND(I169*H169,2)</f>
        <v>0</v>
      </c>
      <c r="K169" s="208" t="s">
        <v>155</v>
      </c>
      <c r="L169" s="46"/>
      <c r="M169" s="213" t="s">
        <v>32</v>
      </c>
      <c r="N169" s="214" t="s">
        <v>51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156</v>
      </c>
      <c r="AT169" s="217" t="s">
        <v>151</v>
      </c>
      <c r="AU169" s="217" t="s">
        <v>89</v>
      </c>
      <c r="AY169" s="18" t="s">
        <v>149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40</v>
      </c>
      <c r="BK169" s="218">
        <f>ROUND(I169*H169,2)</f>
        <v>0</v>
      </c>
      <c r="BL169" s="18" t="s">
        <v>156</v>
      </c>
      <c r="BM169" s="217" t="s">
        <v>1286</v>
      </c>
    </row>
    <row r="170" s="2" customFormat="1">
      <c r="A170" s="40"/>
      <c r="B170" s="41"/>
      <c r="C170" s="42"/>
      <c r="D170" s="219" t="s">
        <v>158</v>
      </c>
      <c r="E170" s="42"/>
      <c r="F170" s="220" t="s">
        <v>1287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158</v>
      </c>
      <c r="AU170" s="18" t="s">
        <v>89</v>
      </c>
    </row>
    <row r="171" s="2" customFormat="1" ht="24.15" customHeight="1">
      <c r="A171" s="40"/>
      <c r="B171" s="41"/>
      <c r="C171" s="206" t="s">
        <v>280</v>
      </c>
      <c r="D171" s="206" t="s">
        <v>151</v>
      </c>
      <c r="E171" s="207" t="s">
        <v>1288</v>
      </c>
      <c r="F171" s="208" t="s">
        <v>1289</v>
      </c>
      <c r="G171" s="209" t="s">
        <v>154</v>
      </c>
      <c r="H171" s="210">
        <v>67.200000000000003</v>
      </c>
      <c r="I171" s="211"/>
      <c r="J171" s="212">
        <f>ROUND(I171*H171,2)</f>
        <v>0</v>
      </c>
      <c r="K171" s="208" t="s">
        <v>155</v>
      </c>
      <c r="L171" s="46"/>
      <c r="M171" s="213" t="s">
        <v>32</v>
      </c>
      <c r="N171" s="214" t="s">
        <v>51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156</v>
      </c>
      <c r="AT171" s="217" t="s">
        <v>151</v>
      </c>
      <c r="AU171" s="217" t="s">
        <v>89</v>
      </c>
      <c r="AY171" s="18" t="s">
        <v>149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40</v>
      </c>
      <c r="BK171" s="218">
        <f>ROUND(I171*H171,2)</f>
        <v>0</v>
      </c>
      <c r="BL171" s="18" t="s">
        <v>156</v>
      </c>
      <c r="BM171" s="217" t="s">
        <v>1290</v>
      </c>
    </row>
    <row r="172" s="2" customFormat="1">
      <c r="A172" s="40"/>
      <c r="B172" s="41"/>
      <c r="C172" s="42"/>
      <c r="D172" s="219" t="s">
        <v>158</v>
      </c>
      <c r="E172" s="42"/>
      <c r="F172" s="220" t="s">
        <v>1291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158</v>
      </c>
      <c r="AU172" s="18" t="s">
        <v>89</v>
      </c>
    </row>
    <row r="173" s="2" customFormat="1" ht="44.25" customHeight="1">
      <c r="A173" s="40"/>
      <c r="B173" s="41"/>
      <c r="C173" s="206" t="s">
        <v>284</v>
      </c>
      <c r="D173" s="206" t="s">
        <v>151</v>
      </c>
      <c r="E173" s="207" t="s">
        <v>1292</v>
      </c>
      <c r="F173" s="208" t="s">
        <v>1293</v>
      </c>
      <c r="G173" s="209" t="s">
        <v>154</v>
      </c>
      <c r="H173" s="210">
        <v>67.200000000000003</v>
      </c>
      <c r="I173" s="211"/>
      <c r="J173" s="212">
        <f>ROUND(I173*H173,2)</f>
        <v>0</v>
      </c>
      <c r="K173" s="208" t="s">
        <v>155</v>
      </c>
      <c r="L173" s="46"/>
      <c r="M173" s="213" t="s">
        <v>32</v>
      </c>
      <c r="N173" s="214" t="s">
        <v>51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156</v>
      </c>
      <c r="AT173" s="217" t="s">
        <v>151</v>
      </c>
      <c r="AU173" s="217" t="s">
        <v>89</v>
      </c>
      <c r="AY173" s="18" t="s">
        <v>149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40</v>
      </c>
      <c r="BK173" s="218">
        <f>ROUND(I173*H173,2)</f>
        <v>0</v>
      </c>
      <c r="BL173" s="18" t="s">
        <v>156</v>
      </c>
      <c r="BM173" s="217" t="s">
        <v>1294</v>
      </c>
    </row>
    <row r="174" s="2" customFormat="1">
      <c r="A174" s="40"/>
      <c r="B174" s="41"/>
      <c r="C174" s="42"/>
      <c r="D174" s="219" t="s">
        <v>158</v>
      </c>
      <c r="E174" s="42"/>
      <c r="F174" s="220" t="s">
        <v>1295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8" t="s">
        <v>158</v>
      </c>
      <c r="AU174" s="18" t="s">
        <v>89</v>
      </c>
    </row>
    <row r="175" s="2" customFormat="1" ht="44.25" customHeight="1">
      <c r="A175" s="40"/>
      <c r="B175" s="41"/>
      <c r="C175" s="206" t="s">
        <v>7</v>
      </c>
      <c r="D175" s="206" t="s">
        <v>151</v>
      </c>
      <c r="E175" s="207" t="s">
        <v>1296</v>
      </c>
      <c r="F175" s="208" t="s">
        <v>1297</v>
      </c>
      <c r="G175" s="209" t="s">
        <v>154</v>
      </c>
      <c r="H175" s="210">
        <v>67.200000000000003</v>
      </c>
      <c r="I175" s="211"/>
      <c r="J175" s="212">
        <f>ROUND(I175*H175,2)</f>
        <v>0</v>
      </c>
      <c r="K175" s="208" t="s">
        <v>155</v>
      </c>
      <c r="L175" s="46"/>
      <c r="M175" s="213" t="s">
        <v>32</v>
      </c>
      <c r="N175" s="214" t="s">
        <v>51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156</v>
      </c>
      <c r="AT175" s="217" t="s">
        <v>151</v>
      </c>
      <c r="AU175" s="217" t="s">
        <v>89</v>
      </c>
      <c r="AY175" s="18" t="s">
        <v>149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40</v>
      </c>
      <c r="BK175" s="218">
        <f>ROUND(I175*H175,2)</f>
        <v>0</v>
      </c>
      <c r="BL175" s="18" t="s">
        <v>156</v>
      </c>
      <c r="BM175" s="217" t="s">
        <v>1298</v>
      </c>
    </row>
    <row r="176" s="2" customFormat="1">
      <c r="A176" s="40"/>
      <c r="B176" s="41"/>
      <c r="C176" s="42"/>
      <c r="D176" s="219" t="s">
        <v>158</v>
      </c>
      <c r="E176" s="42"/>
      <c r="F176" s="220" t="s">
        <v>1299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158</v>
      </c>
      <c r="AU176" s="18" t="s">
        <v>89</v>
      </c>
    </row>
    <row r="177" s="12" customFormat="1" ht="22.8" customHeight="1">
      <c r="A177" s="12"/>
      <c r="B177" s="190"/>
      <c r="C177" s="191"/>
      <c r="D177" s="192" t="s">
        <v>79</v>
      </c>
      <c r="E177" s="204" t="s">
        <v>215</v>
      </c>
      <c r="F177" s="204" t="s">
        <v>469</v>
      </c>
      <c r="G177" s="191"/>
      <c r="H177" s="191"/>
      <c r="I177" s="194"/>
      <c r="J177" s="205">
        <f>BK177</f>
        <v>0</v>
      </c>
      <c r="K177" s="191"/>
      <c r="L177" s="196"/>
      <c r="M177" s="197"/>
      <c r="N177" s="198"/>
      <c r="O177" s="198"/>
      <c r="P177" s="199">
        <f>SUM(P178:P183)</f>
        <v>0</v>
      </c>
      <c r="Q177" s="198"/>
      <c r="R177" s="199">
        <f>SUM(R178:R183)</f>
        <v>0.13737199999999999</v>
      </c>
      <c r="S177" s="198"/>
      <c r="T177" s="200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40</v>
      </c>
      <c r="AT177" s="202" t="s">
        <v>79</v>
      </c>
      <c r="AU177" s="202" t="s">
        <v>40</v>
      </c>
      <c r="AY177" s="201" t="s">
        <v>149</v>
      </c>
      <c r="BK177" s="203">
        <f>SUM(BK178:BK183)</f>
        <v>0</v>
      </c>
    </row>
    <row r="178" s="2" customFormat="1" ht="62.7" customHeight="1">
      <c r="A178" s="40"/>
      <c r="B178" s="41"/>
      <c r="C178" s="206" t="s">
        <v>301</v>
      </c>
      <c r="D178" s="206" t="s">
        <v>151</v>
      </c>
      <c r="E178" s="207" t="s">
        <v>1300</v>
      </c>
      <c r="F178" s="208" t="s">
        <v>1301</v>
      </c>
      <c r="G178" s="209" t="s">
        <v>524</v>
      </c>
      <c r="H178" s="210">
        <v>225.19999999999999</v>
      </c>
      <c r="I178" s="211"/>
      <c r="J178" s="212">
        <f>ROUND(I178*H178,2)</f>
        <v>0</v>
      </c>
      <c r="K178" s="208" t="s">
        <v>155</v>
      </c>
      <c r="L178" s="46"/>
      <c r="M178" s="213" t="s">
        <v>32</v>
      </c>
      <c r="N178" s="214" t="s">
        <v>51</v>
      </c>
      <c r="O178" s="86"/>
      <c r="P178" s="215">
        <f>O178*H178</f>
        <v>0</v>
      </c>
      <c r="Q178" s="215">
        <v>0.00060999999999999997</v>
      </c>
      <c r="R178" s="215">
        <f>Q178*H178</f>
        <v>0.13737199999999999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156</v>
      </c>
      <c r="AT178" s="217" t="s">
        <v>151</v>
      </c>
      <c r="AU178" s="217" t="s">
        <v>89</v>
      </c>
      <c r="AY178" s="18" t="s">
        <v>149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40</v>
      </c>
      <c r="BK178" s="218">
        <f>ROUND(I178*H178,2)</f>
        <v>0</v>
      </c>
      <c r="BL178" s="18" t="s">
        <v>156</v>
      </c>
      <c r="BM178" s="217" t="s">
        <v>1302</v>
      </c>
    </row>
    <row r="179" s="2" customFormat="1">
      <c r="A179" s="40"/>
      <c r="B179" s="41"/>
      <c r="C179" s="42"/>
      <c r="D179" s="219" t="s">
        <v>158</v>
      </c>
      <c r="E179" s="42"/>
      <c r="F179" s="220" t="s">
        <v>1303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158</v>
      </c>
      <c r="AU179" s="18" t="s">
        <v>89</v>
      </c>
    </row>
    <row r="180" s="13" customFormat="1">
      <c r="A180" s="13"/>
      <c r="B180" s="226"/>
      <c r="C180" s="227"/>
      <c r="D180" s="224" t="s">
        <v>162</v>
      </c>
      <c r="E180" s="228" t="s">
        <v>32</v>
      </c>
      <c r="F180" s="229" t="s">
        <v>1221</v>
      </c>
      <c r="G180" s="227"/>
      <c r="H180" s="228" t="s">
        <v>32</v>
      </c>
      <c r="I180" s="230"/>
      <c r="J180" s="227"/>
      <c r="K180" s="227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162</v>
      </c>
      <c r="AU180" s="235" t="s">
        <v>89</v>
      </c>
      <c r="AV180" s="13" t="s">
        <v>40</v>
      </c>
      <c r="AW180" s="13" t="s">
        <v>38</v>
      </c>
      <c r="AX180" s="13" t="s">
        <v>80</v>
      </c>
      <c r="AY180" s="235" t="s">
        <v>149</v>
      </c>
    </row>
    <row r="181" s="14" customFormat="1">
      <c r="A181" s="14"/>
      <c r="B181" s="236"/>
      <c r="C181" s="237"/>
      <c r="D181" s="224" t="s">
        <v>162</v>
      </c>
      <c r="E181" s="238" t="s">
        <v>32</v>
      </c>
      <c r="F181" s="239" t="s">
        <v>1304</v>
      </c>
      <c r="G181" s="237"/>
      <c r="H181" s="240">
        <v>225.19999999999999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162</v>
      </c>
      <c r="AU181" s="246" t="s">
        <v>89</v>
      </c>
      <c r="AV181" s="14" t="s">
        <v>89</v>
      </c>
      <c r="AW181" s="14" t="s">
        <v>38</v>
      </c>
      <c r="AX181" s="14" t="s">
        <v>80</v>
      </c>
      <c r="AY181" s="246" t="s">
        <v>149</v>
      </c>
    </row>
    <row r="182" s="2" customFormat="1" ht="24.15" customHeight="1">
      <c r="A182" s="40"/>
      <c r="B182" s="41"/>
      <c r="C182" s="206" t="s">
        <v>308</v>
      </c>
      <c r="D182" s="206" t="s">
        <v>151</v>
      </c>
      <c r="E182" s="207" t="s">
        <v>1305</v>
      </c>
      <c r="F182" s="208" t="s">
        <v>1306</v>
      </c>
      <c r="G182" s="209" t="s">
        <v>524</v>
      </c>
      <c r="H182" s="210">
        <v>225.19999999999999</v>
      </c>
      <c r="I182" s="211"/>
      <c r="J182" s="212">
        <f>ROUND(I182*H182,2)</f>
        <v>0</v>
      </c>
      <c r="K182" s="208" t="s">
        <v>155</v>
      </c>
      <c r="L182" s="46"/>
      <c r="M182" s="213" t="s">
        <v>32</v>
      </c>
      <c r="N182" s="214" t="s">
        <v>51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156</v>
      </c>
      <c r="AT182" s="217" t="s">
        <v>151</v>
      </c>
      <c r="AU182" s="217" t="s">
        <v>89</v>
      </c>
      <c r="AY182" s="18" t="s">
        <v>149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40</v>
      </c>
      <c r="BK182" s="218">
        <f>ROUND(I182*H182,2)</f>
        <v>0</v>
      </c>
      <c r="BL182" s="18" t="s">
        <v>156</v>
      </c>
      <c r="BM182" s="217" t="s">
        <v>1307</v>
      </c>
    </row>
    <row r="183" s="2" customFormat="1">
      <c r="A183" s="40"/>
      <c r="B183" s="41"/>
      <c r="C183" s="42"/>
      <c r="D183" s="219" t="s">
        <v>158</v>
      </c>
      <c r="E183" s="42"/>
      <c r="F183" s="220" t="s">
        <v>1308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158</v>
      </c>
      <c r="AU183" s="18" t="s">
        <v>89</v>
      </c>
    </row>
    <row r="184" s="12" customFormat="1" ht="22.8" customHeight="1">
      <c r="A184" s="12"/>
      <c r="B184" s="190"/>
      <c r="C184" s="191"/>
      <c r="D184" s="192" t="s">
        <v>79</v>
      </c>
      <c r="E184" s="204" t="s">
        <v>536</v>
      </c>
      <c r="F184" s="204" t="s">
        <v>537</v>
      </c>
      <c r="G184" s="191"/>
      <c r="H184" s="191"/>
      <c r="I184" s="194"/>
      <c r="J184" s="205">
        <f>BK184</f>
        <v>0</v>
      </c>
      <c r="K184" s="191"/>
      <c r="L184" s="196"/>
      <c r="M184" s="197"/>
      <c r="N184" s="198"/>
      <c r="O184" s="198"/>
      <c r="P184" s="199">
        <f>SUM(P185:P206)</f>
        <v>0</v>
      </c>
      <c r="Q184" s="198"/>
      <c r="R184" s="199">
        <f>SUM(R185:R206)</f>
        <v>0</v>
      </c>
      <c r="S184" s="198"/>
      <c r="T184" s="200">
        <f>SUM(T185:T206)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1" t="s">
        <v>40</v>
      </c>
      <c r="AT184" s="202" t="s">
        <v>79</v>
      </c>
      <c r="AU184" s="202" t="s">
        <v>40</v>
      </c>
      <c r="AY184" s="201" t="s">
        <v>149</v>
      </c>
      <c r="BK184" s="203">
        <f>SUM(BK185:BK206)</f>
        <v>0</v>
      </c>
    </row>
    <row r="185" s="2" customFormat="1" ht="37.8" customHeight="1">
      <c r="A185" s="40"/>
      <c r="B185" s="41"/>
      <c r="C185" s="206" t="s">
        <v>315</v>
      </c>
      <c r="D185" s="206" t="s">
        <v>151</v>
      </c>
      <c r="E185" s="207" t="s">
        <v>552</v>
      </c>
      <c r="F185" s="208" t="s">
        <v>553</v>
      </c>
      <c r="G185" s="209" t="s">
        <v>265</v>
      </c>
      <c r="H185" s="210">
        <v>38.975999999999999</v>
      </c>
      <c r="I185" s="211"/>
      <c r="J185" s="212">
        <f>ROUND(I185*H185,2)</f>
        <v>0</v>
      </c>
      <c r="K185" s="208" t="s">
        <v>155</v>
      </c>
      <c r="L185" s="46"/>
      <c r="M185" s="213" t="s">
        <v>32</v>
      </c>
      <c r="N185" s="214" t="s">
        <v>51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156</v>
      </c>
      <c r="AT185" s="217" t="s">
        <v>151</v>
      </c>
      <c r="AU185" s="217" t="s">
        <v>89</v>
      </c>
      <c r="AY185" s="18" t="s">
        <v>149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40</v>
      </c>
      <c r="BK185" s="218">
        <f>ROUND(I185*H185,2)</f>
        <v>0</v>
      </c>
      <c r="BL185" s="18" t="s">
        <v>156</v>
      </c>
      <c r="BM185" s="217" t="s">
        <v>1309</v>
      </c>
    </row>
    <row r="186" s="2" customFormat="1">
      <c r="A186" s="40"/>
      <c r="B186" s="41"/>
      <c r="C186" s="42"/>
      <c r="D186" s="219" t="s">
        <v>158</v>
      </c>
      <c r="E186" s="42"/>
      <c r="F186" s="220" t="s">
        <v>555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8" t="s">
        <v>158</v>
      </c>
      <c r="AU186" s="18" t="s">
        <v>89</v>
      </c>
    </row>
    <row r="187" s="14" customFormat="1">
      <c r="A187" s="14"/>
      <c r="B187" s="236"/>
      <c r="C187" s="237"/>
      <c r="D187" s="224" t="s">
        <v>162</v>
      </c>
      <c r="E187" s="238" t="s">
        <v>32</v>
      </c>
      <c r="F187" s="239" t="s">
        <v>1310</v>
      </c>
      <c r="G187" s="237"/>
      <c r="H187" s="240">
        <v>38.975999999999999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162</v>
      </c>
      <c r="AU187" s="246" t="s">
        <v>89</v>
      </c>
      <c r="AV187" s="14" t="s">
        <v>89</v>
      </c>
      <c r="AW187" s="14" t="s">
        <v>38</v>
      </c>
      <c r="AX187" s="14" t="s">
        <v>80</v>
      </c>
      <c r="AY187" s="246" t="s">
        <v>149</v>
      </c>
    </row>
    <row r="188" s="2" customFormat="1" ht="37.8" customHeight="1">
      <c r="A188" s="40"/>
      <c r="B188" s="41"/>
      <c r="C188" s="206" t="s">
        <v>320</v>
      </c>
      <c r="D188" s="206" t="s">
        <v>151</v>
      </c>
      <c r="E188" s="207" t="s">
        <v>557</v>
      </c>
      <c r="F188" s="208" t="s">
        <v>558</v>
      </c>
      <c r="G188" s="209" t="s">
        <v>265</v>
      </c>
      <c r="H188" s="210">
        <v>116.928</v>
      </c>
      <c r="I188" s="211"/>
      <c r="J188" s="212">
        <f>ROUND(I188*H188,2)</f>
        <v>0</v>
      </c>
      <c r="K188" s="208" t="s">
        <v>155</v>
      </c>
      <c r="L188" s="46"/>
      <c r="M188" s="213" t="s">
        <v>32</v>
      </c>
      <c r="N188" s="214" t="s">
        <v>51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156</v>
      </c>
      <c r="AT188" s="217" t="s">
        <v>151</v>
      </c>
      <c r="AU188" s="217" t="s">
        <v>89</v>
      </c>
      <c r="AY188" s="18" t="s">
        <v>149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40</v>
      </c>
      <c r="BK188" s="218">
        <f>ROUND(I188*H188,2)</f>
        <v>0</v>
      </c>
      <c r="BL188" s="18" t="s">
        <v>156</v>
      </c>
      <c r="BM188" s="217" t="s">
        <v>1311</v>
      </c>
    </row>
    <row r="189" s="2" customFormat="1">
      <c r="A189" s="40"/>
      <c r="B189" s="41"/>
      <c r="C189" s="42"/>
      <c r="D189" s="219" t="s">
        <v>158</v>
      </c>
      <c r="E189" s="42"/>
      <c r="F189" s="220" t="s">
        <v>560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8" t="s">
        <v>158</v>
      </c>
      <c r="AU189" s="18" t="s">
        <v>89</v>
      </c>
    </row>
    <row r="190" s="14" customFormat="1">
      <c r="A190" s="14"/>
      <c r="B190" s="236"/>
      <c r="C190" s="237"/>
      <c r="D190" s="224" t="s">
        <v>162</v>
      </c>
      <c r="E190" s="238" t="s">
        <v>32</v>
      </c>
      <c r="F190" s="239" t="s">
        <v>1312</v>
      </c>
      <c r="G190" s="237"/>
      <c r="H190" s="240">
        <v>116.928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162</v>
      </c>
      <c r="AU190" s="246" t="s">
        <v>89</v>
      </c>
      <c r="AV190" s="14" t="s">
        <v>89</v>
      </c>
      <c r="AW190" s="14" t="s">
        <v>38</v>
      </c>
      <c r="AX190" s="14" t="s">
        <v>80</v>
      </c>
      <c r="AY190" s="246" t="s">
        <v>149</v>
      </c>
    </row>
    <row r="191" s="2" customFormat="1" ht="37.8" customHeight="1">
      <c r="A191" s="40"/>
      <c r="B191" s="41"/>
      <c r="C191" s="206" t="s">
        <v>325</v>
      </c>
      <c r="D191" s="206" t="s">
        <v>151</v>
      </c>
      <c r="E191" s="207" t="s">
        <v>563</v>
      </c>
      <c r="F191" s="208" t="s">
        <v>564</v>
      </c>
      <c r="G191" s="209" t="s">
        <v>265</v>
      </c>
      <c r="H191" s="210">
        <v>14.784000000000001</v>
      </c>
      <c r="I191" s="211"/>
      <c r="J191" s="212">
        <f>ROUND(I191*H191,2)</f>
        <v>0</v>
      </c>
      <c r="K191" s="208" t="s">
        <v>155</v>
      </c>
      <c r="L191" s="46"/>
      <c r="M191" s="213" t="s">
        <v>32</v>
      </c>
      <c r="N191" s="214" t="s">
        <v>51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156</v>
      </c>
      <c r="AT191" s="217" t="s">
        <v>151</v>
      </c>
      <c r="AU191" s="217" t="s">
        <v>89</v>
      </c>
      <c r="AY191" s="18" t="s">
        <v>149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8" t="s">
        <v>40</v>
      </c>
      <c r="BK191" s="218">
        <f>ROUND(I191*H191,2)</f>
        <v>0</v>
      </c>
      <c r="BL191" s="18" t="s">
        <v>156</v>
      </c>
      <c r="BM191" s="217" t="s">
        <v>1313</v>
      </c>
    </row>
    <row r="192" s="2" customFormat="1">
      <c r="A192" s="40"/>
      <c r="B192" s="41"/>
      <c r="C192" s="42"/>
      <c r="D192" s="219" t="s">
        <v>158</v>
      </c>
      <c r="E192" s="42"/>
      <c r="F192" s="220" t="s">
        <v>566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8" t="s">
        <v>158</v>
      </c>
      <c r="AU192" s="18" t="s">
        <v>89</v>
      </c>
    </row>
    <row r="193" s="14" customFormat="1">
      <c r="A193" s="14"/>
      <c r="B193" s="236"/>
      <c r="C193" s="237"/>
      <c r="D193" s="224" t="s">
        <v>162</v>
      </c>
      <c r="E193" s="238" t="s">
        <v>32</v>
      </c>
      <c r="F193" s="239" t="s">
        <v>1314</v>
      </c>
      <c r="G193" s="237"/>
      <c r="H193" s="240">
        <v>14.784000000000001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162</v>
      </c>
      <c r="AU193" s="246" t="s">
        <v>89</v>
      </c>
      <c r="AV193" s="14" t="s">
        <v>89</v>
      </c>
      <c r="AW193" s="14" t="s">
        <v>38</v>
      </c>
      <c r="AX193" s="14" t="s">
        <v>80</v>
      </c>
      <c r="AY193" s="246" t="s">
        <v>149</v>
      </c>
    </row>
    <row r="194" s="2" customFormat="1" ht="37.8" customHeight="1">
      <c r="A194" s="40"/>
      <c r="B194" s="41"/>
      <c r="C194" s="206" t="s">
        <v>331</v>
      </c>
      <c r="D194" s="206" t="s">
        <v>151</v>
      </c>
      <c r="E194" s="207" t="s">
        <v>568</v>
      </c>
      <c r="F194" s="208" t="s">
        <v>558</v>
      </c>
      <c r="G194" s="209" t="s">
        <v>265</v>
      </c>
      <c r="H194" s="210">
        <v>44.351999999999997</v>
      </c>
      <c r="I194" s="211"/>
      <c r="J194" s="212">
        <f>ROUND(I194*H194,2)</f>
        <v>0</v>
      </c>
      <c r="K194" s="208" t="s">
        <v>155</v>
      </c>
      <c r="L194" s="46"/>
      <c r="M194" s="213" t="s">
        <v>32</v>
      </c>
      <c r="N194" s="214" t="s">
        <v>51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156</v>
      </c>
      <c r="AT194" s="217" t="s">
        <v>151</v>
      </c>
      <c r="AU194" s="217" t="s">
        <v>89</v>
      </c>
      <c r="AY194" s="18" t="s">
        <v>149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40</v>
      </c>
      <c r="BK194" s="218">
        <f>ROUND(I194*H194,2)</f>
        <v>0</v>
      </c>
      <c r="BL194" s="18" t="s">
        <v>156</v>
      </c>
      <c r="BM194" s="217" t="s">
        <v>1315</v>
      </c>
    </row>
    <row r="195" s="2" customFormat="1">
      <c r="A195" s="40"/>
      <c r="B195" s="41"/>
      <c r="C195" s="42"/>
      <c r="D195" s="219" t="s">
        <v>158</v>
      </c>
      <c r="E195" s="42"/>
      <c r="F195" s="220" t="s">
        <v>570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8" t="s">
        <v>158</v>
      </c>
      <c r="AU195" s="18" t="s">
        <v>89</v>
      </c>
    </row>
    <row r="196" s="14" customFormat="1">
      <c r="A196" s="14"/>
      <c r="B196" s="236"/>
      <c r="C196" s="237"/>
      <c r="D196" s="224" t="s">
        <v>162</v>
      </c>
      <c r="E196" s="238" t="s">
        <v>32</v>
      </c>
      <c r="F196" s="239" t="s">
        <v>1316</v>
      </c>
      <c r="G196" s="237"/>
      <c r="H196" s="240">
        <v>44.351999999999997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162</v>
      </c>
      <c r="AU196" s="246" t="s">
        <v>89</v>
      </c>
      <c r="AV196" s="14" t="s">
        <v>89</v>
      </c>
      <c r="AW196" s="14" t="s">
        <v>38</v>
      </c>
      <c r="AX196" s="14" t="s">
        <v>80</v>
      </c>
      <c r="AY196" s="246" t="s">
        <v>149</v>
      </c>
    </row>
    <row r="197" s="2" customFormat="1" ht="24.15" customHeight="1">
      <c r="A197" s="40"/>
      <c r="B197" s="41"/>
      <c r="C197" s="206" t="s">
        <v>336</v>
      </c>
      <c r="D197" s="206" t="s">
        <v>151</v>
      </c>
      <c r="E197" s="207" t="s">
        <v>573</v>
      </c>
      <c r="F197" s="208" t="s">
        <v>574</v>
      </c>
      <c r="G197" s="209" t="s">
        <v>265</v>
      </c>
      <c r="H197" s="210">
        <v>53.759999999999998</v>
      </c>
      <c r="I197" s="211"/>
      <c r="J197" s="212">
        <f>ROUND(I197*H197,2)</f>
        <v>0</v>
      </c>
      <c r="K197" s="208" t="s">
        <v>155</v>
      </c>
      <c r="L197" s="46"/>
      <c r="M197" s="213" t="s">
        <v>32</v>
      </c>
      <c r="N197" s="214" t="s">
        <v>51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156</v>
      </c>
      <c r="AT197" s="217" t="s">
        <v>151</v>
      </c>
      <c r="AU197" s="217" t="s">
        <v>89</v>
      </c>
      <c r="AY197" s="18" t="s">
        <v>149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8" t="s">
        <v>40</v>
      </c>
      <c r="BK197" s="218">
        <f>ROUND(I197*H197,2)</f>
        <v>0</v>
      </c>
      <c r="BL197" s="18" t="s">
        <v>156</v>
      </c>
      <c r="BM197" s="217" t="s">
        <v>1317</v>
      </c>
    </row>
    <row r="198" s="2" customFormat="1">
      <c r="A198" s="40"/>
      <c r="B198" s="41"/>
      <c r="C198" s="42"/>
      <c r="D198" s="219" t="s">
        <v>158</v>
      </c>
      <c r="E198" s="42"/>
      <c r="F198" s="220" t="s">
        <v>576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158</v>
      </c>
      <c r="AU198" s="18" t="s">
        <v>89</v>
      </c>
    </row>
    <row r="199" s="14" customFormat="1">
      <c r="A199" s="14"/>
      <c r="B199" s="236"/>
      <c r="C199" s="237"/>
      <c r="D199" s="224" t="s">
        <v>162</v>
      </c>
      <c r="E199" s="238" t="s">
        <v>32</v>
      </c>
      <c r="F199" s="239" t="s">
        <v>1310</v>
      </c>
      <c r="G199" s="237"/>
      <c r="H199" s="240">
        <v>38.975999999999999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162</v>
      </c>
      <c r="AU199" s="246" t="s">
        <v>89</v>
      </c>
      <c r="AV199" s="14" t="s">
        <v>89</v>
      </c>
      <c r="AW199" s="14" t="s">
        <v>38</v>
      </c>
      <c r="AX199" s="14" t="s">
        <v>80</v>
      </c>
      <c r="AY199" s="246" t="s">
        <v>149</v>
      </c>
    </row>
    <row r="200" s="14" customFormat="1">
      <c r="A200" s="14"/>
      <c r="B200" s="236"/>
      <c r="C200" s="237"/>
      <c r="D200" s="224" t="s">
        <v>162</v>
      </c>
      <c r="E200" s="238" t="s">
        <v>32</v>
      </c>
      <c r="F200" s="239" t="s">
        <v>1314</v>
      </c>
      <c r="G200" s="237"/>
      <c r="H200" s="240">
        <v>14.784000000000001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162</v>
      </c>
      <c r="AU200" s="246" t="s">
        <v>89</v>
      </c>
      <c r="AV200" s="14" t="s">
        <v>89</v>
      </c>
      <c r="AW200" s="14" t="s">
        <v>38</v>
      </c>
      <c r="AX200" s="14" t="s">
        <v>80</v>
      </c>
      <c r="AY200" s="246" t="s">
        <v>149</v>
      </c>
    </row>
    <row r="201" s="2" customFormat="1" ht="44.25" customHeight="1">
      <c r="A201" s="40"/>
      <c r="B201" s="41"/>
      <c r="C201" s="206" t="s">
        <v>343</v>
      </c>
      <c r="D201" s="206" t="s">
        <v>151</v>
      </c>
      <c r="E201" s="207" t="s">
        <v>588</v>
      </c>
      <c r="F201" s="208" t="s">
        <v>264</v>
      </c>
      <c r="G201" s="209" t="s">
        <v>265</v>
      </c>
      <c r="H201" s="210">
        <v>38.975999999999999</v>
      </c>
      <c r="I201" s="211"/>
      <c r="J201" s="212">
        <f>ROUND(I201*H201,2)</f>
        <v>0</v>
      </c>
      <c r="K201" s="208" t="s">
        <v>155</v>
      </c>
      <c r="L201" s="46"/>
      <c r="M201" s="213" t="s">
        <v>32</v>
      </c>
      <c r="N201" s="214" t="s">
        <v>51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156</v>
      </c>
      <c r="AT201" s="217" t="s">
        <v>151</v>
      </c>
      <c r="AU201" s="217" t="s">
        <v>89</v>
      </c>
      <c r="AY201" s="18" t="s">
        <v>149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40</v>
      </c>
      <c r="BK201" s="218">
        <f>ROUND(I201*H201,2)</f>
        <v>0</v>
      </c>
      <c r="BL201" s="18" t="s">
        <v>156</v>
      </c>
      <c r="BM201" s="217" t="s">
        <v>1318</v>
      </c>
    </row>
    <row r="202" s="2" customFormat="1">
      <c r="A202" s="40"/>
      <c r="B202" s="41"/>
      <c r="C202" s="42"/>
      <c r="D202" s="219" t="s">
        <v>158</v>
      </c>
      <c r="E202" s="42"/>
      <c r="F202" s="220" t="s">
        <v>590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158</v>
      </c>
      <c r="AU202" s="18" t="s">
        <v>89</v>
      </c>
    </row>
    <row r="203" s="14" customFormat="1">
      <c r="A203" s="14"/>
      <c r="B203" s="236"/>
      <c r="C203" s="237"/>
      <c r="D203" s="224" t="s">
        <v>162</v>
      </c>
      <c r="E203" s="238" t="s">
        <v>32</v>
      </c>
      <c r="F203" s="239" t="s">
        <v>1310</v>
      </c>
      <c r="G203" s="237"/>
      <c r="H203" s="240">
        <v>38.975999999999999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162</v>
      </c>
      <c r="AU203" s="246" t="s">
        <v>89</v>
      </c>
      <c r="AV203" s="14" t="s">
        <v>89</v>
      </c>
      <c r="AW203" s="14" t="s">
        <v>38</v>
      </c>
      <c r="AX203" s="14" t="s">
        <v>40</v>
      </c>
      <c r="AY203" s="246" t="s">
        <v>149</v>
      </c>
    </row>
    <row r="204" s="2" customFormat="1" ht="44.25" customHeight="1">
      <c r="A204" s="40"/>
      <c r="B204" s="41"/>
      <c r="C204" s="206" t="s">
        <v>350</v>
      </c>
      <c r="D204" s="206" t="s">
        <v>151</v>
      </c>
      <c r="E204" s="207" t="s">
        <v>1319</v>
      </c>
      <c r="F204" s="208" t="s">
        <v>1320</v>
      </c>
      <c r="G204" s="209" t="s">
        <v>265</v>
      </c>
      <c r="H204" s="210">
        <v>14.784000000000001</v>
      </c>
      <c r="I204" s="211"/>
      <c r="J204" s="212">
        <f>ROUND(I204*H204,2)</f>
        <v>0</v>
      </c>
      <c r="K204" s="208" t="s">
        <v>155</v>
      </c>
      <c r="L204" s="46"/>
      <c r="M204" s="213" t="s">
        <v>32</v>
      </c>
      <c r="N204" s="214" t="s">
        <v>51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156</v>
      </c>
      <c r="AT204" s="217" t="s">
        <v>151</v>
      </c>
      <c r="AU204" s="217" t="s">
        <v>89</v>
      </c>
      <c r="AY204" s="18" t="s">
        <v>149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40</v>
      </c>
      <c r="BK204" s="218">
        <f>ROUND(I204*H204,2)</f>
        <v>0</v>
      </c>
      <c r="BL204" s="18" t="s">
        <v>156</v>
      </c>
      <c r="BM204" s="217" t="s">
        <v>1321</v>
      </c>
    </row>
    <row r="205" s="2" customFormat="1">
      <c r="A205" s="40"/>
      <c r="B205" s="41"/>
      <c r="C205" s="42"/>
      <c r="D205" s="219" t="s">
        <v>158</v>
      </c>
      <c r="E205" s="42"/>
      <c r="F205" s="220" t="s">
        <v>1322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8" t="s">
        <v>158</v>
      </c>
      <c r="AU205" s="18" t="s">
        <v>89</v>
      </c>
    </row>
    <row r="206" s="14" customFormat="1">
      <c r="A206" s="14"/>
      <c r="B206" s="236"/>
      <c r="C206" s="237"/>
      <c r="D206" s="224" t="s">
        <v>162</v>
      </c>
      <c r="E206" s="238" t="s">
        <v>32</v>
      </c>
      <c r="F206" s="239" t="s">
        <v>1314</v>
      </c>
      <c r="G206" s="237"/>
      <c r="H206" s="240">
        <v>14.784000000000001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162</v>
      </c>
      <c r="AU206" s="246" t="s">
        <v>89</v>
      </c>
      <c r="AV206" s="14" t="s">
        <v>89</v>
      </c>
      <c r="AW206" s="14" t="s">
        <v>38</v>
      </c>
      <c r="AX206" s="14" t="s">
        <v>40</v>
      </c>
      <c r="AY206" s="246" t="s">
        <v>149</v>
      </c>
    </row>
    <row r="207" s="12" customFormat="1" ht="22.8" customHeight="1">
      <c r="A207" s="12"/>
      <c r="B207" s="190"/>
      <c r="C207" s="191"/>
      <c r="D207" s="192" t="s">
        <v>79</v>
      </c>
      <c r="E207" s="204" t="s">
        <v>591</v>
      </c>
      <c r="F207" s="204" t="s">
        <v>592</v>
      </c>
      <c r="G207" s="191"/>
      <c r="H207" s="191"/>
      <c r="I207" s="194"/>
      <c r="J207" s="205">
        <f>BK207</f>
        <v>0</v>
      </c>
      <c r="K207" s="191"/>
      <c r="L207" s="196"/>
      <c r="M207" s="197"/>
      <c r="N207" s="198"/>
      <c r="O207" s="198"/>
      <c r="P207" s="199">
        <f>SUM(P208:P209)</f>
        <v>0</v>
      </c>
      <c r="Q207" s="198"/>
      <c r="R207" s="199">
        <f>SUM(R208:R209)</f>
        <v>0</v>
      </c>
      <c r="S207" s="198"/>
      <c r="T207" s="200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1" t="s">
        <v>40</v>
      </c>
      <c r="AT207" s="202" t="s">
        <v>79</v>
      </c>
      <c r="AU207" s="202" t="s">
        <v>40</v>
      </c>
      <c r="AY207" s="201" t="s">
        <v>149</v>
      </c>
      <c r="BK207" s="203">
        <f>SUM(BK208:BK209)</f>
        <v>0</v>
      </c>
    </row>
    <row r="208" s="2" customFormat="1" ht="44.25" customHeight="1">
      <c r="A208" s="40"/>
      <c r="B208" s="41"/>
      <c r="C208" s="206" t="s">
        <v>355</v>
      </c>
      <c r="D208" s="206" t="s">
        <v>151</v>
      </c>
      <c r="E208" s="207" t="s">
        <v>1323</v>
      </c>
      <c r="F208" s="208" t="s">
        <v>1324</v>
      </c>
      <c r="G208" s="209" t="s">
        <v>265</v>
      </c>
      <c r="H208" s="210">
        <v>74.079999999999998</v>
      </c>
      <c r="I208" s="211"/>
      <c r="J208" s="212">
        <f>ROUND(I208*H208,2)</f>
        <v>0</v>
      </c>
      <c r="K208" s="208" t="s">
        <v>155</v>
      </c>
      <c r="L208" s="46"/>
      <c r="M208" s="213" t="s">
        <v>32</v>
      </c>
      <c r="N208" s="214" t="s">
        <v>51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156</v>
      </c>
      <c r="AT208" s="217" t="s">
        <v>151</v>
      </c>
      <c r="AU208" s="217" t="s">
        <v>89</v>
      </c>
      <c r="AY208" s="18" t="s">
        <v>149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40</v>
      </c>
      <c r="BK208" s="218">
        <f>ROUND(I208*H208,2)</f>
        <v>0</v>
      </c>
      <c r="BL208" s="18" t="s">
        <v>156</v>
      </c>
      <c r="BM208" s="217" t="s">
        <v>1325</v>
      </c>
    </row>
    <row r="209" s="2" customFormat="1">
      <c r="A209" s="40"/>
      <c r="B209" s="41"/>
      <c r="C209" s="42"/>
      <c r="D209" s="219" t="s">
        <v>158</v>
      </c>
      <c r="E209" s="42"/>
      <c r="F209" s="220" t="s">
        <v>1326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158</v>
      </c>
      <c r="AU209" s="18" t="s">
        <v>89</v>
      </c>
    </row>
    <row r="210" s="12" customFormat="1" ht="25.92" customHeight="1">
      <c r="A210" s="12"/>
      <c r="B210" s="190"/>
      <c r="C210" s="191"/>
      <c r="D210" s="192" t="s">
        <v>79</v>
      </c>
      <c r="E210" s="193" t="s">
        <v>598</v>
      </c>
      <c r="F210" s="193" t="s">
        <v>599</v>
      </c>
      <c r="G210" s="191"/>
      <c r="H210" s="191"/>
      <c r="I210" s="194"/>
      <c r="J210" s="195">
        <f>BK210</f>
        <v>0</v>
      </c>
      <c r="K210" s="191"/>
      <c r="L210" s="196"/>
      <c r="M210" s="197"/>
      <c r="N210" s="198"/>
      <c r="O210" s="198"/>
      <c r="P210" s="199">
        <f>P211</f>
        <v>0</v>
      </c>
      <c r="Q210" s="198"/>
      <c r="R210" s="199">
        <f>R211</f>
        <v>0.01592</v>
      </c>
      <c r="S210" s="198"/>
      <c r="T210" s="200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1" t="s">
        <v>89</v>
      </c>
      <c r="AT210" s="202" t="s">
        <v>79</v>
      </c>
      <c r="AU210" s="202" t="s">
        <v>80</v>
      </c>
      <c r="AY210" s="201" t="s">
        <v>149</v>
      </c>
      <c r="BK210" s="203">
        <f>BK211</f>
        <v>0</v>
      </c>
    </row>
    <row r="211" s="12" customFormat="1" ht="22.8" customHeight="1">
      <c r="A211" s="12"/>
      <c r="B211" s="190"/>
      <c r="C211" s="191"/>
      <c r="D211" s="192" t="s">
        <v>79</v>
      </c>
      <c r="E211" s="204" t="s">
        <v>635</v>
      </c>
      <c r="F211" s="204" t="s">
        <v>636</v>
      </c>
      <c r="G211" s="191"/>
      <c r="H211" s="191"/>
      <c r="I211" s="194"/>
      <c r="J211" s="205">
        <f>BK211</f>
        <v>0</v>
      </c>
      <c r="K211" s="191"/>
      <c r="L211" s="196"/>
      <c r="M211" s="197"/>
      <c r="N211" s="198"/>
      <c r="O211" s="198"/>
      <c r="P211" s="199">
        <f>SUM(P212:P226)</f>
        <v>0</v>
      </c>
      <c r="Q211" s="198"/>
      <c r="R211" s="199">
        <f>SUM(R212:R226)</f>
        <v>0.01592</v>
      </c>
      <c r="S211" s="198"/>
      <c r="T211" s="200">
        <f>SUM(T212:T226)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1" t="s">
        <v>89</v>
      </c>
      <c r="AT211" s="202" t="s">
        <v>79</v>
      </c>
      <c r="AU211" s="202" t="s">
        <v>40</v>
      </c>
      <c r="AY211" s="201" t="s">
        <v>149</v>
      </c>
      <c r="BK211" s="203">
        <f>SUM(BK212:BK226)</f>
        <v>0</v>
      </c>
    </row>
    <row r="212" s="2" customFormat="1" ht="24.15" customHeight="1">
      <c r="A212" s="40"/>
      <c r="B212" s="41"/>
      <c r="C212" s="206" t="s">
        <v>361</v>
      </c>
      <c r="D212" s="206" t="s">
        <v>151</v>
      </c>
      <c r="E212" s="207" t="s">
        <v>1327</v>
      </c>
      <c r="F212" s="208" t="s">
        <v>1328</v>
      </c>
      <c r="G212" s="209" t="s">
        <v>659</v>
      </c>
      <c r="H212" s="210">
        <v>1</v>
      </c>
      <c r="I212" s="211"/>
      <c r="J212" s="212">
        <f>ROUND(I212*H212,2)</f>
        <v>0</v>
      </c>
      <c r="K212" s="208" t="s">
        <v>155</v>
      </c>
      <c r="L212" s="46"/>
      <c r="M212" s="213" t="s">
        <v>32</v>
      </c>
      <c r="N212" s="214" t="s">
        <v>51</v>
      </c>
      <c r="O212" s="86"/>
      <c r="P212" s="215">
        <f>O212*H212</f>
        <v>0</v>
      </c>
      <c r="Q212" s="215">
        <v>0.00877</v>
      </c>
      <c r="R212" s="215">
        <f>Q212*H212</f>
        <v>0.00877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262</v>
      </c>
      <c r="AT212" s="217" t="s">
        <v>151</v>
      </c>
      <c r="AU212" s="217" t="s">
        <v>89</v>
      </c>
      <c r="AY212" s="18" t="s">
        <v>149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40</v>
      </c>
      <c r="BK212" s="218">
        <f>ROUND(I212*H212,2)</f>
        <v>0</v>
      </c>
      <c r="BL212" s="18" t="s">
        <v>262</v>
      </c>
      <c r="BM212" s="217" t="s">
        <v>1329</v>
      </c>
    </row>
    <row r="213" s="2" customFormat="1">
      <c r="A213" s="40"/>
      <c r="B213" s="41"/>
      <c r="C213" s="42"/>
      <c r="D213" s="219" t="s">
        <v>158</v>
      </c>
      <c r="E213" s="42"/>
      <c r="F213" s="220" t="s">
        <v>1330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158</v>
      </c>
      <c r="AU213" s="18" t="s">
        <v>89</v>
      </c>
    </row>
    <row r="214" s="2" customFormat="1" ht="16.5" customHeight="1">
      <c r="A214" s="40"/>
      <c r="B214" s="41"/>
      <c r="C214" s="206" t="s">
        <v>367</v>
      </c>
      <c r="D214" s="206" t="s">
        <v>151</v>
      </c>
      <c r="E214" s="207" t="s">
        <v>1331</v>
      </c>
      <c r="F214" s="208" t="s">
        <v>1332</v>
      </c>
      <c r="G214" s="209" t="s">
        <v>659</v>
      </c>
      <c r="H214" s="210">
        <v>1</v>
      </c>
      <c r="I214" s="211"/>
      <c r="J214" s="212">
        <f>ROUND(I214*H214,2)</f>
        <v>0</v>
      </c>
      <c r="K214" s="208" t="s">
        <v>155</v>
      </c>
      <c r="L214" s="46"/>
      <c r="M214" s="213" t="s">
        <v>32</v>
      </c>
      <c r="N214" s="214" t="s">
        <v>51</v>
      </c>
      <c r="O214" s="86"/>
      <c r="P214" s="215">
        <f>O214*H214</f>
        <v>0</v>
      </c>
      <c r="Q214" s="215">
        <v>0.00025999999999999998</v>
      </c>
      <c r="R214" s="215">
        <f>Q214*H214</f>
        <v>0.00025999999999999998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262</v>
      </c>
      <c r="AT214" s="217" t="s">
        <v>151</v>
      </c>
      <c r="AU214" s="217" t="s">
        <v>89</v>
      </c>
      <c r="AY214" s="18" t="s">
        <v>149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8" t="s">
        <v>40</v>
      </c>
      <c r="BK214" s="218">
        <f>ROUND(I214*H214,2)</f>
        <v>0</v>
      </c>
      <c r="BL214" s="18" t="s">
        <v>262</v>
      </c>
      <c r="BM214" s="217" t="s">
        <v>1333</v>
      </c>
    </row>
    <row r="215" s="2" customFormat="1">
      <c r="A215" s="40"/>
      <c r="B215" s="41"/>
      <c r="C215" s="42"/>
      <c r="D215" s="219" t="s">
        <v>158</v>
      </c>
      <c r="E215" s="42"/>
      <c r="F215" s="220" t="s">
        <v>1334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8" t="s">
        <v>158</v>
      </c>
      <c r="AU215" s="18" t="s">
        <v>89</v>
      </c>
    </row>
    <row r="216" s="2" customFormat="1" ht="33" customHeight="1">
      <c r="A216" s="40"/>
      <c r="B216" s="41"/>
      <c r="C216" s="206" t="s">
        <v>373</v>
      </c>
      <c r="D216" s="206" t="s">
        <v>151</v>
      </c>
      <c r="E216" s="207" t="s">
        <v>1335</v>
      </c>
      <c r="F216" s="208" t="s">
        <v>1336</v>
      </c>
      <c r="G216" s="209" t="s">
        <v>524</v>
      </c>
      <c r="H216" s="210">
        <v>1</v>
      </c>
      <c r="I216" s="211"/>
      <c r="J216" s="212">
        <f>ROUND(I216*H216,2)</f>
        <v>0</v>
      </c>
      <c r="K216" s="208" t="s">
        <v>155</v>
      </c>
      <c r="L216" s="46"/>
      <c r="M216" s="213" t="s">
        <v>32</v>
      </c>
      <c r="N216" s="214" t="s">
        <v>51</v>
      </c>
      <c r="O216" s="86"/>
      <c r="P216" s="215">
        <f>O216*H216</f>
        <v>0</v>
      </c>
      <c r="Q216" s="215">
        <v>0.00084999999999999995</v>
      </c>
      <c r="R216" s="215">
        <f>Q216*H216</f>
        <v>0.00084999999999999995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262</v>
      </c>
      <c r="AT216" s="217" t="s">
        <v>151</v>
      </c>
      <c r="AU216" s="217" t="s">
        <v>89</v>
      </c>
      <c r="AY216" s="18" t="s">
        <v>149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8" t="s">
        <v>40</v>
      </c>
      <c r="BK216" s="218">
        <f>ROUND(I216*H216,2)</f>
        <v>0</v>
      </c>
      <c r="BL216" s="18" t="s">
        <v>262</v>
      </c>
      <c r="BM216" s="217" t="s">
        <v>1337</v>
      </c>
    </row>
    <row r="217" s="2" customFormat="1">
      <c r="A217" s="40"/>
      <c r="B217" s="41"/>
      <c r="C217" s="42"/>
      <c r="D217" s="219" t="s">
        <v>158</v>
      </c>
      <c r="E217" s="42"/>
      <c r="F217" s="220" t="s">
        <v>1338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158</v>
      </c>
      <c r="AU217" s="18" t="s">
        <v>89</v>
      </c>
    </row>
    <row r="218" s="2" customFormat="1" ht="33" customHeight="1">
      <c r="A218" s="40"/>
      <c r="B218" s="41"/>
      <c r="C218" s="206" t="s">
        <v>378</v>
      </c>
      <c r="D218" s="206" t="s">
        <v>151</v>
      </c>
      <c r="E218" s="207" t="s">
        <v>668</v>
      </c>
      <c r="F218" s="208" t="s">
        <v>669</v>
      </c>
      <c r="G218" s="209" t="s">
        <v>399</v>
      </c>
      <c r="H218" s="210">
        <v>1</v>
      </c>
      <c r="I218" s="211"/>
      <c r="J218" s="212">
        <f>ROUND(I218*H218,2)</f>
        <v>0</v>
      </c>
      <c r="K218" s="208" t="s">
        <v>155</v>
      </c>
      <c r="L218" s="46"/>
      <c r="M218" s="213" t="s">
        <v>32</v>
      </c>
      <c r="N218" s="214" t="s">
        <v>51</v>
      </c>
      <c r="O218" s="86"/>
      <c r="P218" s="215">
        <f>O218*H218</f>
        <v>0</v>
      </c>
      <c r="Q218" s="215">
        <v>0.0020799999999999998</v>
      </c>
      <c r="R218" s="215">
        <f>Q218*H218</f>
        <v>0.0020799999999999998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262</v>
      </c>
      <c r="AT218" s="217" t="s">
        <v>151</v>
      </c>
      <c r="AU218" s="217" t="s">
        <v>89</v>
      </c>
      <c r="AY218" s="18" t="s">
        <v>149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40</v>
      </c>
      <c r="BK218" s="218">
        <f>ROUND(I218*H218,2)</f>
        <v>0</v>
      </c>
      <c r="BL218" s="18" t="s">
        <v>262</v>
      </c>
      <c r="BM218" s="217" t="s">
        <v>1339</v>
      </c>
    </row>
    <row r="219" s="2" customFormat="1">
      <c r="A219" s="40"/>
      <c r="B219" s="41"/>
      <c r="C219" s="42"/>
      <c r="D219" s="219" t="s">
        <v>158</v>
      </c>
      <c r="E219" s="42"/>
      <c r="F219" s="220" t="s">
        <v>671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158</v>
      </c>
      <c r="AU219" s="18" t="s">
        <v>89</v>
      </c>
    </row>
    <row r="220" s="2" customFormat="1" ht="37.8" customHeight="1">
      <c r="A220" s="40"/>
      <c r="B220" s="41"/>
      <c r="C220" s="206" t="s">
        <v>384</v>
      </c>
      <c r="D220" s="206" t="s">
        <v>151</v>
      </c>
      <c r="E220" s="207" t="s">
        <v>1340</v>
      </c>
      <c r="F220" s="208" t="s">
        <v>1341</v>
      </c>
      <c r="G220" s="209" t="s">
        <v>399</v>
      </c>
      <c r="H220" s="210">
        <v>1</v>
      </c>
      <c r="I220" s="211"/>
      <c r="J220" s="212">
        <f>ROUND(I220*H220,2)</f>
        <v>0</v>
      </c>
      <c r="K220" s="208" t="s">
        <v>155</v>
      </c>
      <c r="L220" s="46"/>
      <c r="M220" s="213" t="s">
        <v>32</v>
      </c>
      <c r="N220" s="214" t="s">
        <v>51</v>
      </c>
      <c r="O220" s="86"/>
      <c r="P220" s="215">
        <f>O220*H220</f>
        <v>0</v>
      </c>
      <c r="Q220" s="215">
        <v>0.00016000000000000001</v>
      </c>
      <c r="R220" s="215">
        <f>Q220*H220</f>
        <v>0.00016000000000000001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262</v>
      </c>
      <c r="AT220" s="217" t="s">
        <v>151</v>
      </c>
      <c r="AU220" s="217" t="s">
        <v>89</v>
      </c>
      <c r="AY220" s="18" t="s">
        <v>149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40</v>
      </c>
      <c r="BK220" s="218">
        <f>ROUND(I220*H220,2)</f>
        <v>0</v>
      </c>
      <c r="BL220" s="18" t="s">
        <v>262</v>
      </c>
      <c r="BM220" s="217" t="s">
        <v>1342</v>
      </c>
    </row>
    <row r="221" s="2" customFormat="1">
      <c r="A221" s="40"/>
      <c r="B221" s="41"/>
      <c r="C221" s="42"/>
      <c r="D221" s="219" t="s">
        <v>158</v>
      </c>
      <c r="E221" s="42"/>
      <c r="F221" s="220" t="s">
        <v>1343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158</v>
      </c>
      <c r="AU221" s="18" t="s">
        <v>89</v>
      </c>
    </row>
    <row r="222" s="2" customFormat="1" ht="24.15" customHeight="1">
      <c r="A222" s="40"/>
      <c r="B222" s="41"/>
      <c r="C222" s="258" t="s">
        <v>391</v>
      </c>
      <c r="D222" s="258" t="s">
        <v>302</v>
      </c>
      <c r="E222" s="259" t="s">
        <v>1344</v>
      </c>
      <c r="F222" s="260" t="s">
        <v>1345</v>
      </c>
      <c r="G222" s="261" t="s">
        <v>399</v>
      </c>
      <c r="H222" s="262">
        <v>1</v>
      </c>
      <c r="I222" s="263"/>
      <c r="J222" s="264">
        <f>ROUND(I222*H222,2)</f>
        <v>0</v>
      </c>
      <c r="K222" s="260" t="s">
        <v>155</v>
      </c>
      <c r="L222" s="265"/>
      <c r="M222" s="266" t="s">
        <v>32</v>
      </c>
      <c r="N222" s="267" t="s">
        <v>51</v>
      </c>
      <c r="O222" s="86"/>
      <c r="P222" s="215">
        <f>O222*H222</f>
        <v>0</v>
      </c>
      <c r="Q222" s="215">
        <v>0.0038</v>
      </c>
      <c r="R222" s="215">
        <f>Q222*H222</f>
        <v>0.0038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361</v>
      </c>
      <c r="AT222" s="217" t="s">
        <v>302</v>
      </c>
      <c r="AU222" s="217" t="s">
        <v>89</v>
      </c>
      <c r="AY222" s="18" t="s">
        <v>149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8" t="s">
        <v>40</v>
      </c>
      <c r="BK222" s="218">
        <f>ROUND(I222*H222,2)</f>
        <v>0</v>
      </c>
      <c r="BL222" s="18" t="s">
        <v>262</v>
      </c>
      <c r="BM222" s="217" t="s">
        <v>1346</v>
      </c>
    </row>
    <row r="223" s="2" customFormat="1" ht="44.25" customHeight="1">
      <c r="A223" s="40"/>
      <c r="B223" s="41"/>
      <c r="C223" s="206" t="s">
        <v>396</v>
      </c>
      <c r="D223" s="206" t="s">
        <v>151</v>
      </c>
      <c r="E223" s="207" t="s">
        <v>673</v>
      </c>
      <c r="F223" s="208" t="s">
        <v>674</v>
      </c>
      <c r="G223" s="209" t="s">
        <v>265</v>
      </c>
      <c r="H223" s="210">
        <v>0.016</v>
      </c>
      <c r="I223" s="211"/>
      <c r="J223" s="212">
        <f>ROUND(I223*H223,2)</f>
        <v>0</v>
      </c>
      <c r="K223" s="208" t="s">
        <v>155</v>
      </c>
      <c r="L223" s="46"/>
      <c r="M223" s="213" t="s">
        <v>32</v>
      </c>
      <c r="N223" s="214" t="s">
        <v>51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262</v>
      </c>
      <c r="AT223" s="217" t="s">
        <v>151</v>
      </c>
      <c r="AU223" s="217" t="s">
        <v>89</v>
      </c>
      <c r="AY223" s="18" t="s">
        <v>149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8" t="s">
        <v>40</v>
      </c>
      <c r="BK223" s="218">
        <f>ROUND(I223*H223,2)</f>
        <v>0</v>
      </c>
      <c r="BL223" s="18" t="s">
        <v>262</v>
      </c>
      <c r="BM223" s="217" t="s">
        <v>1347</v>
      </c>
    </row>
    <row r="224" s="2" customFormat="1">
      <c r="A224" s="40"/>
      <c r="B224" s="41"/>
      <c r="C224" s="42"/>
      <c r="D224" s="219" t="s">
        <v>158</v>
      </c>
      <c r="E224" s="42"/>
      <c r="F224" s="220" t="s">
        <v>676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158</v>
      </c>
      <c r="AU224" s="18" t="s">
        <v>89</v>
      </c>
    </row>
    <row r="225" s="2" customFormat="1" ht="49.05" customHeight="1">
      <c r="A225" s="40"/>
      <c r="B225" s="41"/>
      <c r="C225" s="206" t="s">
        <v>403</v>
      </c>
      <c r="D225" s="206" t="s">
        <v>151</v>
      </c>
      <c r="E225" s="207" t="s">
        <v>678</v>
      </c>
      <c r="F225" s="208" t="s">
        <v>679</v>
      </c>
      <c r="G225" s="209" t="s">
        <v>265</v>
      </c>
      <c r="H225" s="210">
        <v>0.016</v>
      </c>
      <c r="I225" s="211"/>
      <c r="J225" s="212">
        <f>ROUND(I225*H225,2)</f>
        <v>0</v>
      </c>
      <c r="K225" s="208" t="s">
        <v>155</v>
      </c>
      <c r="L225" s="46"/>
      <c r="M225" s="213" t="s">
        <v>32</v>
      </c>
      <c r="N225" s="214" t="s">
        <v>51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262</v>
      </c>
      <c r="AT225" s="217" t="s">
        <v>151</v>
      </c>
      <c r="AU225" s="217" t="s">
        <v>89</v>
      </c>
      <c r="AY225" s="18" t="s">
        <v>149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8" t="s">
        <v>40</v>
      </c>
      <c r="BK225" s="218">
        <f>ROUND(I225*H225,2)</f>
        <v>0</v>
      </c>
      <c r="BL225" s="18" t="s">
        <v>262</v>
      </c>
      <c r="BM225" s="217" t="s">
        <v>1348</v>
      </c>
    </row>
    <row r="226" s="2" customFormat="1">
      <c r="A226" s="40"/>
      <c r="B226" s="41"/>
      <c r="C226" s="42"/>
      <c r="D226" s="219" t="s">
        <v>158</v>
      </c>
      <c r="E226" s="42"/>
      <c r="F226" s="220" t="s">
        <v>681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8" t="s">
        <v>158</v>
      </c>
      <c r="AU226" s="18" t="s">
        <v>89</v>
      </c>
    </row>
    <row r="227" s="12" customFormat="1" ht="25.92" customHeight="1">
      <c r="A227" s="12"/>
      <c r="B227" s="190"/>
      <c r="C227" s="191"/>
      <c r="D227" s="192" t="s">
        <v>79</v>
      </c>
      <c r="E227" s="193" t="s">
        <v>302</v>
      </c>
      <c r="F227" s="193" t="s">
        <v>1349</v>
      </c>
      <c r="G227" s="191"/>
      <c r="H227" s="191"/>
      <c r="I227" s="194"/>
      <c r="J227" s="195">
        <f>BK227</f>
        <v>0</v>
      </c>
      <c r="K227" s="191"/>
      <c r="L227" s="196"/>
      <c r="M227" s="197"/>
      <c r="N227" s="198"/>
      <c r="O227" s="198"/>
      <c r="P227" s="199">
        <f>P228+P261</f>
        <v>0</v>
      </c>
      <c r="Q227" s="198"/>
      <c r="R227" s="199">
        <f>R228+R261</f>
        <v>0.1299496</v>
      </c>
      <c r="S227" s="198"/>
      <c r="T227" s="200">
        <f>T228+T261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1" t="s">
        <v>172</v>
      </c>
      <c r="AT227" s="202" t="s">
        <v>79</v>
      </c>
      <c r="AU227" s="202" t="s">
        <v>80</v>
      </c>
      <c r="AY227" s="201" t="s">
        <v>149</v>
      </c>
      <c r="BK227" s="203">
        <f>BK228+BK261</f>
        <v>0</v>
      </c>
    </row>
    <row r="228" s="12" customFormat="1" ht="22.8" customHeight="1">
      <c r="A228" s="12"/>
      <c r="B228" s="190"/>
      <c r="C228" s="191"/>
      <c r="D228" s="192" t="s">
        <v>79</v>
      </c>
      <c r="E228" s="204" t="s">
        <v>1350</v>
      </c>
      <c r="F228" s="204" t="s">
        <v>1351</v>
      </c>
      <c r="G228" s="191"/>
      <c r="H228" s="191"/>
      <c r="I228" s="194"/>
      <c r="J228" s="205">
        <f>BK228</f>
        <v>0</v>
      </c>
      <c r="K228" s="191"/>
      <c r="L228" s="196"/>
      <c r="M228" s="197"/>
      <c r="N228" s="198"/>
      <c r="O228" s="198"/>
      <c r="P228" s="199">
        <f>SUM(P229:P260)</f>
        <v>0</v>
      </c>
      <c r="Q228" s="198"/>
      <c r="R228" s="199">
        <f>SUM(R229:R260)</f>
        <v>0.1299496</v>
      </c>
      <c r="S228" s="198"/>
      <c r="T228" s="200">
        <f>SUM(T229:T260)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1" t="s">
        <v>172</v>
      </c>
      <c r="AT228" s="202" t="s">
        <v>79</v>
      </c>
      <c r="AU228" s="202" t="s">
        <v>40</v>
      </c>
      <c r="AY228" s="201" t="s">
        <v>149</v>
      </c>
      <c r="BK228" s="203">
        <f>SUM(BK229:BK260)</f>
        <v>0</v>
      </c>
    </row>
    <row r="229" s="2" customFormat="1" ht="37.8" customHeight="1">
      <c r="A229" s="40"/>
      <c r="B229" s="41"/>
      <c r="C229" s="206" t="s">
        <v>410</v>
      </c>
      <c r="D229" s="206" t="s">
        <v>151</v>
      </c>
      <c r="E229" s="207" t="s">
        <v>1352</v>
      </c>
      <c r="F229" s="208" t="s">
        <v>1353</v>
      </c>
      <c r="G229" s="209" t="s">
        <v>399</v>
      </c>
      <c r="H229" s="210">
        <v>1</v>
      </c>
      <c r="I229" s="211"/>
      <c r="J229" s="212">
        <f>ROUND(I229*H229,2)</f>
        <v>0</v>
      </c>
      <c r="K229" s="208" t="s">
        <v>155</v>
      </c>
      <c r="L229" s="46"/>
      <c r="M229" s="213" t="s">
        <v>32</v>
      </c>
      <c r="N229" s="214" t="s">
        <v>51</v>
      </c>
      <c r="O229" s="86"/>
      <c r="P229" s="215">
        <f>O229*H229</f>
        <v>0</v>
      </c>
      <c r="Q229" s="215">
        <v>0.00024000000000000001</v>
      </c>
      <c r="R229" s="215">
        <f>Q229*H229</f>
        <v>0.00024000000000000001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562</v>
      </c>
      <c r="AT229" s="217" t="s">
        <v>151</v>
      </c>
      <c r="AU229" s="217" t="s">
        <v>89</v>
      </c>
      <c r="AY229" s="18" t="s">
        <v>149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8" t="s">
        <v>40</v>
      </c>
      <c r="BK229" s="218">
        <f>ROUND(I229*H229,2)</f>
        <v>0</v>
      </c>
      <c r="BL229" s="18" t="s">
        <v>562</v>
      </c>
      <c r="BM229" s="217" t="s">
        <v>1354</v>
      </c>
    </row>
    <row r="230" s="2" customFormat="1">
      <c r="A230" s="40"/>
      <c r="B230" s="41"/>
      <c r="C230" s="42"/>
      <c r="D230" s="219" t="s">
        <v>158</v>
      </c>
      <c r="E230" s="42"/>
      <c r="F230" s="220" t="s">
        <v>1355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158</v>
      </c>
      <c r="AU230" s="18" t="s">
        <v>89</v>
      </c>
    </row>
    <row r="231" s="2" customFormat="1" ht="37.8" customHeight="1">
      <c r="A231" s="40"/>
      <c r="B231" s="41"/>
      <c r="C231" s="206" t="s">
        <v>415</v>
      </c>
      <c r="D231" s="206" t="s">
        <v>151</v>
      </c>
      <c r="E231" s="207" t="s">
        <v>1356</v>
      </c>
      <c r="F231" s="208" t="s">
        <v>1357</v>
      </c>
      <c r="G231" s="209" t="s">
        <v>399</v>
      </c>
      <c r="H231" s="210">
        <v>1</v>
      </c>
      <c r="I231" s="211"/>
      <c r="J231" s="212">
        <f>ROUND(I231*H231,2)</f>
        <v>0</v>
      </c>
      <c r="K231" s="208" t="s">
        <v>155</v>
      </c>
      <c r="L231" s="46"/>
      <c r="M231" s="213" t="s">
        <v>32</v>
      </c>
      <c r="N231" s="214" t="s">
        <v>51</v>
      </c>
      <c r="O231" s="86"/>
      <c r="P231" s="215">
        <f>O231*H231</f>
        <v>0</v>
      </c>
      <c r="Q231" s="215">
        <v>2.0000000000000002E-05</v>
      </c>
      <c r="R231" s="215">
        <f>Q231*H231</f>
        <v>2.0000000000000002E-05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562</v>
      </c>
      <c r="AT231" s="217" t="s">
        <v>151</v>
      </c>
      <c r="AU231" s="217" t="s">
        <v>89</v>
      </c>
      <c r="AY231" s="18" t="s">
        <v>149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8" t="s">
        <v>40</v>
      </c>
      <c r="BK231" s="218">
        <f>ROUND(I231*H231,2)</f>
        <v>0</v>
      </c>
      <c r="BL231" s="18" t="s">
        <v>562</v>
      </c>
      <c r="BM231" s="217" t="s">
        <v>1358</v>
      </c>
    </row>
    <row r="232" s="2" customFormat="1">
      <c r="A232" s="40"/>
      <c r="B232" s="41"/>
      <c r="C232" s="42"/>
      <c r="D232" s="219" t="s">
        <v>158</v>
      </c>
      <c r="E232" s="42"/>
      <c r="F232" s="220" t="s">
        <v>1359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158</v>
      </c>
      <c r="AU232" s="18" t="s">
        <v>89</v>
      </c>
    </row>
    <row r="233" s="2" customFormat="1" ht="37.8" customHeight="1">
      <c r="A233" s="40"/>
      <c r="B233" s="41"/>
      <c r="C233" s="206" t="s">
        <v>422</v>
      </c>
      <c r="D233" s="206" t="s">
        <v>151</v>
      </c>
      <c r="E233" s="207" t="s">
        <v>1360</v>
      </c>
      <c r="F233" s="208" t="s">
        <v>1361</v>
      </c>
      <c r="G233" s="209" t="s">
        <v>524</v>
      </c>
      <c r="H233" s="210">
        <v>112</v>
      </c>
      <c r="I233" s="211"/>
      <c r="J233" s="212">
        <f>ROUND(I233*H233,2)</f>
        <v>0</v>
      </c>
      <c r="K233" s="208" t="s">
        <v>155</v>
      </c>
      <c r="L233" s="46"/>
      <c r="M233" s="213" t="s">
        <v>32</v>
      </c>
      <c r="N233" s="214" t="s">
        <v>51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562</v>
      </c>
      <c r="AT233" s="217" t="s">
        <v>151</v>
      </c>
      <c r="AU233" s="217" t="s">
        <v>89</v>
      </c>
      <c r="AY233" s="18" t="s">
        <v>149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8" t="s">
        <v>40</v>
      </c>
      <c r="BK233" s="218">
        <f>ROUND(I233*H233,2)</f>
        <v>0</v>
      </c>
      <c r="BL233" s="18" t="s">
        <v>562</v>
      </c>
      <c r="BM233" s="217" t="s">
        <v>1362</v>
      </c>
    </row>
    <row r="234" s="2" customFormat="1">
      <c r="A234" s="40"/>
      <c r="B234" s="41"/>
      <c r="C234" s="42"/>
      <c r="D234" s="219" t="s">
        <v>158</v>
      </c>
      <c r="E234" s="42"/>
      <c r="F234" s="220" t="s">
        <v>1363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158</v>
      </c>
      <c r="AU234" s="18" t="s">
        <v>89</v>
      </c>
    </row>
    <row r="235" s="13" customFormat="1">
      <c r="A235" s="13"/>
      <c r="B235" s="226"/>
      <c r="C235" s="227"/>
      <c r="D235" s="224" t="s">
        <v>162</v>
      </c>
      <c r="E235" s="228" t="s">
        <v>32</v>
      </c>
      <c r="F235" s="229" t="s">
        <v>1221</v>
      </c>
      <c r="G235" s="227"/>
      <c r="H235" s="228" t="s">
        <v>32</v>
      </c>
      <c r="I235" s="230"/>
      <c r="J235" s="227"/>
      <c r="K235" s="227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162</v>
      </c>
      <c r="AU235" s="235" t="s">
        <v>89</v>
      </c>
      <c r="AV235" s="13" t="s">
        <v>40</v>
      </c>
      <c r="AW235" s="13" t="s">
        <v>38</v>
      </c>
      <c r="AX235" s="13" t="s">
        <v>80</v>
      </c>
      <c r="AY235" s="235" t="s">
        <v>149</v>
      </c>
    </row>
    <row r="236" s="14" customFormat="1">
      <c r="A236" s="14"/>
      <c r="B236" s="236"/>
      <c r="C236" s="237"/>
      <c r="D236" s="224" t="s">
        <v>162</v>
      </c>
      <c r="E236" s="238" t="s">
        <v>32</v>
      </c>
      <c r="F236" s="239" t="s">
        <v>1364</v>
      </c>
      <c r="G236" s="237"/>
      <c r="H236" s="240">
        <v>112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162</v>
      </c>
      <c r="AU236" s="246" t="s">
        <v>89</v>
      </c>
      <c r="AV236" s="14" t="s">
        <v>89</v>
      </c>
      <c r="AW236" s="14" t="s">
        <v>38</v>
      </c>
      <c r="AX236" s="14" t="s">
        <v>80</v>
      </c>
      <c r="AY236" s="246" t="s">
        <v>149</v>
      </c>
    </row>
    <row r="237" s="2" customFormat="1" ht="24.15" customHeight="1">
      <c r="A237" s="40"/>
      <c r="B237" s="41"/>
      <c r="C237" s="258" t="s">
        <v>427</v>
      </c>
      <c r="D237" s="258" t="s">
        <v>302</v>
      </c>
      <c r="E237" s="259" t="s">
        <v>1365</v>
      </c>
      <c r="F237" s="260" t="s">
        <v>1366</v>
      </c>
      <c r="G237" s="261" t="s">
        <v>524</v>
      </c>
      <c r="H237" s="262">
        <v>113.68000000000001</v>
      </c>
      <c r="I237" s="263"/>
      <c r="J237" s="264">
        <f>ROUND(I237*H237,2)</f>
        <v>0</v>
      </c>
      <c r="K237" s="260" t="s">
        <v>155</v>
      </c>
      <c r="L237" s="265"/>
      <c r="M237" s="266" t="s">
        <v>32</v>
      </c>
      <c r="N237" s="267" t="s">
        <v>51</v>
      </c>
      <c r="O237" s="86"/>
      <c r="P237" s="215">
        <f>O237*H237</f>
        <v>0</v>
      </c>
      <c r="Q237" s="215">
        <v>0.00097000000000000005</v>
      </c>
      <c r="R237" s="215">
        <f>Q237*H237</f>
        <v>0.11026960000000001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869</v>
      </c>
      <c r="AT237" s="217" t="s">
        <v>302</v>
      </c>
      <c r="AU237" s="217" t="s">
        <v>89</v>
      </c>
      <c r="AY237" s="18" t="s">
        <v>149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8" t="s">
        <v>40</v>
      </c>
      <c r="BK237" s="218">
        <f>ROUND(I237*H237,2)</f>
        <v>0</v>
      </c>
      <c r="BL237" s="18" t="s">
        <v>869</v>
      </c>
      <c r="BM237" s="217" t="s">
        <v>1367</v>
      </c>
    </row>
    <row r="238" s="2" customFormat="1">
      <c r="A238" s="40"/>
      <c r="B238" s="41"/>
      <c r="C238" s="42"/>
      <c r="D238" s="224" t="s">
        <v>160</v>
      </c>
      <c r="E238" s="42"/>
      <c r="F238" s="225" t="s">
        <v>1368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8" t="s">
        <v>160</v>
      </c>
      <c r="AU238" s="18" t="s">
        <v>89</v>
      </c>
    </row>
    <row r="239" s="14" customFormat="1">
      <c r="A239" s="14"/>
      <c r="B239" s="236"/>
      <c r="C239" s="237"/>
      <c r="D239" s="224" t="s">
        <v>162</v>
      </c>
      <c r="E239" s="237"/>
      <c r="F239" s="239" t="s">
        <v>1369</v>
      </c>
      <c r="G239" s="237"/>
      <c r="H239" s="240">
        <v>113.68000000000001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162</v>
      </c>
      <c r="AU239" s="246" t="s">
        <v>89</v>
      </c>
      <c r="AV239" s="14" t="s">
        <v>89</v>
      </c>
      <c r="AW239" s="14" t="s">
        <v>4</v>
      </c>
      <c r="AX239" s="14" t="s">
        <v>40</v>
      </c>
      <c r="AY239" s="246" t="s">
        <v>149</v>
      </c>
    </row>
    <row r="240" s="2" customFormat="1" ht="37.8" customHeight="1">
      <c r="A240" s="40"/>
      <c r="B240" s="41"/>
      <c r="C240" s="206" t="s">
        <v>433</v>
      </c>
      <c r="D240" s="206" t="s">
        <v>151</v>
      </c>
      <c r="E240" s="207" t="s">
        <v>1370</v>
      </c>
      <c r="F240" s="208" t="s">
        <v>1371</v>
      </c>
      <c r="G240" s="209" t="s">
        <v>399</v>
      </c>
      <c r="H240" s="210">
        <v>6</v>
      </c>
      <c r="I240" s="211"/>
      <c r="J240" s="212">
        <f>ROUND(I240*H240,2)</f>
        <v>0</v>
      </c>
      <c r="K240" s="208" t="s">
        <v>155</v>
      </c>
      <c r="L240" s="46"/>
      <c r="M240" s="213" t="s">
        <v>32</v>
      </c>
      <c r="N240" s="214" t="s">
        <v>51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562</v>
      </c>
      <c r="AT240" s="217" t="s">
        <v>151</v>
      </c>
      <c r="AU240" s="217" t="s">
        <v>89</v>
      </c>
      <c r="AY240" s="18" t="s">
        <v>149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8" t="s">
        <v>40</v>
      </c>
      <c r="BK240" s="218">
        <f>ROUND(I240*H240,2)</f>
        <v>0</v>
      </c>
      <c r="BL240" s="18" t="s">
        <v>562</v>
      </c>
      <c r="BM240" s="217" t="s">
        <v>1372</v>
      </c>
    </row>
    <row r="241" s="2" customFormat="1">
      <c r="A241" s="40"/>
      <c r="B241" s="41"/>
      <c r="C241" s="42"/>
      <c r="D241" s="219" t="s">
        <v>158</v>
      </c>
      <c r="E241" s="42"/>
      <c r="F241" s="220" t="s">
        <v>1373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158</v>
      </c>
      <c r="AU241" s="18" t="s">
        <v>89</v>
      </c>
    </row>
    <row r="242" s="2" customFormat="1" ht="16.5" customHeight="1">
      <c r="A242" s="40"/>
      <c r="B242" s="41"/>
      <c r="C242" s="258" t="s">
        <v>438</v>
      </c>
      <c r="D242" s="258" t="s">
        <v>302</v>
      </c>
      <c r="E242" s="259" t="s">
        <v>1374</v>
      </c>
      <c r="F242" s="260" t="s">
        <v>1375</v>
      </c>
      <c r="G242" s="261" t="s">
        <v>399</v>
      </c>
      <c r="H242" s="262">
        <v>4</v>
      </c>
      <c r="I242" s="263"/>
      <c r="J242" s="264">
        <f>ROUND(I242*H242,2)</f>
        <v>0</v>
      </c>
      <c r="K242" s="260" t="s">
        <v>155</v>
      </c>
      <c r="L242" s="265"/>
      <c r="M242" s="266" t="s">
        <v>32</v>
      </c>
      <c r="N242" s="267" t="s">
        <v>51</v>
      </c>
      <c r="O242" s="86"/>
      <c r="P242" s="215">
        <f>O242*H242</f>
        <v>0</v>
      </c>
      <c r="Q242" s="215">
        <v>0.00016000000000000001</v>
      </c>
      <c r="R242" s="215">
        <f>Q242*H242</f>
        <v>0.00064000000000000005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869</v>
      </c>
      <c r="AT242" s="217" t="s">
        <v>302</v>
      </c>
      <c r="AU242" s="217" t="s">
        <v>89</v>
      </c>
      <c r="AY242" s="18" t="s">
        <v>149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8" t="s">
        <v>40</v>
      </c>
      <c r="BK242" s="218">
        <f>ROUND(I242*H242,2)</f>
        <v>0</v>
      </c>
      <c r="BL242" s="18" t="s">
        <v>869</v>
      </c>
      <c r="BM242" s="217" t="s">
        <v>1376</v>
      </c>
    </row>
    <row r="243" s="2" customFormat="1" ht="16.5" customHeight="1">
      <c r="A243" s="40"/>
      <c r="B243" s="41"/>
      <c r="C243" s="258" t="s">
        <v>445</v>
      </c>
      <c r="D243" s="258" t="s">
        <v>302</v>
      </c>
      <c r="E243" s="259" t="s">
        <v>1377</v>
      </c>
      <c r="F243" s="260" t="s">
        <v>1378</v>
      </c>
      <c r="G243" s="261" t="s">
        <v>399</v>
      </c>
      <c r="H243" s="262">
        <v>1</v>
      </c>
      <c r="I243" s="263"/>
      <c r="J243" s="264">
        <f>ROUND(I243*H243,2)</f>
        <v>0</v>
      </c>
      <c r="K243" s="260" t="s">
        <v>387</v>
      </c>
      <c r="L243" s="265"/>
      <c r="M243" s="266" t="s">
        <v>32</v>
      </c>
      <c r="N243" s="267" t="s">
        <v>51</v>
      </c>
      <c r="O243" s="86"/>
      <c r="P243" s="215">
        <f>O243*H243</f>
        <v>0</v>
      </c>
      <c r="Q243" s="215">
        <v>0.00012999999999999999</v>
      </c>
      <c r="R243" s="215">
        <f>Q243*H243</f>
        <v>0.00012999999999999999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869</v>
      </c>
      <c r="AT243" s="217" t="s">
        <v>302</v>
      </c>
      <c r="AU243" s="217" t="s">
        <v>89</v>
      </c>
      <c r="AY243" s="18" t="s">
        <v>149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40</v>
      </c>
      <c r="BK243" s="218">
        <f>ROUND(I243*H243,2)</f>
        <v>0</v>
      </c>
      <c r="BL243" s="18" t="s">
        <v>869</v>
      </c>
      <c r="BM243" s="217" t="s">
        <v>1379</v>
      </c>
    </row>
    <row r="244" s="2" customFormat="1" ht="24.15" customHeight="1">
      <c r="A244" s="40"/>
      <c r="B244" s="41"/>
      <c r="C244" s="258" t="s">
        <v>452</v>
      </c>
      <c r="D244" s="258" t="s">
        <v>302</v>
      </c>
      <c r="E244" s="259" t="s">
        <v>1380</v>
      </c>
      <c r="F244" s="260" t="s">
        <v>1381</v>
      </c>
      <c r="G244" s="261" t="s">
        <v>399</v>
      </c>
      <c r="H244" s="262">
        <v>1</v>
      </c>
      <c r="I244" s="263"/>
      <c r="J244" s="264">
        <f>ROUND(I244*H244,2)</f>
        <v>0</v>
      </c>
      <c r="K244" s="260" t="s">
        <v>155</v>
      </c>
      <c r="L244" s="265"/>
      <c r="M244" s="266" t="s">
        <v>32</v>
      </c>
      <c r="N244" s="267" t="s">
        <v>51</v>
      </c>
      <c r="O244" s="86"/>
      <c r="P244" s="215">
        <f>O244*H244</f>
        <v>0</v>
      </c>
      <c r="Q244" s="215">
        <v>0.00095</v>
      </c>
      <c r="R244" s="215">
        <f>Q244*H244</f>
        <v>0.00095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869</v>
      </c>
      <c r="AT244" s="217" t="s">
        <v>302</v>
      </c>
      <c r="AU244" s="217" t="s">
        <v>89</v>
      </c>
      <c r="AY244" s="18" t="s">
        <v>149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8" t="s">
        <v>40</v>
      </c>
      <c r="BK244" s="218">
        <f>ROUND(I244*H244,2)</f>
        <v>0</v>
      </c>
      <c r="BL244" s="18" t="s">
        <v>869</v>
      </c>
      <c r="BM244" s="217" t="s">
        <v>1382</v>
      </c>
    </row>
    <row r="245" s="2" customFormat="1" ht="24.15" customHeight="1">
      <c r="A245" s="40"/>
      <c r="B245" s="41"/>
      <c r="C245" s="206" t="s">
        <v>457</v>
      </c>
      <c r="D245" s="206" t="s">
        <v>151</v>
      </c>
      <c r="E245" s="207" t="s">
        <v>1383</v>
      </c>
      <c r="F245" s="208" t="s">
        <v>1384</v>
      </c>
      <c r="G245" s="209" t="s">
        <v>399</v>
      </c>
      <c r="H245" s="210">
        <v>1</v>
      </c>
      <c r="I245" s="211"/>
      <c r="J245" s="212">
        <f>ROUND(I245*H245,2)</f>
        <v>0</v>
      </c>
      <c r="K245" s="208" t="s">
        <v>155</v>
      </c>
      <c r="L245" s="46"/>
      <c r="M245" s="213" t="s">
        <v>32</v>
      </c>
      <c r="N245" s="214" t="s">
        <v>51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562</v>
      </c>
      <c r="AT245" s="217" t="s">
        <v>151</v>
      </c>
      <c r="AU245" s="217" t="s">
        <v>89</v>
      </c>
      <c r="AY245" s="18" t="s">
        <v>149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8" t="s">
        <v>40</v>
      </c>
      <c r="BK245" s="218">
        <f>ROUND(I245*H245,2)</f>
        <v>0</v>
      </c>
      <c r="BL245" s="18" t="s">
        <v>562</v>
      </c>
      <c r="BM245" s="217" t="s">
        <v>1385</v>
      </c>
    </row>
    <row r="246" s="2" customFormat="1">
      <c r="A246" s="40"/>
      <c r="B246" s="41"/>
      <c r="C246" s="42"/>
      <c r="D246" s="219" t="s">
        <v>158</v>
      </c>
      <c r="E246" s="42"/>
      <c r="F246" s="220" t="s">
        <v>1386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158</v>
      </c>
      <c r="AU246" s="18" t="s">
        <v>89</v>
      </c>
    </row>
    <row r="247" s="2" customFormat="1" ht="24.15" customHeight="1">
      <c r="A247" s="40"/>
      <c r="B247" s="41"/>
      <c r="C247" s="258" t="s">
        <v>463</v>
      </c>
      <c r="D247" s="258" t="s">
        <v>302</v>
      </c>
      <c r="E247" s="259" t="s">
        <v>1387</v>
      </c>
      <c r="F247" s="260" t="s">
        <v>1388</v>
      </c>
      <c r="G247" s="261" t="s">
        <v>399</v>
      </c>
      <c r="H247" s="262">
        <v>1</v>
      </c>
      <c r="I247" s="263"/>
      <c r="J247" s="264">
        <f>ROUND(I247*H247,2)</f>
        <v>0</v>
      </c>
      <c r="K247" s="260" t="s">
        <v>155</v>
      </c>
      <c r="L247" s="265"/>
      <c r="M247" s="266" t="s">
        <v>32</v>
      </c>
      <c r="N247" s="267" t="s">
        <v>51</v>
      </c>
      <c r="O247" s="86"/>
      <c r="P247" s="215">
        <f>O247*H247</f>
        <v>0</v>
      </c>
      <c r="Q247" s="215">
        <v>0.0073000000000000001</v>
      </c>
      <c r="R247" s="215">
        <f>Q247*H247</f>
        <v>0.0073000000000000001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869</v>
      </c>
      <c r="AT247" s="217" t="s">
        <v>302</v>
      </c>
      <c r="AU247" s="217" t="s">
        <v>89</v>
      </c>
      <c r="AY247" s="18" t="s">
        <v>149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8" t="s">
        <v>40</v>
      </c>
      <c r="BK247" s="218">
        <f>ROUND(I247*H247,2)</f>
        <v>0</v>
      </c>
      <c r="BL247" s="18" t="s">
        <v>869</v>
      </c>
      <c r="BM247" s="217" t="s">
        <v>1389</v>
      </c>
    </row>
    <row r="248" s="2" customFormat="1" ht="21.75" customHeight="1">
      <c r="A248" s="40"/>
      <c r="B248" s="41"/>
      <c r="C248" s="258" t="s">
        <v>470</v>
      </c>
      <c r="D248" s="258" t="s">
        <v>302</v>
      </c>
      <c r="E248" s="259" t="s">
        <v>1390</v>
      </c>
      <c r="F248" s="260" t="s">
        <v>1391</v>
      </c>
      <c r="G248" s="261" t="s">
        <v>399</v>
      </c>
      <c r="H248" s="262">
        <v>1</v>
      </c>
      <c r="I248" s="263"/>
      <c r="J248" s="264">
        <f>ROUND(I248*H248,2)</f>
        <v>0</v>
      </c>
      <c r="K248" s="260" t="s">
        <v>155</v>
      </c>
      <c r="L248" s="265"/>
      <c r="M248" s="266" t="s">
        <v>32</v>
      </c>
      <c r="N248" s="267" t="s">
        <v>51</v>
      </c>
      <c r="O248" s="86"/>
      <c r="P248" s="215">
        <f>O248*H248</f>
        <v>0</v>
      </c>
      <c r="Q248" s="215">
        <v>0.0035000000000000001</v>
      </c>
      <c r="R248" s="215">
        <f>Q248*H248</f>
        <v>0.0035000000000000001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869</v>
      </c>
      <c r="AT248" s="217" t="s">
        <v>302</v>
      </c>
      <c r="AU248" s="217" t="s">
        <v>89</v>
      </c>
      <c r="AY248" s="18" t="s">
        <v>149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8" t="s">
        <v>40</v>
      </c>
      <c r="BK248" s="218">
        <f>ROUND(I248*H248,2)</f>
        <v>0</v>
      </c>
      <c r="BL248" s="18" t="s">
        <v>869</v>
      </c>
      <c r="BM248" s="217" t="s">
        <v>1392</v>
      </c>
    </row>
    <row r="249" s="2" customFormat="1" ht="16.5" customHeight="1">
      <c r="A249" s="40"/>
      <c r="B249" s="41"/>
      <c r="C249" s="206" t="s">
        <v>477</v>
      </c>
      <c r="D249" s="206" t="s">
        <v>151</v>
      </c>
      <c r="E249" s="207" t="s">
        <v>1393</v>
      </c>
      <c r="F249" s="208" t="s">
        <v>1394</v>
      </c>
      <c r="G249" s="209" t="s">
        <v>399</v>
      </c>
      <c r="H249" s="210">
        <v>1</v>
      </c>
      <c r="I249" s="211"/>
      <c r="J249" s="212">
        <f>ROUND(I249*H249,2)</f>
        <v>0</v>
      </c>
      <c r="K249" s="208" t="s">
        <v>155</v>
      </c>
      <c r="L249" s="46"/>
      <c r="M249" s="213" t="s">
        <v>32</v>
      </c>
      <c r="N249" s="214" t="s">
        <v>51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562</v>
      </c>
      <c r="AT249" s="217" t="s">
        <v>151</v>
      </c>
      <c r="AU249" s="217" t="s">
        <v>89</v>
      </c>
      <c r="AY249" s="18" t="s">
        <v>149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8" t="s">
        <v>40</v>
      </c>
      <c r="BK249" s="218">
        <f>ROUND(I249*H249,2)</f>
        <v>0</v>
      </c>
      <c r="BL249" s="18" t="s">
        <v>562</v>
      </c>
      <c r="BM249" s="217" t="s">
        <v>1395</v>
      </c>
    </row>
    <row r="250" s="2" customFormat="1">
      <c r="A250" s="40"/>
      <c r="B250" s="41"/>
      <c r="C250" s="42"/>
      <c r="D250" s="219" t="s">
        <v>158</v>
      </c>
      <c r="E250" s="42"/>
      <c r="F250" s="220" t="s">
        <v>1396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8" t="s">
        <v>158</v>
      </c>
      <c r="AU250" s="18" t="s">
        <v>89</v>
      </c>
    </row>
    <row r="251" s="2" customFormat="1" ht="24.15" customHeight="1">
      <c r="A251" s="40"/>
      <c r="B251" s="41"/>
      <c r="C251" s="258" t="s">
        <v>484</v>
      </c>
      <c r="D251" s="258" t="s">
        <v>302</v>
      </c>
      <c r="E251" s="259" t="s">
        <v>1397</v>
      </c>
      <c r="F251" s="260" t="s">
        <v>1398</v>
      </c>
      <c r="G251" s="261" t="s">
        <v>399</v>
      </c>
      <c r="H251" s="262">
        <v>1</v>
      </c>
      <c r="I251" s="263"/>
      <c r="J251" s="264">
        <f>ROUND(I251*H251,2)</f>
        <v>0</v>
      </c>
      <c r="K251" s="260" t="s">
        <v>155</v>
      </c>
      <c r="L251" s="265"/>
      <c r="M251" s="266" t="s">
        <v>32</v>
      </c>
      <c r="N251" s="267" t="s">
        <v>51</v>
      </c>
      <c r="O251" s="86"/>
      <c r="P251" s="215">
        <f>O251*H251</f>
        <v>0</v>
      </c>
      <c r="Q251" s="215">
        <v>0.0068999999999999999</v>
      </c>
      <c r="R251" s="215">
        <f>Q251*H251</f>
        <v>0.0068999999999999999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869</v>
      </c>
      <c r="AT251" s="217" t="s">
        <v>302</v>
      </c>
      <c r="AU251" s="217" t="s">
        <v>89</v>
      </c>
      <c r="AY251" s="18" t="s">
        <v>149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8" t="s">
        <v>40</v>
      </c>
      <c r="BK251" s="218">
        <f>ROUND(I251*H251,2)</f>
        <v>0</v>
      </c>
      <c r="BL251" s="18" t="s">
        <v>869</v>
      </c>
      <c r="BM251" s="217" t="s">
        <v>1399</v>
      </c>
    </row>
    <row r="252" s="2" customFormat="1" ht="16.5" customHeight="1">
      <c r="A252" s="40"/>
      <c r="B252" s="41"/>
      <c r="C252" s="206" t="s">
        <v>489</v>
      </c>
      <c r="D252" s="206" t="s">
        <v>151</v>
      </c>
      <c r="E252" s="207" t="s">
        <v>1400</v>
      </c>
      <c r="F252" s="208" t="s">
        <v>1401</v>
      </c>
      <c r="G252" s="209" t="s">
        <v>524</v>
      </c>
      <c r="H252" s="210">
        <v>112</v>
      </c>
      <c r="I252" s="211"/>
      <c r="J252" s="212">
        <f>ROUND(I252*H252,2)</f>
        <v>0</v>
      </c>
      <c r="K252" s="208" t="s">
        <v>155</v>
      </c>
      <c r="L252" s="46"/>
      <c r="M252" s="213" t="s">
        <v>32</v>
      </c>
      <c r="N252" s="214" t="s">
        <v>51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562</v>
      </c>
      <c r="AT252" s="217" t="s">
        <v>151</v>
      </c>
      <c r="AU252" s="217" t="s">
        <v>89</v>
      </c>
      <c r="AY252" s="18" t="s">
        <v>149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8" t="s">
        <v>40</v>
      </c>
      <c r="BK252" s="218">
        <f>ROUND(I252*H252,2)</f>
        <v>0</v>
      </c>
      <c r="BL252" s="18" t="s">
        <v>562</v>
      </c>
      <c r="BM252" s="217" t="s">
        <v>1402</v>
      </c>
    </row>
    <row r="253" s="2" customFormat="1">
      <c r="A253" s="40"/>
      <c r="B253" s="41"/>
      <c r="C253" s="42"/>
      <c r="D253" s="219" t="s">
        <v>158</v>
      </c>
      <c r="E253" s="42"/>
      <c r="F253" s="220" t="s">
        <v>1403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8" t="s">
        <v>158</v>
      </c>
      <c r="AU253" s="18" t="s">
        <v>89</v>
      </c>
    </row>
    <row r="254" s="13" customFormat="1">
      <c r="A254" s="13"/>
      <c r="B254" s="226"/>
      <c r="C254" s="227"/>
      <c r="D254" s="224" t="s">
        <v>162</v>
      </c>
      <c r="E254" s="228" t="s">
        <v>32</v>
      </c>
      <c r="F254" s="229" t="s">
        <v>1221</v>
      </c>
      <c r="G254" s="227"/>
      <c r="H254" s="228" t="s">
        <v>32</v>
      </c>
      <c r="I254" s="230"/>
      <c r="J254" s="227"/>
      <c r="K254" s="227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162</v>
      </c>
      <c r="AU254" s="235" t="s">
        <v>89</v>
      </c>
      <c r="AV254" s="13" t="s">
        <v>40</v>
      </c>
      <c r="AW254" s="13" t="s">
        <v>38</v>
      </c>
      <c r="AX254" s="13" t="s">
        <v>80</v>
      </c>
      <c r="AY254" s="235" t="s">
        <v>149</v>
      </c>
    </row>
    <row r="255" s="14" customFormat="1">
      <c r="A255" s="14"/>
      <c r="B255" s="236"/>
      <c r="C255" s="237"/>
      <c r="D255" s="224" t="s">
        <v>162</v>
      </c>
      <c r="E255" s="238" t="s">
        <v>32</v>
      </c>
      <c r="F255" s="239" t="s">
        <v>1364</v>
      </c>
      <c r="G255" s="237"/>
      <c r="H255" s="240">
        <v>112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162</v>
      </c>
      <c r="AU255" s="246" t="s">
        <v>89</v>
      </c>
      <c r="AV255" s="14" t="s">
        <v>89</v>
      </c>
      <c r="AW255" s="14" t="s">
        <v>38</v>
      </c>
      <c r="AX255" s="14" t="s">
        <v>80</v>
      </c>
      <c r="AY255" s="246" t="s">
        <v>149</v>
      </c>
    </row>
    <row r="256" s="2" customFormat="1" ht="21.75" customHeight="1">
      <c r="A256" s="40"/>
      <c r="B256" s="41"/>
      <c r="C256" s="206" t="s">
        <v>496</v>
      </c>
      <c r="D256" s="206" t="s">
        <v>151</v>
      </c>
      <c r="E256" s="207" t="s">
        <v>1404</v>
      </c>
      <c r="F256" s="208" t="s">
        <v>1405</v>
      </c>
      <c r="G256" s="209" t="s">
        <v>524</v>
      </c>
      <c r="H256" s="210">
        <v>112</v>
      </c>
      <c r="I256" s="211"/>
      <c r="J256" s="212">
        <f>ROUND(I256*H256,2)</f>
        <v>0</v>
      </c>
      <c r="K256" s="208" t="s">
        <v>155</v>
      </c>
      <c r="L256" s="46"/>
      <c r="M256" s="213" t="s">
        <v>32</v>
      </c>
      <c r="N256" s="214" t="s">
        <v>51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562</v>
      </c>
      <c r="AT256" s="217" t="s">
        <v>151</v>
      </c>
      <c r="AU256" s="217" t="s">
        <v>89</v>
      </c>
      <c r="AY256" s="18" t="s">
        <v>149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8" t="s">
        <v>40</v>
      </c>
      <c r="BK256" s="218">
        <f>ROUND(I256*H256,2)</f>
        <v>0</v>
      </c>
      <c r="BL256" s="18" t="s">
        <v>562</v>
      </c>
      <c r="BM256" s="217" t="s">
        <v>1406</v>
      </c>
    </row>
    <row r="257" s="2" customFormat="1">
      <c r="A257" s="40"/>
      <c r="B257" s="41"/>
      <c r="C257" s="42"/>
      <c r="D257" s="219" t="s">
        <v>158</v>
      </c>
      <c r="E257" s="42"/>
      <c r="F257" s="220" t="s">
        <v>1407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8" t="s">
        <v>158</v>
      </c>
      <c r="AU257" s="18" t="s">
        <v>89</v>
      </c>
    </row>
    <row r="258" s="2" customFormat="1" ht="16.5" customHeight="1">
      <c r="A258" s="40"/>
      <c r="B258" s="41"/>
      <c r="C258" s="206" t="s">
        <v>503</v>
      </c>
      <c r="D258" s="206" t="s">
        <v>151</v>
      </c>
      <c r="E258" s="207" t="s">
        <v>1408</v>
      </c>
      <c r="F258" s="208" t="s">
        <v>1409</v>
      </c>
      <c r="G258" s="209" t="s">
        <v>1410</v>
      </c>
      <c r="H258" s="272"/>
      <c r="I258" s="211"/>
      <c r="J258" s="212">
        <f>ROUND(I258*H258,2)</f>
        <v>0</v>
      </c>
      <c r="K258" s="208" t="s">
        <v>32</v>
      </c>
      <c r="L258" s="46"/>
      <c r="M258" s="213" t="s">
        <v>32</v>
      </c>
      <c r="N258" s="214" t="s">
        <v>51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869</v>
      </c>
      <c r="AT258" s="217" t="s">
        <v>151</v>
      </c>
      <c r="AU258" s="217" t="s">
        <v>89</v>
      </c>
      <c r="AY258" s="18" t="s">
        <v>149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8" t="s">
        <v>40</v>
      </c>
      <c r="BK258" s="218">
        <f>ROUND(I258*H258,2)</f>
        <v>0</v>
      </c>
      <c r="BL258" s="18" t="s">
        <v>869</v>
      </c>
      <c r="BM258" s="217" t="s">
        <v>1411</v>
      </c>
    </row>
    <row r="259" s="2" customFormat="1" ht="16.5" customHeight="1">
      <c r="A259" s="40"/>
      <c r="B259" s="41"/>
      <c r="C259" s="206" t="s">
        <v>510</v>
      </c>
      <c r="D259" s="206" t="s">
        <v>151</v>
      </c>
      <c r="E259" s="207" t="s">
        <v>1412</v>
      </c>
      <c r="F259" s="208" t="s">
        <v>1413</v>
      </c>
      <c r="G259" s="209" t="s">
        <v>1410</v>
      </c>
      <c r="H259" s="272"/>
      <c r="I259" s="211"/>
      <c r="J259" s="212">
        <f>ROUND(I259*H259,2)</f>
        <v>0</v>
      </c>
      <c r="K259" s="208" t="s">
        <v>32</v>
      </c>
      <c r="L259" s="46"/>
      <c r="M259" s="213" t="s">
        <v>32</v>
      </c>
      <c r="N259" s="214" t="s">
        <v>51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562</v>
      </c>
      <c r="AT259" s="217" t="s">
        <v>151</v>
      </c>
      <c r="AU259" s="217" t="s">
        <v>89</v>
      </c>
      <c r="AY259" s="18" t="s">
        <v>149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8" t="s">
        <v>40</v>
      </c>
      <c r="BK259" s="218">
        <f>ROUND(I259*H259,2)</f>
        <v>0</v>
      </c>
      <c r="BL259" s="18" t="s">
        <v>562</v>
      </c>
      <c r="BM259" s="217" t="s">
        <v>1414</v>
      </c>
    </row>
    <row r="260" s="2" customFormat="1" ht="16.5" customHeight="1">
      <c r="A260" s="40"/>
      <c r="B260" s="41"/>
      <c r="C260" s="206" t="s">
        <v>515</v>
      </c>
      <c r="D260" s="206" t="s">
        <v>151</v>
      </c>
      <c r="E260" s="207" t="s">
        <v>1415</v>
      </c>
      <c r="F260" s="208" t="s">
        <v>1416</v>
      </c>
      <c r="G260" s="209" t="s">
        <v>1410</v>
      </c>
      <c r="H260" s="272"/>
      <c r="I260" s="211"/>
      <c r="J260" s="212">
        <f>ROUND(I260*H260,2)</f>
        <v>0</v>
      </c>
      <c r="K260" s="208" t="s">
        <v>32</v>
      </c>
      <c r="L260" s="46"/>
      <c r="M260" s="213" t="s">
        <v>32</v>
      </c>
      <c r="N260" s="214" t="s">
        <v>51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562</v>
      </c>
      <c r="AT260" s="217" t="s">
        <v>151</v>
      </c>
      <c r="AU260" s="217" t="s">
        <v>89</v>
      </c>
      <c r="AY260" s="18" t="s">
        <v>149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8" t="s">
        <v>40</v>
      </c>
      <c r="BK260" s="218">
        <f>ROUND(I260*H260,2)</f>
        <v>0</v>
      </c>
      <c r="BL260" s="18" t="s">
        <v>562</v>
      </c>
      <c r="BM260" s="217" t="s">
        <v>1417</v>
      </c>
    </row>
    <row r="261" s="12" customFormat="1" ht="22.8" customHeight="1">
      <c r="A261" s="12"/>
      <c r="B261" s="190"/>
      <c r="C261" s="191"/>
      <c r="D261" s="192" t="s">
        <v>79</v>
      </c>
      <c r="E261" s="204" t="s">
        <v>1418</v>
      </c>
      <c r="F261" s="204" t="s">
        <v>1419</v>
      </c>
      <c r="G261" s="191"/>
      <c r="H261" s="191"/>
      <c r="I261" s="194"/>
      <c r="J261" s="205">
        <f>BK261</f>
        <v>0</v>
      </c>
      <c r="K261" s="191"/>
      <c r="L261" s="196"/>
      <c r="M261" s="197"/>
      <c r="N261" s="198"/>
      <c r="O261" s="198"/>
      <c r="P261" s="199">
        <f>SUM(P262:P277)</f>
        <v>0</v>
      </c>
      <c r="Q261" s="198"/>
      <c r="R261" s="199">
        <f>SUM(R262:R277)</f>
        <v>0</v>
      </c>
      <c r="S261" s="198"/>
      <c r="T261" s="200">
        <f>SUM(T262:T277)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1" t="s">
        <v>172</v>
      </c>
      <c r="AT261" s="202" t="s">
        <v>79</v>
      </c>
      <c r="AU261" s="202" t="s">
        <v>40</v>
      </c>
      <c r="AY261" s="201" t="s">
        <v>149</v>
      </c>
      <c r="BK261" s="203">
        <f>SUM(BK262:BK277)</f>
        <v>0</v>
      </c>
    </row>
    <row r="262" s="2" customFormat="1" ht="24.15" customHeight="1">
      <c r="A262" s="40"/>
      <c r="B262" s="41"/>
      <c r="C262" s="206" t="s">
        <v>521</v>
      </c>
      <c r="D262" s="206" t="s">
        <v>151</v>
      </c>
      <c r="E262" s="207" t="s">
        <v>1420</v>
      </c>
      <c r="F262" s="208" t="s">
        <v>1421</v>
      </c>
      <c r="G262" s="209" t="s">
        <v>1422</v>
      </c>
      <c r="H262" s="210">
        <v>1</v>
      </c>
      <c r="I262" s="211"/>
      <c r="J262" s="212">
        <f>ROUND(I262*H262,2)</f>
        <v>0</v>
      </c>
      <c r="K262" s="208" t="s">
        <v>155</v>
      </c>
      <c r="L262" s="46"/>
      <c r="M262" s="213" t="s">
        <v>32</v>
      </c>
      <c r="N262" s="214" t="s">
        <v>51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562</v>
      </c>
      <c r="AT262" s="217" t="s">
        <v>151</v>
      </c>
      <c r="AU262" s="217" t="s">
        <v>89</v>
      </c>
      <c r="AY262" s="18" t="s">
        <v>149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8" t="s">
        <v>40</v>
      </c>
      <c r="BK262" s="218">
        <f>ROUND(I262*H262,2)</f>
        <v>0</v>
      </c>
      <c r="BL262" s="18" t="s">
        <v>562</v>
      </c>
      <c r="BM262" s="217" t="s">
        <v>1423</v>
      </c>
    </row>
    <row r="263" s="2" customFormat="1">
      <c r="A263" s="40"/>
      <c r="B263" s="41"/>
      <c r="C263" s="42"/>
      <c r="D263" s="219" t="s">
        <v>158</v>
      </c>
      <c r="E263" s="42"/>
      <c r="F263" s="220" t="s">
        <v>1424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8" t="s">
        <v>158</v>
      </c>
      <c r="AU263" s="18" t="s">
        <v>89</v>
      </c>
    </row>
    <row r="264" s="2" customFormat="1" ht="24.15" customHeight="1">
      <c r="A264" s="40"/>
      <c r="B264" s="41"/>
      <c r="C264" s="206" t="s">
        <v>528</v>
      </c>
      <c r="D264" s="206" t="s">
        <v>151</v>
      </c>
      <c r="E264" s="207" t="s">
        <v>1425</v>
      </c>
      <c r="F264" s="208" t="s">
        <v>1426</v>
      </c>
      <c r="G264" s="209" t="s">
        <v>1422</v>
      </c>
      <c r="H264" s="210">
        <v>4</v>
      </c>
      <c r="I264" s="211"/>
      <c r="J264" s="212">
        <f>ROUND(I264*H264,2)</f>
        <v>0</v>
      </c>
      <c r="K264" s="208" t="s">
        <v>155</v>
      </c>
      <c r="L264" s="46"/>
      <c r="M264" s="213" t="s">
        <v>32</v>
      </c>
      <c r="N264" s="214" t="s">
        <v>51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562</v>
      </c>
      <c r="AT264" s="217" t="s">
        <v>151</v>
      </c>
      <c r="AU264" s="217" t="s">
        <v>89</v>
      </c>
      <c r="AY264" s="18" t="s">
        <v>149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8" t="s">
        <v>40</v>
      </c>
      <c r="BK264" s="218">
        <f>ROUND(I264*H264,2)</f>
        <v>0</v>
      </c>
      <c r="BL264" s="18" t="s">
        <v>562</v>
      </c>
      <c r="BM264" s="217" t="s">
        <v>1427</v>
      </c>
    </row>
    <row r="265" s="2" customFormat="1">
      <c r="A265" s="40"/>
      <c r="B265" s="41"/>
      <c r="C265" s="42"/>
      <c r="D265" s="219" t="s">
        <v>158</v>
      </c>
      <c r="E265" s="42"/>
      <c r="F265" s="220" t="s">
        <v>1428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158</v>
      </c>
      <c r="AU265" s="18" t="s">
        <v>89</v>
      </c>
    </row>
    <row r="266" s="2" customFormat="1" ht="33" customHeight="1">
      <c r="A266" s="40"/>
      <c r="B266" s="41"/>
      <c r="C266" s="206" t="s">
        <v>538</v>
      </c>
      <c r="D266" s="206" t="s">
        <v>151</v>
      </c>
      <c r="E266" s="207" t="s">
        <v>1429</v>
      </c>
      <c r="F266" s="208" t="s">
        <v>1430</v>
      </c>
      <c r="G266" s="209" t="s">
        <v>1422</v>
      </c>
      <c r="H266" s="210">
        <v>1</v>
      </c>
      <c r="I266" s="211"/>
      <c r="J266" s="212">
        <f>ROUND(I266*H266,2)</f>
        <v>0</v>
      </c>
      <c r="K266" s="208" t="s">
        <v>155</v>
      </c>
      <c r="L266" s="46"/>
      <c r="M266" s="213" t="s">
        <v>32</v>
      </c>
      <c r="N266" s="214" t="s">
        <v>51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562</v>
      </c>
      <c r="AT266" s="217" t="s">
        <v>151</v>
      </c>
      <c r="AU266" s="217" t="s">
        <v>89</v>
      </c>
      <c r="AY266" s="18" t="s">
        <v>149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8" t="s">
        <v>40</v>
      </c>
      <c r="BK266" s="218">
        <f>ROUND(I266*H266,2)</f>
        <v>0</v>
      </c>
      <c r="BL266" s="18" t="s">
        <v>562</v>
      </c>
      <c r="BM266" s="217" t="s">
        <v>1431</v>
      </c>
    </row>
    <row r="267" s="2" customFormat="1">
      <c r="A267" s="40"/>
      <c r="B267" s="41"/>
      <c r="C267" s="42"/>
      <c r="D267" s="219" t="s">
        <v>158</v>
      </c>
      <c r="E267" s="42"/>
      <c r="F267" s="220" t="s">
        <v>1432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8" t="s">
        <v>158</v>
      </c>
      <c r="AU267" s="18" t="s">
        <v>89</v>
      </c>
    </row>
    <row r="268" s="2" customFormat="1" ht="24.15" customHeight="1">
      <c r="A268" s="40"/>
      <c r="B268" s="41"/>
      <c r="C268" s="206" t="s">
        <v>544</v>
      </c>
      <c r="D268" s="206" t="s">
        <v>151</v>
      </c>
      <c r="E268" s="207" t="s">
        <v>1433</v>
      </c>
      <c r="F268" s="208" t="s">
        <v>1434</v>
      </c>
      <c r="G268" s="209" t="s">
        <v>399</v>
      </c>
      <c r="H268" s="210">
        <v>1</v>
      </c>
      <c r="I268" s="211"/>
      <c r="J268" s="212">
        <f>ROUND(I268*H268,2)</f>
        <v>0</v>
      </c>
      <c r="K268" s="208" t="s">
        <v>155</v>
      </c>
      <c r="L268" s="46"/>
      <c r="M268" s="213" t="s">
        <v>32</v>
      </c>
      <c r="N268" s="214" t="s">
        <v>51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562</v>
      </c>
      <c r="AT268" s="217" t="s">
        <v>151</v>
      </c>
      <c r="AU268" s="217" t="s">
        <v>89</v>
      </c>
      <c r="AY268" s="18" t="s">
        <v>149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8" t="s">
        <v>40</v>
      </c>
      <c r="BK268" s="218">
        <f>ROUND(I268*H268,2)</f>
        <v>0</v>
      </c>
      <c r="BL268" s="18" t="s">
        <v>562</v>
      </c>
      <c r="BM268" s="217" t="s">
        <v>1435</v>
      </c>
    </row>
    <row r="269" s="2" customFormat="1">
      <c r="A269" s="40"/>
      <c r="B269" s="41"/>
      <c r="C269" s="42"/>
      <c r="D269" s="219" t="s">
        <v>158</v>
      </c>
      <c r="E269" s="42"/>
      <c r="F269" s="220" t="s">
        <v>1436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158</v>
      </c>
      <c r="AU269" s="18" t="s">
        <v>89</v>
      </c>
    </row>
    <row r="270" s="2" customFormat="1" ht="24.15" customHeight="1">
      <c r="A270" s="40"/>
      <c r="B270" s="41"/>
      <c r="C270" s="206" t="s">
        <v>551</v>
      </c>
      <c r="D270" s="206" t="s">
        <v>151</v>
      </c>
      <c r="E270" s="207" t="s">
        <v>1437</v>
      </c>
      <c r="F270" s="208" t="s">
        <v>1438</v>
      </c>
      <c r="G270" s="209" t="s">
        <v>399</v>
      </c>
      <c r="H270" s="210">
        <v>1</v>
      </c>
      <c r="I270" s="211"/>
      <c r="J270" s="212">
        <f>ROUND(I270*H270,2)</f>
        <v>0</v>
      </c>
      <c r="K270" s="208" t="s">
        <v>155</v>
      </c>
      <c r="L270" s="46"/>
      <c r="M270" s="213" t="s">
        <v>32</v>
      </c>
      <c r="N270" s="214" t="s">
        <v>51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562</v>
      </c>
      <c r="AT270" s="217" t="s">
        <v>151</v>
      </c>
      <c r="AU270" s="217" t="s">
        <v>89</v>
      </c>
      <c r="AY270" s="18" t="s">
        <v>149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8" t="s">
        <v>40</v>
      </c>
      <c r="BK270" s="218">
        <f>ROUND(I270*H270,2)</f>
        <v>0</v>
      </c>
      <c r="BL270" s="18" t="s">
        <v>562</v>
      </c>
      <c r="BM270" s="217" t="s">
        <v>1439</v>
      </c>
    </row>
    <row r="271" s="2" customFormat="1">
      <c r="A271" s="40"/>
      <c r="B271" s="41"/>
      <c r="C271" s="42"/>
      <c r="D271" s="219" t="s">
        <v>158</v>
      </c>
      <c r="E271" s="42"/>
      <c r="F271" s="220" t="s">
        <v>1440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8" t="s">
        <v>158</v>
      </c>
      <c r="AU271" s="18" t="s">
        <v>89</v>
      </c>
    </row>
    <row r="272" s="2" customFormat="1" ht="24.15" customHeight="1">
      <c r="A272" s="40"/>
      <c r="B272" s="41"/>
      <c r="C272" s="206" t="s">
        <v>556</v>
      </c>
      <c r="D272" s="206" t="s">
        <v>151</v>
      </c>
      <c r="E272" s="207" t="s">
        <v>1441</v>
      </c>
      <c r="F272" s="208" t="s">
        <v>1442</v>
      </c>
      <c r="G272" s="209" t="s">
        <v>399</v>
      </c>
      <c r="H272" s="210">
        <v>1</v>
      </c>
      <c r="I272" s="211"/>
      <c r="J272" s="212">
        <f>ROUND(I272*H272,2)</f>
        <v>0</v>
      </c>
      <c r="K272" s="208" t="s">
        <v>155</v>
      </c>
      <c r="L272" s="46"/>
      <c r="M272" s="213" t="s">
        <v>32</v>
      </c>
      <c r="N272" s="214" t="s">
        <v>51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562</v>
      </c>
      <c r="AT272" s="217" t="s">
        <v>151</v>
      </c>
      <c r="AU272" s="217" t="s">
        <v>89</v>
      </c>
      <c r="AY272" s="18" t="s">
        <v>149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8" t="s">
        <v>40</v>
      </c>
      <c r="BK272" s="218">
        <f>ROUND(I272*H272,2)</f>
        <v>0</v>
      </c>
      <c r="BL272" s="18" t="s">
        <v>562</v>
      </c>
      <c r="BM272" s="217" t="s">
        <v>1443</v>
      </c>
    </row>
    <row r="273" s="2" customFormat="1">
      <c r="A273" s="40"/>
      <c r="B273" s="41"/>
      <c r="C273" s="42"/>
      <c r="D273" s="219" t="s">
        <v>158</v>
      </c>
      <c r="E273" s="42"/>
      <c r="F273" s="220" t="s">
        <v>1444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8" t="s">
        <v>158</v>
      </c>
      <c r="AU273" s="18" t="s">
        <v>89</v>
      </c>
    </row>
    <row r="274" s="2" customFormat="1" ht="24.15" customHeight="1">
      <c r="A274" s="40"/>
      <c r="B274" s="41"/>
      <c r="C274" s="206" t="s">
        <v>562</v>
      </c>
      <c r="D274" s="206" t="s">
        <v>151</v>
      </c>
      <c r="E274" s="207" t="s">
        <v>1445</v>
      </c>
      <c r="F274" s="208" t="s">
        <v>1446</v>
      </c>
      <c r="G274" s="209" t="s">
        <v>399</v>
      </c>
      <c r="H274" s="210">
        <v>1</v>
      </c>
      <c r="I274" s="211"/>
      <c r="J274" s="212">
        <f>ROUND(I274*H274,2)</f>
        <v>0</v>
      </c>
      <c r="K274" s="208" t="s">
        <v>155</v>
      </c>
      <c r="L274" s="46"/>
      <c r="M274" s="213" t="s">
        <v>32</v>
      </c>
      <c r="N274" s="214" t="s">
        <v>51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562</v>
      </c>
      <c r="AT274" s="217" t="s">
        <v>151</v>
      </c>
      <c r="AU274" s="217" t="s">
        <v>89</v>
      </c>
      <c r="AY274" s="18" t="s">
        <v>149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8" t="s">
        <v>40</v>
      </c>
      <c r="BK274" s="218">
        <f>ROUND(I274*H274,2)</f>
        <v>0</v>
      </c>
      <c r="BL274" s="18" t="s">
        <v>562</v>
      </c>
      <c r="BM274" s="217" t="s">
        <v>1447</v>
      </c>
    </row>
    <row r="275" s="2" customFormat="1">
      <c r="A275" s="40"/>
      <c r="B275" s="41"/>
      <c r="C275" s="42"/>
      <c r="D275" s="219" t="s">
        <v>158</v>
      </c>
      <c r="E275" s="42"/>
      <c r="F275" s="220" t="s">
        <v>1448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158</v>
      </c>
      <c r="AU275" s="18" t="s">
        <v>89</v>
      </c>
    </row>
    <row r="276" s="2" customFormat="1" ht="21.75" customHeight="1">
      <c r="A276" s="40"/>
      <c r="B276" s="41"/>
      <c r="C276" s="206" t="s">
        <v>567</v>
      </c>
      <c r="D276" s="206" t="s">
        <v>151</v>
      </c>
      <c r="E276" s="207" t="s">
        <v>1449</v>
      </c>
      <c r="F276" s="208" t="s">
        <v>1450</v>
      </c>
      <c r="G276" s="209" t="s">
        <v>399</v>
      </c>
      <c r="H276" s="210">
        <v>1</v>
      </c>
      <c r="I276" s="211"/>
      <c r="J276" s="212">
        <f>ROUND(I276*H276,2)</f>
        <v>0</v>
      </c>
      <c r="K276" s="208" t="s">
        <v>155</v>
      </c>
      <c r="L276" s="46"/>
      <c r="M276" s="213" t="s">
        <v>32</v>
      </c>
      <c r="N276" s="214" t="s">
        <v>51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562</v>
      </c>
      <c r="AT276" s="217" t="s">
        <v>151</v>
      </c>
      <c r="AU276" s="217" t="s">
        <v>89</v>
      </c>
      <c r="AY276" s="18" t="s">
        <v>149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8" t="s">
        <v>40</v>
      </c>
      <c r="BK276" s="218">
        <f>ROUND(I276*H276,2)</f>
        <v>0</v>
      </c>
      <c r="BL276" s="18" t="s">
        <v>562</v>
      </c>
      <c r="BM276" s="217" t="s">
        <v>1451</v>
      </c>
    </row>
    <row r="277" s="2" customFormat="1">
      <c r="A277" s="40"/>
      <c r="B277" s="41"/>
      <c r="C277" s="42"/>
      <c r="D277" s="219" t="s">
        <v>158</v>
      </c>
      <c r="E277" s="42"/>
      <c r="F277" s="220" t="s">
        <v>1452</v>
      </c>
      <c r="G277" s="42"/>
      <c r="H277" s="42"/>
      <c r="I277" s="221"/>
      <c r="J277" s="42"/>
      <c r="K277" s="42"/>
      <c r="L277" s="46"/>
      <c r="M277" s="268"/>
      <c r="N277" s="269"/>
      <c r="O277" s="270"/>
      <c r="P277" s="270"/>
      <c r="Q277" s="270"/>
      <c r="R277" s="270"/>
      <c r="S277" s="270"/>
      <c r="T277" s="271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8" t="s">
        <v>158</v>
      </c>
      <c r="AU277" s="18" t="s">
        <v>89</v>
      </c>
    </row>
    <row r="278" s="2" customFormat="1" ht="6.96" customHeight="1">
      <c r="A278" s="40"/>
      <c r="B278" s="61"/>
      <c r="C278" s="62"/>
      <c r="D278" s="62"/>
      <c r="E278" s="62"/>
      <c r="F278" s="62"/>
      <c r="G278" s="62"/>
      <c r="H278" s="62"/>
      <c r="I278" s="62"/>
      <c r="J278" s="62"/>
      <c r="K278" s="62"/>
      <c r="L278" s="46"/>
      <c r="M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</row>
  </sheetData>
  <sheetProtection sheet="1" autoFilter="0" formatColumns="0" formatRows="0" objects="1" scenarios="1" spinCount="100000" saltValue="M2T3U90NeaKJva9vh4C1SobCEHlaouyVWblI6YOF4V1dXu9uasJ8Satc6GUITwivkDSSSSK+/QTwOVU/yKFfZA==" hashValue="usEbWWTM1ouo3Lg2K2iFY2U2R6vZf0VjMLF2TWo9z3Ph1IxXCU5cyVlYVqbrBxUodqQoXI2TPRbvERpcllCUOQ==" algorithmName="SHA-512" password="EE7F"/>
  <autoFilter ref="C90:K277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2_02/113107164"/>
    <hyperlink ref="F99" r:id="rId2" display="https://podminky.urs.cz/item/CS_URS_2022_02/113107182"/>
    <hyperlink ref="F103" r:id="rId3" display="https://podminky.urs.cz/item/CS_URS_2022_02/119003217"/>
    <hyperlink ref="F107" r:id="rId4" display="https://podminky.urs.cz/item/CS_URS_2022_02/119003218"/>
    <hyperlink ref="F109" r:id="rId5" display="https://podminky.urs.cz/item/CS_URS_2022_02/130001101"/>
    <hyperlink ref="F113" r:id="rId6" display="https://podminky.urs.cz/item/CS_URS_2022_02/132312131"/>
    <hyperlink ref="F119" r:id="rId7" display="https://podminky.urs.cz/item/CS_URS_2022_02/132412131"/>
    <hyperlink ref="F125" r:id="rId8" display="https://podminky.urs.cz/item/CS_URS_2022_02/162651111"/>
    <hyperlink ref="F130" r:id="rId9" display="https://podminky.urs.cz/item/CS_URS_2022_02/171201231"/>
    <hyperlink ref="F136" r:id="rId10" display="https://podminky.urs.cz/item/CS_URS_2022_02/171251201"/>
    <hyperlink ref="F141" r:id="rId11" display="https://podminky.urs.cz/item/CS_URS_2022_02/174111101"/>
    <hyperlink ref="F152" r:id="rId12" display="https://podminky.urs.cz/item/CS_URS_2022_02/175111101"/>
    <hyperlink ref="F159" r:id="rId13" display="https://podminky.urs.cz/item/CS_URS_2022_02/451573111"/>
    <hyperlink ref="F164" r:id="rId14" display="https://podminky.urs.cz/item/CS_URS_2022_02/564871111"/>
    <hyperlink ref="F168" r:id="rId15" display="https://podminky.urs.cz/item/CS_URS_2022_02/565175111"/>
    <hyperlink ref="F170" r:id="rId16" display="https://podminky.urs.cz/item/CS_URS_2022_02/573111115"/>
    <hyperlink ref="F172" r:id="rId17" display="https://podminky.urs.cz/item/CS_URS_2022_02/573211107"/>
    <hyperlink ref="F174" r:id="rId18" display="https://podminky.urs.cz/item/CS_URS_2022_02/577134111"/>
    <hyperlink ref="F176" r:id="rId19" display="https://podminky.urs.cz/item/CS_URS_2022_02/577155112"/>
    <hyperlink ref="F179" r:id="rId20" display="https://podminky.urs.cz/item/CS_URS_2022_02/919732211"/>
    <hyperlink ref="F183" r:id="rId21" display="https://podminky.urs.cz/item/CS_URS_2022_02/919735112"/>
    <hyperlink ref="F186" r:id="rId22" display="https://podminky.urs.cz/item/CS_URS_2022_02/997221551"/>
    <hyperlink ref="F189" r:id="rId23" display="https://podminky.urs.cz/item/CS_URS_2022_02/997221559"/>
    <hyperlink ref="F192" r:id="rId24" display="https://podminky.urs.cz/item/CS_URS_2022_02/997221561"/>
    <hyperlink ref="F195" r:id="rId25" display="https://podminky.urs.cz/item/CS_URS_2022_02/997221569"/>
    <hyperlink ref="F198" r:id="rId26" display="https://podminky.urs.cz/item/CS_URS_2022_02/997221611"/>
    <hyperlink ref="F202" r:id="rId27" display="https://podminky.urs.cz/item/CS_URS_2022_02/997221873"/>
    <hyperlink ref="F205" r:id="rId28" display="https://podminky.urs.cz/item/CS_URS_2022_02/997221875"/>
    <hyperlink ref="F209" r:id="rId29" display="https://podminky.urs.cz/item/CS_URS_2022_02/998225111"/>
    <hyperlink ref="F213" r:id="rId30" display="https://podminky.urs.cz/item/CS_URS_2022_02/723160207"/>
    <hyperlink ref="F215" r:id="rId31" display="https://podminky.urs.cz/item/CS_URS_2022_02/723160337"/>
    <hyperlink ref="F217" r:id="rId32" display="https://podminky.urs.cz/item/CS_URS_2022_02/723170116"/>
    <hyperlink ref="F219" r:id="rId33" display="https://podminky.urs.cz/item/CS_URS_2022_02/723231167"/>
    <hyperlink ref="F221" r:id="rId34" display="https://podminky.urs.cz/item/CS_URS_2022_02/723261913"/>
    <hyperlink ref="F224" r:id="rId35" display="https://podminky.urs.cz/item/CS_URS_2022_02/998723102"/>
    <hyperlink ref="F226" r:id="rId36" display="https://podminky.urs.cz/item/CS_URS_2022_02/998723181"/>
    <hyperlink ref="F230" r:id="rId37" display="https://podminky.urs.cz/item/CS_URS_2022_02/230200321"/>
    <hyperlink ref="F232" r:id="rId38" display="https://podminky.urs.cz/item/CS_URS_2022_02/230200412"/>
    <hyperlink ref="F234" r:id="rId39" display="https://podminky.urs.cz/item/CS_URS_2022_02/230205035"/>
    <hyperlink ref="F241" r:id="rId40" display="https://podminky.urs.cz/item/CS_URS_2022_02/230205235"/>
    <hyperlink ref="F246" r:id="rId41" display="https://podminky.urs.cz/item/CS_URS_2022_02/230220001"/>
    <hyperlink ref="F250" r:id="rId42" display="https://podminky.urs.cz/item/CS_URS_2022_02/230220006"/>
    <hyperlink ref="F253" r:id="rId43" display="https://podminky.urs.cz/item/CS_URS_2022_02/230230001"/>
    <hyperlink ref="F257" r:id="rId44" display="https://podminky.urs.cz/item/CS_URS_2022_02/230230031"/>
    <hyperlink ref="F263" r:id="rId45" display="https://podminky.urs.cz/item/CS_URS_2022_02/580506104"/>
    <hyperlink ref="F265" r:id="rId46" display="https://podminky.urs.cz/item/CS_URS_2022_02/580506105"/>
    <hyperlink ref="F267" r:id="rId47" display="https://podminky.urs.cz/item/CS_URS_2022_02/580506106"/>
    <hyperlink ref="F269" r:id="rId48" display="https://podminky.urs.cz/item/CS_URS_2022_02/580506109"/>
    <hyperlink ref="F271" r:id="rId49" display="https://podminky.urs.cz/item/CS_URS_2022_02/580506111"/>
    <hyperlink ref="F273" r:id="rId50" display="https://podminky.urs.cz/item/CS_URS_2022_02/580506115"/>
    <hyperlink ref="F275" r:id="rId51" display="https://podminky.urs.cz/item/CS_URS_2022_02/580506116"/>
    <hyperlink ref="F277" r:id="rId52" display="https://podminky.urs.cz/item/CS_URS_2022_02/58050611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89</v>
      </c>
    </row>
    <row r="4" s="1" customFormat="1" ht="24.96" customHeight="1">
      <c r="B4" s="21"/>
      <c r="D4" s="132" t="s">
        <v>104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26.25" customHeight="1">
      <c r="B7" s="21"/>
      <c r="E7" s="135" t="str">
        <f>'Rekapitulace stavby'!K6</f>
        <v>Stavba Tenisové haly na p.p.č. 422/1 nad stávající tenisové kurty k.ú. Klíše_revize_08/2022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1453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32</v>
      </c>
      <c r="G11" s="40"/>
      <c r="H11" s="40"/>
      <c r="I11" s="134" t="s">
        <v>20</v>
      </c>
      <c r="J11" s="138" t="s">
        <v>32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18. 10. 2022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32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35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37</v>
      </c>
      <c r="E20" s="40"/>
      <c r="F20" s="40"/>
      <c r="G20" s="40"/>
      <c r="H20" s="40"/>
      <c r="I20" s="134" t="s">
        <v>31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39</v>
      </c>
      <c r="F21" s="40"/>
      <c r="G21" s="40"/>
      <c r="H21" s="40"/>
      <c r="I21" s="134" t="s">
        <v>34</v>
      </c>
      <c r="J21" s="138" t="s">
        <v>32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41</v>
      </c>
      <c r="E23" s="40"/>
      <c r="F23" s="40"/>
      <c r="G23" s="40"/>
      <c r="H23" s="40"/>
      <c r="I23" s="134" t="s">
        <v>31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34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107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46</v>
      </c>
      <c r="E30" s="40"/>
      <c r="F30" s="40"/>
      <c r="G30" s="40"/>
      <c r="H30" s="40"/>
      <c r="I30" s="40"/>
      <c r="J30" s="146">
        <f>ROUND(J82, 0)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48</v>
      </c>
      <c r="G32" s="40"/>
      <c r="H32" s="40"/>
      <c r="I32" s="147" t="s">
        <v>47</v>
      </c>
      <c r="J32" s="147" t="s">
        <v>49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50</v>
      </c>
      <c r="E33" s="134" t="s">
        <v>51</v>
      </c>
      <c r="F33" s="149">
        <f>ROUND((SUM(BE82:BE111)),  0)</f>
        <v>0</v>
      </c>
      <c r="G33" s="40"/>
      <c r="H33" s="40"/>
      <c r="I33" s="150">
        <v>0.20999999999999999</v>
      </c>
      <c r="J33" s="149">
        <f>ROUND(((SUM(BE82:BE111))*I33),  0)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52</v>
      </c>
      <c r="F34" s="149">
        <f>ROUND((SUM(BF82:BF111)),  0)</f>
        <v>0</v>
      </c>
      <c r="G34" s="40"/>
      <c r="H34" s="40"/>
      <c r="I34" s="150">
        <v>0.14999999999999999</v>
      </c>
      <c r="J34" s="149">
        <f>ROUND(((SUM(BF82:BF111))*I34),  0)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53</v>
      </c>
      <c r="F35" s="149">
        <f>ROUND((SUM(BG82:BG111)),  0)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54</v>
      </c>
      <c r="F36" s="149">
        <f>ROUND((SUM(BH82:BH111)),  0)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55</v>
      </c>
      <c r="F37" s="149">
        <f>ROUND((SUM(BI82:BI111)),  0)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56</v>
      </c>
      <c r="E39" s="153"/>
      <c r="F39" s="153"/>
      <c r="G39" s="154" t="s">
        <v>57</v>
      </c>
      <c r="H39" s="155" t="s">
        <v>58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108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Stavba Tenisové haly na p.p.č. 422/1 nad stávající tenisové kurty k.ú. Klíše_revize_08/2022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IO02 - IO 02 - Přípojka NN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Ústí n.L. - Klíše</v>
      </c>
      <c r="G52" s="42"/>
      <c r="H52" s="42"/>
      <c r="I52" s="33" t="s">
        <v>24</v>
      </c>
      <c r="J52" s="74" t="str">
        <f>IF(J12="","",J12)</f>
        <v>18. 10. 2022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>Statutární město Ústí nad Labem</v>
      </c>
      <c r="G54" s="42"/>
      <c r="H54" s="42"/>
      <c r="I54" s="33" t="s">
        <v>37</v>
      </c>
      <c r="J54" s="38" t="str">
        <f>E21</f>
        <v>Ateliér B3,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41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109</v>
      </c>
      <c r="D57" s="164"/>
      <c r="E57" s="164"/>
      <c r="F57" s="164"/>
      <c r="G57" s="164"/>
      <c r="H57" s="164"/>
      <c r="I57" s="164"/>
      <c r="J57" s="165" t="s">
        <v>110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78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111</v>
      </c>
    </row>
    <row r="60" s="9" customFormat="1" ht="24.96" customHeight="1">
      <c r="A60" s="9"/>
      <c r="B60" s="167"/>
      <c r="C60" s="168"/>
      <c r="D60" s="169" t="s">
        <v>1214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1454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1455</v>
      </c>
      <c r="E62" s="176"/>
      <c r="F62" s="176"/>
      <c r="G62" s="176"/>
      <c r="H62" s="176"/>
      <c r="I62" s="176"/>
      <c r="J62" s="177">
        <f>J102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4" t="s">
        <v>134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3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6.25" customHeight="1">
      <c r="A72" s="40"/>
      <c r="B72" s="41"/>
      <c r="C72" s="42"/>
      <c r="D72" s="42"/>
      <c r="E72" s="162" t="str">
        <f>E7</f>
        <v>Stavba Tenisové haly na p.p.č. 422/1 nad stávající tenisové kurty k.ú. Klíše_revize_08/2022</v>
      </c>
      <c r="F72" s="33"/>
      <c r="G72" s="33"/>
      <c r="H72" s="33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3" t="s">
        <v>105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IO02 - IO 02 - Přípojka NN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22</v>
      </c>
      <c r="D76" s="42"/>
      <c r="E76" s="42"/>
      <c r="F76" s="28" t="str">
        <f>F12</f>
        <v>Ústí n.L. - Klíše</v>
      </c>
      <c r="G76" s="42"/>
      <c r="H76" s="42"/>
      <c r="I76" s="33" t="s">
        <v>24</v>
      </c>
      <c r="J76" s="74" t="str">
        <f>IF(J12="","",J12)</f>
        <v>18. 10. 2022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3" t="s">
        <v>30</v>
      </c>
      <c r="D78" s="42"/>
      <c r="E78" s="42"/>
      <c r="F78" s="28" t="str">
        <f>E15</f>
        <v>Statutární město Ústí nad Labem</v>
      </c>
      <c r="G78" s="42"/>
      <c r="H78" s="42"/>
      <c r="I78" s="33" t="s">
        <v>37</v>
      </c>
      <c r="J78" s="38" t="str">
        <f>E21</f>
        <v>Ateliér B3, spol. s r.o.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3" t="s">
        <v>35</v>
      </c>
      <c r="D79" s="42"/>
      <c r="E79" s="42"/>
      <c r="F79" s="28" t="str">
        <f>IF(E18="","",E18)</f>
        <v>Vyplň údaj</v>
      </c>
      <c r="G79" s="42"/>
      <c r="H79" s="42"/>
      <c r="I79" s="33" t="s">
        <v>41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135</v>
      </c>
      <c r="D81" s="182" t="s">
        <v>65</v>
      </c>
      <c r="E81" s="182" t="s">
        <v>61</v>
      </c>
      <c r="F81" s="182" t="s">
        <v>62</v>
      </c>
      <c r="G81" s="182" t="s">
        <v>136</v>
      </c>
      <c r="H81" s="182" t="s">
        <v>137</v>
      </c>
      <c r="I81" s="182" t="s">
        <v>138</v>
      </c>
      <c r="J81" s="182" t="s">
        <v>110</v>
      </c>
      <c r="K81" s="183" t="s">
        <v>139</v>
      </c>
      <c r="L81" s="184"/>
      <c r="M81" s="94" t="s">
        <v>32</v>
      </c>
      <c r="N81" s="95" t="s">
        <v>50</v>
      </c>
      <c r="O81" s="95" t="s">
        <v>140</v>
      </c>
      <c r="P81" s="95" t="s">
        <v>141</v>
      </c>
      <c r="Q81" s="95" t="s">
        <v>142</v>
      </c>
      <c r="R81" s="95" t="s">
        <v>143</v>
      </c>
      <c r="S81" s="95" t="s">
        <v>144</v>
      </c>
      <c r="T81" s="96" t="s">
        <v>145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146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8" t="s">
        <v>79</v>
      </c>
      <c r="AU82" s="18" t="s">
        <v>111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79</v>
      </c>
      <c r="E83" s="193" t="s">
        <v>302</v>
      </c>
      <c r="F83" s="193" t="s">
        <v>1349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P84+P102</f>
        <v>0</v>
      </c>
      <c r="Q83" s="198"/>
      <c r="R83" s="199">
        <f>R84+R102</f>
        <v>0</v>
      </c>
      <c r="S83" s="198"/>
      <c r="T83" s="200">
        <f>T84+T102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172</v>
      </c>
      <c r="AT83" s="202" t="s">
        <v>79</v>
      </c>
      <c r="AU83" s="202" t="s">
        <v>80</v>
      </c>
      <c r="AY83" s="201" t="s">
        <v>149</v>
      </c>
      <c r="BK83" s="203">
        <f>BK84+BK102</f>
        <v>0</v>
      </c>
    </row>
    <row r="84" s="12" customFormat="1" ht="22.8" customHeight="1">
      <c r="A84" s="12"/>
      <c r="B84" s="190"/>
      <c r="C84" s="191"/>
      <c r="D84" s="192" t="s">
        <v>79</v>
      </c>
      <c r="E84" s="204" t="s">
        <v>1456</v>
      </c>
      <c r="F84" s="204" t="s">
        <v>1457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SUM(P85:P101)</f>
        <v>0</v>
      </c>
      <c r="Q84" s="198"/>
      <c r="R84" s="199">
        <f>SUM(R85:R101)</f>
        <v>0</v>
      </c>
      <c r="S84" s="198"/>
      <c r="T84" s="200">
        <f>SUM(T85:T101)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172</v>
      </c>
      <c r="AT84" s="202" t="s">
        <v>79</v>
      </c>
      <c r="AU84" s="202" t="s">
        <v>40</v>
      </c>
      <c r="AY84" s="201" t="s">
        <v>149</v>
      </c>
      <c r="BK84" s="203">
        <f>SUM(BK85:BK101)</f>
        <v>0</v>
      </c>
    </row>
    <row r="85" s="2" customFormat="1" ht="16.5" customHeight="1">
      <c r="A85" s="40"/>
      <c r="B85" s="41"/>
      <c r="C85" s="258" t="s">
        <v>40</v>
      </c>
      <c r="D85" s="258" t="s">
        <v>302</v>
      </c>
      <c r="E85" s="259" t="s">
        <v>1458</v>
      </c>
      <c r="F85" s="260" t="s">
        <v>1459</v>
      </c>
      <c r="G85" s="261" t="s">
        <v>524</v>
      </c>
      <c r="H85" s="262">
        <v>250</v>
      </c>
      <c r="I85" s="263"/>
      <c r="J85" s="264">
        <f>ROUND(I85*H85,2)</f>
        <v>0</v>
      </c>
      <c r="K85" s="260" t="s">
        <v>694</v>
      </c>
      <c r="L85" s="265"/>
      <c r="M85" s="266" t="s">
        <v>32</v>
      </c>
      <c r="N85" s="267" t="s">
        <v>51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869</v>
      </c>
      <c r="AT85" s="217" t="s">
        <v>302</v>
      </c>
      <c r="AU85" s="217" t="s">
        <v>89</v>
      </c>
      <c r="AY85" s="18" t="s">
        <v>149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8" t="s">
        <v>40</v>
      </c>
      <c r="BK85" s="218">
        <f>ROUND(I85*H85,2)</f>
        <v>0</v>
      </c>
      <c r="BL85" s="18" t="s">
        <v>869</v>
      </c>
      <c r="BM85" s="217" t="s">
        <v>1460</v>
      </c>
    </row>
    <row r="86" s="2" customFormat="1" ht="16.5" customHeight="1">
      <c r="A86" s="40"/>
      <c r="B86" s="41"/>
      <c r="C86" s="258" t="s">
        <v>89</v>
      </c>
      <c r="D86" s="258" t="s">
        <v>302</v>
      </c>
      <c r="E86" s="259" t="s">
        <v>816</v>
      </c>
      <c r="F86" s="260" t="s">
        <v>817</v>
      </c>
      <c r="G86" s="261" t="s">
        <v>524</v>
      </c>
      <c r="H86" s="262">
        <v>250</v>
      </c>
      <c r="I86" s="263"/>
      <c r="J86" s="264">
        <f>ROUND(I86*H86,2)</f>
        <v>0</v>
      </c>
      <c r="K86" s="260" t="s">
        <v>694</v>
      </c>
      <c r="L86" s="265"/>
      <c r="M86" s="266" t="s">
        <v>32</v>
      </c>
      <c r="N86" s="267" t="s">
        <v>51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869</v>
      </c>
      <c r="AT86" s="217" t="s">
        <v>302</v>
      </c>
      <c r="AU86" s="217" t="s">
        <v>89</v>
      </c>
      <c r="AY86" s="18" t="s">
        <v>149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8" t="s">
        <v>40</v>
      </c>
      <c r="BK86" s="218">
        <f>ROUND(I86*H86,2)</f>
        <v>0</v>
      </c>
      <c r="BL86" s="18" t="s">
        <v>869</v>
      </c>
      <c r="BM86" s="217" t="s">
        <v>1461</v>
      </c>
    </row>
    <row r="87" s="2" customFormat="1" ht="16.5" customHeight="1">
      <c r="A87" s="40"/>
      <c r="B87" s="41"/>
      <c r="C87" s="258" t="s">
        <v>172</v>
      </c>
      <c r="D87" s="258" t="s">
        <v>302</v>
      </c>
      <c r="E87" s="259" t="s">
        <v>966</v>
      </c>
      <c r="F87" s="260" t="s">
        <v>967</v>
      </c>
      <c r="G87" s="261" t="s">
        <v>524</v>
      </c>
      <c r="H87" s="262">
        <v>50</v>
      </c>
      <c r="I87" s="263"/>
      <c r="J87" s="264">
        <f>ROUND(I87*H87,2)</f>
        <v>0</v>
      </c>
      <c r="K87" s="260" t="s">
        <v>694</v>
      </c>
      <c r="L87" s="265"/>
      <c r="M87" s="266" t="s">
        <v>32</v>
      </c>
      <c r="N87" s="267" t="s">
        <v>51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869</v>
      </c>
      <c r="AT87" s="217" t="s">
        <v>302</v>
      </c>
      <c r="AU87" s="217" t="s">
        <v>89</v>
      </c>
      <c r="AY87" s="18" t="s">
        <v>149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8" t="s">
        <v>40</v>
      </c>
      <c r="BK87" s="218">
        <f>ROUND(I87*H87,2)</f>
        <v>0</v>
      </c>
      <c r="BL87" s="18" t="s">
        <v>869</v>
      </c>
      <c r="BM87" s="217" t="s">
        <v>1462</v>
      </c>
    </row>
    <row r="88" s="2" customFormat="1" ht="21.75" customHeight="1">
      <c r="A88" s="40"/>
      <c r="B88" s="41"/>
      <c r="C88" s="258" t="s">
        <v>156</v>
      </c>
      <c r="D88" s="258" t="s">
        <v>302</v>
      </c>
      <c r="E88" s="259" t="s">
        <v>1463</v>
      </c>
      <c r="F88" s="260" t="s">
        <v>1464</v>
      </c>
      <c r="G88" s="261" t="s">
        <v>524</v>
      </c>
      <c r="H88" s="262">
        <v>250</v>
      </c>
      <c r="I88" s="263"/>
      <c r="J88" s="264">
        <f>ROUND(I88*H88,2)</f>
        <v>0</v>
      </c>
      <c r="K88" s="260" t="s">
        <v>694</v>
      </c>
      <c r="L88" s="265"/>
      <c r="M88" s="266" t="s">
        <v>32</v>
      </c>
      <c r="N88" s="267" t="s">
        <v>51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869</v>
      </c>
      <c r="AT88" s="217" t="s">
        <v>302</v>
      </c>
      <c r="AU88" s="217" t="s">
        <v>89</v>
      </c>
      <c r="AY88" s="18" t="s">
        <v>149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40</v>
      </c>
      <c r="BK88" s="218">
        <f>ROUND(I88*H88,2)</f>
        <v>0</v>
      </c>
      <c r="BL88" s="18" t="s">
        <v>869</v>
      </c>
      <c r="BM88" s="217" t="s">
        <v>1465</v>
      </c>
    </row>
    <row r="89" s="2" customFormat="1" ht="16.5" customHeight="1">
      <c r="A89" s="40"/>
      <c r="B89" s="41"/>
      <c r="C89" s="258" t="s">
        <v>187</v>
      </c>
      <c r="D89" s="258" t="s">
        <v>302</v>
      </c>
      <c r="E89" s="259" t="s">
        <v>1466</v>
      </c>
      <c r="F89" s="260" t="s">
        <v>1467</v>
      </c>
      <c r="G89" s="261" t="s">
        <v>743</v>
      </c>
      <c r="H89" s="262">
        <v>1</v>
      </c>
      <c r="I89" s="263"/>
      <c r="J89" s="264">
        <f>ROUND(I89*H89,2)</f>
        <v>0</v>
      </c>
      <c r="K89" s="260" t="s">
        <v>694</v>
      </c>
      <c r="L89" s="265"/>
      <c r="M89" s="266" t="s">
        <v>32</v>
      </c>
      <c r="N89" s="267" t="s">
        <v>51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869</v>
      </c>
      <c r="AT89" s="217" t="s">
        <v>302</v>
      </c>
      <c r="AU89" s="217" t="s">
        <v>89</v>
      </c>
      <c r="AY89" s="18" t="s">
        <v>149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40</v>
      </c>
      <c r="BK89" s="218">
        <f>ROUND(I89*H89,2)</f>
        <v>0</v>
      </c>
      <c r="BL89" s="18" t="s">
        <v>869</v>
      </c>
      <c r="BM89" s="217" t="s">
        <v>1468</v>
      </c>
    </row>
    <row r="90" s="2" customFormat="1" ht="16.5" customHeight="1">
      <c r="A90" s="40"/>
      <c r="B90" s="41"/>
      <c r="C90" s="258" t="s">
        <v>194</v>
      </c>
      <c r="D90" s="258" t="s">
        <v>302</v>
      </c>
      <c r="E90" s="259" t="s">
        <v>1469</v>
      </c>
      <c r="F90" s="260" t="s">
        <v>1470</v>
      </c>
      <c r="G90" s="261" t="s">
        <v>524</v>
      </c>
      <c r="H90" s="262">
        <v>10</v>
      </c>
      <c r="I90" s="263"/>
      <c r="J90" s="264">
        <f>ROUND(I90*H90,2)</f>
        <v>0</v>
      </c>
      <c r="K90" s="260" t="s">
        <v>694</v>
      </c>
      <c r="L90" s="265"/>
      <c r="M90" s="266" t="s">
        <v>32</v>
      </c>
      <c r="N90" s="267" t="s">
        <v>51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869</v>
      </c>
      <c r="AT90" s="217" t="s">
        <v>302</v>
      </c>
      <c r="AU90" s="217" t="s">
        <v>89</v>
      </c>
      <c r="AY90" s="18" t="s">
        <v>149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40</v>
      </c>
      <c r="BK90" s="218">
        <f>ROUND(I90*H90,2)</f>
        <v>0</v>
      </c>
      <c r="BL90" s="18" t="s">
        <v>869</v>
      </c>
      <c r="BM90" s="217" t="s">
        <v>1471</v>
      </c>
    </row>
    <row r="91" s="2" customFormat="1" ht="16.5" customHeight="1">
      <c r="A91" s="40"/>
      <c r="B91" s="41"/>
      <c r="C91" s="258" t="s">
        <v>201</v>
      </c>
      <c r="D91" s="258" t="s">
        <v>302</v>
      </c>
      <c r="E91" s="259" t="s">
        <v>1472</v>
      </c>
      <c r="F91" s="260" t="s">
        <v>1473</v>
      </c>
      <c r="G91" s="261" t="s">
        <v>524</v>
      </c>
      <c r="H91" s="262">
        <v>25</v>
      </c>
      <c r="I91" s="263"/>
      <c r="J91" s="264">
        <f>ROUND(I91*H91,2)</f>
        <v>0</v>
      </c>
      <c r="K91" s="260" t="s">
        <v>694</v>
      </c>
      <c r="L91" s="265"/>
      <c r="M91" s="266" t="s">
        <v>32</v>
      </c>
      <c r="N91" s="267" t="s">
        <v>51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869</v>
      </c>
      <c r="AT91" s="217" t="s">
        <v>302</v>
      </c>
      <c r="AU91" s="217" t="s">
        <v>89</v>
      </c>
      <c r="AY91" s="18" t="s">
        <v>149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40</v>
      </c>
      <c r="BK91" s="218">
        <f>ROUND(I91*H91,2)</f>
        <v>0</v>
      </c>
      <c r="BL91" s="18" t="s">
        <v>869</v>
      </c>
      <c r="BM91" s="217" t="s">
        <v>1474</v>
      </c>
    </row>
    <row r="92" s="2" customFormat="1" ht="16.5" customHeight="1">
      <c r="A92" s="40"/>
      <c r="B92" s="41"/>
      <c r="C92" s="258" t="s">
        <v>208</v>
      </c>
      <c r="D92" s="258" t="s">
        <v>302</v>
      </c>
      <c r="E92" s="259" t="s">
        <v>1475</v>
      </c>
      <c r="F92" s="260" t="s">
        <v>1476</v>
      </c>
      <c r="G92" s="261" t="s">
        <v>524</v>
      </c>
      <c r="H92" s="262">
        <v>310</v>
      </c>
      <c r="I92" s="263"/>
      <c r="J92" s="264">
        <f>ROUND(I92*H92,2)</f>
        <v>0</v>
      </c>
      <c r="K92" s="260" t="s">
        <v>694</v>
      </c>
      <c r="L92" s="265"/>
      <c r="M92" s="266" t="s">
        <v>32</v>
      </c>
      <c r="N92" s="267" t="s">
        <v>51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869</v>
      </c>
      <c r="AT92" s="217" t="s">
        <v>302</v>
      </c>
      <c r="AU92" s="217" t="s">
        <v>89</v>
      </c>
      <c r="AY92" s="18" t="s">
        <v>149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40</v>
      </c>
      <c r="BK92" s="218">
        <f>ROUND(I92*H92,2)</f>
        <v>0</v>
      </c>
      <c r="BL92" s="18" t="s">
        <v>869</v>
      </c>
      <c r="BM92" s="217" t="s">
        <v>1477</v>
      </c>
    </row>
    <row r="93" s="2" customFormat="1" ht="21.75" customHeight="1">
      <c r="A93" s="40"/>
      <c r="B93" s="41"/>
      <c r="C93" s="206" t="s">
        <v>215</v>
      </c>
      <c r="D93" s="206" t="s">
        <v>151</v>
      </c>
      <c r="E93" s="207" t="s">
        <v>1478</v>
      </c>
      <c r="F93" s="208" t="s">
        <v>1479</v>
      </c>
      <c r="G93" s="209" t="s">
        <v>524</v>
      </c>
      <c r="H93" s="210">
        <v>250</v>
      </c>
      <c r="I93" s="211"/>
      <c r="J93" s="212">
        <f>ROUND(I93*H93,2)</f>
        <v>0</v>
      </c>
      <c r="K93" s="208" t="s">
        <v>694</v>
      </c>
      <c r="L93" s="46"/>
      <c r="M93" s="213" t="s">
        <v>32</v>
      </c>
      <c r="N93" s="214" t="s">
        <v>51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562</v>
      </c>
      <c r="AT93" s="217" t="s">
        <v>151</v>
      </c>
      <c r="AU93" s="217" t="s">
        <v>89</v>
      </c>
      <c r="AY93" s="18" t="s">
        <v>149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40</v>
      </c>
      <c r="BK93" s="218">
        <f>ROUND(I93*H93,2)</f>
        <v>0</v>
      </c>
      <c r="BL93" s="18" t="s">
        <v>562</v>
      </c>
      <c r="BM93" s="217" t="s">
        <v>1480</v>
      </c>
    </row>
    <row r="94" s="2" customFormat="1" ht="16.5" customHeight="1">
      <c r="A94" s="40"/>
      <c r="B94" s="41"/>
      <c r="C94" s="206" t="s">
        <v>222</v>
      </c>
      <c r="D94" s="206" t="s">
        <v>151</v>
      </c>
      <c r="E94" s="207" t="s">
        <v>870</v>
      </c>
      <c r="F94" s="208" t="s">
        <v>871</v>
      </c>
      <c r="G94" s="209" t="s">
        <v>524</v>
      </c>
      <c r="H94" s="210">
        <v>250</v>
      </c>
      <c r="I94" s="211"/>
      <c r="J94" s="212">
        <f>ROUND(I94*H94,2)</f>
        <v>0</v>
      </c>
      <c r="K94" s="208" t="s">
        <v>694</v>
      </c>
      <c r="L94" s="46"/>
      <c r="M94" s="213" t="s">
        <v>32</v>
      </c>
      <c r="N94" s="214" t="s">
        <v>51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562</v>
      </c>
      <c r="AT94" s="217" t="s">
        <v>151</v>
      </c>
      <c r="AU94" s="217" t="s">
        <v>89</v>
      </c>
      <c r="AY94" s="18" t="s">
        <v>149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40</v>
      </c>
      <c r="BK94" s="218">
        <f>ROUND(I94*H94,2)</f>
        <v>0</v>
      </c>
      <c r="BL94" s="18" t="s">
        <v>562</v>
      </c>
      <c r="BM94" s="217" t="s">
        <v>1481</v>
      </c>
    </row>
    <row r="95" s="2" customFormat="1" ht="21.75" customHeight="1">
      <c r="A95" s="40"/>
      <c r="B95" s="41"/>
      <c r="C95" s="206" t="s">
        <v>229</v>
      </c>
      <c r="D95" s="206" t="s">
        <v>151</v>
      </c>
      <c r="E95" s="207" t="s">
        <v>1007</v>
      </c>
      <c r="F95" s="208" t="s">
        <v>1008</v>
      </c>
      <c r="G95" s="209" t="s">
        <v>524</v>
      </c>
      <c r="H95" s="210">
        <v>50</v>
      </c>
      <c r="I95" s="211"/>
      <c r="J95" s="212">
        <f>ROUND(I95*H95,2)</f>
        <v>0</v>
      </c>
      <c r="K95" s="208" t="s">
        <v>694</v>
      </c>
      <c r="L95" s="46"/>
      <c r="M95" s="213" t="s">
        <v>32</v>
      </c>
      <c r="N95" s="214" t="s">
        <v>51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562</v>
      </c>
      <c r="AT95" s="217" t="s">
        <v>151</v>
      </c>
      <c r="AU95" s="217" t="s">
        <v>89</v>
      </c>
      <c r="AY95" s="18" t="s">
        <v>149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40</v>
      </c>
      <c r="BK95" s="218">
        <f>ROUND(I95*H95,2)</f>
        <v>0</v>
      </c>
      <c r="BL95" s="18" t="s">
        <v>562</v>
      </c>
      <c r="BM95" s="217" t="s">
        <v>1482</v>
      </c>
    </row>
    <row r="96" s="2" customFormat="1" ht="16.5" customHeight="1">
      <c r="A96" s="40"/>
      <c r="B96" s="41"/>
      <c r="C96" s="206" t="s">
        <v>237</v>
      </c>
      <c r="D96" s="206" t="s">
        <v>151</v>
      </c>
      <c r="E96" s="207" t="s">
        <v>1483</v>
      </c>
      <c r="F96" s="208" t="s">
        <v>1484</v>
      </c>
      <c r="G96" s="209" t="s">
        <v>524</v>
      </c>
      <c r="H96" s="210">
        <v>250</v>
      </c>
      <c r="I96" s="211"/>
      <c r="J96" s="212">
        <f>ROUND(I96*H96,2)</f>
        <v>0</v>
      </c>
      <c r="K96" s="208" t="s">
        <v>694</v>
      </c>
      <c r="L96" s="46"/>
      <c r="M96" s="213" t="s">
        <v>32</v>
      </c>
      <c r="N96" s="214" t="s">
        <v>51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562</v>
      </c>
      <c r="AT96" s="217" t="s">
        <v>151</v>
      </c>
      <c r="AU96" s="217" t="s">
        <v>89</v>
      </c>
      <c r="AY96" s="18" t="s">
        <v>149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8" t="s">
        <v>40</v>
      </c>
      <c r="BK96" s="218">
        <f>ROUND(I96*H96,2)</f>
        <v>0</v>
      </c>
      <c r="BL96" s="18" t="s">
        <v>562</v>
      </c>
      <c r="BM96" s="217" t="s">
        <v>1485</v>
      </c>
    </row>
    <row r="97" s="2" customFormat="1" ht="16.5" customHeight="1">
      <c r="A97" s="40"/>
      <c r="B97" s="41"/>
      <c r="C97" s="206" t="s">
        <v>242</v>
      </c>
      <c r="D97" s="206" t="s">
        <v>151</v>
      </c>
      <c r="E97" s="207" t="s">
        <v>1486</v>
      </c>
      <c r="F97" s="208" t="s">
        <v>1487</v>
      </c>
      <c r="G97" s="209" t="s">
        <v>743</v>
      </c>
      <c r="H97" s="210">
        <v>1</v>
      </c>
      <c r="I97" s="211"/>
      <c r="J97" s="212">
        <f>ROUND(I97*H97,2)</f>
        <v>0</v>
      </c>
      <c r="K97" s="208" t="s">
        <v>694</v>
      </c>
      <c r="L97" s="46"/>
      <c r="M97" s="213" t="s">
        <v>32</v>
      </c>
      <c r="N97" s="214" t="s">
        <v>51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562</v>
      </c>
      <c r="AT97" s="217" t="s">
        <v>151</v>
      </c>
      <c r="AU97" s="217" t="s">
        <v>89</v>
      </c>
      <c r="AY97" s="18" t="s">
        <v>149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40</v>
      </c>
      <c r="BK97" s="218">
        <f>ROUND(I97*H97,2)</f>
        <v>0</v>
      </c>
      <c r="BL97" s="18" t="s">
        <v>562</v>
      </c>
      <c r="BM97" s="217" t="s">
        <v>1488</v>
      </c>
    </row>
    <row r="98" s="2" customFormat="1" ht="16.5" customHeight="1">
      <c r="A98" s="40"/>
      <c r="B98" s="41"/>
      <c r="C98" s="206" t="s">
        <v>251</v>
      </c>
      <c r="D98" s="206" t="s">
        <v>151</v>
      </c>
      <c r="E98" s="207" t="s">
        <v>1489</v>
      </c>
      <c r="F98" s="208" t="s">
        <v>1490</v>
      </c>
      <c r="G98" s="209" t="s">
        <v>743</v>
      </c>
      <c r="H98" s="210">
        <v>1</v>
      </c>
      <c r="I98" s="211"/>
      <c r="J98" s="212">
        <f>ROUND(I98*H98,2)</f>
        <v>0</v>
      </c>
      <c r="K98" s="208" t="s">
        <v>694</v>
      </c>
      <c r="L98" s="46"/>
      <c r="M98" s="213" t="s">
        <v>32</v>
      </c>
      <c r="N98" s="214" t="s">
        <v>51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562</v>
      </c>
      <c r="AT98" s="217" t="s">
        <v>151</v>
      </c>
      <c r="AU98" s="217" t="s">
        <v>89</v>
      </c>
      <c r="AY98" s="18" t="s">
        <v>149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40</v>
      </c>
      <c r="BK98" s="218">
        <f>ROUND(I98*H98,2)</f>
        <v>0</v>
      </c>
      <c r="BL98" s="18" t="s">
        <v>562</v>
      </c>
      <c r="BM98" s="217" t="s">
        <v>1491</v>
      </c>
    </row>
    <row r="99" s="2" customFormat="1" ht="16.5" customHeight="1">
      <c r="A99" s="40"/>
      <c r="B99" s="41"/>
      <c r="C99" s="206" t="s">
        <v>8</v>
      </c>
      <c r="D99" s="206" t="s">
        <v>151</v>
      </c>
      <c r="E99" s="207" t="s">
        <v>1492</v>
      </c>
      <c r="F99" s="208" t="s">
        <v>1493</v>
      </c>
      <c r="G99" s="209" t="s">
        <v>524</v>
      </c>
      <c r="H99" s="210">
        <v>10</v>
      </c>
      <c r="I99" s="211"/>
      <c r="J99" s="212">
        <f>ROUND(I99*H99,2)</f>
        <v>0</v>
      </c>
      <c r="K99" s="208" t="s">
        <v>694</v>
      </c>
      <c r="L99" s="46"/>
      <c r="M99" s="213" t="s">
        <v>32</v>
      </c>
      <c r="N99" s="214" t="s">
        <v>51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562</v>
      </c>
      <c r="AT99" s="217" t="s">
        <v>151</v>
      </c>
      <c r="AU99" s="217" t="s">
        <v>89</v>
      </c>
      <c r="AY99" s="18" t="s">
        <v>149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40</v>
      </c>
      <c r="BK99" s="218">
        <f>ROUND(I99*H99,2)</f>
        <v>0</v>
      </c>
      <c r="BL99" s="18" t="s">
        <v>562</v>
      </c>
      <c r="BM99" s="217" t="s">
        <v>1494</v>
      </c>
    </row>
    <row r="100" s="2" customFormat="1" ht="21.75" customHeight="1">
      <c r="A100" s="40"/>
      <c r="B100" s="41"/>
      <c r="C100" s="206" t="s">
        <v>262</v>
      </c>
      <c r="D100" s="206" t="s">
        <v>151</v>
      </c>
      <c r="E100" s="207" t="s">
        <v>1495</v>
      </c>
      <c r="F100" s="208" t="s">
        <v>1496</v>
      </c>
      <c r="G100" s="209" t="s">
        <v>524</v>
      </c>
      <c r="H100" s="210">
        <v>25</v>
      </c>
      <c r="I100" s="211"/>
      <c r="J100" s="212">
        <f>ROUND(I100*H100,2)</f>
        <v>0</v>
      </c>
      <c r="K100" s="208" t="s">
        <v>694</v>
      </c>
      <c r="L100" s="46"/>
      <c r="M100" s="213" t="s">
        <v>32</v>
      </c>
      <c r="N100" s="214" t="s">
        <v>51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562</v>
      </c>
      <c r="AT100" s="217" t="s">
        <v>151</v>
      </c>
      <c r="AU100" s="217" t="s">
        <v>89</v>
      </c>
      <c r="AY100" s="18" t="s">
        <v>149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40</v>
      </c>
      <c r="BK100" s="218">
        <f>ROUND(I100*H100,2)</f>
        <v>0</v>
      </c>
      <c r="BL100" s="18" t="s">
        <v>562</v>
      </c>
      <c r="BM100" s="217" t="s">
        <v>1497</v>
      </c>
    </row>
    <row r="101" s="2" customFormat="1" ht="16.5" customHeight="1">
      <c r="A101" s="40"/>
      <c r="B101" s="41"/>
      <c r="C101" s="206" t="s">
        <v>269</v>
      </c>
      <c r="D101" s="206" t="s">
        <v>151</v>
      </c>
      <c r="E101" s="207" t="s">
        <v>1498</v>
      </c>
      <c r="F101" s="208" t="s">
        <v>1499</v>
      </c>
      <c r="G101" s="209" t="s">
        <v>524</v>
      </c>
      <c r="H101" s="210">
        <v>310</v>
      </c>
      <c r="I101" s="211"/>
      <c r="J101" s="212">
        <f>ROUND(I101*H101,2)</f>
        <v>0</v>
      </c>
      <c r="K101" s="208" t="s">
        <v>694</v>
      </c>
      <c r="L101" s="46"/>
      <c r="M101" s="213" t="s">
        <v>32</v>
      </c>
      <c r="N101" s="214" t="s">
        <v>51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562</v>
      </c>
      <c r="AT101" s="217" t="s">
        <v>151</v>
      </c>
      <c r="AU101" s="217" t="s">
        <v>89</v>
      </c>
      <c r="AY101" s="18" t="s">
        <v>149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8" t="s">
        <v>40</v>
      </c>
      <c r="BK101" s="218">
        <f>ROUND(I101*H101,2)</f>
        <v>0</v>
      </c>
      <c r="BL101" s="18" t="s">
        <v>562</v>
      </c>
      <c r="BM101" s="217" t="s">
        <v>1500</v>
      </c>
    </row>
    <row r="102" s="12" customFormat="1" ht="22.8" customHeight="1">
      <c r="A102" s="12"/>
      <c r="B102" s="190"/>
      <c r="C102" s="191"/>
      <c r="D102" s="192" t="s">
        <v>79</v>
      </c>
      <c r="E102" s="204" t="s">
        <v>1501</v>
      </c>
      <c r="F102" s="204" t="s">
        <v>1502</v>
      </c>
      <c r="G102" s="191"/>
      <c r="H102" s="191"/>
      <c r="I102" s="194"/>
      <c r="J102" s="205">
        <f>BK102</f>
        <v>0</v>
      </c>
      <c r="K102" s="191"/>
      <c r="L102" s="196"/>
      <c r="M102" s="197"/>
      <c r="N102" s="198"/>
      <c r="O102" s="198"/>
      <c r="P102" s="199">
        <f>SUM(P103:P111)</f>
        <v>0</v>
      </c>
      <c r="Q102" s="198"/>
      <c r="R102" s="199">
        <f>SUM(R103:R111)</f>
        <v>0</v>
      </c>
      <c r="S102" s="198"/>
      <c r="T102" s="200">
        <f>SUM(T103:T111)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172</v>
      </c>
      <c r="AT102" s="202" t="s">
        <v>79</v>
      </c>
      <c r="AU102" s="202" t="s">
        <v>40</v>
      </c>
      <c r="AY102" s="201" t="s">
        <v>149</v>
      </c>
      <c r="BK102" s="203">
        <f>SUM(BK103:BK111)</f>
        <v>0</v>
      </c>
    </row>
    <row r="103" s="2" customFormat="1" ht="16.5" customHeight="1">
      <c r="A103" s="40"/>
      <c r="B103" s="41"/>
      <c r="C103" s="258" t="s">
        <v>275</v>
      </c>
      <c r="D103" s="258" t="s">
        <v>302</v>
      </c>
      <c r="E103" s="259" t="s">
        <v>1503</v>
      </c>
      <c r="F103" s="260" t="s">
        <v>1504</v>
      </c>
      <c r="G103" s="261" t="s">
        <v>175</v>
      </c>
      <c r="H103" s="262">
        <v>17.5</v>
      </c>
      <c r="I103" s="263"/>
      <c r="J103" s="264">
        <f>ROUND(I103*H103,2)</f>
        <v>0</v>
      </c>
      <c r="K103" s="260" t="s">
        <v>694</v>
      </c>
      <c r="L103" s="265"/>
      <c r="M103" s="266" t="s">
        <v>32</v>
      </c>
      <c r="N103" s="267" t="s">
        <v>51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869</v>
      </c>
      <c r="AT103" s="217" t="s">
        <v>302</v>
      </c>
      <c r="AU103" s="217" t="s">
        <v>89</v>
      </c>
      <c r="AY103" s="18" t="s">
        <v>149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40</v>
      </c>
      <c r="BK103" s="218">
        <f>ROUND(I103*H103,2)</f>
        <v>0</v>
      </c>
      <c r="BL103" s="18" t="s">
        <v>869</v>
      </c>
      <c r="BM103" s="217" t="s">
        <v>1505</v>
      </c>
    </row>
    <row r="104" s="2" customFormat="1" ht="16.5" customHeight="1">
      <c r="A104" s="40"/>
      <c r="B104" s="41"/>
      <c r="C104" s="258" t="s">
        <v>280</v>
      </c>
      <c r="D104" s="258" t="s">
        <v>302</v>
      </c>
      <c r="E104" s="259" t="s">
        <v>1506</v>
      </c>
      <c r="F104" s="260" t="s">
        <v>1507</v>
      </c>
      <c r="G104" s="261" t="s">
        <v>743</v>
      </c>
      <c r="H104" s="262">
        <v>250</v>
      </c>
      <c r="I104" s="263"/>
      <c r="J104" s="264">
        <f>ROUND(I104*H104,2)</f>
        <v>0</v>
      </c>
      <c r="K104" s="260" t="s">
        <v>694</v>
      </c>
      <c r="L104" s="265"/>
      <c r="M104" s="266" t="s">
        <v>32</v>
      </c>
      <c r="N104" s="267" t="s">
        <v>51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869</v>
      </c>
      <c r="AT104" s="217" t="s">
        <v>302</v>
      </c>
      <c r="AU104" s="217" t="s">
        <v>89</v>
      </c>
      <c r="AY104" s="18" t="s">
        <v>149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8" t="s">
        <v>40</v>
      </c>
      <c r="BK104" s="218">
        <f>ROUND(I104*H104,2)</f>
        <v>0</v>
      </c>
      <c r="BL104" s="18" t="s">
        <v>869</v>
      </c>
      <c r="BM104" s="217" t="s">
        <v>1508</v>
      </c>
    </row>
    <row r="105" s="2" customFormat="1" ht="16.5" customHeight="1">
      <c r="A105" s="40"/>
      <c r="B105" s="41"/>
      <c r="C105" s="258" t="s">
        <v>284</v>
      </c>
      <c r="D105" s="258" t="s">
        <v>302</v>
      </c>
      <c r="E105" s="259" t="s">
        <v>1509</v>
      </c>
      <c r="F105" s="260" t="s">
        <v>1510</v>
      </c>
      <c r="G105" s="261" t="s">
        <v>524</v>
      </c>
      <c r="H105" s="262">
        <v>250</v>
      </c>
      <c r="I105" s="263"/>
      <c r="J105" s="264">
        <f>ROUND(I105*H105,2)</f>
        <v>0</v>
      </c>
      <c r="K105" s="260" t="s">
        <v>694</v>
      </c>
      <c r="L105" s="265"/>
      <c r="M105" s="266" t="s">
        <v>32</v>
      </c>
      <c r="N105" s="267" t="s">
        <v>51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869</v>
      </c>
      <c r="AT105" s="217" t="s">
        <v>302</v>
      </c>
      <c r="AU105" s="217" t="s">
        <v>89</v>
      </c>
      <c r="AY105" s="18" t="s">
        <v>149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8" t="s">
        <v>40</v>
      </c>
      <c r="BK105" s="218">
        <f>ROUND(I105*H105,2)</f>
        <v>0</v>
      </c>
      <c r="BL105" s="18" t="s">
        <v>869</v>
      </c>
      <c r="BM105" s="217" t="s">
        <v>1511</v>
      </c>
    </row>
    <row r="106" s="2" customFormat="1" ht="16.5" customHeight="1">
      <c r="A106" s="40"/>
      <c r="B106" s="41"/>
      <c r="C106" s="206" t="s">
        <v>7</v>
      </c>
      <c r="D106" s="206" t="s">
        <v>151</v>
      </c>
      <c r="E106" s="207" t="s">
        <v>1512</v>
      </c>
      <c r="F106" s="208" t="s">
        <v>1513</v>
      </c>
      <c r="G106" s="209" t="s">
        <v>524</v>
      </c>
      <c r="H106" s="210">
        <v>250</v>
      </c>
      <c r="I106" s="211"/>
      <c r="J106" s="212">
        <f>ROUND(I106*H106,2)</f>
        <v>0</v>
      </c>
      <c r="K106" s="208" t="s">
        <v>694</v>
      </c>
      <c r="L106" s="46"/>
      <c r="M106" s="213" t="s">
        <v>32</v>
      </c>
      <c r="N106" s="214" t="s">
        <v>51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562</v>
      </c>
      <c r="AT106" s="217" t="s">
        <v>151</v>
      </c>
      <c r="AU106" s="217" t="s">
        <v>89</v>
      </c>
      <c r="AY106" s="18" t="s">
        <v>149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40</v>
      </c>
      <c r="BK106" s="218">
        <f>ROUND(I106*H106,2)</f>
        <v>0</v>
      </c>
      <c r="BL106" s="18" t="s">
        <v>562</v>
      </c>
      <c r="BM106" s="217" t="s">
        <v>1514</v>
      </c>
    </row>
    <row r="107" s="2" customFormat="1" ht="21.75" customHeight="1">
      <c r="A107" s="40"/>
      <c r="B107" s="41"/>
      <c r="C107" s="206" t="s">
        <v>301</v>
      </c>
      <c r="D107" s="206" t="s">
        <v>151</v>
      </c>
      <c r="E107" s="207" t="s">
        <v>1515</v>
      </c>
      <c r="F107" s="208" t="s">
        <v>1516</v>
      </c>
      <c r="G107" s="209" t="s">
        <v>524</v>
      </c>
      <c r="H107" s="210">
        <v>250</v>
      </c>
      <c r="I107" s="211"/>
      <c r="J107" s="212">
        <f>ROUND(I107*H107,2)</f>
        <v>0</v>
      </c>
      <c r="K107" s="208" t="s">
        <v>694</v>
      </c>
      <c r="L107" s="46"/>
      <c r="M107" s="213" t="s">
        <v>32</v>
      </c>
      <c r="N107" s="214" t="s">
        <v>51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562</v>
      </c>
      <c r="AT107" s="217" t="s">
        <v>151</v>
      </c>
      <c r="AU107" s="217" t="s">
        <v>89</v>
      </c>
      <c r="AY107" s="18" t="s">
        <v>149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40</v>
      </c>
      <c r="BK107" s="218">
        <f>ROUND(I107*H107,2)</f>
        <v>0</v>
      </c>
      <c r="BL107" s="18" t="s">
        <v>562</v>
      </c>
      <c r="BM107" s="217" t="s">
        <v>1517</v>
      </c>
    </row>
    <row r="108" s="2" customFormat="1" ht="16.5" customHeight="1">
      <c r="A108" s="40"/>
      <c r="B108" s="41"/>
      <c r="C108" s="206" t="s">
        <v>308</v>
      </c>
      <c r="D108" s="206" t="s">
        <v>151</v>
      </c>
      <c r="E108" s="207" t="s">
        <v>1518</v>
      </c>
      <c r="F108" s="208" t="s">
        <v>1519</v>
      </c>
      <c r="G108" s="209" t="s">
        <v>524</v>
      </c>
      <c r="H108" s="210">
        <v>250</v>
      </c>
      <c r="I108" s="211"/>
      <c r="J108" s="212">
        <f>ROUND(I108*H108,2)</f>
        <v>0</v>
      </c>
      <c r="K108" s="208" t="s">
        <v>694</v>
      </c>
      <c r="L108" s="46"/>
      <c r="M108" s="213" t="s">
        <v>32</v>
      </c>
      <c r="N108" s="214" t="s">
        <v>51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562</v>
      </c>
      <c r="AT108" s="217" t="s">
        <v>151</v>
      </c>
      <c r="AU108" s="217" t="s">
        <v>89</v>
      </c>
      <c r="AY108" s="18" t="s">
        <v>149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40</v>
      </c>
      <c r="BK108" s="218">
        <f>ROUND(I108*H108,2)</f>
        <v>0</v>
      </c>
      <c r="BL108" s="18" t="s">
        <v>562</v>
      </c>
      <c r="BM108" s="217" t="s">
        <v>1520</v>
      </c>
    </row>
    <row r="109" s="2" customFormat="1" ht="16.5" customHeight="1">
      <c r="A109" s="40"/>
      <c r="B109" s="41"/>
      <c r="C109" s="206" t="s">
        <v>315</v>
      </c>
      <c r="D109" s="206" t="s">
        <v>151</v>
      </c>
      <c r="E109" s="207" t="s">
        <v>1521</v>
      </c>
      <c r="F109" s="208" t="s">
        <v>1522</v>
      </c>
      <c r="G109" s="209" t="s">
        <v>524</v>
      </c>
      <c r="H109" s="210">
        <v>250</v>
      </c>
      <c r="I109" s="211"/>
      <c r="J109" s="212">
        <f>ROUND(I109*H109,2)</f>
        <v>0</v>
      </c>
      <c r="K109" s="208" t="s">
        <v>694</v>
      </c>
      <c r="L109" s="46"/>
      <c r="M109" s="213" t="s">
        <v>32</v>
      </c>
      <c r="N109" s="214" t="s">
        <v>51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562</v>
      </c>
      <c r="AT109" s="217" t="s">
        <v>151</v>
      </c>
      <c r="AU109" s="217" t="s">
        <v>89</v>
      </c>
      <c r="AY109" s="18" t="s">
        <v>149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40</v>
      </c>
      <c r="BK109" s="218">
        <f>ROUND(I109*H109,2)</f>
        <v>0</v>
      </c>
      <c r="BL109" s="18" t="s">
        <v>562</v>
      </c>
      <c r="BM109" s="217" t="s">
        <v>1523</v>
      </c>
    </row>
    <row r="110" s="2" customFormat="1" ht="16.5" customHeight="1">
      <c r="A110" s="40"/>
      <c r="B110" s="41"/>
      <c r="C110" s="206" t="s">
        <v>320</v>
      </c>
      <c r="D110" s="206" t="s">
        <v>151</v>
      </c>
      <c r="E110" s="207" t="s">
        <v>1524</v>
      </c>
      <c r="F110" s="208" t="s">
        <v>1525</v>
      </c>
      <c r="G110" s="209" t="s">
        <v>175</v>
      </c>
      <c r="H110" s="210">
        <v>17.5</v>
      </c>
      <c r="I110" s="211"/>
      <c r="J110" s="212">
        <f>ROUND(I110*H110,2)</f>
        <v>0</v>
      </c>
      <c r="K110" s="208" t="s">
        <v>694</v>
      </c>
      <c r="L110" s="46"/>
      <c r="M110" s="213" t="s">
        <v>32</v>
      </c>
      <c r="N110" s="214" t="s">
        <v>51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562</v>
      </c>
      <c r="AT110" s="217" t="s">
        <v>151</v>
      </c>
      <c r="AU110" s="217" t="s">
        <v>89</v>
      </c>
      <c r="AY110" s="18" t="s">
        <v>149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40</v>
      </c>
      <c r="BK110" s="218">
        <f>ROUND(I110*H110,2)</f>
        <v>0</v>
      </c>
      <c r="BL110" s="18" t="s">
        <v>562</v>
      </c>
      <c r="BM110" s="217" t="s">
        <v>1526</v>
      </c>
    </row>
    <row r="111" s="2" customFormat="1" ht="16.5" customHeight="1">
      <c r="A111" s="40"/>
      <c r="B111" s="41"/>
      <c r="C111" s="206" t="s">
        <v>325</v>
      </c>
      <c r="D111" s="206" t="s">
        <v>151</v>
      </c>
      <c r="E111" s="207" t="s">
        <v>1527</v>
      </c>
      <c r="F111" s="208" t="s">
        <v>1528</v>
      </c>
      <c r="G111" s="209" t="s">
        <v>154</v>
      </c>
      <c r="H111" s="210">
        <v>87.5</v>
      </c>
      <c r="I111" s="211"/>
      <c r="J111" s="212">
        <f>ROUND(I111*H111,2)</f>
        <v>0</v>
      </c>
      <c r="K111" s="208" t="s">
        <v>694</v>
      </c>
      <c r="L111" s="46"/>
      <c r="M111" s="273" t="s">
        <v>32</v>
      </c>
      <c r="N111" s="274" t="s">
        <v>51</v>
      </c>
      <c r="O111" s="270"/>
      <c r="P111" s="275">
        <f>O111*H111</f>
        <v>0</v>
      </c>
      <c r="Q111" s="275">
        <v>0</v>
      </c>
      <c r="R111" s="275">
        <f>Q111*H111</f>
        <v>0</v>
      </c>
      <c r="S111" s="275">
        <v>0</v>
      </c>
      <c r="T111" s="27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562</v>
      </c>
      <c r="AT111" s="217" t="s">
        <v>151</v>
      </c>
      <c r="AU111" s="217" t="s">
        <v>89</v>
      </c>
      <c r="AY111" s="18" t="s">
        <v>149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8" t="s">
        <v>40</v>
      </c>
      <c r="BK111" s="218">
        <f>ROUND(I111*H111,2)</f>
        <v>0</v>
      </c>
      <c r="BL111" s="18" t="s">
        <v>562</v>
      </c>
      <c r="BM111" s="217" t="s">
        <v>1529</v>
      </c>
    </row>
    <row r="112" s="2" customFormat="1" ht="6.96" customHeight="1">
      <c r="A112" s="40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46"/>
      <c r="M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</sheetData>
  <sheetProtection sheet="1" autoFilter="0" formatColumns="0" formatRows="0" objects="1" scenarios="1" spinCount="100000" saltValue="qiIQ8OOpZ03uhO39Oc/o6LPqtbtI+OIxeX/SyPZW+woTmj/jIUmxOpKYy8yRQnDXNTKa45d2mwqK/e5CacQGfQ==" hashValue="IZbmkhVDhI5CLz0sMAYI/eE8pEljmalsKKEX9oQ/1wPaSMi3SKDJui4e3zYq0pgn/6XiTySNTxpcetq8u9VmGA==" algorithmName="SHA-512" password="EE7F"/>
  <autoFilter ref="C81:K11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89</v>
      </c>
    </row>
    <row r="4" s="1" customFormat="1" ht="24.96" customHeight="1">
      <c r="B4" s="21"/>
      <c r="D4" s="132" t="s">
        <v>104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26.25" customHeight="1">
      <c r="B7" s="21"/>
      <c r="E7" s="135" t="str">
        <f>'Rekapitulace stavby'!K6</f>
        <v>Stavba Tenisové haly na p.p.č. 422/1 nad stávající tenisové kurty k.ú. Klíše_revize_08/2022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1530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32</v>
      </c>
      <c r="G11" s="40"/>
      <c r="H11" s="40"/>
      <c r="I11" s="134" t="s">
        <v>20</v>
      </c>
      <c r="J11" s="138" t="s">
        <v>32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18. 10. 2022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32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35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37</v>
      </c>
      <c r="E20" s="40"/>
      <c r="F20" s="40"/>
      <c r="G20" s="40"/>
      <c r="H20" s="40"/>
      <c r="I20" s="134" t="s">
        <v>31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39</v>
      </c>
      <c r="F21" s="40"/>
      <c r="G21" s="40"/>
      <c r="H21" s="40"/>
      <c r="I21" s="134" t="s">
        <v>34</v>
      </c>
      <c r="J21" s="138" t="s">
        <v>32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41</v>
      </c>
      <c r="E23" s="40"/>
      <c r="F23" s="40"/>
      <c r="G23" s="40"/>
      <c r="H23" s="40"/>
      <c r="I23" s="134" t="s">
        <v>31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34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107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46</v>
      </c>
      <c r="E30" s="40"/>
      <c r="F30" s="40"/>
      <c r="G30" s="40"/>
      <c r="H30" s="40"/>
      <c r="I30" s="40"/>
      <c r="J30" s="146">
        <f>ROUND(J81, 0)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48</v>
      </c>
      <c r="G32" s="40"/>
      <c r="H32" s="40"/>
      <c r="I32" s="147" t="s">
        <v>47</v>
      </c>
      <c r="J32" s="147" t="s">
        <v>49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50</v>
      </c>
      <c r="E33" s="134" t="s">
        <v>51</v>
      </c>
      <c r="F33" s="149">
        <f>ROUND((SUM(BE81:BE92)),  0)</f>
        <v>0</v>
      </c>
      <c r="G33" s="40"/>
      <c r="H33" s="40"/>
      <c r="I33" s="150">
        <v>0.20999999999999999</v>
      </c>
      <c r="J33" s="149">
        <f>ROUND(((SUM(BE81:BE92))*I33),  0)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52</v>
      </c>
      <c r="F34" s="149">
        <f>ROUND((SUM(BF81:BF92)),  0)</f>
        <v>0</v>
      </c>
      <c r="G34" s="40"/>
      <c r="H34" s="40"/>
      <c r="I34" s="150">
        <v>0.14999999999999999</v>
      </c>
      <c r="J34" s="149">
        <f>ROUND(((SUM(BF81:BF92))*I34),  0)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53</v>
      </c>
      <c r="F35" s="149">
        <f>ROUND((SUM(BG81:BG92)),  0)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54</v>
      </c>
      <c r="F36" s="149">
        <f>ROUND((SUM(BH81:BH92)),  0)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55</v>
      </c>
      <c r="F37" s="149">
        <f>ROUND((SUM(BI81:BI92)),  0)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56</v>
      </c>
      <c r="E39" s="153"/>
      <c r="F39" s="153"/>
      <c r="G39" s="154" t="s">
        <v>57</v>
      </c>
      <c r="H39" s="155" t="s">
        <v>58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108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Stavba Tenisové haly na p.p.č. 422/1 nad stávající tenisové kurty k.ú. Klíše_revize_08/2022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PS01 - PS 01 - Vnitřní vybavení haly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Ústí n.L. - Klíše</v>
      </c>
      <c r="G52" s="42"/>
      <c r="H52" s="42"/>
      <c r="I52" s="33" t="s">
        <v>24</v>
      </c>
      <c r="J52" s="74" t="str">
        <f>IF(J12="","",J12)</f>
        <v>18. 10. 2022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>Statutární město Ústí nad Labem</v>
      </c>
      <c r="G54" s="42"/>
      <c r="H54" s="42"/>
      <c r="I54" s="33" t="s">
        <v>37</v>
      </c>
      <c r="J54" s="38" t="str">
        <f>E21</f>
        <v>Ateliér B3,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41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109</v>
      </c>
      <c r="D57" s="164"/>
      <c r="E57" s="164"/>
      <c r="F57" s="164"/>
      <c r="G57" s="164"/>
      <c r="H57" s="164"/>
      <c r="I57" s="164"/>
      <c r="J57" s="165" t="s">
        <v>110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78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111</v>
      </c>
    </row>
    <row r="60" s="9" customFormat="1" ht="24.96" customHeight="1">
      <c r="A60" s="9"/>
      <c r="B60" s="167"/>
      <c r="C60" s="168"/>
      <c r="D60" s="169" t="s">
        <v>1531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1532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4" t="s">
        <v>134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3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6.25" customHeight="1">
      <c r="A71" s="40"/>
      <c r="B71" s="41"/>
      <c r="C71" s="42"/>
      <c r="D71" s="42"/>
      <c r="E71" s="162" t="str">
        <f>E7</f>
        <v>Stavba Tenisové haly na p.p.č. 422/1 nad stávající tenisové kurty k.ú. Klíše_revize_08/2022</v>
      </c>
      <c r="F71" s="33"/>
      <c r="G71" s="33"/>
      <c r="H71" s="33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3" t="s">
        <v>105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PS01 - PS 01 - Vnitřní vybavení haly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22</v>
      </c>
      <c r="D75" s="42"/>
      <c r="E75" s="42"/>
      <c r="F75" s="28" t="str">
        <f>F12</f>
        <v>Ústí n.L. - Klíše</v>
      </c>
      <c r="G75" s="42"/>
      <c r="H75" s="42"/>
      <c r="I75" s="33" t="s">
        <v>24</v>
      </c>
      <c r="J75" s="74" t="str">
        <f>IF(J12="","",J12)</f>
        <v>18. 10. 2022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3" t="s">
        <v>30</v>
      </c>
      <c r="D77" s="42"/>
      <c r="E77" s="42"/>
      <c r="F77" s="28" t="str">
        <f>E15</f>
        <v>Statutární město Ústí nad Labem</v>
      </c>
      <c r="G77" s="42"/>
      <c r="H77" s="42"/>
      <c r="I77" s="33" t="s">
        <v>37</v>
      </c>
      <c r="J77" s="38" t="str">
        <f>E21</f>
        <v>Ateliér B3, spol. s r.o.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3" t="s">
        <v>35</v>
      </c>
      <c r="D78" s="42"/>
      <c r="E78" s="42"/>
      <c r="F78" s="28" t="str">
        <f>IF(E18="","",E18)</f>
        <v>Vyplň údaj</v>
      </c>
      <c r="G78" s="42"/>
      <c r="H78" s="42"/>
      <c r="I78" s="33" t="s">
        <v>41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135</v>
      </c>
      <c r="D80" s="182" t="s">
        <v>65</v>
      </c>
      <c r="E80" s="182" t="s">
        <v>61</v>
      </c>
      <c r="F80" s="182" t="s">
        <v>62</v>
      </c>
      <c r="G80" s="182" t="s">
        <v>136</v>
      </c>
      <c r="H80" s="182" t="s">
        <v>137</v>
      </c>
      <c r="I80" s="182" t="s">
        <v>138</v>
      </c>
      <c r="J80" s="182" t="s">
        <v>110</v>
      </c>
      <c r="K80" s="183" t="s">
        <v>139</v>
      </c>
      <c r="L80" s="184"/>
      <c r="M80" s="94" t="s">
        <v>32</v>
      </c>
      <c r="N80" s="95" t="s">
        <v>50</v>
      </c>
      <c r="O80" s="95" t="s">
        <v>140</v>
      </c>
      <c r="P80" s="95" t="s">
        <v>141</v>
      </c>
      <c r="Q80" s="95" t="s">
        <v>142</v>
      </c>
      <c r="R80" s="95" t="s">
        <v>143</v>
      </c>
      <c r="S80" s="95" t="s">
        <v>144</v>
      </c>
      <c r="T80" s="96" t="s">
        <v>145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146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8" t="s">
        <v>79</v>
      </c>
      <c r="AU81" s="18" t="s">
        <v>111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79</v>
      </c>
      <c r="E82" s="193" t="s">
        <v>1533</v>
      </c>
      <c r="F82" s="193" t="s">
        <v>1534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156</v>
      </c>
      <c r="AT82" s="202" t="s">
        <v>79</v>
      </c>
      <c r="AU82" s="202" t="s">
        <v>80</v>
      </c>
      <c r="AY82" s="201" t="s">
        <v>149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79</v>
      </c>
      <c r="E83" s="204" t="s">
        <v>1535</v>
      </c>
      <c r="F83" s="204" t="s">
        <v>1536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SUM(P84:P92)</f>
        <v>0</v>
      </c>
      <c r="Q83" s="198"/>
      <c r="R83" s="199">
        <f>SUM(R84:R92)</f>
        <v>0</v>
      </c>
      <c r="S83" s="198"/>
      <c r="T83" s="200">
        <f>SUM(T84:T92)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156</v>
      </c>
      <c r="AT83" s="202" t="s">
        <v>79</v>
      </c>
      <c r="AU83" s="202" t="s">
        <v>40</v>
      </c>
      <c r="AY83" s="201" t="s">
        <v>149</v>
      </c>
      <c r="BK83" s="203">
        <f>SUM(BK84:BK92)</f>
        <v>0</v>
      </c>
    </row>
    <row r="84" s="2" customFormat="1" ht="21.75" customHeight="1">
      <c r="A84" s="40"/>
      <c r="B84" s="41"/>
      <c r="C84" s="206" t="s">
        <v>40</v>
      </c>
      <c r="D84" s="206" t="s">
        <v>151</v>
      </c>
      <c r="E84" s="207" t="s">
        <v>1537</v>
      </c>
      <c r="F84" s="208" t="s">
        <v>1538</v>
      </c>
      <c r="G84" s="209" t="s">
        <v>399</v>
      </c>
      <c r="H84" s="210">
        <v>1</v>
      </c>
      <c r="I84" s="211"/>
      <c r="J84" s="212">
        <f>ROUND(I84*H84,2)</f>
        <v>0</v>
      </c>
      <c r="K84" s="208" t="s">
        <v>413</v>
      </c>
      <c r="L84" s="46"/>
      <c r="M84" s="213" t="s">
        <v>32</v>
      </c>
      <c r="N84" s="214" t="s">
        <v>51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40</v>
      </c>
      <c r="AT84" s="217" t="s">
        <v>151</v>
      </c>
      <c r="AU84" s="217" t="s">
        <v>89</v>
      </c>
      <c r="AY84" s="18" t="s">
        <v>149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8" t="s">
        <v>40</v>
      </c>
      <c r="BK84" s="218">
        <f>ROUND(I84*H84,2)</f>
        <v>0</v>
      </c>
      <c r="BL84" s="18" t="s">
        <v>40</v>
      </c>
      <c r="BM84" s="217" t="s">
        <v>1539</v>
      </c>
    </row>
    <row r="85" s="2" customFormat="1" ht="24.15" customHeight="1">
      <c r="A85" s="40"/>
      <c r="B85" s="41"/>
      <c r="C85" s="206" t="s">
        <v>89</v>
      </c>
      <c r="D85" s="206" t="s">
        <v>151</v>
      </c>
      <c r="E85" s="207" t="s">
        <v>1540</v>
      </c>
      <c r="F85" s="208" t="s">
        <v>1541</v>
      </c>
      <c r="G85" s="209" t="s">
        <v>399</v>
      </c>
      <c r="H85" s="210">
        <v>1</v>
      </c>
      <c r="I85" s="211"/>
      <c r="J85" s="212">
        <f>ROUND(I85*H85,2)</f>
        <v>0</v>
      </c>
      <c r="K85" s="208" t="s">
        <v>413</v>
      </c>
      <c r="L85" s="46"/>
      <c r="M85" s="213" t="s">
        <v>32</v>
      </c>
      <c r="N85" s="214" t="s">
        <v>51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40</v>
      </c>
      <c r="AT85" s="217" t="s">
        <v>151</v>
      </c>
      <c r="AU85" s="217" t="s">
        <v>89</v>
      </c>
      <c r="AY85" s="18" t="s">
        <v>149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8" t="s">
        <v>40</v>
      </c>
      <c r="BK85" s="218">
        <f>ROUND(I85*H85,2)</f>
        <v>0</v>
      </c>
      <c r="BL85" s="18" t="s">
        <v>40</v>
      </c>
      <c r="BM85" s="217" t="s">
        <v>1542</v>
      </c>
    </row>
    <row r="86" s="2" customFormat="1" ht="16.5" customHeight="1">
      <c r="A86" s="40"/>
      <c r="B86" s="41"/>
      <c r="C86" s="206" t="s">
        <v>172</v>
      </c>
      <c r="D86" s="206" t="s">
        <v>151</v>
      </c>
      <c r="E86" s="207" t="s">
        <v>1543</v>
      </c>
      <c r="F86" s="208" t="s">
        <v>1544</v>
      </c>
      <c r="G86" s="209" t="s">
        <v>399</v>
      </c>
      <c r="H86" s="210">
        <v>1</v>
      </c>
      <c r="I86" s="211"/>
      <c r="J86" s="212">
        <f>ROUND(I86*H86,2)</f>
        <v>0</v>
      </c>
      <c r="K86" s="208" t="s">
        <v>413</v>
      </c>
      <c r="L86" s="46"/>
      <c r="M86" s="213" t="s">
        <v>32</v>
      </c>
      <c r="N86" s="214" t="s">
        <v>51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40</v>
      </c>
      <c r="AT86" s="217" t="s">
        <v>151</v>
      </c>
      <c r="AU86" s="217" t="s">
        <v>89</v>
      </c>
      <c r="AY86" s="18" t="s">
        <v>149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8" t="s">
        <v>40</v>
      </c>
      <c r="BK86" s="218">
        <f>ROUND(I86*H86,2)</f>
        <v>0</v>
      </c>
      <c r="BL86" s="18" t="s">
        <v>40</v>
      </c>
      <c r="BM86" s="217" t="s">
        <v>1545</v>
      </c>
    </row>
    <row r="87" s="2" customFormat="1" ht="24.15" customHeight="1">
      <c r="A87" s="40"/>
      <c r="B87" s="41"/>
      <c r="C87" s="206" t="s">
        <v>156</v>
      </c>
      <c r="D87" s="206" t="s">
        <v>151</v>
      </c>
      <c r="E87" s="207" t="s">
        <v>1546</v>
      </c>
      <c r="F87" s="208" t="s">
        <v>1547</v>
      </c>
      <c r="G87" s="209" t="s">
        <v>399</v>
      </c>
      <c r="H87" s="210">
        <v>2</v>
      </c>
      <c r="I87" s="211"/>
      <c r="J87" s="212">
        <f>ROUND(I87*H87,2)</f>
        <v>0</v>
      </c>
      <c r="K87" s="208" t="s">
        <v>413</v>
      </c>
      <c r="L87" s="46"/>
      <c r="M87" s="213" t="s">
        <v>32</v>
      </c>
      <c r="N87" s="214" t="s">
        <v>51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40</v>
      </c>
      <c r="AT87" s="217" t="s">
        <v>151</v>
      </c>
      <c r="AU87" s="217" t="s">
        <v>89</v>
      </c>
      <c r="AY87" s="18" t="s">
        <v>149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8" t="s">
        <v>40</v>
      </c>
      <c r="BK87" s="218">
        <f>ROUND(I87*H87,2)</f>
        <v>0</v>
      </c>
      <c r="BL87" s="18" t="s">
        <v>40</v>
      </c>
      <c r="BM87" s="217" t="s">
        <v>1548</v>
      </c>
    </row>
    <row r="88" s="2" customFormat="1" ht="37.8" customHeight="1">
      <c r="A88" s="40"/>
      <c r="B88" s="41"/>
      <c r="C88" s="206" t="s">
        <v>187</v>
      </c>
      <c r="D88" s="206" t="s">
        <v>151</v>
      </c>
      <c r="E88" s="207" t="s">
        <v>1549</v>
      </c>
      <c r="F88" s="208" t="s">
        <v>1550</v>
      </c>
      <c r="G88" s="209" t="s">
        <v>399</v>
      </c>
      <c r="H88" s="210">
        <v>4</v>
      </c>
      <c r="I88" s="211"/>
      <c r="J88" s="212">
        <f>ROUND(I88*H88,2)</f>
        <v>0</v>
      </c>
      <c r="K88" s="208" t="s">
        <v>413</v>
      </c>
      <c r="L88" s="46"/>
      <c r="M88" s="213" t="s">
        <v>32</v>
      </c>
      <c r="N88" s="214" t="s">
        <v>51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40</v>
      </c>
      <c r="AT88" s="217" t="s">
        <v>151</v>
      </c>
      <c r="AU88" s="217" t="s">
        <v>89</v>
      </c>
      <c r="AY88" s="18" t="s">
        <v>149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40</v>
      </c>
      <c r="BK88" s="218">
        <f>ROUND(I88*H88,2)</f>
        <v>0</v>
      </c>
      <c r="BL88" s="18" t="s">
        <v>40</v>
      </c>
      <c r="BM88" s="217" t="s">
        <v>1551</v>
      </c>
    </row>
    <row r="89" s="2" customFormat="1" ht="16.5" customHeight="1">
      <c r="A89" s="40"/>
      <c r="B89" s="41"/>
      <c r="C89" s="206" t="s">
        <v>194</v>
      </c>
      <c r="D89" s="206" t="s">
        <v>151</v>
      </c>
      <c r="E89" s="207" t="s">
        <v>1552</v>
      </c>
      <c r="F89" s="208" t="s">
        <v>1553</v>
      </c>
      <c r="G89" s="209" t="s">
        <v>399</v>
      </c>
      <c r="H89" s="210">
        <v>2</v>
      </c>
      <c r="I89" s="211"/>
      <c r="J89" s="212">
        <f>ROUND(I89*H89,2)</f>
        <v>0</v>
      </c>
      <c r="K89" s="208" t="s">
        <v>413</v>
      </c>
      <c r="L89" s="46"/>
      <c r="M89" s="213" t="s">
        <v>32</v>
      </c>
      <c r="N89" s="214" t="s">
        <v>51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40</v>
      </c>
      <c r="AT89" s="217" t="s">
        <v>151</v>
      </c>
      <c r="AU89" s="217" t="s">
        <v>89</v>
      </c>
      <c r="AY89" s="18" t="s">
        <v>149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40</v>
      </c>
      <c r="BK89" s="218">
        <f>ROUND(I89*H89,2)</f>
        <v>0</v>
      </c>
      <c r="BL89" s="18" t="s">
        <v>40</v>
      </c>
      <c r="BM89" s="217" t="s">
        <v>1554</v>
      </c>
    </row>
    <row r="90" s="2" customFormat="1" ht="37.8" customHeight="1">
      <c r="A90" s="40"/>
      <c r="B90" s="41"/>
      <c r="C90" s="206" t="s">
        <v>201</v>
      </c>
      <c r="D90" s="206" t="s">
        <v>151</v>
      </c>
      <c r="E90" s="207" t="s">
        <v>1555</v>
      </c>
      <c r="F90" s="208" t="s">
        <v>1556</v>
      </c>
      <c r="G90" s="209" t="s">
        <v>154</v>
      </c>
      <c r="H90" s="210">
        <v>76</v>
      </c>
      <c r="I90" s="211"/>
      <c r="J90" s="212">
        <f>ROUND(I90*H90,2)</f>
        <v>0</v>
      </c>
      <c r="K90" s="208" t="s">
        <v>413</v>
      </c>
      <c r="L90" s="46"/>
      <c r="M90" s="213" t="s">
        <v>32</v>
      </c>
      <c r="N90" s="214" t="s">
        <v>51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40</v>
      </c>
      <c r="AT90" s="217" t="s">
        <v>151</v>
      </c>
      <c r="AU90" s="217" t="s">
        <v>89</v>
      </c>
      <c r="AY90" s="18" t="s">
        <v>149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40</v>
      </c>
      <c r="BK90" s="218">
        <f>ROUND(I90*H90,2)</f>
        <v>0</v>
      </c>
      <c r="BL90" s="18" t="s">
        <v>40</v>
      </c>
      <c r="BM90" s="217" t="s">
        <v>1557</v>
      </c>
    </row>
    <row r="91" s="2" customFormat="1" ht="37.8" customHeight="1">
      <c r="A91" s="40"/>
      <c r="B91" s="41"/>
      <c r="C91" s="206" t="s">
        <v>208</v>
      </c>
      <c r="D91" s="206" t="s">
        <v>151</v>
      </c>
      <c r="E91" s="207" t="s">
        <v>1558</v>
      </c>
      <c r="F91" s="208" t="s">
        <v>1559</v>
      </c>
      <c r="G91" s="209" t="s">
        <v>154</v>
      </c>
      <c r="H91" s="210">
        <v>228</v>
      </c>
      <c r="I91" s="211"/>
      <c r="J91" s="212">
        <f>ROUND(I91*H91,2)</f>
        <v>0</v>
      </c>
      <c r="K91" s="208" t="s">
        <v>413</v>
      </c>
      <c r="L91" s="46"/>
      <c r="M91" s="213" t="s">
        <v>32</v>
      </c>
      <c r="N91" s="214" t="s">
        <v>51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40</v>
      </c>
      <c r="AT91" s="217" t="s">
        <v>151</v>
      </c>
      <c r="AU91" s="217" t="s">
        <v>89</v>
      </c>
      <c r="AY91" s="18" t="s">
        <v>149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40</v>
      </c>
      <c r="BK91" s="218">
        <f>ROUND(I91*H91,2)</f>
        <v>0</v>
      </c>
      <c r="BL91" s="18" t="s">
        <v>40</v>
      </c>
      <c r="BM91" s="217" t="s">
        <v>1560</v>
      </c>
    </row>
    <row r="92" s="14" customFormat="1">
      <c r="A92" s="14"/>
      <c r="B92" s="236"/>
      <c r="C92" s="237"/>
      <c r="D92" s="224" t="s">
        <v>162</v>
      </c>
      <c r="E92" s="238" t="s">
        <v>32</v>
      </c>
      <c r="F92" s="239" t="s">
        <v>1561</v>
      </c>
      <c r="G92" s="237"/>
      <c r="H92" s="240">
        <v>228</v>
      </c>
      <c r="I92" s="241"/>
      <c r="J92" s="237"/>
      <c r="K92" s="237"/>
      <c r="L92" s="242"/>
      <c r="M92" s="277"/>
      <c r="N92" s="278"/>
      <c r="O92" s="278"/>
      <c r="P92" s="278"/>
      <c r="Q92" s="278"/>
      <c r="R92" s="278"/>
      <c r="S92" s="278"/>
      <c r="T92" s="279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162</v>
      </c>
      <c r="AU92" s="246" t="s">
        <v>89</v>
      </c>
      <c r="AV92" s="14" t="s">
        <v>89</v>
      </c>
      <c r="AW92" s="14" t="s">
        <v>38</v>
      </c>
      <c r="AX92" s="14" t="s">
        <v>80</v>
      </c>
      <c r="AY92" s="246" t="s">
        <v>149</v>
      </c>
    </row>
    <row r="93" s="2" customFormat="1" ht="6.96" customHeight="1">
      <c r="A93" s="40"/>
      <c r="B93" s="61"/>
      <c r="C93" s="62"/>
      <c r="D93" s="62"/>
      <c r="E93" s="62"/>
      <c r="F93" s="62"/>
      <c r="G93" s="62"/>
      <c r="H93" s="62"/>
      <c r="I93" s="62"/>
      <c r="J93" s="62"/>
      <c r="K93" s="62"/>
      <c r="L93" s="46"/>
      <c r="M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</sheetData>
  <sheetProtection sheet="1" autoFilter="0" formatColumns="0" formatRows="0" objects="1" scenarios="1" spinCount="100000" saltValue="YrK7V+dthWfEI6hqMcUCos0Ihf4I39EewoKBDSLgU+UEILqqWATQflq6tRV7rup4v7Nz3Vo+TguAe3VJaXED3Q==" hashValue="rBbFDs7cp+rPgcTmRTouTtKc2vxd52lsgvPkWTnkSzwQG/jFow1wW4APvwIedimMxms58hcu9wl74UbANAYBvw==" algorithmName="SHA-512" password="EE7F"/>
  <autoFilter ref="C80:K9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89</v>
      </c>
    </row>
    <row r="4" s="1" customFormat="1" ht="24.96" customHeight="1">
      <c r="B4" s="21"/>
      <c r="D4" s="132" t="s">
        <v>104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26.25" customHeight="1">
      <c r="B7" s="21"/>
      <c r="E7" s="135" t="str">
        <f>'Rekapitulace stavby'!K6</f>
        <v>Stavba Tenisové haly na p.p.č. 422/1 nad stávající tenisové kurty k.ú. Klíše_revize_08/2022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105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1562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32</v>
      </c>
      <c r="G11" s="40"/>
      <c r="H11" s="40"/>
      <c r="I11" s="134" t="s">
        <v>20</v>
      </c>
      <c r="J11" s="138" t="s">
        <v>32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18. 10. 2022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32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35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37</v>
      </c>
      <c r="E20" s="40"/>
      <c r="F20" s="40"/>
      <c r="G20" s="40"/>
      <c r="H20" s="40"/>
      <c r="I20" s="134" t="s">
        <v>31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39</v>
      </c>
      <c r="F21" s="40"/>
      <c r="G21" s="40"/>
      <c r="H21" s="40"/>
      <c r="I21" s="134" t="s">
        <v>34</v>
      </c>
      <c r="J21" s="138" t="s">
        <v>32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41</v>
      </c>
      <c r="E23" s="40"/>
      <c r="F23" s="40"/>
      <c r="G23" s="40"/>
      <c r="H23" s="40"/>
      <c r="I23" s="134" t="s">
        <v>31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34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44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107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46</v>
      </c>
      <c r="E30" s="40"/>
      <c r="F30" s="40"/>
      <c r="G30" s="40"/>
      <c r="H30" s="40"/>
      <c r="I30" s="40"/>
      <c r="J30" s="146">
        <f>ROUND(J84, 0)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48</v>
      </c>
      <c r="G32" s="40"/>
      <c r="H32" s="40"/>
      <c r="I32" s="147" t="s">
        <v>47</v>
      </c>
      <c r="J32" s="147" t="s">
        <v>49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50</v>
      </c>
      <c r="E33" s="134" t="s">
        <v>51</v>
      </c>
      <c r="F33" s="149">
        <f>ROUND((SUM(BE84:BE98)),  0)</f>
        <v>0</v>
      </c>
      <c r="G33" s="40"/>
      <c r="H33" s="40"/>
      <c r="I33" s="150">
        <v>0.20999999999999999</v>
      </c>
      <c r="J33" s="149">
        <f>ROUND(((SUM(BE84:BE98))*I33),  0)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52</v>
      </c>
      <c r="F34" s="149">
        <f>ROUND((SUM(BF84:BF98)),  0)</f>
        <v>0</v>
      </c>
      <c r="G34" s="40"/>
      <c r="H34" s="40"/>
      <c r="I34" s="150">
        <v>0.14999999999999999</v>
      </c>
      <c r="J34" s="149">
        <f>ROUND(((SUM(BF84:BF98))*I34),  0)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53</v>
      </c>
      <c r="F35" s="149">
        <f>ROUND((SUM(BG84:BG98)),  0)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54</v>
      </c>
      <c r="F36" s="149">
        <f>ROUND((SUM(BH84:BH98)),  0)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55</v>
      </c>
      <c r="F37" s="149">
        <f>ROUND((SUM(BI84:BI98)),  0)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56</v>
      </c>
      <c r="E39" s="153"/>
      <c r="F39" s="153"/>
      <c r="G39" s="154" t="s">
        <v>57</v>
      </c>
      <c r="H39" s="155" t="s">
        <v>58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108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Stavba Tenisové haly na p.p.č. 422/1 nad stávající tenisové kurty k.ú. Klíše_revize_08/2022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105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Ústí n.L. - Klíše</v>
      </c>
      <c r="G52" s="42"/>
      <c r="H52" s="42"/>
      <c r="I52" s="33" t="s">
        <v>24</v>
      </c>
      <c r="J52" s="74" t="str">
        <f>IF(J12="","",J12)</f>
        <v>18. 10. 2022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3" t="s">
        <v>30</v>
      </c>
      <c r="D54" s="42"/>
      <c r="E54" s="42"/>
      <c r="F54" s="28" t="str">
        <f>E15</f>
        <v>Statutární město Ústí nad Labem</v>
      </c>
      <c r="G54" s="42"/>
      <c r="H54" s="42"/>
      <c r="I54" s="33" t="s">
        <v>37</v>
      </c>
      <c r="J54" s="38" t="str">
        <f>E21</f>
        <v>Ateliér B3,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3" t="s">
        <v>35</v>
      </c>
      <c r="D55" s="42"/>
      <c r="E55" s="42"/>
      <c r="F55" s="28" t="str">
        <f>IF(E18="","",E18)</f>
        <v>Vyplň údaj</v>
      </c>
      <c r="G55" s="42"/>
      <c r="H55" s="42"/>
      <c r="I55" s="33" t="s">
        <v>41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109</v>
      </c>
      <c r="D57" s="164"/>
      <c r="E57" s="164"/>
      <c r="F57" s="164"/>
      <c r="G57" s="164"/>
      <c r="H57" s="164"/>
      <c r="I57" s="164"/>
      <c r="J57" s="165" t="s">
        <v>110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78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111</v>
      </c>
    </row>
    <row r="60" s="9" customFormat="1" ht="24.96" customHeight="1">
      <c r="A60" s="9"/>
      <c r="B60" s="167"/>
      <c r="C60" s="168"/>
      <c r="D60" s="169" t="s">
        <v>1563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1564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1565</v>
      </c>
      <c r="E62" s="176"/>
      <c r="F62" s="176"/>
      <c r="G62" s="176"/>
      <c r="H62" s="176"/>
      <c r="I62" s="176"/>
      <c r="J62" s="177">
        <f>J91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1566</v>
      </c>
      <c r="E63" s="176"/>
      <c r="F63" s="176"/>
      <c r="G63" s="176"/>
      <c r="H63" s="176"/>
      <c r="I63" s="176"/>
      <c r="J63" s="177">
        <f>J93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1567</v>
      </c>
      <c r="E64" s="176"/>
      <c r="F64" s="176"/>
      <c r="G64" s="176"/>
      <c r="H64" s="176"/>
      <c r="I64" s="176"/>
      <c r="J64" s="177">
        <f>J96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4" t="s">
        <v>134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3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2" t="str">
        <f>E7</f>
        <v>Stavba Tenisové haly na p.p.č. 422/1 nad stávající tenisové kurty k.ú. Klíše_revize_08/2022</v>
      </c>
      <c r="F74" s="33"/>
      <c r="G74" s="33"/>
      <c r="H74" s="33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105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VON - Vedlejší a ostatní náklady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22</v>
      </c>
      <c r="D78" s="42"/>
      <c r="E78" s="42"/>
      <c r="F78" s="28" t="str">
        <f>F12</f>
        <v>Ústí n.L. - Klíše</v>
      </c>
      <c r="G78" s="42"/>
      <c r="H78" s="42"/>
      <c r="I78" s="33" t="s">
        <v>24</v>
      </c>
      <c r="J78" s="74" t="str">
        <f>IF(J12="","",J12)</f>
        <v>18. 10. 2022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3" t="s">
        <v>30</v>
      </c>
      <c r="D80" s="42"/>
      <c r="E80" s="42"/>
      <c r="F80" s="28" t="str">
        <f>E15</f>
        <v>Statutární město Ústí nad Labem</v>
      </c>
      <c r="G80" s="42"/>
      <c r="H80" s="42"/>
      <c r="I80" s="33" t="s">
        <v>37</v>
      </c>
      <c r="J80" s="38" t="str">
        <f>E21</f>
        <v>Ateliér B3, spol. s r.o.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3" t="s">
        <v>35</v>
      </c>
      <c r="D81" s="42"/>
      <c r="E81" s="42"/>
      <c r="F81" s="28" t="str">
        <f>IF(E18="","",E18)</f>
        <v>Vyplň údaj</v>
      </c>
      <c r="G81" s="42"/>
      <c r="H81" s="42"/>
      <c r="I81" s="33" t="s">
        <v>41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135</v>
      </c>
      <c r="D83" s="182" t="s">
        <v>65</v>
      </c>
      <c r="E83" s="182" t="s">
        <v>61</v>
      </c>
      <c r="F83" s="182" t="s">
        <v>62</v>
      </c>
      <c r="G83" s="182" t="s">
        <v>136</v>
      </c>
      <c r="H83" s="182" t="s">
        <v>137</v>
      </c>
      <c r="I83" s="182" t="s">
        <v>138</v>
      </c>
      <c r="J83" s="182" t="s">
        <v>110</v>
      </c>
      <c r="K83" s="183" t="s">
        <v>139</v>
      </c>
      <c r="L83" s="184"/>
      <c r="M83" s="94" t="s">
        <v>32</v>
      </c>
      <c r="N83" s="95" t="s">
        <v>50</v>
      </c>
      <c r="O83" s="95" t="s">
        <v>140</v>
      </c>
      <c r="P83" s="95" t="s">
        <v>141</v>
      </c>
      <c r="Q83" s="95" t="s">
        <v>142</v>
      </c>
      <c r="R83" s="95" t="s">
        <v>143</v>
      </c>
      <c r="S83" s="95" t="s">
        <v>144</v>
      </c>
      <c r="T83" s="96" t="s">
        <v>145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146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8" t="s">
        <v>79</v>
      </c>
      <c r="AU84" s="18" t="s">
        <v>111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79</v>
      </c>
      <c r="E85" s="193" t="s">
        <v>1568</v>
      </c>
      <c r="F85" s="193" t="s">
        <v>1569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P86+P91+P93+P96</f>
        <v>0</v>
      </c>
      <c r="Q85" s="198"/>
      <c r="R85" s="199">
        <f>R86+R91+R93+R96</f>
        <v>0</v>
      </c>
      <c r="S85" s="198"/>
      <c r="T85" s="200">
        <f>T86+T91+T93+T96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187</v>
      </c>
      <c r="AT85" s="202" t="s">
        <v>79</v>
      </c>
      <c r="AU85" s="202" t="s">
        <v>80</v>
      </c>
      <c r="AY85" s="201" t="s">
        <v>149</v>
      </c>
      <c r="BK85" s="203">
        <f>BK86+BK91+BK93+BK96</f>
        <v>0</v>
      </c>
    </row>
    <row r="86" s="12" customFormat="1" ht="22.8" customHeight="1">
      <c r="A86" s="12"/>
      <c r="B86" s="190"/>
      <c r="C86" s="191"/>
      <c r="D86" s="192" t="s">
        <v>79</v>
      </c>
      <c r="E86" s="204" t="s">
        <v>1570</v>
      </c>
      <c r="F86" s="204" t="s">
        <v>1571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SUM(P87:P90)</f>
        <v>0</v>
      </c>
      <c r="Q86" s="198"/>
      <c r="R86" s="199">
        <f>SUM(R87:R90)</f>
        <v>0</v>
      </c>
      <c r="S86" s="198"/>
      <c r="T86" s="200">
        <f>SUM(T87:T90)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187</v>
      </c>
      <c r="AT86" s="202" t="s">
        <v>79</v>
      </c>
      <c r="AU86" s="202" t="s">
        <v>40</v>
      </c>
      <c r="AY86" s="201" t="s">
        <v>149</v>
      </c>
      <c r="BK86" s="203">
        <f>SUM(BK87:BK90)</f>
        <v>0</v>
      </c>
    </row>
    <row r="87" s="2" customFormat="1" ht="37.8" customHeight="1">
      <c r="A87" s="40"/>
      <c r="B87" s="41"/>
      <c r="C87" s="206" t="s">
        <v>40</v>
      </c>
      <c r="D87" s="206" t="s">
        <v>151</v>
      </c>
      <c r="E87" s="207" t="s">
        <v>1572</v>
      </c>
      <c r="F87" s="208" t="s">
        <v>1573</v>
      </c>
      <c r="G87" s="209" t="s">
        <v>1574</v>
      </c>
      <c r="H87" s="210">
        <v>1</v>
      </c>
      <c r="I87" s="211"/>
      <c r="J87" s="212">
        <f>ROUND(I87*H87,2)</f>
        <v>0</v>
      </c>
      <c r="K87" s="208" t="s">
        <v>694</v>
      </c>
      <c r="L87" s="46"/>
      <c r="M87" s="213" t="s">
        <v>32</v>
      </c>
      <c r="N87" s="214" t="s">
        <v>51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1575</v>
      </c>
      <c r="AT87" s="217" t="s">
        <v>151</v>
      </c>
      <c r="AU87" s="217" t="s">
        <v>89</v>
      </c>
      <c r="AY87" s="18" t="s">
        <v>149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8" t="s">
        <v>40</v>
      </c>
      <c r="BK87" s="218">
        <f>ROUND(I87*H87,2)</f>
        <v>0</v>
      </c>
      <c r="BL87" s="18" t="s">
        <v>1575</v>
      </c>
      <c r="BM87" s="217" t="s">
        <v>1576</v>
      </c>
    </row>
    <row r="88" s="2" customFormat="1" ht="37.8" customHeight="1">
      <c r="A88" s="40"/>
      <c r="B88" s="41"/>
      <c r="C88" s="206" t="s">
        <v>89</v>
      </c>
      <c r="D88" s="206" t="s">
        <v>151</v>
      </c>
      <c r="E88" s="207" t="s">
        <v>1577</v>
      </c>
      <c r="F88" s="208" t="s">
        <v>1578</v>
      </c>
      <c r="G88" s="209" t="s">
        <v>1574</v>
      </c>
      <c r="H88" s="210">
        <v>1</v>
      </c>
      <c r="I88" s="211"/>
      <c r="J88" s="212">
        <f>ROUND(I88*H88,2)</f>
        <v>0</v>
      </c>
      <c r="K88" s="208" t="s">
        <v>694</v>
      </c>
      <c r="L88" s="46"/>
      <c r="M88" s="213" t="s">
        <v>32</v>
      </c>
      <c r="N88" s="214" t="s">
        <v>51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1575</v>
      </c>
      <c r="AT88" s="217" t="s">
        <v>151</v>
      </c>
      <c r="AU88" s="217" t="s">
        <v>89</v>
      </c>
      <c r="AY88" s="18" t="s">
        <v>149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8" t="s">
        <v>40</v>
      </c>
      <c r="BK88" s="218">
        <f>ROUND(I88*H88,2)</f>
        <v>0</v>
      </c>
      <c r="BL88" s="18" t="s">
        <v>1575</v>
      </c>
      <c r="BM88" s="217" t="s">
        <v>1579</v>
      </c>
    </row>
    <row r="89" s="2" customFormat="1" ht="37.8" customHeight="1">
      <c r="A89" s="40"/>
      <c r="B89" s="41"/>
      <c r="C89" s="206" t="s">
        <v>172</v>
      </c>
      <c r="D89" s="206" t="s">
        <v>151</v>
      </c>
      <c r="E89" s="207" t="s">
        <v>1580</v>
      </c>
      <c r="F89" s="208" t="s">
        <v>1581</v>
      </c>
      <c r="G89" s="209" t="s">
        <v>1574</v>
      </c>
      <c r="H89" s="210">
        <v>1</v>
      </c>
      <c r="I89" s="211"/>
      <c r="J89" s="212">
        <f>ROUND(I89*H89,2)</f>
        <v>0</v>
      </c>
      <c r="K89" s="208" t="s">
        <v>694</v>
      </c>
      <c r="L89" s="46"/>
      <c r="M89" s="213" t="s">
        <v>32</v>
      </c>
      <c r="N89" s="214" t="s">
        <v>51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1575</v>
      </c>
      <c r="AT89" s="217" t="s">
        <v>151</v>
      </c>
      <c r="AU89" s="217" t="s">
        <v>89</v>
      </c>
      <c r="AY89" s="18" t="s">
        <v>149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40</v>
      </c>
      <c r="BK89" s="218">
        <f>ROUND(I89*H89,2)</f>
        <v>0</v>
      </c>
      <c r="BL89" s="18" t="s">
        <v>1575</v>
      </c>
      <c r="BM89" s="217" t="s">
        <v>1582</v>
      </c>
    </row>
    <row r="90" s="2" customFormat="1" ht="21.75" customHeight="1">
      <c r="A90" s="40"/>
      <c r="B90" s="41"/>
      <c r="C90" s="206" t="s">
        <v>156</v>
      </c>
      <c r="D90" s="206" t="s">
        <v>151</v>
      </c>
      <c r="E90" s="207" t="s">
        <v>1583</v>
      </c>
      <c r="F90" s="208" t="s">
        <v>1584</v>
      </c>
      <c r="G90" s="209" t="s">
        <v>1574</v>
      </c>
      <c r="H90" s="210">
        <v>1</v>
      </c>
      <c r="I90" s="211"/>
      <c r="J90" s="212">
        <f>ROUND(I90*H90,2)</f>
        <v>0</v>
      </c>
      <c r="K90" s="208" t="s">
        <v>694</v>
      </c>
      <c r="L90" s="46"/>
      <c r="M90" s="213" t="s">
        <v>32</v>
      </c>
      <c r="N90" s="214" t="s">
        <v>51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1575</v>
      </c>
      <c r="AT90" s="217" t="s">
        <v>151</v>
      </c>
      <c r="AU90" s="217" t="s">
        <v>89</v>
      </c>
      <c r="AY90" s="18" t="s">
        <v>149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40</v>
      </c>
      <c r="BK90" s="218">
        <f>ROUND(I90*H90,2)</f>
        <v>0</v>
      </c>
      <c r="BL90" s="18" t="s">
        <v>1575</v>
      </c>
      <c r="BM90" s="217" t="s">
        <v>1585</v>
      </c>
    </row>
    <row r="91" s="12" customFormat="1" ht="22.8" customHeight="1">
      <c r="A91" s="12"/>
      <c r="B91" s="190"/>
      <c r="C91" s="191"/>
      <c r="D91" s="192" t="s">
        <v>79</v>
      </c>
      <c r="E91" s="204" t="s">
        <v>1586</v>
      </c>
      <c r="F91" s="204" t="s">
        <v>1587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P92</f>
        <v>0</v>
      </c>
      <c r="Q91" s="198"/>
      <c r="R91" s="199">
        <f>R92</f>
        <v>0</v>
      </c>
      <c r="S91" s="198"/>
      <c r="T91" s="200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187</v>
      </c>
      <c r="AT91" s="202" t="s">
        <v>79</v>
      </c>
      <c r="AU91" s="202" t="s">
        <v>40</v>
      </c>
      <c r="AY91" s="201" t="s">
        <v>149</v>
      </c>
      <c r="BK91" s="203">
        <f>BK92</f>
        <v>0</v>
      </c>
    </row>
    <row r="92" s="2" customFormat="1" ht="37.8" customHeight="1">
      <c r="A92" s="40"/>
      <c r="B92" s="41"/>
      <c r="C92" s="206" t="s">
        <v>187</v>
      </c>
      <c r="D92" s="206" t="s">
        <v>151</v>
      </c>
      <c r="E92" s="207" t="s">
        <v>1588</v>
      </c>
      <c r="F92" s="208" t="s">
        <v>1589</v>
      </c>
      <c r="G92" s="209" t="s">
        <v>1574</v>
      </c>
      <c r="H92" s="210">
        <v>1</v>
      </c>
      <c r="I92" s="211"/>
      <c r="J92" s="212">
        <f>ROUND(I92*H92,2)</f>
        <v>0</v>
      </c>
      <c r="K92" s="208" t="s">
        <v>694</v>
      </c>
      <c r="L92" s="46"/>
      <c r="M92" s="213" t="s">
        <v>32</v>
      </c>
      <c r="N92" s="214" t="s">
        <v>51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1575</v>
      </c>
      <c r="AT92" s="217" t="s">
        <v>151</v>
      </c>
      <c r="AU92" s="217" t="s">
        <v>89</v>
      </c>
      <c r="AY92" s="18" t="s">
        <v>149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8" t="s">
        <v>40</v>
      </c>
      <c r="BK92" s="218">
        <f>ROUND(I92*H92,2)</f>
        <v>0</v>
      </c>
      <c r="BL92" s="18" t="s">
        <v>1575</v>
      </c>
      <c r="BM92" s="217" t="s">
        <v>1590</v>
      </c>
    </row>
    <row r="93" s="12" customFormat="1" ht="22.8" customHeight="1">
      <c r="A93" s="12"/>
      <c r="B93" s="190"/>
      <c r="C93" s="191"/>
      <c r="D93" s="192" t="s">
        <v>79</v>
      </c>
      <c r="E93" s="204" t="s">
        <v>1591</v>
      </c>
      <c r="F93" s="204" t="s">
        <v>1592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SUM(P94:P95)</f>
        <v>0</v>
      </c>
      <c r="Q93" s="198"/>
      <c r="R93" s="199">
        <f>SUM(R94:R95)</f>
        <v>0</v>
      </c>
      <c r="S93" s="198"/>
      <c r="T93" s="200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187</v>
      </c>
      <c r="AT93" s="202" t="s">
        <v>79</v>
      </c>
      <c r="AU93" s="202" t="s">
        <v>40</v>
      </c>
      <c r="AY93" s="201" t="s">
        <v>149</v>
      </c>
      <c r="BK93" s="203">
        <f>SUM(BK94:BK95)</f>
        <v>0</v>
      </c>
    </row>
    <row r="94" s="2" customFormat="1" ht="16.5" customHeight="1">
      <c r="A94" s="40"/>
      <c r="B94" s="41"/>
      <c r="C94" s="206" t="s">
        <v>194</v>
      </c>
      <c r="D94" s="206" t="s">
        <v>151</v>
      </c>
      <c r="E94" s="207" t="s">
        <v>1593</v>
      </c>
      <c r="F94" s="208" t="s">
        <v>1594</v>
      </c>
      <c r="G94" s="209" t="s">
        <v>1574</v>
      </c>
      <c r="H94" s="210">
        <v>1</v>
      </c>
      <c r="I94" s="211"/>
      <c r="J94" s="212">
        <f>ROUND(I94*H94,2)</f>
        <v>0</v>
      </c>
      <c r="K94" s="208" t="s">
        <v>694</v>
      </c>
      <c r="L94" s="46"/>
      <c r="M94" s="213" t="s">
        <v>32</v>
      </c>
      <c r="N94" s="214" t="s">
        <v>51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1575</v>
      </c>
      <c r="AT94" s="217" t="s">
        <v>151</v>
      </c>
      <c r="AU94" s="217" t="s">
        <v>89</v>
      </c>
      <c r="AY94" s="18" t="s">
        <v>149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40</v>
      </c>
      <c r="BK94" s="218">
        <f>ROUND(I94*H94,2)</f>
        <v>0</v>
      </c>
      <c r="BL94" s="18" t="s">
        <v>1575</v>
      </c>
      <c r="BM94" s="217" t="s">
        <v>1595</v>
      </c>
    </row>
    <row r="95" s="2" customFormat="1" ht="49.05" customHeight="1">
      <c r="A95" s="40"/>
      <c r="B95" s="41"/>
      <c r="C95" s="206" t="s">
        <v>201</v>
      </c>
      <c r="D95" s="206" t="s">
        <v>151</v>
      </c>
      <c r="E95" s="207" t="s">
        <v>1596</v>
      </c>
      <c r="F95" s="208" t="s">
        <v>1597</v>
      </c>
      <c r="G95" s="209" t="s">
        <v>1574</v>
      </c>
      <c r="H95" s="210">
        <v>1</v>
      </c>
      <c r="I95" s="211"/>
      <c r="J95" s="212">
        <f>ROUND(I95*H95,2)</f>
        <v>0</v>
      </c>
      <c r="K95" s="208" t="s">
        <v>694</v>
      </c>
      <c r="L95" s="46"/>
      <c r="M95" s="213" t="s">
        <v>32</v>
      </c>
      <c r="N95" s="214" t="s">
        <v>51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1575</v>
      </c>
      <c r="AT95" s="217" t="s">
        <v>151</v>
      </c>
      <c r="AU95" s="217" t="s">
        <v>89</v>
      </c>
      <c r="AY95" s="18" t="s">
        <v>149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40</v>
      </c>
      <c r="BK95" s="218">
        <f>ROUND(I95*H95,2)</f>
        <v>0</v>
      </c>
      <c r="BL95" s="18" t="s">
        <v>1575</v>
      </c>
      <c r="BM95" s="217" t="s">
        <v>1598</v>
      </c>
    </row>
    <row r="96" s="12" customFormat="1" ht="22.8" customHeight="1">
      <c r="A96" s="12"/>
      <c r="B96" s="190"/>
      <c r="C96" s="191"/>
      <c r="D96" s="192" t="s">
        <v>79</v>
      </c>
      <c r="E96" s="204" t="s">
        <v>1599</v>
      </c>
      <c r="F96" s="204" t="s">
        <v>1600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SUM(P97:P98)</f>
        <v>0</v>
      </c>
      <c r="Q96" s="198"/>
      <c r="R96" s="199">
        <f>SUM(R97:R98)</f>
        <v>0</v>
      </c>
      <c r="S96" s="198"/>
      <c r="T96" s="200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187</v>
      </c>
      <c r="AT96" s="202" t="s">
        <v>79</v>
      </c>
      <c r="AU96" s="202" t="s">
        <v>40</v>
      </c>
      <c r="AY96" s="201" t="s">
        <v>149</v>
      </c>
      <c r="BK96" s="203">
        <f>SUM(BK97:BK98)</f>
        <v>0</v>
      </c>
    </row>
    <row r="97" s="2" customFormat="1" ht="24.15" customHeight="1">
      <c r="A97" s="40"/>
      <c r="B97" s="41"/>
      <c r="C97" s="206" t="s">
        <v>208</v>
      </c>
      <c r="D97" s="206" t="s">
        <v>151</v>
      </c>
      <c r="E97" s="207" t="s">
        <v>1601</v>
      </c>
      <c r="F97" s="208" t="s">
        <v>1602</v>
      </c>
      <c r="G97" s="209" t="s">
        <v>1574</v>
      </c>
      <c r="H97" s="210">
        <v>1</v>
      </c>
      <c r="I97" s="211"/>
      <c r="J97" s="212">
        <f>ROUND(I97*H97,2)</f>
        <v>0</v>
      </c>
      <c r="K97" s="208" t="s">
        <v>694</v>
      </c>
      <c r="L97" s="46"/>
      <c r="M97" s="213" t="s">
        <v>32</v>
      </c>
      <c r="N97" s="214" t="s">
        <v>51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1575</v>
      </c>
      <c r="AT97" s="217" t="s">
        <v>151</v>
      </c>
      <c r="AU97" s="217" t="s">
        <v>89</v>
      </c>
      <c r="AY97" s="18" t="s">
        <v>149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40</v>
      </c>
      <c r="BK97" s="218">
        <f>ROUND(I97*H97,2)</f>
        <v>0</v>
      </c>
      <c r="BL97" s="18" t="s">
        <v>1575</v>
      </c>
      <c r="BM97" s="217" t="s">
        <v>1603</v>
      </c>
    </row>
    <row r="98" s="2" customFormat="1" ht="16.5" customHeight="1">
      <c r="A98" s="40"/>
      <c r="B98" s="41"/>
      <c r="C98" s="206" t="s">
        <v>215</v>
      </c>
      <c r="D98" s="206" t="s">
        <v>151</v>
      </c>
      <c r="E98" s="207" t="s">
        <v>1604</v>
      </c>
      <c r="F98" s="208" t="s">
        <v>1605</v>
      </c>
      <c r="G98" s="209" t="s">
        <v>1574</v>
      </c>
      <c r="H98" s="210">
        <v>1</v>
      </c>
      <c r="I98" s="211"/>
      <c r="J98" s="212">
        <f>ROUND(I98*H98,2)</f>
        <v>0</v>
      </c>
      <c r="K98" s="208" t="s">
        <v>694</v>
      </c>
      <c r="L98" s="46"/>
      <c r="M98" s="273" t="s">
        <v>32</v>
      </c>
      <c r="N98" s="274" t="s">
        <v>51</v>
      </c>
      <c r="O98" s="270"/>
      <c r="P98" s="275">
        <f>O98*H98</f>
        <v>0</v>
      </c>
      <c r="Q98" s="275">
        <v>0</v>
      </c>
      <c r="R98" s="275">
        <f>Q98*H98</f>
        <v>0</v>
      </c>
      <c r="S98" s="275">
        <v>0</v>
      </c>
      <c r="T98" s="27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1575</v>
      </c>
      <c r="AT98" s="217" t="s">
        <v>151</v>
      </c>
      <c r="AU98" s="217" t="s">
        <v>89</v>
      </c>
      <c r="AY98" s="18" t="s">
        <v>149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8" t="s">
        <v>40</v>
      </c>
      <c r="BK98" s="218">
        <f>ROUND(I98*H98,2)</f>
        <v>0</v>
      </c>
      <c r="BL98" s="18" t="s">
        <v>1575</v>
      </c>
      <c r="BM98" s="217" t="s">
        <v>1606</v>
      </c>
    </row>
    <row r="99" s="2" customFormat="1" ht="6.96" customHeight="1">
      <c r="A99" s="40"/>
      <c r="B99" s="61"/>
      <c r="C99" s="62"/>
      <c r="D99" s="62"/>
      <c r="E99" s="62"/>
      <c r="F99" s="62"/>
      <c r="G99" s="62"/>
      <c r="H99" s="62"/>
      <c r="I99" s="62"/>
      <c r="J99" s="62"/>
      <c r="K99" s="62"/>
      <c r="L99" s="46"/>
      <c r="M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</sheetData>
  <sheetProtection sheet="1" autoFilter="0" formatColumns="0" formatRows="0" objects="1" scenarios="1" spinCount="100000" saltValue="viyd04GyF8GNqVEpdATEBZAb8BrlrJLne7uqHp1uvllj06AIZrHFBod6B2x6Xu1+xY1BPhLy358ttOQ3G+tv9A==" hashValue="Eh6TxADZESpVMQywS2FC2DkQDpmZSEY/5DekpZ2TXbwy/pk7pXX6hOHpbQIYdBZuwPlntaxgsrsRNINeBogQew==" algorithmName="SHA-512" password="EE7F"/>
  <autoFilter ref="C83:K9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0" customWidth="1"/>
    <col min="2" max="2" width="1.667969" style="280" customWidth="1"/>
    <col min="3" max="4" width="5" style="280" customWidth="1"/>
    <col min="5" max="5" width="11.66016" style="280" customWidth="1"/>
    <col min="6" max="6" width="9.160156" style="280" customWidth="1"/>
    <col min="7" max="7" width="5" style="280" customWidth="1"/>
    <col min="8" max="8" width="77.83203" style="280" customWidth="1"/>
    <col min="9" max="10" width="20" style="280" customWidth="1"/>
    <col min="11" max="11" width="1.667969" style="280" customWidth="1"/>
  </cols>
  <sheetData>
    <row r="1" s="1" customFormat="1" ht="37.5" customHeight="1"/>
    <row r="2" s="1" customFormat="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="16" customFormat="1" ht="45" customHeight="1">
      <c r="B3" s="284"/>
      <c r="C3" s="285" t="s">
        <v>1607</v>
      </c>
      <c r="D3" s="285"/>
      <c r="E3" s="285"/>
      <c r="F3" s="285"/>
      <c r="G3" s="285"/>
      <c r="H3" s="285"/>
      <c r="I3" s="285"/>
      <c r="J3" s="285"/>
      <c r="K3" s="286"/>
    </row>
    <row r="4" s="1" customFormat="1" ht="25.5" customHeight="1">
      <c r="B4" s="287"/>
      <c r="C4" s="288" t="s">
        <v>1608</v>
      </c>
      <c r="D4" s="288"/>
      <c r="E4" s="288"/>
      <c r="F4" s="288"/>
      <c r="G4" s="288"/>
      <c r="H4" s="288"/>
      <c r="I4" s="288"/>
      <c r="J4" s="288"/>
      <c r="K4" s="289"/>
    </row>
    <row r="5" s="1" customFormat="1" ht="5.25" customHeight="1">
      <c r="B5" s="287"/>
      <c r="C5" s="290"/>
      <c r="D5" s="290"/>
      <c r="E5" s="290"/>
      <c r="F5" s="290"/>
      <c r="G5" s="290"/>
      <c r="H5" s="290"/>
      <c r="I5" s="290"/>
      <c r="J5" s="290"/>
      <c r="K5" s="289"/>
    </row>
    <row r="6" s="1" customFormat="1" ht="15" customHeight="1">
      <c r="B6" s="287"/>
      <c r="C6" s="291" t="s">
        <v>1609</v>
      </c>
      <c r="D6" s="291"/>
      <c r="E6" s="291"/>
      <c r="F6" s="291"/>
      <c r="G6" s="291"/>
      <c r="H6" s="291"/>
      <c r="I6" s="291"/>
      <c r="J6" s="291"/>
      <c r="K6" s="289"/>
    </row>
    <row r="7" s="1" customFormat="1" ht="15" customHeight="1">
      <c r="B7" s="292"/>
      <c r="C7" s="291" t="s">
        <v>1610</v>
      </c>
      <c r="D7" s="291"/>
      <c r="E7" s="291"/>
      <c r="F7" s="291"/>
      <c r="G7" s="291"/>
      <c r="H7" s="291"/>
      <c r="I7" s="291"/>
      <c r="J7" s="291"/>
      <c r="K7" s="289"/>
    </row>
    <row r="8" s="1" customFormat="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="1" customFormat="1" ht="15" customHeight="1">
      <c r="B9" s="292"/>
      <c r="C9" s="291" t="s">
        <v>1611</v>
      </c>
      <c r="D9" s="291"/>
      <c r="E9" s="291"/>
      <c r="F9" s="291"/>
      <c r="G9" s="291"/>
      <c r="H9" s="291"/>
      <c r="I9" s="291"/>
      <c r="J9" s="291"/>
      <c r="K9" s="289"/>
    </row>
    <row r="10" s="1" customFormat="1" ht="15" customHeight="1">
      <c r="B10" s="292"/>
      <c r="C10" s="291"/>
      <c r="D10" s="291" t="s">
        <v>1612</v>
      </c>
      <c r="E10" s="291"/>
      <c r="F10" s="291"/>
      <c r="G10" s="291"/>
      <c r="H10" s="291"/>
      <c r="I10" s="291"/>
      <c r="J10" s="291"/>
      <c r="K10" s="289"/>
    </row>
    <row r="11" s="1" customFormat="1" ht="15" customHeight="1">
      <c r="B11" s="292"/>
      <c r="C11" s="293"/>
      <c r="D11" s="291" t="s">
        <v>1613</v>
      </c>
      <c r="E11" s="291"/>
      <c r="F11" s="291"/>
      <c r="G11" s="291"/>
      <c r="H11" s="291"/>
      <c r="I11" s="291"/>
      <c r="J11" s="291"/>
      <c r="K11" s="289"/>
    </row>
    <row r="12" s="1" customFormat="1" ht="15" customHeight="1">
      <c r="B12" s="292"/>
      <c r="C12" s="293"/>
      <c r="D12" s="291"/>
      <c r="E12" s="291"/>
      <c r="F12" s="291"/>
      <c r="G12" s="291"/>
      <c r="H12" s="291"/>
      <c r="I12" s="291"/>
      <c r="J12" s="291"/>
      <c r="K12" s="289"/>
    </row>
    <row r="13" s="1" customFormat="1" ht="15" customHeight="1">
      <c r="B13" s="292"/>
      <c r="C13" s="293"/>
      <c r="D13" s="294" t="s">
        <v>1614</v>
      </c>
      <c r="E13" s="291"/>
      <c r="F13" s="291"/>
      <c r="G13" s="291"/>
      <c r="H13" s="291"/>
      <c r="I13" s="291"/>
      <c r="J13" s="291"/>
      <c r="K13" s="289"/>
    </row>
    <row r="14" s="1" customFormat="1" ht="12.75" customHeight="1">
      <c r="B14" s="292"/>
      <c r="C14" s="293"/>
      <c r="D14" s="293"/>
      <c r="E14" s="293"/>
      <c r="F14" s="293"/>
      <c r="G14" s="293"/>
      <c r="H14" s="293"/>
      <c r="I14" s="293"/>
      <c r="J14" s="293"/>
      <c r="K14" s="289"/>
    </row>
    <row r="15" s="1" customFormat="1" ht="15" customHeight="1">
      <c r="B15" s="292"/>
      <c r="C15" s="293"/>
      <c r="D15" s="291" t="s">
        <v>1615</v>
      </c>
      <c r="E15" s="291"/>
      <c r="F15" s="291"/>
      <c r="G15" s="291"/>
      <c r="H15" s="291"/>
      <c r="I15" s="291"/>
      <c r="J15" s="291"/>
      <c r="K15" s="289"/>
    </row>
    <row r="16" s="1" customFormat="1" ht="15" customHeight="1">
      <c r="B16" s="292"/>
      <c r="C16" s="293"/>
      <c r="D16" s="291" t="s">
        <v>1616</v>
      </c>
      <c r="E16" s="291"/>
      <c r="F16" s="291"/>
      <c r="G16" s="291"/>
      <c r="H16" s="291"/>
      <c r="I16" s="291"/>
      <c r="J16" s="291"/>
      <c r="K16" s="289"/>
    </row>
    <row r="17" s="1" customFormat="1" ht="15" customHeight="1">
      <c r="B17" s="292"/>
      <c r="C17" s="293"/>
      <c r="D17" s="291" t="s">
        <v>1617</v>
      </c>
      <c r="E17" s="291"/>
      <c r="F17" s="291"/>
      <c r="G17" s="291"/>
      <c r="H17" s="291"/>
      <c r="I17" s="291"/>
      <c r="J17" s="291"/>
      <c r="K17" s="289"/>
    </row>
    <row r="18" s="1" customFormat="1" ht="15" customHeight="1">
      <c r="B18" s="292"/>
      <c r="C18" s="293"/>
      <c r="D18" s="293"/>
      <c r="E18" s="295" t="s">
        <v>87</v>
      </c>
      <c r="F18" s="291" t="s">
        <v>1618</v>
      </c>
      <c r="G18" s="291"/>
      <c r="H18" s="291"/>
      <c r="I18" s="291"/>
      <c r="J18" s="291"/>
      <c r="K18" s="289"/>
    </row>
    <row r="19" s="1" customFormat="1" ht="15" customHeight="1">
      <c r="B19" s="292"/>
      <c r="C19" s="293"/>
      <c r="D19" s="293"/>
      <c r="E19" s="295" t="s">
        <v>92</v>
      </c>
      <c r="F19" s="291" t="s">
        <v>1619</v>
      </c>
      <c r="G19" s="291"/>
      <c r="H19" s="291"/>
      <c r="I19" s="291"/>
      <c r="J19" s="291"/>
      <c r="K19" s="289"/>
    </row>
    <row r="20" s="1" customFormat="1" ht="15" customHeight="1">
      <c r="B20" s="292"/>
      <c r="C20" s="293"/>
      <c r="D20" s="293"/>
      <c r="E20" s="295" t="s">
        <v>99</v>
      </c>
      <c r="F20" s="291" t="s">
        <v>1620</v>
      </c>
      <c r="G20" s="291"/>
      <c r="H20" s="291"/>
      <c r="I20" s="291"/>
      <c r="J20" s="291"/>
      <c r="K20" s="289"/>
    </row>
    <row r="21" s="1" customFormat="1" ht="15" customHeight="1">
      <c r="B21" s="292"/>
      <c r="C21" s="293"/>
      <c r="D21" s="293"/>
      <c r="E21" s="295" t="s">
        <v>101</v>
      </c>
      <c r="F21" s="291" t="s">
        <v>102</v>
      </c>
      <c r="G21" s="291"/>
      <c r="H21" s="291"/>
      <c r="I21" s="291"/>
      <c r="J21" s="291"/>
      <c r="K21" s="289"/>
    </row>
    <row r="22" s="1" customFormat="1" ht="15" customHeight="1">
      <c r="B22" s="292"/>
      <c r="C22" s="293"/>
      <c r="D22" s="293"/>
      <c r="E22" s="295" t="s">
        <v>1621</v>
      </c>
      <c r="F22" s="291" t="s">
        <v>1622</v>
      </c>
      <c r="G22" s="291"/>
      <c r="H22" s="291"/>
      <c r="I22" s="291"/>
      <c r="J22" s="291"/>
      <c r="K22" s="289"/>
    </row>
    <row r="23" s="1" customFormat="1" ht="15" customHeight="1">
      <c r="B23" s="292"/>
      <c r="C23" s="293"/>
      <c r="D23" s="293"/>
      <c r="E23" s="295" t="s">
        <v>1623</v>
      </c>
      <c r="F23" s="291" t="s">
        <v>1624</v>
      </c>
      <c r="G23" s="291"/>
      <c r="H23" s="291"/>
      <c r="I23" s="291"/>
      <c r="J23" s="291"/>
      <c r="K23" s="289"/>
    </row>
    <row r="24" s="1" customFormat="1" ht="12.75" customHeight="1">
      <c r="B24" s="292"/>
      <c r="C24" s="293"/>
      <c r="D24" s="293"/>
      <c r="E24" s="293"/>
      <c r="F24" s="293"/>
      <c r="G24" s="293"/>
      <c r="H24" s="293"/>
      <c r="I24" s="293"/>
      <c r="J24" s="293"/>
      <c r="K24" s="289"/>
    </row>
    <row r="25" s="1" customFormat="1" ht="15" customHeight="1">
      <c r="B25" s="292"/>
      <c r="C25" s="291" t="s">
        <v>1625</v>
      </c>
      <c r="D25" s="291"/>
      <c r="E25" s="291"/>
      <c r="F25" s="291"/>
      <c r="G25" s="291"/>
      <c r="H25" s="291"/>
      <c r="I25" s="291"/>
      <c r="J25" s="291"/>
      <c r="K25" s="289"/>
    </row>
    <row r="26" s="1" customFormat="1" ht="15" customHeight="1">
      <c r="B26" s="292"/>
      <c r="C26" s="291" t="s">
        <v>1626</v>
      </c>
      <c r="D26" s="291"/>
      <c r="E26" s="291"/>
      <c r="F26" s="291"/>
      <c r="G26" s="291"/>
      <c r="H26" s="291"/>
      <c r="I26" s="291"/>
      <c r="J26" s="291"/>
      <c r="K26" s="289"/>
    </row>
    <row r="27" s="1" customFormat="1" ht="15" customHeight="1">
      <c r="B27" s="292"/>
      <c r="C27" s="291"/>
      <c r="D27" s="291" t="s">
        <v>1627</v>
      </c>
      <c r="E27" s="291"/>
      <c r="F27" s="291"/>
      <c r="G27" s="291"/>
      <c r="H27" s="291"/>
      <c r="I27" s="291"/>
      <c r="J27" s="291"/>
      <c r="K27" s="289"/>
    </row>
    <row r="28" s="1" customFormat="1" ht="15" customHeight="1">
      <c r="B28" s="292"/>
      <c r="C28" s="293"/>
      <c r="D28" s="291" t="s">
        <v>1628</v>
      </c>
      <c r="E28" s="291"/>
      <c r="F28" s="291"/>
      <c r="G28" s="291"/>
      <c r="H28" s="291"/>
      <c r="I28" s="291"/>
      <c r="J28" s="291"/>
      <c r="K28" s="289"/>
    </row>
    <row r="29" s="1" customFormat="1" ht="12.75" customHeight="1">
      <c r="B29" s="292"/>
      <c r="C29" s="293"/>
      <c r="D29" s="293"/>
      <c r="E29" s="293"/>
      <c r="F29" s="293"/>
      <c r="G29" s="293"/>
      <c r="H29" s="293"/>
      <c r="I29" s="293"/>
      <c r="J29" s="293"/>
      <c r="K29" s="289"/>
    </row>
    <row r="30" s="1" customFormat="1" ht="15" customHeight="1">
      <c r="B30" s="292"/>
      <c r="C30" s="293"/>
      <c r="D30" s="291" t="s">
        <v>1629</v>
      </c>
      <c r="E30" s="291"/>
      <c r="F30" s="291"/>
      <c r="G30" s="291"/>
      <c r="H30" s="291"/>
      <c r="I30" s="291"/>
      <c r="J30" s="291"/>
      <c r="K30" s="289"/>
    </row>
    <row r="31" s="1" customFormat="1" ht="15" customHeight="1">
      <c r="B31" s="292"/>
      <c r="C31" s="293"/>
      <c r="D31" s="291" t="s">
        <v>1630</v>
      </c>
      <c r="E31" s="291"/>
      <c r="F31" s="291"/>
      <c r="G31" s="291"/>
      <c r="H31" s="291"/>
      <c r="I31" s="291"/>
      <c r="J31" s="291"/>
      <c r="K31" s="289"/>
    </row>
    <row r="32" s="1" customFormat="1" ht="12.75" customHeight="1">
      <c r="B32" s="292"/>
      <c r="C32" s="293"/>
      <c r="D32" s="293"/>
      <c r="E32" s="293"/>
      <c r="F32" s="293"/>
      <c r="G32" s="293"/>
      <c r="H32" s="293"/>
      <c r="I32" s="293"/>
      <c r="J32" s="293"/>
      <c r="K32" s="289"/>
    </row>
    <row r="33" s="1" customFormat="1" ht="15" customHeight="1">
      <c r="B33" s="292"/>
      <c r="C33" s="293"/>
      <c r="D33" s="291" t="s">
        <v>1631</v>
      </c>
      <c r="E33" s="291"/>
      <c r="F33" s="291"/>
      <c r="G33" s="291"/>
      <c r="H33" s="291"/>
      <c r="I33" s="291"/>
      <c r="J33" s="291"/>
      <c r="K33" s="289"/>
    </row>
    <row r="34" s="1" customFormat="1" ht="15" customHeight="1">
      <c r="B34" s="292"/>
      <c r="C34" s="293"/>
      <c r="D34" s="291" t="s">
        <v>1632</v>
      </c>
      <c r="E34" s="291"/>
      <c r="F34" s="291"/>
      <c r="G34" s="291"/>
      <c r="H34" s="291"/>
      <c r="I34" s="291"/>
      <c r="J34" s="291"/>
      <c r="K34" s="289"/>
    </row>
    <row r="35" s="1" customFormat="1" ht="15" customHeight="1">
      <c r="B35" s="292"/>
      <c r="C35" s="293"/>
      <c r="D35" s="291" t="s">
        <v>1633</v>
      </c>
      <c r="E35" s="291"/>
      <c r="F35" s="291"/>
      <c r="G35" s="291"/>
      <c r="H35" s="291"/>
      <c r="I35" s="291"/>
      <c r="J35" s="291"/>
      <c r="K35" s="289"/>
    </row>
    <row r="36" s="1" customFormat="1" ht="15" customHeight="1">
      <c r="B36" s="292"/>
      <c r="C36" s="293"/>
      <c r="D36" s="291"/>
      <c r="E36" s="294" t="s">
        <v>135</v>
      </c>
      <c r="F36" s="291"/>
      <c r="G36" s="291" t="s">
        <v>1634</v>
      </c>
      <c r="H36" s="291"/>
      <c r="I36" s="291"/>
      <c r="J36" s="291"/>
      <c r="K36" s="289"/>
    </row>
    <row r="37" s="1" customFormat="1" ht="30.75" customHeight="1">
      <c r="B37" s="292"/>
      <c r="C37" s="293"/>
      <c r="D37" s="291"/>
      <c r="E37" s="294" t="s">
        <v>1635</v>
      </c>
      <c r="F37" s="291"/>
      <c r="G37" s="291" t="s">
        <v>1636</v>
      </c>
      <c r="H37" s="291"/>
      <c r="I37" s="291"/>
      <c r="J37" s="291"/>
      <c r="K37" s="289"/>
    </row>
    <row r="38" s="1" customFormat="1" ht="15" customHeight="1">
      <c r="B38" s="292"/>
      <c r="C38" s="293"/>
      <c r="D38" s="291"/>
      <c r="E38" s="294" t="s">
        <v>61</v>
      </c>
      <c r="F38" s="291"/>
      <c r="G38" s="291" t="s">
        <v>1637</v>
      </c>
      <c r="H38" s="291"/>
      <c r="I38" s="291"/>
      <c r="J38" s="291"/>
      <c r="K38" s="289"/>
    </row>
    <row r="39" s="1" customFormat="1" ht="15" customHeight="1">
      <c r="B39" s="292"/>
      <c r="C39" s="293"/>
      <c r="D39" s="291"/>
      <c r="E39" s="294" t="s">
        <v>62</v>
      </c>
      <c r="F39" s="291"/>
      <c r="G39" s="291" t="s">
        <v>1638</v>
      </c>
      <c r="H39" s="291"/>
      <c r="I39" s="291"/>
      <c r="J39" s="291"/>
      <c r="K39" s="289"/>
    </row>
    <row r="40" s="1" customFormat="1" ht="15" customHeight="1">
      <c r="B40" s="292"/>
      <c r="C40" s="293"/>
      <c r="D40" s="291"/>
      <c r="E40" s="294" t="s">
        <v>136</v>
      </c>
      <c r="F40" s="291"/>
      <c r="G40" s="291" t="s">
        <v>1639</v>
      </c>
      <c r="H40" s="291"/>
      <c r="I40" s="291"/>
      <c r="J40" s="291"/>
      <c r="K40" s="289"/>
    </row>
    <row r="41" s="1" customFormat="1" ht="15" customHeight="1">
      <c r="B41" s="292"/>
      <c r="C41" s="293"/>
      <c r="D41" s="291"/>
      <c r="E41" s="294" t="s">
        <v>137</v>
      </c>
      <c r="F41" s="291"/>
      <c r="G41" s="291" t="s">
        <v>1640</v>
      </c>
      <c r="H41" s="291"/>
      <c r="I41" s="291"/>
      <c r="J41" s="291"/>
      <c r="K41" s="289"/>
    </row>
    <row r="42" s="1" customFormat="1" ht="15" customHeight="1">
      <c r="B42" s="292"/>
      <c r="C42" s="293"/>
      <c r="D42" s="291"/>
      <c r="E42" s="294" t="s">
        <v>1641</v>
      </c>
      <c r="F42" s="291"/>
      <c r="G42" s="291" t="s">
        <v>1642</v>
      </c>
      <c r="H42" s="291"/>
      <c r="I42" s="291"/>
      <c r="J42" s="291"/>
      <c r="K42" s="289"/>
    </row>
    <row r="43" s="1" customFormat="1" ht="15" customHeight="1">
      <c r="B43" s="292"/>
      <c r="C43" s="293"/>
      <c r="D43" s="291"/>
      <c r="E43" s="294"/>
      <c r="F43" s="291"/>
      <c r="G43" s="291" t="s">
        <v>1643</v>
      </c>
      <c r="H43" s="291"/>
      <c r="I43" s="291"/>
      <c r="J43" s="291"/>
      <c r="K43" s="289"/>
    </row>
    <row r="44" s="1" customFormat="1" ht="15" customHeight="1">
      <c r="B44" s="292"/>
      <c r="C44" s="293"/>
      <c r="D44" s="291"/>
      <c r="E44" s="294" t="s">
        <v>1644</v>
      </c>
      <c r="F44" s="291"/>
      <c r="G44" s="291" t="s">
        <v>1645</v>
      </c>
      <c r="H44" s="291"/>
      <c r="I44" s="291"/>
      <c r="J44" s="291"/>
      <c r="K44" s="289"/>
    </row>
    <row r="45" s="1" customFormat="1" ht="15" customHeight="1">
      <c r="B45" s="292"/>
      <c r="C45" s="293"/>
      <c r="D45" s="291"/>
      <c r="E45" s="294" t="s">
        <v>139</v>
      </c>
      <c r="F45" s="291"/>
      <c r="G45" s="291" t="s">
        <v>1646</v>
      </c>
      <c r="H45" s="291"/>
      <c r="I45" s="291"/>
      <c r="J45" s="291"/>
      <c r="K45" s="289"/>
    </row>
    <row r="46" s="1" customFormat="1" ht="12.75" customHeight="1">
      <c r="B46" s="292"/>
      <c r="C46" s="293"/>
      <c r="D46" s="291"/>
      <c r="E46" s="291"/>
      <c r="F46" s="291"/>
      <c r="G46" s="291"/>
      <c r="H46" s="291"/>
      <c r="I46" s="291"/>
      <c r="J46" s="291"/>
      <c r="K46" s="289"/>
    </row>
    <row r="47" s="1" customFormat="1" ht="15" customHeight="1">
      <c r="B47" s="292"/>
      <c r="C47" s="293"/>
      <c r="D47" s="291" t="s">
        <v>1647</v>
      </c>
      <c r="E47" s="291"/>
      <c r="F47" s="291"/>
      <c r="G47" s="291"/>
      <c r="H47" s="291"/>
      <c r="I47" s="291"/>
      <c r="J47" s="291"/>
      <c r="K47" s="289"/>
    </row>
    <row r="48" s="1" customFormat="1" ht="15" customHeight="1">
      <c r="B48" s="292"/>
      <c r="C48" s="293"/>
      <c r="D48" s="293"/>
      <c r="E48" s="291" t="s">
        <v>1648</v>
      </c>
      <c r="F48" s="291"/>
      <c r="G48" s="291"/>
      <c r="H48" s="291"/>
      <c r="I48" s="291"/>
      <c r="J48" s="291"/>
      <c r="K48" s="289"/>
    </row>
    <row r="49" s="1" customFormat="1" ht="15" customHeight="1">
      <c r="B49" s="292"/>
      <c r="C49" s="293"/>
      <c r="D49" s="293"/>
      <c r="E49" s="291" t="s">
        <v>1649</v>
      </c>
      <c r="F49" s="291"/>
      <c r="G49" s="291"/>
      <c r="H49" s="291"/>
      <c r="I49" s="291"/>
      <c r="J49" s="291"/>
      <c r="K49" s="289"/>
    </row>
    <row r="50" s="1" customFormat="1" ht="15" customHeight="1">
      <c r="B50" s="292"/>
      <c r="C50" s="293"/>
      <c r="D50" s="293"/>
      <c r="E50" s="291" t="s">
        <v>1650</v>
      </c>
      <c r="F50" s="291"/>
      <c r="G50" s="291"/>
      <c r="H50" s="291"/>
      <c r="I50" s="291"/>
      <c r="J50" s="291"/>
      <c r="K50" s="289"/>
    </row>
    <row r="51" s="1" customFormat="1" ht="15" customHeight="1">
      <c r="B51" s="292"/>
      <c r="C51" s="293"/>
      <c r="D51" s="291" t="s">
        <v>1651</v>
      </c>
      <c r="E51" s="291"/>
      <c r="F51" s="291"/>
      <c r="G51" s="291"/>
      <c r="H51" s="291"/>
      <c r="I51" s="291"/>
      <c r="J51" s="291"/>
      <c r="K51" s="289"/>
    </row>
    <row r="52" s="1" customFormat="1" ht="25.5" customHeight="1">
      <c r="B52" s="287"/>
      <c r="C52" s="288" t="s">
        <v>1652</v>
      </c>
      <c r="D52" s="288"/>
      <c r="E52" s="288"/>
      <c r="F52" s="288"/>
      <c r="G52" s="288"/>
      <c r="H52" s="288"/>
      <c r="I52" s="288"/>
      <c r="J52" s="288"/>
      <c r="K52" s="289"/>
    </row>
    <row r="53" s="1" customFormat="1" ht="5.25" customHeight="1">
      <c r="B53" s="287"/>
      <c r="C53" s="290"/>
      <c r="D53" s="290"/>
      <c r="E53" s="290"/>
      <c r="F53" s="290"/>
      <c r="G53" s="290"/>
      <c r="H53" s="290"/>
      <c r="I53" s="290"/>
      <c r="J53" s="290"/>
      <c r="K53" s="289"/>
    </row>
    <row r="54" s="1" customFormat="1" ht="15" customHeight="1">
      <c r="B54" s="287"/>
      <c r="C54" s="291" t="s">
        <v>1653</v>
      </c>
      <c r="D54" s="291"/>
      <c r="E54" s="291"/>
      <c r="F54" s="291"/>
      <c r="G54" s="291"/>
      <c r="H54" s="291"/>
      <c r="I54" s="291"/>
      <c r="J54" s="291"/>
      <c r="K54" s="289"/>
    </row>
    <row r="55" s="1" customFormat="1" ht="15" customHeight="1">
      <c r="B55" s="287"/>
      <c r="C55" s="291" t="s">
        <v>1654</v>
      </c>
      <c r="D55" s="291"/>
      <c r="E55" s="291"/>
      <c r="F55" s="291"/>
      <c r="G55" s="291"/>
      <c r="H55" s="291"/>
      <c r="I55" s="291"/>
      <c r="J55" s="291"/>
      <c r="K55" s="289"/>
    </row>
    <row r="56" s="1" customFormat="1" ht="12.75" customHeight="1">
      <c r="B56" s="287"/>
      <c r="C56" s="291"/>
      <c r="D56" s="291"/>
      <c r="E56" s="291"/>
      <c r="F56" s="291"/>
      <c r="G56" s="291"/>
      <c r="H56" s="291"/>
      <c r="I56" s="291"/>
      <c r="J56" s="291"/>
      <c r="K56" s="289"/>
    </row>
    <row r="57" s="1" customFormat="1" ht="15" customHeight="1">
      <c r="B57" s="287"/>
      <c r="C57" s="291" t="s">
        <v>1655</v>
      </c>
      <c r="D57" s="291"/>
      <c r="E57" s="291"/>
      <c r="F57" s="291"/>
      <c r="G57" s="291"/>
      <c r="H57" s="291"/>
      <c r="I57" s="291"/>
      <c r="J57" s="291"/>
      <c r="K57" s="289"/>
    </row>
    <row r="58" s="1" customFormat="1" ht="15" customHeight="1">
      <c r="B58" s="287"/>
      <c r="C58" s="293"/>
      <c r="D58" s="291" t="s">
        <v>1656</v>
      </c>
      <c r="E58" s="291"/>
      <c r="F58" s="291"/>
      <c r="G58" s="291"/>
      <c r="H58" s="291"/>
      <c r="I58" s="291"/>
      <c r="J58" s="291"/>
      <c r="K58" s="289"/>
    </row>
    <row r="59" s="1" customFormat="1" ht="15" customHeight="1">
      <c r="B59" s="287"/>
      <c r="C59" s="293"/>
      <c r="D59" s="291" t="s">
        <v>1657</v>
      </c>
      <c r="E59" s="291"/>
      <c r="F59" s="291"/>
      <c r="G59" s="291"/>
      <c r="H59" s="291"/>
      <c r="I59" s="291"/>
      <c r="J59" s="291"/>
      <c r="K59" s="289"/>
    </row>
    <row r="60" s="1" customFormat="1" ht="15" customHeight="1">
      <c r="B60" s="287"/>
      <c r="C60" s="293"/>
      <c r="D60" s="291" t="s">
        <v>1658</v>
      </c>
      <c r="E60" s="291"/>
      <c r="F60" s="291"/>
      <c r="G60" s="291"/>
      <c r="H60" s="291"/>
      <c r="I60" s="291"/>
      <c r="J60" s="291"/>
      <c r="K60" s="289"/>
    </row>
    <row r="61" s="1" customFormat="1" ht="15" customHeight="1">
      <c r="B61" s="287"/>
      <c r="C61" s="293"/>
      <c r="D61" s="291" t="s">
        <v>1659</v>
      </c>
      <c r="E61" s="291"/>
      <c r="F61" s="291"/>
      <c r="G61" s="291"/>
      <c r="H61" s="291"/>
      <c r="I61" s="291"/>
      <c r="J61" s="291"/>
      <c r="K61" s="289"/>
    </row>
    <row r="62" s="1" customFormat="1" ht="15" customHeight="1">
      <c r="B62" s="287"/>
      <c r="C62" s="293"/>
      <c r="D62" s="296" t="s">
        <v>1660</v>
      </c>
      <c r="E62" s="296"/>
      <c r="F62" s="296"/>
      <c r="G62" s="296"/>
      <c r="H62" s="296"/>
      <c r="I62" s="296"/>
      <c r="J62" s="296"/>
      <c r="K62" s="289"/>
    </row>
    <row r="63" s="1" customFormat="1" ht="15" customHeight="1">
      <c r="B63" s="287"/>
      <c r="C63" s="293"/>
      <c r="D63" s="291" t="s">
        <v>1661</v>
      </c>
      <c r="E63" s="291"/>
      <c r="F63" s="291"/>
      <c r="G63" s="291"/>
      <c r="H63" s="291"/>
      <c r="I63" s="291"/>
      <c r="J63" s="291"/>
      <c r="K63" s="289"/>
    </row>
    <row r="64" s="1" customFormat="1" ht="12.75" customHeight="1">
      <c r="B64" s="287"/>
      <c r="C64" s="293"/>
      <c r="D64" s="293"/>
      <c r="E64" s="297"/>
      <c r="F64" s="293"/>
      <c r="G64" s="293"/>
      <c r="H64" s="293"/>
      <c r="I64" s="293"/>
      <c r="J64" s="293"/>
      <c r="K64" s="289"/>
    </row>
    <row r="65" s="1" customFormat="1" ht="15" customHeight="1">
      <c r="B65" s="287"/>
      <c r="C65" s="293"/>
      <c r="D65" s="291" t="s">
        <v>1662</v>
      </c>
      <c r="E65" s="291"/>
      <c r="F65" s="291"/>
      <c r="G65" s="291"/>
      <c r="H65" s="291"/>
      <c r="I65" s="291"/>
      <c r="J65" s="291"/>
      <c r="K65" s="289"/>
    </row>
    <row r="66" s="1" customFormat="1" ht="15" customHeight="1">
      <c r="B66" s="287"/>
      <c r="C66" s="293"/>
      <c r="D66" s="296" t="s">
        <v>1663</v>
      </c>
      <c r="E66" s="296"/>
      <c r="F66" s="296"/>
      <c r="G66" s="296"/>
      <c r="H66" s="296"/>
      <c r="I66" s="296"/>
      <c r="J66" s="296"/>
      <c r="K66" s="289"/>
    </row>
    <row r="67" s="1" customFormat="1" ht="15" customHeight="1">
      <c r="B67" s="287"/>
      <c r="C67" s="293"/>
      <c r="D67" s="291" t="s">
        <v>1664</v>
      </c>
      <c r="E67" s="291"/>
      <c r="F67" s="291"/>
      <c r="G67" s="291"/>
      <c r="H67" s="291"/>
      <c r="I67" s="291"/>
      <c r="J67" s="291"/>
      <c r="K67" s="289"/>
    </row>
    <row r="68" s="1" customFormat="1" ht="15" customHeight="1">
      <c r="B68" s="287"/>
      <c r="C68" s="293"/>
      <c r="D68" s="291" t="s">
        <v>1665</v>
      </c>
      <c r="E68" s="291"/>
      <c r="F68" s="291"/>
      <c r="G68" s="291"/>
      <c r="H68" s="291"/>
      <c r="I68" s="291"/>
      <c r="J68" s="291"/>
      <c r="K68" s="289"/>
    </row>
    <row r="69" s="1" customFormat="1" ht="15" customHeight="1">
      <c r="B69" s="287"/>
      <c r="C69" s="293"/>
      <c r="D69" s="291" t="s">
        <v>1666</v>
      </c>
      <c r="E69" s="291"/>
      <c r="F69" s="291"/>
      <c r="G69" s="291"/>
      <c r="H69" s="291"/>
      <c r="I69" s="291"/>
      <c r="J69" s="291"/>
      <c r="K69" s="289"/>
    </row>
    <row r="70" s="1" customFormat="1" ht="15" customHeight="1">
      <c r="B70" s="287"/>
      <c r="C70" s="293"/>
      <c r="D70" s="291" t="s">
        <v>1667</v>
      </c>
      <c r="E70" s="291"/>
      <c r="F70" s="291"/>
      <c r="G70" s="291"/>
      <c r="H70" s="291"/>
      <c r="I70" s="291"/>
      <c r="J70" s="291"/>
      <c r="K70" s="289"/>
    </row>
    <row r="71" s="1" customFormat="1" ht="12.75" customHeight="1">
      <c r="B71" s="298"/>
      <c r="C71" s="299"/>
      <c r="D71" s="299"/>
      <c r="E71" s="299"/>
      <c r="F71" s="299"/>
      <c r="G71" s="299"/>
      <c r="H71" s="299"/>
      <c r="I71" s="299"/>
      <c r="J71" s="299"/>
      <c r="K71" s="300"/>
    </row>
    <row r="72" s="1" customFormat="1" ht="18.75" customHeight="1">
      <c r="B72" s="301"/>
      <c r="C72" s="301"/>
      <c r="D72" s="301"/>
      <c r="E72" s="301"/>
      <c r="F72" s="301"/>
      <c r="G72" s="301"/>
      <c r="H72" s="301"/>
      <c r="I72" s="301"/>
      <c r="J72" s="301"/>
      <c r="K72" s="302"/>
    </row>
    <row r="73" s="1" customFormat="1" ht="18.75" customHeight="1">
      <c r="B73" s="302"/>
      <c r="C73" s="302"/>
      <c r="D73" s="302"/>
      <c r="E73" s="302"/>
      <c r="F73" s="302"/>
      <c r="G73" s="302"/>
      <c r="H73" s="302"/>
      <c r="I73" s="302"/>
      <c r="J73" s="302"/>
      <c r="K73" s="302"/>
    </row>
    <row r="74" s="1" customFormat="1" ht="7.5" customHeight="1">
      <c r="B74" s="303"/>
      <c r="C74" s="304"/>
      <c r="D74" s="304"/>
      <c r="E74" s="304"/>
      <c r="F74" s="304"/>
      <c r="G74" s="304"/>
      <c r="H74" s="304"/>
      <c r="I74" s="304"/>
      <c r="J74" s="304"/>
      <c r="K74" s="305"/>
    </row>
    <row r="75" s="1" customFormat="1" ht="45" customHeight="1">
      <c r="B75" s="306"/>
      <c r="C75" s="307" t="s">
        <v>1668</v>
      </c>
      <c r="D75" s="307"/>
      <c r="E75" s="307"/>
      <c r="F75" s="307"/>
      <c r="G75" s="307"/>
      <c r="H75" s="307"/>
      <c r="I75" s="307"/>
      <c r="J75" s="307"/>
      <c r="K75" s="308"/>
    </row>
    <row r="76" s="1" customFormat="1" ht="17.25" customHeight="1">
      <c r="B76" s="306"/>
      <c r="C76" s="309" t="s">
        <v>1669</v>
      </c>
      <c r="D76" s="309"/>
      <c r="E76" s="309"/>
      <c r="F76" s="309" t="s">
        <v>1670</v>
      </c>
      <c r="G76" s="310"/>
      <c r="H76" s="309" t="s">
        <v>62</v>
      </c>
      <c r="I76" s="309" t="s">
        <v>65</v>
      </c>
      <c r="J76" s="309" t="s">
        <v>1671</v>
      </c>
      <c r="K76" s="308"/>
    </row>
    <row r="77" s="1" customFormat="1" ht="17.25" customHeight="1">
      <c r="B77" s="306"/>
      <c r="C77" s="311" t="s">
        <v>1672</v>
      </c>
      <c r="D77" s="311"/>
      <c r="E77" s="311"/>
      <c r="F77" s="312" t="s">
        <v>1673</v>
      </c>
      <c r="G77" s="313"/>
      <c r="H77" s="311"/>
      <c r="I77" s="311"/>
      <c r="J77" s="311" t="s">
        <v>1674</v>
      </c>
      <c r="K77" s="308"/>
    </row>
    <row r="78" s="1" customFormat="1" ht="5.25" customHeight="1">
      <c r="B78" s="306"/>
      <c r="C78" s="314"/>
      <c r="D78" s="314"/>
      <c r="E78" s="314"/>
      <c r="F78" s="314"/>
      <c r="G78" s="315"/>
      <c r="H78" s="314"/>
      <c r="I78" s="314"/>
      <c r="J78" s="314"/>
      <c r="K78" s="308"/>
    </row>
    <row r="79" s="1" customFormat="1" ht="15" customHeight="1">
      <c r="B79" s="306"/>
      <c r="C79" s="294" t="s">
        <v>61</v>
      </c>
      <c r="D79" s="316"/>
      <c r="E79" s="316"/>
      <c r="F79" s="317" t="s">
        <v>1675</v>
      </c>
      <c r="G79" s="318"/>
      <c r="H79" s="294" t="s">
        <v>1676</v>
      </c>
      <c r="I79" s="294" t="s">
        <v>1677</v>
      </c>
      <c r="J79" s="294">
        <v>20</v>
      </c>
      <c r="K79" s="308"/>
    </row>
    <row r="80" s="1" customFormat="1" ht="15" customHeight="1">
      <c r="B80" s="306"/>
      <c r="C80" s="294" t="s">
        <v>1678</v>
      </c>
      <c r="D80" s="294"/>
      <c r="E80" s="294"/>
      <c r="F80" s="317" t="s">
        <v>1675</v>
      </c>
      <c r="G80" s="318"/>
      <c r="H80" s="294" t="s">
        <v>1679</v>
      </c>
      <c r="I80" s="294" t="s">
        <v>1677</v>
      </c>
      <c r="J80" s="294">
        <v>120</v>
      </c>
      <c r="K80" s="308"/>
    </row>
    <row r="81" s="1" customFormat="1" ht="15" customHeight="1">
      <c r="B81" s="319"/>
      <c r="C81" s="294" t="s">
        <v>1680</v>
      </c>
      <c r="D81" s="294"/>
      <c r="E81" s="294"/>
      <c r="F81" s="317" t="s">
        <v>1681</v>
      </c>
      <c r="G81" s="318"/>
      <c r="H81" s="294" t="s">
        <v>1682</v>
      </c>
      <c r="I81" s="294" t="s">
        <v>1677</v>
      </c>
      <c r="J81" s="294">
        <v>50</v>
      </c>
      <c r="K81" s="308"/>
    </row>
    <row r="82" s="1" customFormat="1" ht="15" customHeight="1">
      <c r="B82" s="319"/>
      <c r="C82" s="294" t="s">
        <v>1683</v>
      </c>
      <c r="D82" s="294"/>
      <c r="E82" s="294"/>
      <c r="F82" s="317" t="s">
        <v>1675</v>
      </c>
      <c r="G82" s="318"/>
      <c r="H82" s="294" t="s">
        <v>1684</v>
      </c>
      <c r="I82" s="294" t="s">
        <v>1685</v>
      </c>
      <c r="J82" s="294"/>
      <c r="K82" s="308"/>
    </row>
    <row r="83" s="1" customFormat="1" ht="15" customHeight="1">
      <c r="B83" s="319"/>
      <c r="C83" s="320" t="s">
        <v>1686</v>
      </c>
      <c r="D83" s="320"/>
      <c r="E83" s="320"/>
      <c r="F83" s="321" t="s">
        <v>1681</v>
      </c>
      <c r="G83" s="320"/>
      <c r="H83" s="320" t="s">
        <v>1687</v>
      </c>
      <c r="I83" s="320" t="s">
        <v>1677</v>
      </c>
      <c r="J83" s="320">
        <v>15</v>
      </c>
      <c r="K83" s="308"/>
    </row>
    <row r="84" s="1" customFormat="1" ht="15" customHeight="1">
      <c r="B84" s="319"/>
      <c r="C84" s="320" t="s">
        <v>1688</v>
      </c>
      <c r="D84" s="320"/>
      <c r="E84" s="320"/>
      <c r="F84" s="321" t="s">
        <v>1681</v>
      </c>
      <c r="G84" s="320"/>
      <c r="H84" s="320" t="s">
        <v>1689</v>
      </c>
      <c r="I84" s="320" t="s">
        <v>1677</v>
      </c>
      <c r="J84" s="320">
        <v>15</v>
      </c>
      <c r="K84" s="308"/>
    </row>
    <row r="85" s="1" customFormat="1" ht="15" customHeight="1">
      <c r="B85" s="319"/>
      <c r="C85" s="320" t="s">
        <v>1690</v>
      </c>
      <c r="D85" s="320"/>
      <c r="E85" s="320"/>
      <c r="F85" s="321" t="s">
        <v>1681</v>
      </c>
      <c r="G85" s="320"/>
      <c r="H85" s="320" t="s">
        <v>1691</v>
      </c>
      <c r="I85" s="320" t="s">
        <v>1677</v>
      </c>
      <c r="J85" s="320">
        <v>20</v>
      </c>
      <c r="K85" s="308"/>
    </row>
    <row r="86" s="1" customFormat="1" ht="15" customHeight="1">
      <c r="B86" s="319"/>
      <c r="C86" s="320" t="s">
        <v>1692</v>
      </c>
      <c r="D86" s="320"/>
      <c r="E86" s="320"/>
      <c r="F86" s="321" t="s">
        <v>1681</v>
      </c>
      <c r="G86" s="320"/>
      <c r="H86" s="320" t="s">
        <v>1693</v>
      </c>
      <c r="I86" s="320" t="s">
        <v>1677</v>
      </c>
      <c r="J86" s="320">
        <v>20</v>
      </c>
      <c r="K86" s="308"/>
    </row>
    <row r="87" s="1" customFormat="1" ht="15" customHeight="1">
      <c r="B87" s="319"/>
      <c r="C87" s="294" t="s">
        <v>1694</v>
      </c>
      <c r="D87" s="294"/>
      <c r="E87" s="294"/>
      <c r="F87" s="317" t="s">
        <v>1681</v>
      </c>
      <c r="G87" s="318"/>
      <c r="H87" s="294" t="s">
        <v>1695</v>
      </c>
      <c r="I87" s="294" t="s">
        <v>1677</v>
      </c>
      <c r="J87" s="294">
        <v>50</v>
      </c>
      <c r="K87" s="308"/>
    </row>
    <row r="88" s="1" customFormat="1" ht="15" customHeight="1">
      <c r="B88" s="319"/>
      <c r="C88" s="294" t="s">
        <v>1696</v>
      </c>
      <c r="D88" s="294"/>
      <c r="E88" s="294"/>
      <c r="F88" s="317" t="s">
        <v>1681</v>
      </c>
      <c r="G88" s="318"/>
      <c r="H88" s="294" t="s">
        <v>1697</v>
      </c>
      <c r="I88" s="294" t="s">
        <v>1677</v>
      </c>
      <c r="J88" s="294">
        <v>20</v>
      </c>
      <c r="K88" s="308"/>
    </row>
    <row r="89" s="1" customFormat="1" ht="15" customHeight="1">
      <c r="B89" s="319"/>
      <c r="C89" s="294" t="s">
        <v>1698</v>
      </c>
      <c r="D89" s="294"/>
      <c r="E89" s="294"/>
      <c r="F89" s="317" t="s">
        <v>1681</v>
      </c>
      <c r="G89" s="318"/>
      <c r="H89" s="294" t="s">
        <v>1699</v>
      </c>
      <c r="I89" s="294" t="s">
        <v>1677</v>
      </c>
      <c r="J89" s="294">
        <v>20</v>
      </c>
      <c r="K89" s="308"/>
    </row>
    <row r="90" s="1" customFormat="1" ht="15" customHeight="1">
      <c r="B90" s="319"/>
      <c r="C90" s="294" t="s">
        <v>1700</v>
      </c>
      <c r="D90" s="294"/>
      <c r="E90" s="294"/>
      <c r="F90" s="317" t="s">
        <v>1681</v>
      </c>
      <c r="G90" s="318"/>
      <c r="H90" s="294" t="s">
        <v>1701</v>
      </c>
      <c r="I90" s="294" t="s">
        <v>1677</v>
      </c>
      <c r="J90" s="294">
        <v>50</v>
      </c>
      <c r="K90" s="308"/>
    </row>
    <row r="91" s="1" customFormat="1" ht="15" customHeight="1">
      <c r="B91" s="319"/>
      <c r="C91" s="294" t="s">
        <v>1702</v>
      </c>
      <c r="D91" s="294"/>
      <c r="E91" s="294"/>
      <c r="F91" s="317" t="s">
        <v>1681</v>
      </c>
      <c r="G91" s="318"/>
      <c r="H91" s="294" t="s">
        <v>1702</v>
      </c>
      <c r="I91" s="294" t="s">
        <v>1677</v>
      </c>
      <c r="J91" s="294">
        <v>50</v>
      </c>
      <c r="K91" s="308"/>
    </row>
    <row r="92" s="1" customFormat="1" ht="15" customHeight="1">
      <c r="B92" s="319"/>
      <c r="C92" s="294" t="s">
        <v>1703</v>
      </c>
      <c r="D92" s="294"/>
      <c r="E92" s="294"/>
      <c r="F92" s="317" t="s">
        <v>1681</v>
      </c>
      <c r="G92" s="318"/>
      <c r="H92" s="294" t="s">
        <v>1704</v>
      </c>
      <c r="I92" s="294" t="s">
        <v>1677</v>
      </c>
      <c r="J92" s="294">
        <v>255</v>
      </c>
      <c r="K92" s="308"/>
    </row>
    <row r="93" s="1" customFormat="1" ht="15" customHeight="1">
      <c r="B93" s="319"/>
      <c r="C93" s="294" t="s">
        <v>1705</v>
      </c>
      <c r="D93" s="294"/>
      <c r="E93" s="294"/>
      <c r="F93" s="317" t="s">
        <v>1675</v>
      </c>
      <c r="G93" s="318"/>
      <c r="H93" s="294" t="s">
        <v>1706</v>
      </c>
      <c r="I93" s="294" t="s">
        <v>1707</v>
      </c>
      <c r="J93" s="294"/>
      <c r="K93" s="308"/>
    </row>
    <row r="94" s="1" customFormat="1" ht="15" customHeight="1">
      <c r="B94" s="319"/>
      <c r="C94" s="294" t="s">
        <v>1708</v>
      </c>
      <c r="D94" s="294"/>
      <c r="E94" s="294"/>
      <c r="F94" s="317" t="s">
        <v>1675</v>
      </c>
      <c r="G94" s="318"/>
      <c r="H94" s="294" t="s">
        <v>1709</v>
      </c>
      <c r="I94" s="294" t="s">
        <v>1710</v>
      </c>
      <c r="J94" s="294"/>
      <c r="K94" s="308"/>
    </row>
    <row r="95" s="1" customFormat="1" ht="15" customHeight="1">
      <c r="B95" s="319"/>
      <c r="C95" s="294" t="s">
        <v>1711</v>
      </c>
      <c r="D95" s="294"/>
      <c r="E95" s="294"/>
      <c r="F95" s="317" t="s">
        <v>1675</v>
      </c>
      <c r="G95" s="318"/>
      <c r="H95" s="294" t="s">
        <v>1711</v>
      </c>
      <c r="I95" s="294" t="s">
        <v>1710</v>
      </c>
      <c r="J95" s="294"/>
      <c r="K95" s="308"/>
    </row>
    <row r="96" s="1" customFormat="1" ht="15" customHeight="1">
      <c r="B96" s="319"/>
      <c r="C96" s="294" t="s">
        <v>46</v>
      </c>
      <c r="D96" s="294"/>
      <c r="E96" s="294"/>
      <c r="F96" s="317" t="s">
        <v>1675</v>
      </c>
      <c r="G96" s="318"/>
      <c r="H96" s="294" t="s">
        <v>1712</v>
      </c>
      <c r="I96" s="294" t="s">
        <v>1710</v>
      </c>
      <c r="J96" s="294"/>
      <c r="K96" s="308"/>
    </row>
    <row r="97" s="1" customFormat="1" ht="15" customHeight="1">
      <c r="B97" s="319"/>
      <c r="C97" s="294" t="s">
        <v>56</v>
      </c>
      <c r="D97" s="294"/>
      <c r="E97" s="294"/>
      <c r="F97" s="317" t="s">
        <v>1675</v>
      </c>
      <c r="G97" s="318"/>
      <c r="H97" s="294" t="s">
        <v>1713</v>
      </c>
      <c r="I97" s="294" t="s">
        <v>1710</v>
      </c>
      <c r="J97" s="294"/>
      <c r="K97" s="308"/>
    </row>
    <row r="98" s="1" customFormat="1" ht="15" customHeight="1">
      <c r="B98" s="322"/>
      <c r="C98" s="323"/>
      <c r="D98" s="323"/>
      <c r="E98" s="323"/>
      <c r="F98" s="323"/>
      <c r="G98" s="323"/>
      <c r="H98" s="323"/>
      <c r="I98" s="323"/>
      <c r="J98" s="323"/>
      <c r="K98" s="324"/>
    </row>
    <row r="99" s="1" customFormat="1" ht="18.7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5"/>
    </row>
    <row r="100" s="1" customFormat="1" ht="18.75" customHeight="1">
      <c r="B100" s="302"/>
      <c r="C100" s="302"/>
      <c r="D100" s="302"/>
      <c r="E100" s="302"/>
      <c r="F100" s="302"/>
      <c r="G100" s="302"/>
      <c r="H100" s="302"/>
      <c r="I100" s="302"/>
      <c r="J100" s="302"/>
      <c r="K100" s="302"/>
    </row>
    <row r="101" s="1" customFormat="1" ht="7.5" customHeight="1">
      <c r="B101" s="303"/>
      <c r="C101" s="304"/>
      <c r="D101" s="304"/>
      <c r="E101" s="304"/>
      <c r="F101" s="304"/>
      <c r="G101" s="304"/>
      <c r="H101" s="304"/>
      <c r="I101" s="304"/>
      <c r="J101" s="304"/>
      <c r="K101" s="305"/>
    </row>
    <row r="102" s="1" customFormat="1" ht="45" customHeight="1">
      <c r="B102" s="306"/>
      <c r="C102" s="307" t="s">
        <v>1714</v>
      </c>
      <c r="D102" s="307"/>
      <c r="E102" s="307"/>
      <c r="F102" s="307"/>
      <c r="G102" s="307"/>
      <c r="H102" s="307"/>
      <c r="I102" s="307"/>
      <c r="J102" s="307"/>
      <c r="K102" s="308"/>
    </row>
    <row r="103" s="1" customFormat="1" ht="17.25" customHeight="1">
      <c r="B103" s="306"/>
      <c r="C103" s="309" t="s">
        <v>1669</v>
      </c>
      <c r="D103" s="309"/>
      <c r="E103" s="309"/>
      <c r="F103" s="309" t="s">
        <v>1670</v>
      </c>
      <c r="G103" s="310"/>
      <c r="H103" s="309" t="s">
        <v>62</v>
      </c>
      <c r="I103" s="309" t="s">
        <v>65</v>
      </c>
      <c r="J103" s="309" t="s">
        <v>1671</v>
      </c>
      <c r="K103" s="308"/>
    </row>
    <row r="104" s="1" customFormat="1" ht="17.25" customHeight="1">
      <c r="B104" s="306"/>
      <c r="C104" s="311" t="s">
        <v>1672</v>
      </c>
      <c r="D104" s="311"/>
      <c r="E104" s="311"/>
      <c r="F104" s="312" t="s">
        <v>1673</v>
      </c>
      <c r="G104" s="313"/>
      <c r="H104" s="311"/>
      <c r="I104" s="311"/>
      <c r="J104" s="311" t="s">
        <v>1674</v>
      </c>
      <c r="K104" s="308"/>
    </row>
    <row r="105" s="1" customFormat="1" ht="5.25" customHeight="1">
      <c r="B105" s="306"/>
      <c r="C105" s="309"/>
      <c r="D105" s="309"/>
      <c r="E105" s="309"/>
      <c r="F105" s="309"/>
      <c r="G105" s="327"/>
      <c r="H105" s="309"/>
      <c r="I105" s="309"/>
      <c r="J105" s="309"/>
      <c r="K105" s="308"/>
    </row>
    <row r="106" s="1" customFormat="1" ht="15" customHeight="1">
      <c r="B106" s="306"/>
      <c r="C106" s="294" t="s">
        <v>61</v>
      </c>
      <c r="D106" s="316"/>
      <c r="E106" s="316"/>
      <c r="F106" s="317" t="s">
        <v>1675</v>
      </c>
      <c r="G106" s="294"/>
      <c r="H106" s="294" t="s">
        <v>1715</v>
      </c>
      <c r="I106" s="294" t="s">
        <v>1677</v>
      </c>
      <c r="J106" s="294">
        <v>20</v>
      </c>
      <c r="K106" s="308"/>
    </row>
    <row r="107" s="1" customFormat="1" ht="15" customHeight="1">
      <c r="B107" s="306"/>
      <c r="C107" s="294" t="s">
        <v>1678</v>
      </c>
      <c r="D107" s="294"/>
      <c r="E107" s="294"/>
      <c r="F107" s="317" t="s">
        <v>1675</v>
      </c>
      <c r="G107" s="294"/>
      <c r="H107" s="294" t="s">
        <v>1715</v>
      </c>
      <c r="I107" s="294" t="s">
        <v>1677</v>
      </c>
      <c r="J107" s="294">
        <v>120</v>
      </c>
      <c r="K107" s="308"/>
    </row>
    <row r="108" s="1" customFormat="1" ht="15" customHeight="1">
      <c r="B108" s="319"/>
      <c r="C108" s="294" t="s">
        <v>1680</v>
      </c>
      <c r="D108" s="294"/>
      <c r="E108" s="294"/>
      <c r="F108" s="317" t="s">
        <v>1681</v>
      </c>
      <c r="G108" s="294"/>
      <c r="H108" s="294" t="s">
        <v>1715</v>
      </c>
      <c r="I108" s="294" t="s">
        <v>1677</v>
      </c>
      <c r="J108" s="294">
        <v>50</v>
      </c>
      <c r="K108" s="308"/>
    </row>
    <row r="109" s="1" customFormat="1" ht="15" customHeight="1">
      <c r="B109" s="319"/>
      <c r="C109" s="294" t="s">
        <v>1683</v>
      </c>
      <c r="D109" s="294"/>
      <c r="E109" s="294"/>
      <c r="F109" s="317" t="s">
        <v>1675</v>
      </c>
      <c r="G109" s="294"/>
      <c r="H109" s="294" t="s">
        <v>1715</v>
      </c>
      <c r="I109" s="294" t="s">
        <v>1685</v>
      </c>
      <c r="J109" s="294"/>
      <c r="K109" s="308"/>
    </row>
    <row r="110" s="1" customFormat="1" ht="15" customHeight="1">
      <c r="B110" s="319"/>
      <c r="C110" s="294" t="s">
        <v>1694</v>
      </c>
      <c r="D110" s="294"/>
      <c r="E110" s="294"/>
      <c r="F110" s="317" t="s">
        <v>1681</v>
      </c>
      <c r="G110" s="294"/>
      <c r="H110" s="294" t="s">
        <v>1715</v>
      </c>
      <c r="I110" s="294" t="s">
        <v>1677</v>
      </c>
      <c r="J110" s="294">
        <v>50</v>
      </c>
      <c r="K110" s="308"/>
    </row>
    <row r="111" s="1" customFormat="1" ht="15" customHeight="1">
      <c r="B111" s="319"/>
      <c r="C111" s="294" t="s">
        <v>1702</v>
      </c>
      <c r="D111" s="294"/>
      <c r="E111" s="294"/>
      <c r="F111" s="317" t="s">
        <v>1681</v>
      </c>
      <c r="G111" s="294"/>
      <c r="H111" s="294" t="s">
        <v>1715</v>
      </c>
      <c r="I111" s="294" t="s">
        <v>1677</v>
      </c>
      <c r="J111" s="294">
        <v>50</v>
      </c>
      <c r="K111" s="308"/>
    </row>
    <row r="112" s="1" customFormat="1" ht="15" customHeight="1">
      <c r="B112" s="319"/>
      <c r="C112" s="294" t="s">
        <v>1700</v>
      </c>
      <c r="D112" s="294"/>
      <c r="E112" s="294"/>
      <c r="F112" s="317" t="s">
        <v>1681</v>
      </c>
      <c r="G112" s="294"/>
      <c r="H112" s="294" t="s">
        <v>1715</v>
      </c>
      <c r="I112" s="294" t="s">
        <v>1677</v>
      </c>
      <c r="J112" s="294">
        <v>50</v>
      </c>
      <c r="K112" s="308"/>
    </row>
    <row r="113" s="1" customFormat="1" ht="15" customHeight="1">
      <c r="B113" s="319"/>
      <c r="C113" s="294" t="s">
        <v>61</v>
      </c>
      <c r="D113" s="294"/>
      <c r="E113" s="294"/>
      <c r="F113" s="317" t="s">
        <v>1675</v>
      </c>
      <c r="G113" s="294"/>
      <c r="H113" s="294" t="s">
        <v>1716</v>
      </c>
      <c r="I113" s="294" t="s">
        <v>1677</v>
      </c>
      <c r="J113" s="294">
        <v>20</v>
      </c>
      <c r="K113" s="308"/>
    </row>
    <row r="114" s="1" customFormat="1" ht="15" customHeight="1">
      <c r="B114" s="319"/>
      <c r="C114" s="294" t="s">
        <v>1717</v>
      </c>
      <c r="D114" s="294"/>
      <c r="E114" s="294"/>
      <c r="F114" s="317" t="s">
        <v>1675</v>
      </c>
      <c r="G114" s="294"/>
      <c r="H114" s="294" t="s">
        <v>1718</v>
      </c>
      <c r="I114" s="294" t="s">
        <v>1677</v>
      </c>
      <c r="J114" s="294">
        <v>120</v>
      </c>
      <c r="K114" s="308"/>
    </row>
    <row r="115" s="1" customFormat="1" ht="15" customHeight="1">
      <c r="B115" s="319"/>
      <c r="C115" s="294" t="s">
        <v>46</v>
      </c>
      <c r="D115" s="294"/>
      <c r="E115" s="294"/>
      <c r="F115" s="317" t="s">
        <v>1675</v>
      </c>
      <c r="G115" s="294"/>
      <c r="H115" s="294" t="s">
        <v>1719</v>
      </c>
      <c r="I115" s="294" t="s">
        <v>1710</v>
      </c>
      <c r="J115" s="294"/>
      <c r="K115" s="308"/>
    </row>
    <row r="116" s="1" customFormat="1" ht="15" customHeight="1">
      <c r="B116" s="319"/>
      <c r="C116" s="294" t="s">
        <v>56</v>
      </c>
      <c r="D116" s="294"/>
      <c r="E116" s="294"/>
      <c r="F116" s="317" t="s">
        <v>1675</v>
      </c>
      <c r="G116" s="294"/>
      <c r="H116" s="294" t="s">
        <v>1720</v>
      </c>
      <c r="I116" s="294" t="s">
        <v>1710</v>
      </c>
      <c r="J116" s="294"/>
      <c r="K116" s="308"/>
    </row>
    <row r="117" s="1" customFormat="1" ht="15" customHeight="1">
      <c r="B117" s="319"/>
      <c r="C117" s="294" t="s">
        <v>65</v>
      </c>
      <c r="D117" s="294"/>
      <c r="E117" s="294"/>
      <c r="F117" s="317" t="s">
        <v>1675</v>
      </c>
      <c r="G117" s="294"/>
      <c r="H117" s="294" t="s">
        <v>1721</v>
      </c>
      <c r="I117" s="294" t="s">
        <v>1722</v>
      </c>
      <c r="J117" s="294"/>
      <c r="K117" s="308"/>
    </row>
    <row r="118" s="1" customFormat="1" ht="15" customHeight="1">
      <c r="B118" s="322"/>
      <c r="C118" s="328"/>
      <c r="D118" s="328"/>
      <c r="E118" s="328"/>
      <c r="F118" s="328"/>
      <c r="G118" s="328"/>
      <c r="H118" s="328"/>
      <c r="I118" s="328"/>
      <c r="J118" s="328"/>
      <c r="K118" s="324"/>
    </row>
    <row r="119" s="1" customFormat="1" ht="18.75" customHeight="1">
      <c r="B119" s="329"/>
      <c r="C119" s="330"/>
      <c r="D119" s="330"/>
      <c r="E119" s="330"/>
      <c r="F119" s="331"/>
      <c r="G119" s="330"/>
      <c r="H119" s="330"/>
      <c r="I119" s="330"/>
      <c r="J119" s="330"/>
      <c r="K119" s="329"/>
    </row>
    <row r="120" s="1" customFormat="1" ht="18.75" customHeight="1">
      <c r="B120" s="302"/>
      <c r="C120" s="302"/>
      <c r="D120" s="302"/>
      <c r="E120" s="302"/>
      <c r="F120" s="302"/>
      <c r="G120" s="302"/>
      <c r="H120" s="302"/>
      <c r="I120" s="302"/>
      <c r="J120" s="302"/>
      <c r="K120" s="302"/>
    </row>
    <row r="121" s="1" customFormat="1" ht="7.5" customHeight="1">
      <c r="B121" s="332"/>
      <c r="C121" s="333"/>
      <c r="D121" s="333"/>
      <c r="E121" s="333"/>
      <c r="F121" s="333"/>
      <c r="G121" s="333"/>
      <c r="H121" s="333"/>
      <c r="I121" s="333"/>
      <c r="J121" s="333"/>
      <c r="K121" s="334"/>
    </row>
    <row r="122" s="1" customFormat="1" ht="45" customHeight="1">
      <c r="B122" s="335"/>
      <c r="C122" s="285" t="s">
        <v>1723</v>
      </c>
      <c r="D122" s="285"/>
      <c r="E122" s="285"/>
      <c r="F122" s="285"/>
      <c r="G122" s="285"/>
      <c r="H122" s="285"/>
      <c r="I122" s="285"/>
      <c r="J122" s="285"/>
      <c r="K122" s="336"/>
    </row>
    <row r="123" s="1" customFormat="1" ht="17.25" customHeight="1">
      <c r="B123" s="337"/>
      <c r="C123" s="309" t="s">
        <v>1669</v>
      </c>
      <c r="D123" s="309"/>
      <c r="E123" s="309"/>
      <c r="F123" s="309" t="s">
        <v>1670</v>
      </c>
      <c r="G123" s="310"/>
      <c r="H123" s="309" t="s">
        <v>62</v>
      </c>
      <c r="I123" s="309" t="s">
        <v>65</v>
      </c>
      <c r="J123" s="309" t="s">
        <v>1671</v>
      </c>
      <c r="K123" s="338"/>
    </row>
    <row r="124" s="1" customFormat="1" ht="17.25" customHeight="1">
      <c r="B124" s="337"/>
      <c r="C124" s="311" t="s">
        <v>1672</v>
      </c>
      <c r="D124" s="311"/>
      <c r="E124" s="311"/>
      <c r="F124" s="312" t="s">
        <v>1673</v>
      </c>
      <c r="G124" s="313"/>
      <c r="H124" s="311"/>
      <c r="I124" s="311"/>
      <c r="J124" s="311" t="s">
        <v>1674</v>
      </c>
      <c r="K124" s="338"/>
    </row>
    <row r="125" s="1" customFormat="1" ht="5.25" customHeight="1">
      <c r="B125" s="339"/>
      <c r="C125" s="314"/>
      <c r="D125" s="314"/>
      <c r="E125" s="314"/>
      <c r="F125" s="314"/>
      <c r="G125" s="340"/>
      <c r="H125" s="314"/>
      <c r="I125" s="314"/>
      <c r="J125" s="314"/>
      <c r="K125" s="341"/>
    </row>
    <row r="126" s="1" customFormat="1" ht="15" customHeight="1">
      <c r="B126" s="339"/>
      <c r="C126" s="294" t="s">
        <v>1678</v>
      </c>
      <c r="D126" s="316"/>
      <c r="E126" s="316"/>
      <c r="F126" s="317" t="s">
        <v>1675</v>
      </c>
      <c r="G126" s="294"/>
      <c r="H126" s="294" t="s">
        <v>1715</v>
      </c>
      <c r="I126" s="294" t="s">
        <v>1677</v>
      </c>
      <c r="J126" s="294">
        <v>120</v>
      </c>
      <c r="K126" s="342"/>
    </row>
    <row r="127" s="1" customFormat="1" ht="15" customHeight="1">
      <c r="B127" s="339"/>
      <c r="C127" s="294" t="s">
        <v>1724</v>
      </c>
      <c r="D127" s="294"/>
      <c r="E127" s="294"/>
      <c r="F127" s="317" t="s">
        <v>1675</v>
      </c>
      <c r="G127" s="294"/>
      <c r="H127" s="294" t="s">
        <v>1725</v>
      </c>
      <c r="I127" s="294" t="s">
        <v>1677</v>
      </c>
      <c r="J127" s="294" t="s">
        <v>1726</v>
      </c>
      <c r="K127" s="342"/>
    </row>
    <row r="128" s="1" customFormat="1" ht="15" customHeight="1">
      <c r="B128" s="339"/>
      <c r="C128" s="294" t="s">
        <v>1623</v>
      </c>
      <c r="D128" s="294"/>
      <c r="E128" s="294"/>
      <c r="F128" s="317" t="s">
        <v>1675</v>
      </c>
      <c r="G128" s="294"/>
      <c r="H128" s="294" t="s">
        <v>1727</v>
      </c>
      <c r="I128" s="294" t="s">
        <v>1677</v>
      </c>
      <c r="J128" s="294" t="s">
        <v>1726</v>
      </c>
      <c r="K128" s="342"/>
    </row>
    <row r="129" s="1" customFormat="1" ht="15" customHeight="1">
      <c r="B129" s="339"/>
      <c r="C129" s="294" t="s">
        <v>1686</v>
      </c>
      <c r="D129" s="294"/>
      <c r="E129" s="294"/>
      <c r="F129" s="317" t="s">
        <v>1681</v>
      </c>
      <c r="G129" s="294"/>
      <c r="H129" s="294" t="s">
        <v>1687</v>
      </c>
      <c r="I129" s="294" t="s">
        <v>1677</v>
      </c>
      <c r="J129" s="294">
        <v>15</v>
      </c>
      <c r="K129" s="342"/>
    </row>
    <row r="130" s="1" customFormat="1" ht="15" customHeight="1">
      <c r="B130" s="339"/>
      <c r="C130" s="320" t="s">
        <v>1688</v>
      </c>
      <c r="D130" s="320"/>
      <c r="E130" s="320"/>
      <c r="F130" s="321" t="s">
        <v>1681</v>
      </c>
      <c r="G130" s="320"/>
      <c r="H130" s="320" t="s">
        <v>1689</v>
      </c>
      <c r="I130" s="320" t="s">
        <v>1677</v>
      </c>
      <c r="J130" s="320">
        <v>15</v>
      </c>
      <c r="K130" s="342"/>
    </row>
    <row r="131" s="1" customFormat="1" ht="15" customHeight="1">
      <c r="B131" s="339"/>
      <c r="C131" s="320" t="s">
        <v>1690</v>
      </c>
      <c r="D131" s="320"/>
      <c r="E131" s="320"/>
      <c r="F131" s="321" t="s">
        <v>1681</v>
      </c>
      <c r="G131" s="320"/>
      <c r="H131" s="320" t="s">
        <v>1691</v>
      </c>
      <c r="I131" s="320" t="s">
        <v>1677</v>
      </c>
      <c r="J131" s="320">
        <v>20</v>
      </c>
      <c r="K131" s="342"/>
    </row>
    <row r="132" s="1" customFormat="1" ht="15" customHeight="1">
      <c r="B132" s="339"/>
      <c r="C132" s="320" t="s">
        <v>1692</v>
      </c>
      <c r="D132" s="320"/>
      <c r="E132" s="320"/>
      <c r="F132" s="321" t="s">
        <v>1681</v>
      </c>
      <c r="G132" s="320"/>
      <c r="H132" s="320" t="s">
        <v>1693</v>
      </c>
      <c r="I132" s="320" t="s">
        <v>1677</v>
      </c>
      <c r="J132" s="320">
        <v>20</v>
      </c>
      <c r="K132" s="342"/>
    </row>
    <row r="133" s="1" customFormat="1" ht="15" customHeight="1">
      <c r="B133" s="339"/>
      <c r="C133" s="294" t="s">
        <v>1680</v>
      </c>
      <c r="D133" s="294"/>
      <c r="E133" s="294"/>
      <c r="F133" s="317" t="s">
        <v>1681</v>
      </c>
      <c r="G133" s="294"/>
      <c r="H133" s="294" t="s">
        <v>1715</v>
      </c>
      <c r="I133" s="294" t="s">
        <v>1677</v>
      </c>
      <c r="J133" s="294">
        <v>50</v>
      </c>
      <c r="K133" s="342"/>
    </row>
    <row r="134" s="1" customFormat="1" ht="15" customHeight="1">
      <c r="B134" s="339"/>
      <c r="C134" s="294" t="s">
        <v>1694</v>
      </c>
      <c r="D134" s="294"/>
      <c r="E134" s="294"/>
      <c r="F134" s="317" t="s">
        <v>1681</v>
      </c>
      <c r="G134" s="294"/>
      <c r="H134" s="294" t="s">
        <v>1715</v>
      </c>
      <c r="I134" s="294" t="s">
        <v>1677</v>
      </c>
      <c r="J134" s="294">
        <v>50</v>
      </c>
      <c r="K134" s="342"/>
    </row>
    <row r="135" s="1" customFormat="1" ht="15" customHeight="1">
      <c r="B135" s="339"/>
      <c r="C135" s="294" t="s">
        <v>1700</v>
      </c>
      <c r="D135" s="294"/>
      <c r="E135" s="294"/>
      <c r="F135" s="317" t="s">
        <v>1681</v>
      </c>
      <c r="G135" s="294"/>
      <c r="H135" s="294" t="s">
        <v>1715</v>
      </c>
      <c r="I135" s="294" t="s">
        <v>1677</v>
      </c>
      <c r="J135" s="294">
        <v>50</v>
      </c>
      <c r="K135" s="342"/>
    </row>
    <row r="136" s="1" customFormat="1" ht="15" customHeight="1">
      <c r="B136" s="339"/>
      <c r="C136" s="294" t="s">
        <v>1702</v>
      </c>
      <c r="D136" s="294"/>
      <c r="E136" s="294"/>
      <c r="F136" s="317" t="s">
        <v>1681</v>
      </c>
      <c r="G136" s="294"/>
      <c r="H136" s="294" t="s">
        <v>1715</v>
      </c>
      <c r="I136" s="294" t="s">
        <v>1677</v>
      </c>
      <c r="J136" s="294">
        <v>50</v>
      </c>
      <c r="K136" s="342"/>
    </row>
    <row r="137" s="1" customFormat="1" ht="15" customHeight="1">
      <c r="B137" s="339"/>
      <c r="C137" s="294" t="s">
        <v>1703</v>
      </c>
      <c r="D137" s="294"/>
      <c r="E137" s="294"/>
      <c r="F137" s="317" t="s">
        <v>1681</v>
      </c>
      <c r="G137" s="294"/>
      <c r="H137" s="294" t="s">
        <v>1728</v>
      </c>
      <c r="I137" s="294" t="s">
        <v>1677</v>
      </c>
      <c r="J137" s="294">
        <v>255</v>
      </c>
      <c r="K137" s="342"/>
    </row>
    <row r="138" s="1" customFormat="1" ht="15" customHeight="1">
      <c r="B138" s="339"/>
      <c r="C138" s="294" t="s">
        <v>1705</v>
      </c>
      <c r="D138" s="294"/>
      <c r="E138" s="294"/>
      <c r="F138" s="317" t="s">
        <v>1675</v>
      </c>
      <c r="G138" s="294"/>
      <c r="H138" s="294" t="s">
        <v>1729</v>
      </c>
      <c r="I138" s="294" t="s">
        <v>1707</v>
      </c>
      <c r="J138" s="294"/>
      <c r="K138" s="342"/>
    </row>
    <row r="139" s="1" customFormat="1" ht="15" customHeight="1">
      <c r="B139" s="339"/>
      <c r="C139" s="294" t="s">
        <v>1708</v>
      </c>
      <c r="D139" s="294"/>
      <c r="E139" s="294"/>
      <c r="F139" s="317" t="s">
        <v>1675</v>
      </c>
      <c r="G139" s="294"/>
      <c r="H139" s="294" t="s">
        <v>1730</v>
      </c>
      <c r="I139" s="294" t="s">
        <v>1710</v>
      </c>
      <c r="J139" s="294"/>
      <c r="K139" s="342"/>
    </row>
    <row r="140" s="1" customFormat="1" ht="15" customHeight="1">
      <c r="B140" s="339"/>
      <c r="C140" s="294" t="s">
        <v>1711</v>
      </c>
      <c r="D140" s="294"/>
      <c r="E140" s="294"/>
      <c r="F140" s="317" t="s">
        <v>1675</v>
      </c>
      <c r="G140" s="294"/>
      <c r="H140" s="294" t="s">
        <v>1711</v>
      </c>
      <c r="I140" s="294" t="s">
        <v>1710</v>
      </c>
      <c r="J140" s="294"/>
      <c r="K140" s="342"/>
    </row>
    <row r="141" s="1" customFormat="1" ht="15" customHeight="1">
      <c r="B141" s="339"/>
      <c r="C141" s="294" t="s">
        <v>46</v>
      </c>
      <c r="D141" s="294"/>
      <c r="E141" s="294"/>
      <c r="F141" s="317" t="s">
        <v>1675</v>
      </c>
      <c r="G141" s="294"/>
      <c r="H141" s="294" t="s">
        <v>1731</v>
      </c>
      <c r="I141" s="294" t="s">
        <v>1710</v>
      </c>
      <c r="J141" s="294"/>
      <c r="K141" s="342"/>
    </row>
    <row r="142" s="1" customFormat="1" ht="15" customHeight="1">
      <c r="B142" s="339"/>
      <c r="C142" s="294" t="s">
        <v>1732</v>
      </c>
      <c r="D142" s="294"/>
      <c r="E142" s="294"/>
      <c r="F142" s="317" t="s">
        <v>1675</v>
      </c>
      <c r="G142" s="294"/>
      <c r="H142" s="294" t="s">
        <v>1733</v>
      </c>
      <c r="I142" s="294" t="s">
        <v>1710</v>
      </c>
      <c r="J142" s="294"/>
      <c r="K142" s="342"/>
    </row>
    <row r="143" s="1" customFormat="1" ht="15" customHeight="1">
      <c r="B143" s="343"/>
      <c r="C143" s="344"/>
      <c r="D143" s="344"/>
      <c r="E143" s="344"/>
      <c r="F143" s="344"/>
      <c r="G143" s="344"/>
      <c r="H143" s="344"/>
      <c r="I143" s="344"/>
      <c r="J143" s="344"/>
      <c r="K143" s="345"/>
    </row>
    <row r="144" s="1" customFormat="1" ht="18.75" customHeight="1">
      <c r="B144" s="330"/>
      <c r="C144" s="330"/>
      <c r="D144" s="330"/>
      <c r="E144" s="330"/>
      <c r="F144" s="331"/>
      <c r="G144" s="330"/>
      <c r="H144" s="330"/>
      <c r="I144" s="330"/>
      <c r="J144" s="330"/>
      <c r="K144" s="330"/>
    </row>
    <row r="145" s="1" customFormat="1" ht="18.75" customHeight="1">
      <c r="B145" s="302"/>
      <c r="C145" s="302"/>
      <c r="D145" s="302"/>
      <c r="E145" s="302"/>
      <c r="F145" s="302"/>
      <c r="G145" s="302"/>
      <c r="H145" s="302"/>
      <c r="I145" s="302"/>
      <c r="J145" s="302"/>
      <c r="K145" s="302"/>
    </row>
    <row r="146" s="1" customFormat="1" ht="7.5" customHeight="1">
      <c r="B146" s="303"/>
      <c r="C146" s="304"/>
      <c r="D146" s="304"/>
      <c r="E146" s="304"/>
      <c r="F146" s="304"/>
      <c r="G146" s="304"/>
      <c r="H146" s="304"/>
      <c r="I146" s="304"/>
      <c r="J146" s="304"/>
      <c r="K146" s="305"/>
    </row>
    <row r="147" s="1" customFormat="1" ht="45" customHeight="1">
      <c r="B147" s="306"/>
      <c r="C147" s="307" t="s">
        <v>1734</v>
      </c>
      <c r="D147" s="307"/>
      <c r="E147" s="307"/>
      <c r="F147" s="307"/>
      <c r="G147" s="307"/>
      <c r="H147" s="307"/>
      <c r="I147" s="307"/>
      <c r="J147" s="307"/>
      <c r="K147" s="308"/>
    </row>
    <row r="148" s="1" customFormat="1" ht="17.25" customHeight="1">
      <c r="B148" s="306"/>
      <c r="C148" s="309" t="s">
        <v>1669</v>
      </c>
      <c r="D148" s="309"/>
      <c r="E148" s="309"/>
      <c r="F148" s="309" t="s">
        <v>1670</v>
      </c>
      <c r="G148" s="310"/>
      <c r="H148" s="309" t="s">
        <v>62</v>
      </c>
      <c r="I148" s="309" t="s">
        <v>65</v>
      </c>
      <c r="J148" s="309" t="s">
        <v>1671</v>
      </c>
      <c r="K148" s="308"/>
    </row>
    <row r="149" s="1" customFormat="1" ht="17.25" customHeight="1">
      <c r="B149" s="306"/>
      <c r="C149" s="311" t="s">
        <v>1672</v>
      </c>
      <c r="D149" s="311"/>
      <c r="E149" s="311"/>
      <c r="F149" s="312" t="s">
        <v>1673</v>
      </c>
      <c r="G149" s="313"/>
      <c r="H149" s="311"/>
      <c r="I149" s="311"/>
      <c r="J149" s="311" t="s">
        <v>1674</v>
      </c>
      <c r="K149" s="308"/>
    </row>
    <row r="150" s="1" customFormat="1" ht="5.25" customHeight="1">
      <c r="B150" s="319"/>
      <c r="C150" s="314"/>
      <c r="D150" s="314"/>
      <c r="E150" s="314"/>
      <c r="F150" s="314"/>
      <c r="G150" s="315"/>
      <c r="H150" s="314"/>
      <c r="I150" s="314"/>
      <c r="J150" s="314"/>
      <c r="K150" s="342"/>
    </row>
    <row r="151" s="1" customFormat="1" ht="15" customHeight="1">
      <c r="B151" s="319"/>
      <c r="C151" s="346" t="s">
        <v>1678</v>
      </c>
      <c r="D151" s="294"/>
      <c r="E151" s="294"/>
      <c r="F151" s="347" t="s">
        <v>1675</v>
      </c>
      <c r="G151" s="294"/>
      <c r="H151" s="346" t="s">
        <v>1715</v>
      </c>
      <c r="I151" s="346" t="s">
        <v>1677</v>
      </c>
      <c r="J151" s="346">
        <v>120</v>
      </c>
      <c r="K151" s="342"/>
    </row>
    <row r="152" s="1" customFormat="1" ht="15" customHeight="1">
      <c r="B152" s="319"/>
      <c r="C152" s="346" t="s">
        <v>1724</v>
      </c>
      <c r="D152" s="294"/>
      <c r="E152" s="294"/>
      <c r="F152" s="347" t="s">
        <v>1675</v>
      </c>
      <c r="G152" s="294"/>
      <c r="H152" s="346" t="s">
        <v>1735</v>
      </c>
      <c r="I152" s="346" t="s">
        <v>1677</v>
      </c>
      <c r="J152" s="346" t="s">
        <v>1726</v>
      </c>
      <c r="K152" s="342"/>
    </row>
    <row r="153" s="1" customFormat="1" ht="15" customHeight="1">
      <c r="B153" s="319"/>
      <c r="C153" s="346" t="s">
        <v>1623</v>
      </c>
      <c r="D153" s="294"/>
      <c r="E153" s="294"/>
      <c r="F153" s="347" t="s">
        <v>1675</v>
      </c>
      <c r="G153" s="294"/>
      <c r="H153" s="346" t="s">
        <v>1736</v>
      </c>
      <c r="I153" s="346" t="s">
        <v>1677</v>
      </c>
      <c r="J153" s="346" t="s">
        <v>1726</v>
      </c>
      <c r="K153" s="342"/>
    </row>
    <row r="154" s="1" customFormat="1" ht="15" customHeight="1">
      <c r="B154" s="319"/>
      <c r="C154" s="346" t="s">
        <v>1680</v>
      </c>
      <c r="D154" s="294"/>
      <c r="E154" s="294"/>
      <c r="F154" s="347" t="s">
        <v>1681</v>
      </c>
      <c r="G154" s="294"/>
      <c r="H154" s="346" t="s">
        <v>1715</v>
      </c>
      <c r="I154" s="346" t="s">
        <v>1677</v>
      </c>
      <c r="J154" s="346">
        <v>50</v>
      </c>
      <c r="K154" s="342"/>
    </row>
    <row r="155" s="1" customFormat="1" ht="15" customHeight="1">
      <c r="B155" s="319"/>
      <c r="C155" s="346" t="s">
        <v>1683</v>
      </c>
      <c r="D155" s="294"/>
      <c r="E155" s="294"/>
      <c r="F155" s="347" t="s">
        <v>1675</v>
      </c>
      <c r="G155" s="294"/>
      <c r="H155" s="346" t="s">
        <v>1715</v>
      </c>
      <c r="I155" s="346" t="s">
        <v>1685</v>
      </c>
      <c r="J155" s="346"/>
      <c r="K155" s="342"/>
    </row>
    <row r="156" s="1" customFormat="1" ht="15" customHeight="1">
      <c r="B156" s="319"/>
      <c r="C156" s="346" t="s">
        <v>1694</v>
      </c>
      <c r="D156" s="294"/>
      <c r="E156" s="294"/>
      <c r="F156" s="347" t="s">
        <v>1681</v>
      </c>
      <c r="G156" s="294"/>
      <c r="H156" s="346" t="s">
        <v>1715</v>
      </c>
      <c r="I156" s="346" t="s">
        <v>1677</v>
      </c>
      <c r="J156" s="346">
        <v>50</v>
      </c>
      <c r="K156" s="342"/>
    </row>
    <row r="157" s="1" customFormat="1" ht="15" customHeight="1">
      <c r="B157" s="319"/>
      <c r="C157" s="346" t="s">
        <v>1702</v>
      </c>
      <c r="D157" s="294"/>
      <c r="E157" s="294"/>
      <c r="F157" s="347" t="s">
        <v>1681</v>
      </c>
      <c r="G157" s="294"/>
      <c r="H157" s="346" t="s">
        <v>1715</v>
      </c>
      <c r="I157" s="346" t="s">
        <v>1677</v>
      </c>
      <c r="J157" s="346">
        <v>50</v>
      </c>
      <c r="K157" s="342"/>
    </row>
    <row r="158" s="1" customFormat="1" ht="15" customHeight="1">
      <c r="B158" s="319"/>
      <c r="C158" s="346" t="s">
        <v>1700</v>
      </c>
      <c r="D158" s="294"/>
      <c r="E158" s="294"/>
      <c r="F158" s="347" t="s">
        <v>1681</v>
      </c>
      <c r="G158" s="294"/>
      <c r="H158" s="346" t="s">
        <v>1715</v>
      </c>
      <c r="I158" s="346" t="s">
        <v>1677</v>
      </c>
      <c r="J158" s="346">
        <v>50</v>
      </c>
      <c r="K158" s="342"/>
    </row>
    <row r="159" s="1" customFormat="1" ht="15" customHeight="1">
      <c r="B159" s="319"/>
      <c r="C159" s="346" t="s">
        <v>109</v>
      </c>
      <c r="D159" s="294"/>
      <c r="E159" s="294"/>
      <c r="F159" s="347" t="s">
        <v>1675</v>
      </c>
      <c r="G159" s="294"/>
      <c r="H159" s="346" t="s">
        <v>1737</v>
      </c>
      <c r="I159" s="346" t="s">
        <v>1677</v>
      </c>
      <c r="J159" s="346" t="s">
        <v>1738</v>
      </c>
      <c r="K159" s="342"/>
    </row>
    <row r="160" s="1" customFormat="1" ht="15" customHeight="1">
      <c r="B160" s="319"/>
      <c r="C160" s="346" t="s">
        <v>1739</v>
      </c>
      <c r="D160" s="294"/>
      <c r="E160" s="294"/>
      <c r="F160" s="347" t="s">
        <v>1675</v>
      </c>
      <c r="G160" s="294"/>
      <c r="H160" s="346" t="s">
        <v>1740</v>
      </c>
      <c r="I160" s="346" t="s">
        <v>1710</v>
      </c>
      <c r="J160" s="346"/>
      <c r="K160" s="342"/>
    </row>
    <row r="161" s="1" customFormat="1" ht="15" customHeight="1">
      <c r="B161" s="348"/>
      <c r="C161" s="328"/>
      <c r="D161" s="328"/>
      <c r="E161" s="328"/>
      <c r="F161" s="328"/>
      <c r="G161" s="328"/>
      <c r="H161" s="328"/>
      <c r="I161" s="328"/>
      <c r="J161" s="328"/>
      <c r="K161" s="349"/>
    </row>
    <row r="162" s="1" customFormat="1" ht="18.75" customHeight="1">
      <c r="B162" s="330"/>
      <c r="C162" s="340"/>
      <c r="D162" s="340"/>
      <c r="E162" s="340"/>
      <c r="F162" s="350"/>
      <c r="G162" s="340"/>
      <c r="H162" s="340"/>
      <c r="I162" s="340"/>
      <c r="J162" s="340"/>
      <c r="K162" s="330"/>
    </row>
    <row r="163" s="1" customFormat="1" ht="18.75" customHeight="1">
      <c r="B163" s="302"/>
      <c r="C163" s="302"/>
      <c r="D163" s="302"/>
      <c r="E163" s="302"/>
      <c r="F163" s="302"/>
      <c r="G163" s="302"/>
      <c r="H163" s="302"/>
      <c r="I163" s="302"/>
      <c r="J163" s="302"/>
      <c r="K163" s="302"/>
    </row>
    <row r="164" s="1" customFormat="1" ht="7.5" customHeight="1">
      <c r="B164" s="281"/>
      <c r="C164" s="282"/>
      <c r="D164" s="282"/>
      <c r="E164" s="282"/>
      <c r="F164" s="282"/>
      <c r="G164" s="282"/>
      <c r="H164" s="282"/>
      <c r="I164" s="282"/>
      <c r="J164" s="282"/>
      <c r="K164" s="283"/>
    </row>
    <row r="165" s="1" customFormat="1" ht="45" customHeight="1">
      <c r="B165" s="284"/>
      <c r="C165" s="285" t="s">
        <v>1741</v>
      </c>
      <c r="D165" s="285"/>
      <c r="E165" s="285"/>
      <c r="F165" s="285"/>
      <c r="G165" s="285"/>
      <c r="H165" s="285"/>
      <c r="I165" s="285"/>
      <c r="J165" s="285"/>
      <c r="K165" s="286"/>
    </row>
    <row r="166" s="1" customFormat="1" ht="17.25" customHeight="1">
      <c r="B166" s="284"/>
      <c r="C166" s="309" t="s">
        <v>1669</v>
      </c>
      <c r="D166" s="309"/>
      <c r="E166" s="309"/>
      <c r="F166" s="309" t="s">
        <v>1670</v>
      </c>
      <c r="G166" s="351"/>
      <c r="H166" s="352" t="s">
        <v>62</v>
      </c>
      <c r="I166" s="352" t="s">
        <v>65</v>
      </c>
      <c r="J166" s="309" t="s">
        <v>1671</v>
      </c>
      <c r="K166" s="286"/>
    </row>
    <row r="167" s="1" customFormat="1" ht="17.25" customHeight="1">
      <c r="B167" s="287"/>
      <c r="C167" s="311" t="s">
        <v>1672</v>
      </c>
      <c r="D167" s="311"/>
      <c r="E167" s="311"/>
      <c r="F167" s="312" t="s">
        <v>1673</v>
      </c>
      <c r="G167" s="353"/>
      <c r="H167" s="354"/>
      <c r="I167" s="354"/>
      <c r="J167" s="311" t="s">
        <v>1674</v>
      </c>
      <c r="K167" s="289"/>
    </row>
    <row r="168" s="1" customFormat="1" ht="5.25" customHeight="1">
      <c r="B168" s="319"/>
      <c r="C168" s="314"/>
      <c r="D168" s="314"/>
      <c r="E168" s="314"/>
      <c r="F168" s="314"/>
      <c r="G168" s="315"/>
      <c r="H168" s="314"/>
      <c r="I168" s="314"/>
      <c r="J168" s="314"/>
      <c r="K168" s="342"/>
    </row>
    <row r="169" s="1" customFormat="1" ht="15" customHeight="1">
      <c r="B169" s="319"/>
      <c r="C169" s="294" t="s">
        <v>1678</v>
      </c>
      <c r="D169" s="294"/>
      <c r="E169" s="294"/>
      <c r="F169" s="317" t="s">
        <v>1675</v>
      </c>
      <c r="G169" s="294"/>
      <c r="H169" s="294" t="s">
        <v>1715</v>
      </c>
      <c r="I169" s="294" t="s">
        <v>1677</v>
      </c>
      <c r="J169" s="294">
        <v>120</v>
      </c>
      <c r="K169" s="342"/>
    </row>
    <row r="170" s="1" customFormat="1" ht="15" customHeight="1">
      <c r="B170" s="319"/>
      <c r="C170" s="294" t="s">
        <v>1724</v>
      </c>
      <c r="D170" s="294"/>
      <c r="E170" s="294"/>
      <c r="F170" s="317" t="s">
        <v>1675</v>
      </c>
      <c r="G170" s="294"/>
      <c r="H170" s="294" t="s">
        <v>1725</v>
      </c>
      <c r="I170" s="294" t="s">
        <v>1677</v>
      </c>
      <c r="J170" s="294" t="s">
        <v>1726</v>
      </c>
      <c r="K170" s="342"/>
    </row>
    <row r="171" s="1" customFormat="1" ht="15" customHeight="1">
      <c r="B171" s="319"/>
      <c r="C171" s="294" t="s">
        <v>1623</v>
      </c>
      <c r="D171" s="294"/>
      <c r="E171" s="294"/>
      <c r="F171" s="317" t="s">
        <v>1675</v>
      </c>
      <c r="G171" s="294"/>
      <c r="H171" s="294" t="s">
        <v>1742</v>
      </c>
      <c r="I171" s="294" t="s">
        <v>1677</v>
      </c>
      <c r="J171" s="294" t="s">
        <v>1726</v>
      </c>
      <c r="K171" s="342"/>
    </row>
    <row r="172" s="1" customFormat="1" ht="15" customHeight="1">
      <c r="B172" s="319"/>
      <c r="C172" s="294" t="s">
        <v>1680</v>
      </c>
      <c r="D172" s="294"/>
      <c r="E172" s="294"/>
      <c r="F172" s="317" t="s">
        <v>1681</v>
      </c>
      <c r="G172" s="294"/>
      <c r="H172" s="294" t="s">
        <v>1742</v>
      </c>
      <c r="I172" s="294" t="s">
        <v>1677</v>
      </c>
      <c r="J172" s="294">
        <v>50</v>
      </c>
      <c r="K172" s="342"/>
    </row>
    <row r="173" s="1" customFormat="1" ht="15" customHeight="1">
      <c r="B173" s="319"/>
      <c r="C173" s="294" t="s">
        <v>1683</v>
      </c>
      <c r="D173" s="294"/>
      <c r="E173" s="294"/>
      <c r="F173" s="317" t="s">
        <v>1675</v>
      </c>
      <c r="G173" s="294"/>
      <c r="H173" s="294" t="s">
        <v>1742</v>
      </c>
      <c r="I173" s="294" t="s">
        <v>1685</v>
      </c>
      <c r="J173" s="294"/>
      <c r="K173" s="342"/>
    </row>
    <row r="174" s="1" customFormat="1" ht="15" customHeight="1">
      <c r="B174" s="319"/>
      <c r="C174" s="294" t="s">
        <v>1694</v>
      </c>
      <c r="D174" s="294"/>
      <c r="E174" s="294"/>
      <c r="F174" s="317" t="s">
        <v>1681</v>
      </c>
      <c r="G174" s="294"/>
      <c r="H174" s="294" t="s">
        <v>1742</v>
      </c>
      <c r="I174" s="294" t="s">
        <v>1677</v>
      </c>
      <c r="J174" s="294">
        <v>50</v>
      </c>
      <c r="K174" s="342"/>
    </row>
    <row r="175" s="1" customFormat="1" ht="15" customHeight="1">
      <c r="B175" s="319"/>
      <c r="C175" s="294" t="s">
        <v>1702</v>
      </c>
      <c r="D175" s="294"/>
      <c r="E175" s="294"/>
      <c r="F175" s="317" t="s">
        <v>1681</v>
      </c>
      <c r="G175" s="294"/>
      <c r="H175" s="294" t="s">
        <v>1742</v>
      </c>
      <c r="I175" s="294" t="s">
        <v>1677</v>
      </c>
      <c r="J175" s="294">
        <v>50</v>
      </c>
      <c r="K175" s="342"/>
    </row>
    <row r="176" s="1" customFormat="1" ht="15" customHeight="1">
      <c r="B176" s="319"/>
      <c r="C176" s="294" t="s">
        <v>1700</v>
      </c>
      <c r="D176" s="294"/>
      <c r="E176" s="294"/>
      <c r="F176" s="317" t="s">
        <v>1681</v>
      </c>
      <c r="G176" s="294"/>
      <c r="H176" s="294" t="s">
        <v>1742</v>
      </c>
      <c r="I176" s="294" t="s">
        <v>1677</v>
      </c>
      <c r="J176" s="294">
        <v>50</v>
      </c>
      <c r="K176" s="342"/>
    </row>
    <row r="177" s="1" customFormat="1" ht="15" customHeight="1">
      <c r="B177" s="319"/>
      <c r="C177" s="294" t="s">
        <v>135</v>
      </c>
      <c r="D177" s="294"/>
      <c r="E177" s="294"/>
      <c r="F177" s="317" t="s">
        <v>1675</v>
      </c>
      <c r="G177" s="294"/>
      <c r="H177" s="294" t="s">
        <v>1743</v>
      </c>
      <c r="I177" s="294" t="s">
        <v>1744</v>
      </c>
      <c r="J177" s="294"/>
      <c r="K177" s="342"/>
    </row>
    <row r="178" s="1" customFormat="1" ht="15" customHeight="1">
      <c r="B178" s="319"/>
      <c r="C178" s="294" t="s">
        <v>65</v>
      </c>
      <c r="D178" s="294"/>
      <c r="E178" s="294"/>
      <c r="F178" s="317" t="s">
        <v>1675</v>
      </c>
      <c r="G178" s="294"/>
      <c r="H178" s="294" t="s">
        <v>1745</v>
      </c>
      <c r="I178" s="294" t="s">
        <v>1746</v>
      </c>
      <c r="J178" s="294">
        <v>1</v>
      </c>
      <c r="K178" s="342"/>
    </row>
    <row r="179" s="1" customFormat="1" ht="15" customHeight="1">
      <c r="B179" s="319"/>
      <c r="C179" s="294" t="s">
        <v>61</v>
      </c>
      <c r="D179" s="294"/>
      <c r="E179" s="294"/>
      <c r="F179" s="317" t="s">
        <v>1675</v>
      </c>
      <c r="G179" s="294"/>
      <c r="H179" s="294" t="s">
        <v>1747</v>
      </c>
      <c r="I179" s="294" t="s">
        <v>1677</v>
      </c>
      <c r="J179" s="294">
        <v>20</v>
      </c>
      <c r="K179" s="342"/>
    </row>
    <row r="180" s="1" customFormat="1" ht="15" customHeight="1">
      <c r="B180" s="319"/>
      <c r="C180" s="294" t="s">
        <v>62</v>
      </c>
      <c r="D180" s="294"/>
      <c r="E180" s="294"/>
      <c r="F180" s="317" t="s">
        <v>1675</v>
      </c>
      <c r="G180" s="294"/>
      <c r="H180" s="294" t="s">
        <v>1748</v>
      </c>
      <c r="I180" s="294" t="s">
        <v>1677</v>
      </c>
      <c r="J180" s="294">
        <v>255</v>
      </c>
      <c r="K180" s="342"/>
    </row>
    <row r="181" s="1" customFormat="1" ht="15" customHeight="1">
      <c r="B181" s="319"/>
      <c r="C181" s="294" t="s">
        <v>136</v>
      </c>
      <c r="D181" s="294"/>
      <c r="E181" s="294"/>
      <c r="F181" s="317" t="s">
        <v>1675</v>
      </c>
      <c r="G181" s="294"/>
      <c r="H181" s="294" t="s">
        <v>1639</v>
      </c>
      <c r="I181" s="294" t="s">
        <v>1677</v>
      </c>
      <c r="J181" s="294">
        <v>10</v>
      </c>
      <c r="K181" s="342"/>
    </row>
    <row r="182" s="1" customFormat="1" ht="15" customHeight="1">
      <c r="B182" s="319"/>
      <c r="C182" s="294" t="s">
        <v>137</v>
      </c>
      <c r="D182" s="294"/>
      <c r="E182" s="294"/>
      <c r="F182" s="317" t="s">
        <v>1675</v>
      </c>
      <c r="G182" s="294"/>
      <c r="H182" s="294" t="s">
        <v>1749</v>
      </c>
      <c r="I182" s="294" t="s">
        <v>1710</v>
      </c>
      <c r="J182" s="294"/>
      <c r="K182" s="342"/>
    </row>
    <row r="183" s="1" customFormat="1" ht="15" customHeight="1">
      <c r="B183" s="319"/>
      <c r="C183" s="294" t="s">
        <v>1750</v>
      </c>
      <c r="D183" s="294"/>
      <c r="E183" s="294"/>
      <c r="F183" s="317" t="s">
        <v>1675</v>
      </c>
      <c r="G183" s="294"/>
      <c r="H183" s="294" t="s">
        <v>1751</v>
      </c>
      <c r="I183" s="294" t="s">
        <v>1710</v>
      </c>
      <c r="J183" s="294"/>
      <c r="K183" s="342"/>
    </row>
    <row r="184" s="1" customFormat="1" ht="15" customHeight="1">
      <c r="B184" s="319"/>
      <c r="C184" s="294" t="s">
        <v>1739</v>
      </c>
      <c r="D184" s="294"/>
      <c r="E184" s="294"/>
      <c r="F184" s="317" t="s">
        <v>1675</v>
      </c>
      <c r="G184" s="294"/>
      <c r="H184" s="294" t="s">
        <v>1752</v>
      </c>
      <c r="I184" s="294" t="s">
        <v>1710</v>
      </c>
      <c r="J184" s="294"/>
      <c r="K184" s="342"/>
    </row>
    <row r="185" s="1" customFormat="1" ht="15" customHeight="1">
      <c r="B185" s="319"/>
      <c r="C185" s="294" t="s">
        <v>139</v>
      </c>
      <c r="D185" s="294"/>
      <c r="E185" s="294"/>
      <c r="F185" s="317" t="s">
        <v>1681</v>
      </c>
      <c r="G185" s="294"/>
      <c r="H185" s="294" t="s">
        <v>1753</v>
      </c>
      <c r="I185" s="294" t="s">
        <v>1677</v>
      </c>
      <c r="J185" s="294">
        <v>50</v>
      </c>
      <c r="K185" s="342"/>
    </row>
    <row r="186" s="1" customFormat="1" ht="15" customHeight="1">
      <c r="B186" s="319"/>
      <c r="C186" s="294" t="s">
        <v>1754</v>
      </c>
      <c r="D186" s="294"/>
      <c r="E186" s="294"/>
      <c r="F186" s="317" t="s">
        <v>1681</v>
      </c>
      <c r="G186" s="294"/>
      <c r="H186" s="294" t="s">
        <v>1755</v>
      </c>
      <c r="I186" s="294" t="s">
        <v>1756</v>
      </c>
      <c r="J186" s="294"/>
      <c r="K186" s="342"/>
    </row>
    <row r="187" s="1" customFormat="1" ht="15" customHeight="1">
      <c r="B187" s="319"/>
      <c r="C187" s="294" t="s">
        <v>1757</v>
      </c>
      <c r="D187" s="294"/>
      <c r="E187" s="294"/>
      <c r="F187" s="317" t="s">
        <v>1681</v>
      </c>
      <c r="G187" s="294"/>
      <c r="H187" s="294" t="s">
        <v>1758</v>
      </c>
      <c r="I187" s="294" t="s">
        <v>1756</v>
      </c>
      <c r="J187" s="294"/>
      <c r="K187" s="342"/>
    </row>
    <row r="188" s="1" customFormat="1" ht="15" customHeight="1">
      <c r="B188" s="319"/>
      <c r="C188" s="294" t="s">
        <v>1759</v>
      </c>
      <c r="D188" s="294"/>
      <c r="E188" s="294"/>
      <c r="F188" s="317" t="s">
        <v>1681</v>
      </c>
      <c r="G188" s="294"/>
      <c r="H188" s="294" t="s">
        <v>1760</v>
      </c>
      <c r="I188" s="294" t="s">
        <v>1756</v>
      </c>
      <c r="J188" s="294"/>
      <c r="K188" s="342"/>
    </row>
    <row r="189" s="1" customFormat="1" ht="15" customHeight="1">
      <c r="B189" s="319"/>
      <c r="C189" s="355" t="s">
        <v>1761</v>
      </c>
      <c r="D189" s="294"/>
      <c r="E189" s="294"/>
      <c r="F189" s="317" t="s">
        <v>1681</v>
      </c>
      <c r="G189" s="294"/>
      <c r="H189" s="294" t="s">
        <v>1762</v>
      </c>
      <c r="I189" s="294" t="s">
        <v>1763</v>
      </c>
      <c r="J189" s="356" t="s">
        <v>1764</v>
      </c>
      <c r="K189" s="342"/>
    </row>
    <row r="190" s="1" customFormat="1" ht="15" customHeight="1">
      <c r="B190" s="319"/>
      <c r="C190" s="355" t="s">
        <v>50</v>
      </c>
      <c r="D190" s="294"/>
      <c r="E190" s="294"/>
      <c r="F190" s="317" t="s">
        <v>1675</v>
      </c>
      <c r="G190" s="294"/>
      <c r="H190" s="291" t="s">
        <v>1765</v>
      </c>
      <c r="I190" s="294" t="s">
        <v>1766</v>
      </c>
      <c r="J190" s="294"/>
      <c r="K190" s="342"/>
    </row>
    <row r="191" s="1" customFormat="1" ht="15" customHeight="1">
      <c r="B191" s="319"/>
      <c r="C191" s="355" t="s">
        <v>1767</v>
      </c>
      <c r="D191" s="294"/>
      <c r="E191" s="294"/>
      <c r="F191" s="317" t="s">
        <v>1675</v>
      </c>
      <c r="G191" s="294"/>
      <c r="H191" s="294" t="s">
        <v>1768</v>
      </c>
      <c r="I191" s="294" t="s">
        <v>1710</v>
      </c>
      <c r="J191" s="294"/>
      <c r="K191" s="342"/>
    </row>
    <row r="192" s="1" customFormat="1" ht="15" customHeight="1">
      <c r="B192" s="319"/>
      <c r="C192" s="355" t="s">
        <v>1769</v>
      </c>
      <c r="D192" s="294"/>
      <c r="E192" s="294"/>
      <c r="F192" s="317" t="s">
        <v>1675</v>
      </c>
      <c r="G192" s="294"/>
      <c r="H192" s="294" t="s">
        <v>1770</v>
      </c>
      <c r="I192" s="294" t="s">
        <v>1710</v>
      </c>
      <c r="J192" s="294"/>
      <c r="K192" s="342"/>
    </row>
    <row r="193" s="1" customFormat="1" ht="15" customHeight="1">
      <c r="B193" s="319"/>
      <c r="C193" s="355" t="s">
        <v>1771</v>
      </c>
      <c r="D193" s="294"/>
      <c r="E193" s="294"/>
      <c r="F193" s="317" t="s">
        <v>1681</v>
      </c>
      <c r="G193" s="294"/>
      <c r="H193" s="294" t="s">
        <v>1772</v>
      </c>
      <c r="I193" s="294" t="s">
        <v>1710</v>
      </c>
      <c r="J193" s="294"/>
      <c r="K193" s="342"/>
    </row>
    <row r="194" s="1" customFormat="1" ht="15" customHeight="1">
      <c r="B194" s="348"/>
      <c r="C194" s="357"/>
      <c r="D194" s="328"/>
      <c r="E194" s="328"/>
      <c r="F194" s="328"/>
      <c r="G194" s="328"/>
      <c r="H194" s="328"/>
      <c r="I194" s="328"/>
      <c r="J194" s="328"/>
      <c r="K194" s="349"/>
    </row>
    <row r="195" s="1" customFormat="1" ht="18.75" customHeight="1">
      <c r="B195" s="330"/>
      <c r="C195" s="340"/>
      <c r="D195" s="340"/>
      <c r="E195" s="340"/>
      <c r="F195" s="350"/>
      <c r="G195" s="340"/>
      <c r="H195" s="340"/>
      <c r="I195" s="340"/>
      <c r="J195" s="340"/>
      <c r="K195" s="330"/>
    </row>
    <row r="196" s="1" customFormat="1" ht="18.75" customHeight="1">
      <c r="B196" s="330"/>
      <c r="C196" s="340"/>
      <c r="D196" s="340"/>
      <c r="E196" s="340"/>
      <c r="F196" s="350"/>
      <c r="G196" s="340"/>
      <c r="H196" s="340"/>
      <c r="I196" s="340"/>
      <c r="J196" s="340"/>
      <c r="K196" s="330"/>
    </row>
    <row r="197" s="1" customFormat="1" ht="18.75" customHeight="1">
      <c r="B197" s="302"/>
      <c r="C197" s="302"/>
      <c r="D197" s="302"/>
      <c r="E197" s="302"/>
      <c r="F197" s="302"/>
      <c r="G197" s="302"/>
      <c r="H197" s="302"/>
      <c r="I197" s="302"/>
      <c r="J197" s="302"/>
      <c r="K197" s="302"/>
    </row>
    <row r="198" s="1" customFormat="1" ht="13.5">
      <c r="B198" s="281"/>
      <c r="C198" s="282"/>
      <c r="D198" s="282"/>
      <c r="E198" s="282"/>
      <c r="F198" s="282"/>
      <c r="G198" s="282"/>
      <c r="H198" s="282"/>
      <c r="I198" s="282"/>
      <c r="J198" s="282"/>
      <c r="K198" s="283"/>
    </row>
    <row r="199" s="1" customFormat="1" ht="21">
      <c r="B199" s="284"/>
      <c r="C199" s="285" t="s">
        <v>1773</v>
      </c>
      <c r="D199" s="285"/>
      <c r="E199" s="285"/>
      <c r="F199" s="285"/>
      <c r="G199" s="285"/>
      <c r="H199" s="285"/>
      <c r="I199" s="285"/>
      <c r="J199" s="285"/>
      <c r="K199" s="286"/>
    </row>
    <row r="200" s="1" customFormat="1" ht="25.5" customHeight="1">
      <c r="B200" s="284"/>
      <c r="C200" s="358" t="s">
        <v>1774</v>
      </c>
      <c r="D200" s="358"/>
      <c r="E200" s="358"/>
      <c r="F200" s="358" t="s">
        <v>1775</v>
      </c>
      <c r="G200" s="359"/>
      <c r="H200" s="358" t="s">
        <v>1776</v>
      </c>
      <c r="I200" s="358"/>
      <c r="J200" s="358"/>
      <c r="K200" s="286"/>
    </row>
    <row r="201" s="1" customFormat="1" ht="5.25" customHeight="1">
      <c r="B201" s="319"/>
      <c r="C201" s="314"/>
      <c r="D201" s="314"/>
      <c r="E201" s="314"/>
      <c r="F201" s="314"/>
      <c r="G201" s="340"/>
      <c r="H201" s="314"/>
      <c r="I201" s="314"/>
      <c r="J201" s="314"/>
      <c r="K201" s="342"/>
    </row>
    <row r="202" s="1" customFormat="1" ht="15" customHeight="1">
      <c r="B202" s="319"/>
      <c r="C202" s="294" t="s">
        <v>1766</v>
      </c>
      <c r="D202" s="294"/>
      <c r="E202" s="294"/>
      <c r="F202" s="317" t="s">
        <v>51</v>
      </c>
      <c r="G202" s="294"/>
      <c r="H202" s="294" t="s">
        <v>1777</v>
      </c>
      <c r="I202" s="294"/>
      <c r="J202" s="294"/>
      <c r="K202" s="342"/>
    </row>
    <row r="203" s="1" customFormat="1" ht="15" customHeight="1">
      <c r="B203" s="319"/>
      <c r="C203" s="294"/>
      <c r="D203" s="294"/>
      <c r="E203" s="294"/>
      <c r="F203" s="317" t="s">
        <v>52</v>
      </c>
      <c r="G203" s="294"/>
      <c r="H203" s="294" t="s">
        <v>1778</v>
      </c>
      <c r="I203" s="294"/>
      <c r="J203" s="294"/>
      <c r="K203" s="342"/>
    </row>
    <row r="204" s="1" customFormat="1" ht="15" customHeight="1">
      <c r="B204" s="319"/>
      <c r="C204" s="294"/>
      <c r="D204" s="294"/>
      <c r="E204" s="294"/>
      <c r="F204" s="317" t="s">
        <v>55</v>
      </c>
      <c r="G204" s="294"/>
      <c r="H204" s="294" t="s">
        <v>1779</v>
      </c>
      <c r="I204" s="294"/>
      <c r="J204" s="294"/>
      <c r="K204" s="342"/>
    </row>
    <row r="205" s="1" customFormat="1" ht="15" customHeight="1">
      <c r="B205" s="319"/>
      <c r="C205" s="294"/>
      <c r="D205" s="294"/>
      <c r="E205" s="294"/>
      <c r="F205" s="317" t="s">
        <v>53</v>
      </c>
      <c r="G205" s="294"/>
      <c r="H205" s="294" t="s">
        <v>1780</v>
      </c>
      <c r="I205" s="294"/>
      <c r="J205" s="294"/>
      <c r="K205" s="342"/>
    </row>
    <row r="206" s="1" customFormat="1" ht="15" customHeight="1">
      <c r="B206" s="319"/>
      <c r="C206" s="294"/>
      <c r="D206" s="294"/>
      <c r="E206" s="294"/>
      <c r="F206" s="317" t="s">
        <v>54</v>
      </c>
      <c r="G206" s="294"/>
      <c r="H206" s="294" t="s">
        <v>1781</v>
      </c>
      <c r="I206" s="294"/>
      <c r="J206" s="294"/>
      <c r="K206" s="342"/>
    </row>
    <row r="207" s="1" customFormat="1" ht="15" customHeight="1">
      <c r="B207" s="319"/>
      <c r="C207" s="294"/>
      <c r="D207" s="294"/>
      <c r="E207" s="294"/>
      <c r="F207" s="317"/>
      <c r="G207" s="294"/>
      <c r="H207" s="294"/>
      <c r="I207" s="294"/>
      <c r="J207" s="294"/>
      <c r="K207" s="342"/>
    </row>
    <row r="208" s="1" customFormat="1" ht="15" customHeight="1">
      <c r="B208" s="319"/>
      <c r="C208" s="294" t="s">
        <v>1722</v>
      </c>
      <c r="D208" s="294"/>
      <c r="E208" s="294"/>
      <c r="F208" s="317" t="s">
        <v>87</v>
      </c>
      <c r="G208" s="294"/>
      <c r="H208" s="294" t="s">
        <v>1782</v>
      </c>
      <c r="I208" s="294"/>
      <c r="J208" s="294"/>
      <c r="K208" s="342"/>
    </row>
    <row r="209" s="1" customFormat="1" ht="15" customHeight="1">
      <c r="B209" s="319"/>
      <c r="C209" s="294"/>
      <c r="D209" s="294"/>
      <c r="E209" s="294"/>
      <c r="F209" s="317" t="s">
        <v>99</v>
      </c>
      <c r="G209" s="294"/>
      <c r="H209" s="294" t="s">
        <v>1620</v>
      </c>
      <c r="I209" s="294"/>
      <c r="J209" s="294"/>
      <c r="K209" s="342"/>
    </row>
    <row r="210" s="1" customFormat="1" ht="15" customHeight="1">
      <c r="B210" s="319"/>
      <c r="C210" s="294"/>
      <c r="D210" s="294"/>
      <c r="E210" s="294"/>
      <c r="F210" s="317" t="s">
        <v>92</v>
      </c>
      <c r="G210" s="294"/>
      <c r="H210" s="294" t="s">
        <v>1783</v>
      </c>
      <c r="I210" s="294"/>
      <c r="J210" s="294"/>
      <c r="K210" s="342"/>
    </row>
    <row r="211" s="1" customFormat="1" ht="15" customHeight="1">
      <c r="B211" s="360"/>
      <c r="C211" s="294"/>
      <c r="D211" s="294"/>
      <c r="E211" s="294"/>
      <c r="F211" s="317" t="s">
        <v>101</v>
      </c>
      <c r="G211" s="355"/>
      <c r="H211" s="346" t="s">
        <v>102</v>
      </c>
      <c r="I211" s="346"/>
      <c r="J211" s="346"/>
      <c r="K211" s="361"/>
    </row>
    <row r="212" s="1" customFormat="1" ht="15" customHeight="1">
      <c r="B212" s="360"/>
      <c r="C212" s="294"/>
      <c r="D212" s="294"/>
      <c r="E212" s="294"/>
      <c r="F212" s="317" t="s">
        <v>1621</v>
      </c>
      <c r="G212" s="355"/>
      <c r="H212" s="346" t="s">
        <v>1600</v>
      </c>
      <c r="I212" s="346"/>
      <c r="J212" s="346"/>
      <c r="K212" s="361"/>
    </row>
    <row r="213" s="1" customFormat="1" ht="15" customHeight="1">
      <c r="B213" s="360"/>
      <c r="C213" s="294"/>
      <c r="D213" s="294"/>
      <c r="E213" s="294"/>
      <c r="F213" s="317"/>
      <c r="G213" s="355"/>
      <c r="H213" s="346"/>
      <c r="I213" s="346"/>
      <c r="J213" s="346"/>
      <c r="K213" s="361"/>
    </row>
    <row r="214" s="1" customFormat="1" ht="15" customHeight="1">
      <c r="B214" s="360"/>
      <c r="C214" s="294" t="s">
        <v>1746</v>
      </c>
      <c r="D214" s="294"/>
      <c r="E214" s="294"/>
      <c r="F214" s="317">
        <v>1</v>
      </c>
      <c r="G214" s="355"/>
      <c r="H214" s="346" t="s">
        <v>1784</v>
      </c>
      <c r="I214" s="346"/>
      <c r="J214" s="346"/>
      <c r="K214" s="361"/>
    </row>
    <row r="215" s="1" customFormat="1" ht="15" customHeight="1">
      <c r="B215" s="360"/>
      <c r="C215" s="294"/>
      <c r="D215" s="294"/>
      <c r="E215" s="294"/>
      <c r="F215" s="317">
        <v>2</v>
      </c>
      <c r="G215" s="355"/>
      <c r="H215" s="346" t="s">
        <v>1785</v>
      </c>
      <c r="I215" s="346"/>
      <c r="J215" s="346"/>
      <c r="K215" s="361"/>
    </row>
    <row r="216" s="1" customFormat="1" ht="15" customHeight="1">
      <c r="B216" s="360"/>
      <c r="C216" s="294"/>
      <c r="D216" s="294"/>
      <c r="E216" s="294"/>
      <c r="F216" s="317">
        <v>3</v>
      </c>
      <c r="G216" s="355"/>
      <c r="H216" s="346" t="s">
        <v>1786</v>
      </c>
      <c r="I216" s="346"/>
      <c r="J216" s="346"/>
      <c r="K216" s="361"/>
    </row>
    <row r="217" s="1" customFormat="1" ht="15" customHeight="1">
      <c r="B217" s="360"/>
      <c r="C217" s="294"/>
      <c r="D217" s="294"/>
      <c r="E217" s="294"/>
      <c r="F217" s="317">
        <v>4</v>
      </c>
      <c r="G217" s="355"/>
      <c r="H217" s="346" t="s">
        <v>1787</v>
      </c>
      <c r="I217" s="346"/>
      <c r="J217" s="346"/>
      <c r="K217" s="361"/>
    </row>
    <row r="218" s="1" customFormat="1" ht="12.75" customHeight="1">
      <c r="B218" s="362"/>
      <c r="C218" s="363"/>
      <c r="D218" s="363"/>
      <c r="E218" s="363"/>
      <c r="F218" s="363"/>
      <c r="G218" s="363"/>
      <c r="H218" s="363"/>
      <c r="I218" s="363"/>
      <c r="J218" s="363"/>
      <c r="K218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Luděk Štuller</dc:creator>
  <cp:lastModifiedBy>Luděk Štuller</cp:lastModifiedBy>
  <dcterms:created xsi:type="dcterms:W3CDTF">2022-10-18T19:29:20Z</dcterms:created>
  <dcterms:modified xsi:type="dcterms:W3CDTF">2022-10-18T19:29:32Z</dcterms:modified>
</cp:coreProperties>
</file>