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/>
  <bookViews>
    <workbookView xWindow="4035" yWindow="2175" windowWidth="21600" windowHeight="11445" activeTab="0"/>
  </bookViews>
  <sheets>
    <sheet name="Rekapitulace stavby" sheetId="1" r:id="rId1"/>
    <sheet name="Etapa 1 - MJČ" sheetId="2" r:id="rId2"/>
    <sheet name="Etapa 2 - MOR" sheetId="3" r:id="rId3"/>
    <sheet name="Etapa 3 - MUR" sheetId="4" r:id="rId4"/>
  </sheets>
  <definedNames>
    <definedName name="_xlnm._FilterDatabase" localSheetId="1" hidden="1">'Etapa 1 - MJČ'!$C$120:$K$186</definedName>
    <definedName name="_xlnm._FilterDatabase" localSheetId="2" hidden="1">'Etapa 2 - MOR'!$C$118:$K$129</definedName>
    <definedName name="_xlnm._FilterDatabase" localSheetId="3" hidden="1">'Etapa 3 - MUR'!$C$120:$K$180</definedName>
    <definedName name="_xlnm.Print_Area" localSheetId="1">'Etapa 1 - MJČ'!$C$4:$J$76,'Etapa 1 - MJČ'!$C$82:$J$102,'Etapa 1 - MJČ'!$C$108:$K$186</definedName>
    <definedName name="_xlnm.Print_Area" localSheetId="2">'Etapa 2 - MOR'!$C$4:$J$76,'Etapa 2 - MOR'!$C$82:$J$100,'Etapa 2 - MOR'!$C$106:$K$129</definedName>
    <definedName name="_xlnm.Print_Area" localSheetId="3">'Etapa 3 - MUR'!$C$4:$J$76,'Etapa 3 - MUR'!$C$82:$J$102,'Etapa 3 - MUR'!$C$108:$K$180</definedName>
    <definedName name="_xlnm.Print_Area" localSheetId="0">'Rekapitulace stavby'!$D$4:$AO$76,'Rekapitulace stavby'!$C$82:$AQ$98</definedName>
    <definedName name="_xlnm.Print_Titles" localSheetId="0">'Rekapitulace stavby'!$92:$92</definedName>
    <definedName name="_xlnm.Print_Titles" localSheetId="1">'Etapa 1 - MJČ'!$120:$120</definedName>
    <definedName name="_xlnm.Print_Titles" localSheetId="2">'Etapa 2 - MOR'!$118:$118</definedName>
    <definedName name="_xlnm.Print_Titles" localSheetId="3">'Etapa 3 - MUR'!$120:$120</definedName>
  </definedNames>
  <calcPr calcId="191029"/>
</workbook>
</file>

<file path=xl/sharedStrings.xml><?xml version="1.0" encoding="utf-8"?>
<sst xmlns="http://schemas.openxmlformats.org/spreadsheetml/2006/main" count="2356" uniqueCount="394">
  <si>
    <t>Export Komplet</t>
  </si>
  <si>
    <t/>
  </si>
  <si>
    <t>2.0</t>
  </si>
  <si>
    <t>False</t>
  </si>
  <si>
    <t>{a5b64c1d-8090-400b-b31d-b43104308b27}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</si>
  <si>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</si>
  <si>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</si>
  <si>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</si>
  <si>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</si>
  <si>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</si>
  <si>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</si>
  <si>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</si>
  <si>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</si>
  <si>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2020/26A</t>
  </si>
  <si>
    <t>Stavba:</t>
  </si>
  <si>
    <t>Rekonstrukce stávajících dopravního kamerového systému Masarykova x Štefánikova, Ústí n.L.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</si>
  <si>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</si>
  <si>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</si>
  <si>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</si>
  <si>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</si>
  <si>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</si>
  <si>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</si>
  <si>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</si>
  <si>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</si>
  <si>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</si>
  <si>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</si>
  <si>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</si>
  <si>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</si>
  <si>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</si>
  <si>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</si>
  <si>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</si>
  <si>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</si>
  <si>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</si>
  <si>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</si>
  <si>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</si>
  <si>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</si>
  <si>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</si>
  <si>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</si>
  <si>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</si>
  <si>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</si>
  <si>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</si>
  <si>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</si>
  <si>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</si>
  <si>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</si>
  <si>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</si>
  <si>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</si>
  <si>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</si>
  <si>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</si>
  <si>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</si>
  <si>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</si>
  <si>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</si>
  <si>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</si>
  <si>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</si>
  <si>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</si>
  <si>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</si>
  <si>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</si>
  <si>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</si>
  <si>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</si>
  <si>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</si>
  <si>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</si>
  <si>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</si>
  <si>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</si>
  <si>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</si>
  <si>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</si>
  <si>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</si>
  <si>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</si>
  <si>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</si>
  <si>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</si>
  <si>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</si>
  <si>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</si>
  <si>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</si>
  <si>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</si>
  <si>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</si>
  <si>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</si>
  <si>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Etapa 1</t>
  </si>
  <si>
    <t>MJČ</t>
  </si>
  <si>
    <t>STA</t>
  </si>
  <si>
    <t>1</t>
  </si>
  <si>
    <t>{eced28dd-8b39-4478-a2f8-48bb94b16189}</t>
  </si>
  <si>
    <t>2</t>
  </si>
  <si>
    <t>Etapa 2</t>
  </si>
  <si>
    <t>MOR</t>
  </si>
  <si>
    <t>{77447d2e-6f7f-4b60-8a53-d7d7f41491b0}</t>
  </si>
  <si>
    <t>Etapa 3</t>
  </si>
  <si>
    <t>MUR</t>
  </si>
  <si>
    <t>{3f1626ad-251f-421d-8d85-3b41ff9526b9}</t>
  </si>
  <si>
    <t>KRYCÍ LIST SOUPISU PRACÍ</t>
  </si>
  <si>
    <t>Objekt:</t>
  </si>
  <si>
    <t>Etapa 1 - MJČ</t>
  </si>
  <si>
    <t>REKAPITULACE ČLENĚNÍ SOUPISU PRACÍ</t>
  </si>
  <si>
    <t>Kód dílu - Popis</t>
  </si>
  <si>
    <t>Cena celkem [CZK]</t>
  </si>
  <si>
    <t>Náklady ze soupisu prací</t>
  </si>
  <si>
    <t>-1</t>
  </si>
  <si>
    <t>D1 - Dodávky</t>
  </si>
  <si>
    <t>D2 - Demontáže</t>
  </si>
  <si>
    <t>D3 - Montáž</t>
  </si>
  <si>
    <t>D4 - Zemní práce</t>
  </si>
  <si>
    <t>D5 -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</si>
  <si>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</si>
  <si>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</si>
  <si>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</si>
  <si>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</si>
  <si>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</si>
  <si>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</si>
  <si>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</si>
  <si>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</si>
  <si>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</si>
  <si>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</si>
  <si>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</si>
  <si>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</si>
  <si>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</si>
  <si>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</si>
  <si>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Dodávky</t>
  </si>
  <si>
    <t>ROZPOCET</t>
  </si>
  <si>
    <t>M</t>
  </si>
  <si>
    <t>Pol1</t>
  </si>
  <si>
    <t>Switch centrální L2 s managementem, se zvýšenou teplotní odolností (-40°C - 75°C) 12 porty SFP, 8x 10/100/1000Base-TX RJ45 porty, DIN</t>
  </si>
  <si>
    <t>ks</t>
  </si>
  <si>
    <t>8</t>
  </si>
  <si>
    <t>4</t>
  </si>
  <si>
    <t>-1061518887</t>
  </si>
  <si>
    <t>Pol2</t>
  </si>
  <si>
    <t>Switch do podružných rozvaděčů na DIN, L2 s managementem, se zvýšenou teplotní odolností (-40°C - 75°C) min. 4 porty SFP combo, 4 porty Gigabit Ethernet</t>
  </si>
  <si>
    <t>2050007986</t>
  </si>
  <si>
    <t>3</t>
  </si>
  <si>
    <t>Pol3</t>
  </si>
  <si>
    <t>Modul SFP 1Gb/s SM 20km 1310 nm -40°C až +85°C 1vl.</t>
  </si>
  <si>
    <t>Pol4</t>
  </si>
  <si>
    <t>Modul SFP 1Gb/s MM 2km 1310 nm -40°C až +85°C 2vl.</t>
  </si>
  <si>
    <t>5</t>
  </si>
  <si>
    <t>406100005</t>
  </si>
  <si>
    <t>Detekční kamerová technologie detailová den/noc, venkovní kryt s vyhříváním, pro jeden směr (dva pruhy, 1-2kamery dle technologie), včetně kabeláže</t>
  </si>
  <si>
    <t>6</t>
  </si>
  <si>
    <t>406100005.1</t>
  </si>
  <si>
    <t>Detekční kamerová technologie přehledvá den/noc, venkovní kryt s vyhříváním, pro jeden směr (dva pruhy), včetně kabeláže</t>
  </si>
  <si>
    <t>7</t>
  </si>
  <si>
    <t>404611626</t>
  </si>
  <si>
    <t>Vyhodnocovací jednotka centrální MJČ/MOR/MUR do hlavního datového rozvaděče včetně montážích dílů</t>
  </si>
  <si>
    <t>-1586925465</t>
  </si>
  <si>
    <t>406100033</t>
  </si>
  <si>
    <t>SW licence MJČ</t>
  </si>
  <si>
    <t>1296297548</t>
  </si>
  <si>
    <t>9</t>
  </si>
  <si>
    <t>406100035</t>
  </si>
  <si>
    <t>Infračervená záblesková jednotka pro přisvícení masky a obličeje řidiče, pro jeden pruh</t>
  </si>
  <si>
    <t>10</t>
  </si>
  <si>
    <t>406100035.1</t>
  </si>
  <si>
    <t>Infračervená jednotka pro přisvícení RZ, pro jeden směr (2 pruhy)</t>
  </si>
  <si>
    <t>12</t>
  </si>
  <si>
    <t>11</t>
  </si>
  <si>
    <t>Pol7</t>
  </si>
  <si>
    <t>Kabelové chráničky UV odolné ke kamerám, IR přísvitů, bleskům, GPS, wifi pr. 21</t>
  </si>
  <si>
    <t>m</t>
  </si>
  <si>
    <t>14</t>
  </si>
  <si>
    <t>Pol8</t>
  </si>
  <si>
    <t>Koncovky a průchodky pro UV odolné chráničky</t>
  </si>
  <si>
    <t>16</t>
  </si>
  <si>
    <t>13</t>
  </si>
  <si>
    <t>Pol9</t>
  </si>
  <si>
    <t>Ochranný kryt kabelového vývodu pod rozvaděčem upevněním na sloup</t>
  </si>
  <si>
    <t>18</t>
  </si>
  <si>
    <t>Pol10</t>
  </si>
  <si>
    <t>Kabel FTP CAT6-4x2xAWG 24 - venkovní</t>
  </si>
  <si>
    <t>20</t>
  </si>
  <si>
    <t>Pol11</t>
  </si>
  <si>
    <t>Kabel optický micro 6G9/125</t>
  </si>
  <si>
    <t>22</t>
  </si>
  <si>
    <t>404611626.1</t>
  </si>
  <si>
    <t>Podružný rozvaděč na sloup 800x600x300mm včetně montážích dílů - detail</t>
  </si>
  <si>
    <t>24</t>
  </si>
  <si>
    <t>17</t>
  </si>
  <si>
    <t>Pol12</t>
  </si>
  <si>
    <t>Napájení a řídící elektronika - rozvaděč detail</t>
  </si>
  <si>
    <t>26</t>
  </si>
  <si>
    <t>404611626.2</t>
  </si>
  <si>
    <t>Podružný rozvaděč na sloup 600x400x230mm včetně montážích dílů - přehled</t>
  </si>
  <si>
    <t>28</t>
  </si>
  <si>
    <t>19</t>
  </si>
  <si>
    <t>Pol13</t>
  </si>
  <si>
    <t>Napájení a řídící elektronika - rozvaděč přehled</t>
  </si>
  <si>
    <t>30</t>
  </si>
  <si>
    <t>Pol14</t>
  </si>
  <si>
    <t>Hlavní datový rozvaděč 1200, Š 800, H 800 mm včetně montážní desky plné, 19" vertikální lišty pro rozvaděč V 1200mm 25U,</t>
  </si>
  <si>
    <t>32</t>
  </si>
  <si>
    <t>Pol15</t>
  </si>
  <si>
    <t>Střecha perforovaná prodatový rozvaděč Š 800 x H 800 mm</t>
  </si>
  <si>
    <t>34</t>
  </si>
  <si>
    <t>Pol16</t>
  </si>
  <si>
    <t>Montážní rám do betonu 800x800 mm, sada</t>
  </si>
  <si>
    <t>36</t>
  </si>
  <si>
    <t>23</t>
  </si>
  <si>
    <t>Pol17</t>
  </si>
  <si>
    <t>Sokl pro datový rozvaděč V 400 x Š 800 x H 800 mm, nerezový lakovaný RAL 7046</t>
  </si>
  <si>
    <t>38</t>
  </si>
  <si>
    <t>Pol18</t>
  </si>
  <si>
    <t>Napájení a řídící elektronika - hlavní datový rozvaděč</t>
  </si>
  <si>
    <t>40</t>
  </si>
  <si>
    <t>25</t>
  </si>
  <si>
    <t>35442110</t>
  </si>
  <si>
    <t>Štítek kabelový s upevňovacím páskem</t>
  </si>
  <si>
    <t>42</t>
  </si>
  <si>
    <t>404611601</t>
  </si>
  <si>
    <t>Přijímač GPS včetně držáku</t>
  </si>
  <si>
    <t>44</t>
  </si>
  <si>
    <t>27</t>
  </si>
  <si>
    <t>Pol19</t>
  </si>
  <si>
    <t>Držák rezervy optického kabelu do rozvaděče</t>
  </si>
  <si>
    <t>46</t>
  </si>
  <si>
    <t>Pol20</t>
  </si>
  <si>
    <t>Rozvaděč optický na DIN, až 8 LC</t>
  </si>
  <si>
    <t>48</t>
  </si>
  <si>
    <t>29</t>
  </si>
  <si>
    <t>Pol21</t>
  </si>
  <si>
    <t>Rozvaděč optický rack 19",24 LC/E2000 2U</t>
  </si>
  <si>
    <t>-660792026</t>
  </si>
  <si>
    <t>Pol54</t>
  </si>
  <si>
    <t>"Elektroměr 230V/16A s I/O pro montáž na DIN lištu.
2 kanálový elektroměr 230V / 16A s relé na výstupu připojený do LAN (Ethernet), http get, SNMP v1 a v3"</t>
  </si>
  <si>
    <t>1008172494</t>
  </si>
  <si>
    <t>31</t>
  </si>
  <si>
    <t>Pol22</t>
  </si>
  <si>
    <t>Drobný materiál</t>
  </si>
  <si>
    <t>kpl</t>
  </si>
  <si>
    <t>50</t>
  </si>
  <si>
    <t>D2</t>
  </si>
  <si>
    <t>Demontáže</t>
  </si>
  <si>
    <t>K</t>
  </si>
  <si>
    <t>Pol23</t>
  </si>
  <si>
    <t>Hlavní datový rozvaděč včetně instalovaného PC, ukončení optiky, elektronického vybavení, síťových prvků, vybourání zákadu - Štefánikova</t>
  </si>
  <si>
    <t>52</t>
  </si>
  <si>
    <t>33</t>
  </si>
  <si>
    <t>Pol24</t>
  </si>
  <si>
    <t>Podružný datový rozvaděč kamerový na sloup včetně vnitřního vybavení, ukončení optiky, síťových prvků - Štefánikova</t>
  </si>
  <si>
    <t>54</t>
  </si>
  <si>
    <t>Pol25</t>
  </si>
  <si>
    <t>Hlavní datový rozvaděč (bez vlastního rozvaděče) - instalované PC, elektronické vybavení, síťové prvky - Rondel</t>
  </si>
  <si>
    <t>56</t>
  </si>
  <si>
    <t>35</t>
  </si>
  <si>
    <t>Pol26</t>
  </si>
  <si>
    <t>Podružný datový rozvaděč (bez vlastního rozvaděče) - elektronické vybavení, síťové prvky - Rondel</t>
  </si>
  <si>
    <t>58</t>
  </si>
  <si>
    <t>Kamera z výložníku včetně přívodního vedení a držáku</t>
  </si>
  <si>
    <t>60</t>
  </si>
  <si>
    <t>37</t>
  </si>
  <si>
    <t>Infračervená jednotka pro přisvícení RZ včetně přívodního vedení</t>
  </si>
  <si>
    <t>62</t>
  </si>
  <si>
    <t>D3</t>
  </si>
  <si>
    <t>Montáž</t>
  </si>
  <si>
    <t>Pol28</t>
  </si>
  <si>
    <t>Instalace systému MJČ (jeden směr, dva pruhy)</t>
  </si>
  <si>
    <t>-471051780</t>
  </si>
  <si>
    <t>39</t>
  </si>
  <si>
    <t>220182002R</t>
  </si>
  <si>
    <t>Zatažení kabelu do chráničky</t>
  </si>
  <si>
    <t>64</t>
  </si>
  <si>
    <t>220110346</t>
  </si>
  <si>
    <t>Montáž kabelového štítku včetně vyražení znaku na štítek, připevnění na kabel, ovinutí štítku páskou pro označení konce kabelu</t>
  </si>
  <si>
    <t>66</t>
  </si>
  <si>
    <t>41</t>
  </si>
  <si>
    <t>742330052R</t>
  </si>
  <si>
    <t>Ukončení kabelu datového včetně měření</t>
  </si>
  <si>
    <t>68</t>
  </si>
  <si>
    <t>Pol32</t>
  </si>
  <si>
    <t>Ukončení kabelu optického 6vl. LC/PC (8x4vl) včetně měření</t>
  </si>
  <si>
    <t>70</t>
  </si>
  <si>
    <t>43</t>
  </si>
  <si>
    <t>Pol33</t>
  </si>
  <si>
    <t>Ukončení kabelu optického 6vl. E2000/APC včetně měření (2x2vl)</t>
  </si>
  <si>
    <t>1657929002</t>
  </si>
  <si>
    <t>741130116</t>
  </si>
  <si>
    <t>Ukončení kabelu do 3x6</t>
  </si>
  <si>
    <t>72</t>
  </si>
  <si>
    <t>45</t>
  </si>
  <si>
    <t>471122123</t>
  </si>
  <si>
    <t>Ukončení kabelu do 3x10</t>
  </si>
  <si>
    <t>74</t>
  </si>
  <si>
    <t>460520161</t>
  </si>
  <si>
    <t>Montáž chrániček kabelových pr. 21mm</t>
  </si>
  <si>
    <t>76</t>
  </si>
  <si>
    <t>47</t>
  </si>
  <si>
    <t>210040035R</t>
  </si>
  <si>
    <t>Montáž ochranného krytu na kabely na stožár včetně napojení na rozvaděč technologie</t>
  </si>
  <si>
    <t>78</t>
  </si>
  <si>
    <t>Pol38</t>
  </si>
  <si>
    <t>Montáž a nastavení síťových prvků</t>
  </si>
  <si>
    <t>80</t>
  </si>
  <si>
    <t>49</t>
  </si>
  <si>
    <t>Pol55</t>
  </si>
  <si>
    <t>Instalace elektroměru včetně jeho nastavení a implementace do dohledového systému správce elektrické přípojky</t>
  </si>
  <si>
    <t>574925592</t>
  </si>
  <si>
    <t>220960131-R</t>
  </si>
  <si>
    <t>Montáž doplňků na stožár včetně vyměření místa pro upevnění, protažení kabelu, montáže GPS/WIFI, zapojení</t>
  </si>
  <si>
    <t>82</t>
  </si>
  <si>
    <t>51</t>
  </si>
  <si>
    <t>406100033-R</t>
  </si>
  <si>
    <t>Implementace SW pro zpracování přestupků, stažení dat z přehledových kamer DI PČR včetně proškolení</t>
  </si>
  <si>
    <t>84</t>
  </si>
  <si>
    <t>741854912</t>
  </si>
  <si>
    <t>Zjištění izolačního stavu zemních kabelů a vedení jedno měření</t>
  </si>
  <si>
    <t>kus</t>
  </si>
  <si>
    <t>86</t>
  </si>
  <si>
    <t>53</t>
  </si>
  <si>
    <t>Pol40</t>
  </si>
  <si>
    <t>Montáž držáku rezervy OK</t>
  </si>
  <si>
    <t>88</t>
  </si>
  <si>
    <t>Pol41</t>
  </si>
  <si>
    <t>Montáž optického rozvaděče</t>
  </si>
  <si>
    <t>90</t>
  </si>
  <si>
    <t>D4</t>
  </si>
  <si>
    <t>Zemní práce</t>
  </si>
  <si>
    <t>55</t>
  </si>
  <si>
    <t>460070364-R</t>
  </si>
  <si>
    <t>Úprava jámy pro datový rozvaděč (1x1x1m)</t>
  </si>
  <si>
    <t>92</t>
  </si>
  <si>
    <t>460650932</t>
  </si>
  <si>
    <t>Kladení dlažby  zámkové</t>
  </si>
  <si>
    <t>m2</t>
  </si>
  <si>
    <t>94</t>
  </si>
  <si>
    <t>D5</t>
  </si>
  <si>
    <t>Ostatní</t>
  </si>
  <si>
    <t>57</t>
  </si>
  <si>
    <t>Pol43</t>
  </si>
  <si>
    <t>96</t>
  </si>
  <si>
    <t>Pol44</t>
  </si>
  <si>
    <t>Dokumentace skutečného provedení</t>
  </si>
  <si>
    <t>98</t>
  </si>
  <si>
    <t>59</t>
  </si>
  <si>
    <t>Pol45</t>
  </si>
  <si>
    <t>Doprava materiálu</t>
  </si>
  <si>
    <t>100</t>
  </si>
  <si>
    <t>Pol46</t>
  </si>
  <si>
    <t>Revize elektro</t>
  </si>
  <si>
    <t>102</t>
  </si>
  <si>
    <t>Etapa 2 - MOR</t>
  </si>
  <si>
    <t>Pol5</t>
  </si>
  <si>
    <t>Detekční technologie MOR, pro jeden směr (dva pruhy), včetně kabeláže, upevnění  a  UV odolných chrániček</t>
  </si>
  <si>
    <t>-268278569</t>
  </si>
  <si>
    <t>Pol6</t>
  </si>
  <si>
    <t>SW licence MOR</t>
  </si>
  <si>
    <t>Pol29</t>
  </si>
  <si>
    <t>Instalace systému MOR (jeden směr, dva pruhy)</t>
  </si>
  <si>
    <t>Metrologické ověření MOR (2 směry po á 2 pruzích)</t>
  </si>
  <si>
    <t>Pol49</t>
  </si>
  <si>
    <t>-1452039481</t>
  </si>
  <si>
    <t>Pol50</t>
  </si>
  <si>
    <t>-189324905</t>
  </si>
  <si>
    <t>Pol51</t>
  </si>
  <si>
    <t>1878470400</t>
  </si>
  <si>
    <t>Etapa 3 - MUR</t>
  </si>
  <si>
    <t>-1804477966</t>
  </si>
  <si>
    <t>-2012171336</t>
  </si>
  <si>
    <t>R1</t>
  </si>
  <si>
    <t>Detekční kamerová technologie detailová den/noc, venkovní kryt s vyhříváním, pro jeden směr  a jeden pruh, včetně kabeláže</t>
  </si>
  <si>
    <t>1062511681</t>
  </si>
  <si>
    <t>R2</t>
  </si>
  <si>
    <t>Vyhodnocovací jednotka centrální MUR do hlavního datového rozvaděče včetně montážích dílů</t>
  </si>
  <si>
    <t>-1904523409</t>
  </si>
  <si>
    <t>R3</t>
  </si>
  <si>
    <t>SW licence MUR</t>
  </si>
  <si>
    <t>-292976474</t>
  </si>
  <si>
    <t>R4</t>
  </si>
  <si>
    <t>Infračervená jednotka pro přisvícení RZ, pro jeden směr (1 pruh)</t>
  </si>
  <si>
    <t>1083612097</t>
  </si>
  <si>
    <t>739085160</t>
  </si>
  <si>
    <t>Elektroměr 230V/16A s I/O pro montáž na DIN lištu.
2 kanálový elektroměr 230V / 16A s relé na výstupu připojený do LAN (Ethernet), http get, SNMP v1 a v3</t>
  </si>
  <si>
    <t>-749124119</t>
  </si>
  <si>
    <t>Hlavní datový rozvaděč včetně instalovaného PC, ukončení optiky, elektronického vybavení, síťových prvků, vybourání zákadu - Rondel</t>
  </si>
  <si>
    <t>R5</t>
  </si>
  <si>
    <t>Podružný datový rozvaděč kamerový na sloup včetně vnitřního vybavení, ukončení optiky - Rondel</t>
  </si>
  <si>
    <t>-1960417424</t>
  </si>
  <si>
    <t>R6</t>
  </si>
  <si>
    <t>Instalace systému MUR (jeden směr, jeden pruh)</t>
  </si>
  <si>
    <t>789226585</t>
  </si>
  <si>
    <t>R7</t>
  </si>
  <si>
    <t>Instalace systému MUR (jeden směr, dva pruhy)</t>
  </si>
  <si>
    <t>1127597152</t>
  </si>
  <si>
    <t>412996430</t>
  </si>
  <si>
    <t>R8</t>
  </si>
  <si>
    <t>Implementace SW pro zpracování přestupků včetně proškolení</t>
  </si>
  <si>
    <t>305000040</t>
  </si>
  <si>
    <t>R9</t>
  </si>
  <si>
    <t>Metrologické ověření MUR (2 směry po á 2 pruzích) včetně geodetického zaměření délky</t>
  </si>
  <si>
    <t>2083930054</t>
  </si>
  <si>
    <t>-771127534</t>
  </si>
  <si>
    <t>-1575186259</t>
  </si>
  <si>
    <t>-807822337</t>
  </si>
  <si>
    <t>R10</t>
  </si>
  <si>
    <t>Přesun svorkovnice SSZ B01 z MJS do R0</t>
  </si>
  <si>
    <t>-1182043434</t>
  </si>
  <si>
    <t>R11</t>
  </si>
  <si>
    <t xml:space="preserve">Navýšení příkonu přípojky elektro včetně výměny jističe a projednání s ČEZ Distribuce </t>
  </si>
  <si>
    <t>-340568592</t>
  </si>
  <si>
    <t>-513920535</t>
  </si>
  <si>
    <t>Provizorní dopravní značení během výstavby včetně schválení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</si>
</sst>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8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17" fillId="3" borderId="0" xfId="0" applyFont="1" applyFill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5" fillId="0" borderId="17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166" fontId="15" fillId="0" borderId="0" xfId="0" applyNumberFormat="1" applyFont="1" applyAlignment="1">
      <alignment vertical="center"/>
    </xf>
    <xf numFmtId="4" fontId="1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17" xfId="0" applyNumberFormat="1" applyFont="1" applyBorder="1" applyAlignment="1">
      <alignment vertical="center"/>
    </xf>
    <xf numFmtId="4" fontId="24" fillId="0" borderId="0" xfId="0" applyNumberFormat="1" applyFont="1" applyAlignment="1">
      <alignment vertical="center"/>
    </xf>
    <xf numFmtId="166" fontId="24" fillId="0" borderId="0" xfId="0" applyNumberFormat="1" applyFont="1" applyAlignment="1">
      <alignment vertical="center"/>
    </xf>
    <xf numFmtId="4" fontId="24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4" fillId="0" borderId="18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7" fillId="3" borderId="0" xfId="0" applyFont="1" applyFill="1" applyAlignment="1">
      <alignment horizontal="left" vertical="center"/>
    </xf>
    <xf numFmtId="0" fontId="17" fillId="3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4" fontId="19" fillId="0" borderId="0" xfId="0" applyNumberFormat="1" applyFont="1"/>
    <xf numFmtId="166" fontId="27" fillId="0" borderId="10" xfId="0" applyNumberFormat="1" applyFont="1" applyBorder="1"/>
    <xf numFmtId="166" fontId="27" fillId="0" borderId="11" xfId="0" applyNumberFormat="1" applyFont="1" applyBorder="1"/>
    <xf numFmtId="4" fontId="28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8" fillId="0" borderId="17" xfId="0" applyFont="1" applyBorder="1"/>
    <xf numFmtId="166" fontId="8" fillId="0" borderId="0" xfId="0" applyNumberFormat="1" applyFont="1"/>
    <xf numFmtId="166" fontId="8" fillId="0" borderId="12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7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166" fontId="18" fillId="0" borderId="0" xfId="0" applyNumberFormat="1" applyFont="1" applyAlignment="1">
      <alignment vertical="center"/>
    </xf>
    <xf numFmtId="166" fontId="18" fillId="0" borderId="12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166" fontId="18" fillId="0" borderId="19" xfId="0" applyNumberFormat="1" applyFont="1" applyBorder="1" applyAlignment="1">
      <alignment vertical="center"/>
    </xf>
    <xf numFmtId="166" fontId="18" fillId="0" borderId="20" xfId="0" applyNumberFormat="1" applyFont="1" applyBorder="1" applyAlignment="1">
      <alignment vertical="center"/>
    </xf>
    <xf numFmtId="4" fontId="17" fillId="4" borderId="22" xfId="0" applyNumberFormat="1" applyFont="1" applyFill="1" applyBorder="1" applyAlignment="1" applyProtection="1">
      <alignment vertical="center"/>
      <protection locked="0"/>
    </xf>
    <xf numFmtId="14" fontId="3" fillId="0" borderId="0" xfId="0" applyNumberFormat="1" applyFont="1" applyAlignment="1">
      <alignment horizontal="left" vertical="center"/>
    </xf>
    <xf numFmtId="0" fontId="10" fillId="5" borderId="0" xfId="0" applyFont="1" applyFill="1" applyAlignment="1">
      <alignment horizontal="center" vertical="center"/>
    </xf>
    <xf numFmtId="0" fontId="0" fillId="0" borderId="0" xfId="0"/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right" vertical="center"/>
    </xf>
    <xf numFmtId="0" fontId="17" fillId="3" borderId="21" xfId="0" applyFont="1" applyFill="1" applyBorder="1" applyAlignment="1">
      <alignment horizontal="left" vertical="center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workbookViewId="0" topLeftCell="A1">
      <selection activeCell="E17" sqref="E1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1" t="s">
        <v>0</v>
      </c>
      <c r="AZ1" s="11" t="s">
        <v>1</v>
      </c>
      <c r="BA1" s="11" t="s">
        <v>2</v>
      </c>
      <c r="BB1" s="11" t="s">
        <v>1</v>
      </c>
      <c r="BT1" s="11" t="s">
        <v>3</v>
      </c>
      <c r="BU1" s="11" t="s">
        <v>3</v>
      </c>
      <c r="BV1" s="11" t="s">
        <v>4</v>
      </c>
    </row>
    <row r="2" spans="44:72" ht="36.95" customHeight="1">
      <c r="AR2" s="145" t="s">
        <v>5</v>
      </c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S2" s="12" t="s">
        <v>6</v>
      </c>
      <c r="BT2" s="12" t="s">
        <v>7</v>
      </c>
    </row>
    <row r="3" spans="2:72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2:71" ht="24.95" customHeight="1">
      <c r="B4" s="15"/>
      <c r="D4" s="16" t="s">
        <v>9</v>
      </c>
      <c r="AR4" s="15"/>
      <c r="AS4" s="17" t="s">
        <v>10</v>
      </c>
      <c r="BS4" s="12" t="s">
        <v>11</v>
      </c>
    </row>
    <row r="5" spans="2:71" ht="12" customHeight="1">
      <c r="B5" s="15"/>
      <c r="D5" s="18" t="s">
        <v>12</v>
      </c>
      <c r="K5" s="173" t="s">
        <v>13</v>
      </c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R5" s="15"/>
      <c r="BS5" s="12" t="s">
        <v>6</v>
      </c>
    </row>
    <row r="6" spans="2:71" ht="36.95" customHeight="1">
      <c r="B6" s="15"/>
      <c r="D6" s="20" t="s">
        <v>14</v>
      </c>
      <c r="K6" s="174" t="s">
        <v>15</v>
      </c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R6" s="15"/>
      <c r="BS6" s="12" t="s">
        <v>6</v>
      </c>
    </row>
    <row r="7" spans="2:71" ht="12" customHeight="1">
      <c r="B7" s="15"/>
      <c r="D7" s="21" t="s">
        <v>16</v>
      </c>
      <c r="K7" s="19" t="s">
        <v>1</v>
      </c>
      <c r="AK7" s="21" t="s">
        <v>17</v>
      </c>
      <c r="AN7" s="19" t="s">
        <v>1</v>
      </c>
      <c r="AR7" s="15"/>
      <c r="BS7" s="12" t="s">
        <v>6</v>
      </c>
    </row>
    <row r="8" spans="2:71" ht="12" customHeight="1">
      <c r="B8" s="15"/>
      <c r="D8" s="21" t="s">
        <v>18</v>
      </c>
      <c r="K8" s="19" t="s">
        <v>19</v>
      </c>
      <c r="AK8" s="21" t="s">
        <v>20</v>
      </c>
      <c r="AN8" s="144">
        <v>45027</v>
      </c>
      <c r="AR8" s="15"/>
      <c r="BS8" s="12" t="s">
        <v>6</v>
      </c>
    </row>
    <row r="9" spans="2:71" ht="14.45" customHeight="1">
      <c r="B9" s="15"/>
      <c r="AR9" s="15"/>
      <c r="BS9" s="12" t="s">
        <v>6</v>
      </c>
    </row>
    <row r="10" spans="2:71" ht="12" customHeight="1">
      <c r="B10" s="15"/>
      <c r="D10" s="21" t="s">
        <v>21</v>
      </c>
      <c r="AK10" s="21" t="s">
        <v>22</v>
      </c>
      <c r="AN10" s="19" t="s">
        <v>1</v>
      </c>
      <c r="AR10" s="15"/>
      <c r="BS10" s="12" t="s">
        <v>6</v>
      </c>
    </row>
    <row r="11" spans="2:71" ht="18.4" customHeight="1">
      <c r="B11" s="15"/>
      <c r="E11" s="19" t="s">
        <v>19</v>
      </c>
      <c r="AK11" s="21" t="s">
        <v>23</v>
      </c>
      <c r="AN11" s="19" t="s">
        <v>1</v>
      </c>
      <c r="AR11" s="15"/>
      <c r="BS11" s="12" t="s">
        <v>6</v>
      </c>
    </row>
    <row r="12" spans="2:71" ht="6.95" customHeight="1">
      <c r="B12" s="15"/>
      <c r="AR12" s="15"/>
      <c r="BS12" s="12" t="s">
        <v>6</v>
      </c>
    </row>
    <row r="13" spans="2:71" ht="12" customHeight="1">
      <c r="B13" s="15"/>
      <c r="D13" s="21" t="s">
        <v>24</v>
      </c>
      <c r="AK13" s="21" t="s">
        <v>22</v>
      </c>
      <c r="AN13" s="19" t="s">
        <v>1</v>
      </c>
      <c r="AR13" s="15"/>
      <c r="BS13" s="12" t="s">
        <v>6</v>
      </c>
    </row>
    <row r="14" spans="2:71" ht="12.75">
      <c r="B14" s="15"/>
      <c r="E14" s="19" t="s">
        <v>19</v>
      </c>
      <c r="AK14" s="21" t="s">
        <v>23</v>
      </c>
      <c r="AN14" s="19" t="s">
        <v>1</v>
      </c>
      <c r="AR14" s="15"/>
      <c r="BS14" s="12" t="s">
        <v>6</v>
      </c>
    </row>
    <row r="15" spans="2:71" ht="6.95" customHeight="1">
      <c r="B15" s="15"/>
      <c r="AR15" s="15"/>
      <c r="BS15" s="12" t="s">
        <v>3</v>
      </c>
    </row>
    <row r="16" spans="2:71" ht="12" customHeight="1">
      <c r="B16" s="15"/>
      <c r="D16" s="21" t="s">
        <v>25</v>
      </c>
      <c r="AK16" s="21" t="s">
        <v>22</v>
      </c>
      <c r="AN16" s="19" t="s">
        <v>1</v>
      </c>
      <c r="AR16" s="15"/>
      <c r="BS16" s="12" t="s">
        <v>3</v>
      </c>
    </row>
    <row r="17" spans="2:71" ht="18.4" customHeight="1">
      <c r="B17" s="15"/>
      <c r="E17" s="19" t="s">
        <v>19</v>
      </c>
      <c r="AK17" s="21" t="s">
        <v>23</v>
      </c>
      <c r="AN17" s="19" t="s">
        <v>1</v>
      </c>
      <c r="AR17" s="15"/>
      <c r="BS17" s="12" t="s">
        <v>26</v>
      </c>
    </row>
    <row r="18" spans="2:71" ht="6.95" customHeight="1">
      <c r="B18" s="15"/>
      <c r="AR18" s="15"/>
      <c r="BS18" s="12" t="s">
        <v>6</v>
      </c>
    </row>
    <row r="19" spans="2:71" ht="12" customHeight="1">
      <c r="B19" s="15"/>
      <c r="D19" s="21" t="s">
        <v>27</v>
      </c>
      <c r="AK19" s="21" t="s">
        <v>22</v>
      </c>
      <c r="AN19" s="19" t="s">
        <v>1</v>
      </c>
      <c r="AR19" s="15"/>
      <c r="BS19" s="12" t="s">
        <v>6</v>
      </c>
    </row>
    <row r="20" spans="2:71" ht="18.4" customHeight="1">
      <c r="B20" s="15"/>
      <c r="E20" s="19" t="s">
        <v>19</v>
      </c>
      <c r="AK20" s="21" t="s">
        <v>23</v>
      </c>
      <c r="AN20" s="19" t="s">
        <v>1</v>
      </c>
      <c r="AR20" s="15"/>
      <c r="BS20" s="12" t="s">
        <v>26</v>
      </c>
    </row>
    <row r="21" spans="2:44" ht="6.95" customHeight="1">
      <c r="B21" s="15"/>
      <c r="AR21" s="15"/>
    </row>
    <row r="22" spans="2:44" ht="12" customHeight="1">
      <c r="B22" s="15"/>
      <c r="D22" s="21" t="s">
        <v>28</v>
      </c>
      <c r="AR22" s="15"/>
    </row>
    <row r="23" spans="2:44" ht="16.5" customHeight="1">
      <c r="B23" s="15"/>
      <c r="E23" s="175" t="s">
        <v>1</v>
      </c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R23" s="15"/>
    </row>
    <row r="24" spans="2:44" ht="6.95" customHeight="1">
      <c r="B24" s="15"/>
      <c r="AR24" s="15"/>
    </row>
    <row r="25" spans="2:44" ht="6.95" customHeight="1">
      <c r="B25" s="1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R25" s="15"/>
    </row>
    <row r="26" spans="2:44" s="1" customFormat="1" ht="25.9" customHeight="1">
      <c r="B26" s="24"/>
      <c r="D26" s="25" t="s">
        <v>29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176">
        <f>ROUND(AG94,2)</f>
        <v>0</v>
      </c>
      <c r="AL26" s="177"/>
      <c r="AM26" s="177"/>
      <c r="AN26" s="177"/>
      <c r="AO26" s="177"/>
      <c r="AR26" s="24"/>
    </row>
    <row r="27" spans="2:44" s="1" customFormat="1" ht="6.95" customHeight="1">
      <c r="B27" s="24"/>
      <c r="AR27" s="24"/>
    </row>
    <row r="28" spans="2:44" s="1" customFormat="1" ht="12.75">
      <c r="B28" s="24"/>
      <c r="L28" s="178" t="s">
        <v>30</v>
      </c>
      <c r="M28" s="178"/>
      <c r="N28" s="178"/>
      <c r="O28" s="178"/>
      <c r="P28" s="178"/>
      <c r="W28" s="178" t="s">
        <v>31</v>
      </c>
      <c r="X28" s="178"/>
      <c r="Y28" s="178"/>
      <c r="Z28" s="178"/>
      <c r="AA28" s="178"/>
      <c r="AB28" s="178"/>
      <c r="AC28" s="178"/>
      <c r="AD28" s="178"/>
      <c r="AE28" s="178"/>
      <c r="AK28" s="178" t="s">
        <v>32</v>
      </c>
      <c r="AL28" s="178"/>
      <c r="AM28" s="178"/>
      <c r="AN28" s="178"/>
      <c r="AO28" s="178"/>
      <c r="AR28" s="24"/>
    </row>
    <row r="29" spans="2:44" s="2" customFormat="1" ht="14.45" customHeight="1">
      <c r="B29" s="28"/>
      <c r="D29" s="21" t="s">
        <v>33</v>
      </c>
      <c r="F29" s="21" t="s">
        <v>34</v>
      </c>
      <c r="L29" s="161">
        <v>0.21</v>
      </c>
      <c r="M29" s="160"/>
      <c r="N29" s="160"/>
      <c r="O29" s="160"/>
      <c r="P29" s="160"/>
      <c r="W29" s="159">
        <f>ROUND(AZ94,2)</f>
        <v>0</v>
      </c>
      <c r="X29" s="160"/>
      <c r="Y29" s="160"/>
      <c r="Z29" s="160"/>
      <c r="AA29" s="160"/>
      <c r="AB29" s="160"/>
      <c r="AC29" s="160"/>
      <c r="AD29" s="160"/>
      <c r="AE29" s="160"/>
      <c r="AK29" s="159">
        <f>ROUND(AV94,2)</f>
        <v>0</v>
      </c>
      <c r="AL29" s="160"/>
      <c r="AM29" s="160"/>
      <c r="AN29" s="160"/>
      <c r="AO29" s="160"/>
      <c r="AR29" s="28"/>
    </row>
    <row r="30" spans="2:44" s="2" customFormat="1" ht="14.45" customHeight="1">
      <c r="B30" s="28"/>
      <c r="F30" s="21" t="s">
        <v>35</v>
      </c>
      <c r="L30" s="161">
        <v>0.15</v>
      </c>
      <c r="M30" s="160"/>
      <c r="N30" s="160"/>
      <c r="O30" s="160"/>
      <c r="P30" s="160"/>
      <c r="W30" s="159">
        <f>ROUND(BA94,2)</f>
        <v>0</v>
      </c>
      <c r="X30" s="160"/>
      <c r="Y30" s="160"/>
      <c r="Z30" s="160"/>
      <c r="AA30" s="160"/>
      <c r="AB30" s="160"/>
      <c r="AC30" s="160"/>
      <c r="AD30" s="160"/>
      <c r="AE30" s="160"/>
      <c r="AK30" s="159">
        <f>ROUND(AW94,2)</f>
        <v>0</v>
      </c>
      <c r="AL30" s="160"/>
      <c r="AM30" s="160"/>
      <c r="AN30" s="160"/>
      <c r="AO30" s="160"/>
      <c r="AR30" s="28"/>
    </row>
    <row r="31" spans="2:44" s="2" customFormat="1" ht="14.45" customHeight="1" hidden="1">
      <c r="B31" s="28"/>
      <c r="F31" s="21" t="s">
        <v>36</v>
      </c>
      <c r="L31" s="161">
        <v>0.21</v>
      </c>
      <c r="M31" s="160"/>
      <c r="N31" s="160"/>
      <c r="O31" s="160"/>
      <c r="P31" s="160"/>
      <c r="W31" s="159">
        <f>ROUND(BB94,2)</f>
        <v>0</v>
      </c>
      <c r="X31" s="160"/>
      <c r="Y31" s="160"/>
      <c r="Z31" s="160"/>
      <c r="AA31" s="160"/>
      <c r="AB31" s="160"/>
      <c r="AC31" s="160"/>
      <c r="AD31" s="160"/>
      <c r="AE31" s="160"/>
      <c r="AK31" s="159">
        <v>0</v>
      </c>
      <c r="AL31" s="160"/>
      <c r="AM31" s="160"/>
      <c r="AN31" s="160"/>
      <c r="AO31" s="160"/>
      <c r="AR31" s="28"/>
    </row>
    <row r="32" spans="2:44" s="2" customFormat="1" ht="14.45" customHeight="1" hidden="1">
      <c r="B32" s="28"/>
      <c r="F32" s="21" t="s">
        <v>37</v>
      </c>
      <c r="L32" s="161">
        <v>0.15</v>
      </c>
      <c r="M32" s="160"/>
      <c r="N32" s="160"/>
      <c r="O32" s="160"/>
      <c r="P32" s="160"/>
      <c r="W32" s="159">
        <f>ROUND(BC94,2)</f>
        <v>0</v>
      </c>
      <c r="X32" s="160"/>
      <c r="Y32" s="160"/>
      <c r="Z32" s="160"/>
      <c r="AA32" s="160"/>
      <c r="AB32" s="160"/>
      <c r="AC32" s="160"/>
      <c r="AD32" s="160"/>
      <c r="AE32" s="160"/>
      <c r="AK32" s="159">
        <v>0</v>
      </c>
      <c r="AL32" s="160"/>
      <c r="AM32" s="160"/>
      <c r="AN32" s="160"/>
      <c r="AO32" s="160"/>
      <c r="AR32" s="28"/>
    </row>
    <row r="33" spans="2:44" s="2" customFormat="1" ht="14.45" customHeight="1" hidden="1">
      <c r="B33" s="28"/>
      <c r="F33" s="21" t="s">
        <v>38</v>
      </c>
      <c r="L33" s="161">
        <v>0</v>
      </c>
      <c r="M33" s="160"/>
      <c r="N33" s="160"/>
      <c r="O33" s="160"/>
      <c r="P33" s="160"/>
      <c r="W33" s="159">
        <f>ROUND(BD94,2)</f>
        <v>0</v>
      </c>
      <c r="X33" s="160"/>
      <c r="Y33" s="160"/>
      <c r="Z33" s="160"/>
      <c r="AA33" s="160"/>
      <c r="AB33" s="160"/>
      <c r="AC33" s="160"/>
      <c r="AD33" s="160"/>
      <c r="AE33" s="160"/>
      <c r="AK33" s="159">
        <v>0</v>
      </c>
      <c r="AL33" s="160"/>
      <c r="AM33" s="160"/>
      <c r="AN33" s="160"/>
      <c r="AO33" s="160"/>
      <c r="AR33" s="28"/>
    </row>
    <row r="34" spans="2:44" s="1" customFormat="1" ht="6.95" customHeight="1">
      <c r="B34" s="24"/>
      <c r="AR34" s="24"/>
    </row>
    <row r="35" spans="2:44" s="1" customFormat="1" ht="25.9" customHeight="1">
      <c r="B35" s="24"/>
      <c r="C35" s="29"/>
      <c r="D35" s="30" t="s">
        <v>39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 t="s">
        <v>40</v>
      </c>
      <c r="U35" s="31"/>
      <c r="V35" s="31"/>
      <c r="W35" s="31"/>
      <c r="X35" s="162" t="s">
        <v>41</v>
      </c>
      <c r="Y35" s="163"/>
      <c r="Z35" s="163"/>
      <c r="AA35" s="163"/>
      <c r="AB35" s="163"/>
      <c r="AC35" s="31"/>
      <c r="AD35" s="31"/>
      <c r="AE35" s="31"/>
      <c r="AF35" s="31"/>
      <c r="AG35" s="31"/>
      <c r="AH35" s="31"/>
      <c r="AI35" s="31"/>
      <c r="AJ35" s="31"/>
      <c r="AK35" s="164">
        <f>SUM(AK26:AK33)</f>
        <v>0</v>
      </c>
      <c r="AL35" s="163"/>
      <c r="AM35" s="163"/>
      <c r="AN35" s="163"/>
      <c r="AO35" s="165"/>
      <c r="AP35" s="29"/>
      <c r="AQ35" s="29"/>
      <c r="AR35" s="24"/>
    </row>
    <row r="36" spans="2:44" s="1" customFormat="1" ht="6.95" customHeight="1">
      <c r="B36" s="24"/>
      <c r="AR36" s="24"/>
    </row>
    <row r="37" spans="2:44" s="1" customFormat="1" ht="14.45" customHeight="1">
      <c r="B37" s="24"/>
      <c r="AR37" s="24"/>
    </row>
    <row r="38" spans="2:44" ht="14.45" customHeight="1">
      <c r="B38" s="15"/>
      <c r="AR38" s="15"/>
    </row>
    <row r="39" spans="2:44" ht="14.45" customHeight="1">
      <c r="B39" s="15"/>
      <c r="AR39" s="15"/>
    </row>
    <row r="40" spans="2:44" ht="14.45" customHeight="1">
      <c r="B40" s="15"/>
      <c r="AR40" s="15"/>
    </row>
    <row r="41" spans="2:44" ht="14.45" customHeight="1">
      <c r="B41" s="15"/>
      <c r="AR41" s="15"/>
    </row>
    <row r="42" spans="2:44" ht="14.45" customHeight="1">
      <c r="B42" s="15"/>
      <c r="AR42" s="15"/>
    </row>
    <row r="43" spans="2:44" ht="14.45" customHeight="1">
      <c r="B43" s="15"/>
      <c r="AR43" s="15"/>
    </row>
    <row r="44" spans="2:44" ht="14.45" customHeight="1">
      <c r="B44" s="15"/>
      <c r="AR44" s="15"/>
    </row>
    <row r="45" spans="2:44" ht="14.45" customHeight="1">
      <c r="B45" s="15"/>
      <c r="AR45" s="15"/>
    </row>
    <row r="46" spans="2:44" ht="14.45" customHeight="1">
      <c r="B46" s="15"/>
      <c r="AR46" s="15"/>
    </row>
    <row r="47" spans="2:44" ht="14.45" customHeight="1">
      <c r="B47" s="15"/>
      <c r="AR47" s="15"/>
    </row>
    <row r="48" spans="2:44" ht="14.45" customHeight="1">
      <c r="B48" s="15"/>
      <c r="AR48" s="15"/>
    </row>
    <row r="49" spans="2:44" s="1" customFormat="1" ht="14.45" customHeight="1">
      <c r="B49" s="24"/>
      <c r="D49" s="33" t="s">
        <v>42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3" t="s">
        <v>43</v>
      </c>
      <c r="AI49" s="34"/>
      <c r="AJ49" s="34"/>
      <c r="AK49" s="34"/>
      <c r="AL49" s="34"/>
      <c r="AM49" s="34"/>
      <c r="AN49" s="34"/>
      <c r="AO49" s="34"/>
      <c r="AR49" s="24"/>
    </row>
    <row r="50" spans="2:44" ht="12">
      <c r="B50" s="15"/>
      <c r="AR50" s="15"/>
    </row>
    <row r="51" spans="2:44" ht="12">
      <c r="B51" s="15"/>
      <c r="AR51" s="15"/>
    </row>
    <row r="52" spans="2:44" ht="12">
      <c r="B52" s="15"/>
      <c r="AR52" s="15"/>
    </row>
    <row r="53" spans="2:44" ht="12">
      <c r="B53" s="15"/>
      <c r="AR53" s="15"/>
    </row>
    <row r="54" spans="2:44" ht="12">
      <c r="B54" s="15"/>
      <c r="AR54" s="15"/>
    </row>
    <row r="55" spans="2:44" ht="12">
      <c r="B55" s="15"/>
      <c r="AR55" s="15"/>
    </row>
    <row r="56" spans="2:44" ht="12">
      <c r="B56" s="15"/>
      <c r="AR56" s="15"/>
    </row>
    <row r="57" spans="2:44" ht="12">
      <c r="B57" s="15"/>
      <c r="AR57" s="15"/>
    </row>
    <row r="58" spans="2:44" ht="12">
      <c r="B58" s="15"/>
      <c r="AR58" s="15"/>
    </row>
    <row r="59" spans="2:44" ht="12">
      <c r="B59" s="15"/>
      <c r="AR59" s="15"/>
    </row>
    <row r="60" spans="2:44" s="1" customFormat="1" ht="12.75">
      <c r="B60" s="24"/>
      <c r="D60" s="35" t="s">
        <v>44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35" t="s">
        <v>45</v>
      </c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35" t="s">
        <v>44</v>
      </c>
      <c r="AI60" s="26"/>
      <c r="AJ60" s="26"/>
      <c r="AK60" s="26"/>
      <c r="AL60" s="26"/>
      <c r="AM60" s="35" t="s">
        <v>45</v>
      </c>
      <c r="AN60" s="26"/>
      <c r="AO60" s="26"/>
      <c r="AR60" s="24"/>
    </row>
    <row r="61" spans="2:44" ht="12">
      <c r="B61" s="15"/>
      <c r="AR61" s="15"/>
    </row>
    <row r="62" spans="2:44" ht="12">
      <c r="B62" s="15"/>
      <c r="AR62" s="15"/>
    </row>
    <row r="63" spans="2:44" ht="12">
      <c r="B63" s="15"/>
      <c r="AR63" s="15"/>
    </row>
    <row r="64" spans="2:44" s="1" customFormat="1" ht="12.75">
      <c r="B64" s="24"/>
      <c r="D64" s="33" t="s">
        <v>46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3" t="s">
        <v>47</v>
      </c>
      <c r="AI64" s="34"/>
      <c r="AJ64" s="34"/>
      <c r="AK64" s="34"/>
      <c r="AL64" s="34"/>
      <c r="AM64" s="34"/>
      <c r="AN64" s="34"/>
      <c r="AO64" s="34"/>
      <c r="AR64" s="24"/>
    </row>
    <row r="65" spans="2:44" ht="12">
      <c r="B65" s="15"/>
      <c r="AR65" s="15"/>
    </row>
    <row r="66" spans="2:44" ht="12">
      <c r="B66" s="15"/>
      <c r="AR66" s="15"/>
    </row>
    <row r="67" spans="2:44" ht="12">
      <c r="B67" s="15"/>
      <c r="AR67" s="15"/>
    </row>
    <row r="68" spans="2:44" ht="12">
      <c r="B68" s="15"/>
      <c r="AR68" s="15"/>
    </row>
    <row r="69" spans="2:44" ht="12">
      <c r="B69" s="15"/>
      <c r="AR69" s="15"/>
    </row>
    <row r="70" spans="2:44" ht="12">
      <c r="B70" s="15"/>
      <c r="AR70" s="15"/>
    </row>
    <row r="71" spans="2:44" ht="12">
      <c r="B71" s="15"/>
      <c r="AR71" s="15"/>
    </row>
    <row r="72" spans="2:44" ht="12">
      <c r="B72" s="15"/>
      <c r="AR72" s="15"/>
    </row>
    <row r="73" spans="2:44" ht="12">
      <c r="B73" s="15"/>
      <c r="AR73" s="15"/>
    </row>
    <row r="74" spans="2:44" ht="12">
      <c r="B74" s="15"/>
      <c r="AR74" s="15"/>
    </row>
    <row r="75" spans="2:44" s="1" customFormat="1" ht="12.75">
      <c r="B75" s="24"/>
      <c r="D75" s="35" t="s">
        <v>44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35" t="s">
        <v>45</v>
      </c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35" t="s">
        <v>44</v>
      </c>
      <c r="AI75" s="26"/>
      <c r="AJ75" s="26"/>
      <c r="AK75" s="26"/>
      <c r="AL75" s="26"/>
      <c r="AM75" s="35" t="s">
        <v>45</v>
      </c>
      <c r="AN75" s="26"/>
      <c r="AO75" s="26"/>
      <c r="AR75" s="24"/>
    </row>
    <row r="76" spans="2:44" s="1" customFormat="1" ht="12">
      <c r="B76" s="24"/>
      <c r="AR76" s="24"/>
    </row>
    <row r="77" spans="2:44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24"/>
    </row>
    <row r="81" spans="2:44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24"/>
    </row>
    <row r="82" spans="2:44" s="1" customFormat="1" ht="24.95" customHeight="1">
      <c r="B82" s="24"/>
      <c r="C82" s="16" t="s">
        <v>48</v>
      </c>
      <c r="AR82" s="24"/>
    </row>
    <row r="83" spans="2:44" s="1" customFormat="1" ht="6.95" customHeight="1">
      <c r="B83" s="24"/>
      <c r="AR83" s="24"/>
    </row>
    <row r="84" spans="2:44" s="3" customFormat="1" ht="12" customHeight="1">
      <c r="B84" s="40"/>
      <c r="C84" s="21" t="s">
        <v>12</v>
      </c>
      <c r="L84" s="3" t="str">
        <f>K5</f>
        <v>2020/26A</v>
      </c>
      <c r="AR84" s="40"/>
    </row>
    <row r="85" spans="2:44" s="4" customFormat="1" ht="36.95" customHeight="1">
      <c r="B85" s="41"/>
      <c r="C85" s="42" t="s">
        <v>14</v>
      </c>
      <c r="L85" s="150" t="str">
        <f>K6</f>
        <v>Rekonstrukce stávajících dopravního kamerového systému Masarykova x Štefánikova, Ústí n.L.</v>
      </c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R85" s="41"/>
    </row>
    <row r="86" spans="2:44" s="1" customFormat="1" ht="6.95" customHeight="1">
      <c r="B86" s="24"/>
      <c r="AR86" s="24"/>
    </row>
    <row r="87" spans="2:44" s="1" customFormat="1" ht="12" customHeight="1">
      <c r="B87" s="24"/>
      <c r="C87" s="21" t="s">
        <v>18</v>
      </c>
      <c r="L87" s="43" t="str">
        <f>IF(K8="","",K8)</f>
        <v xml:space="preserve"> </v>
      </c>
      <c r="AI87" s="21" t="s">
        <v>20</v>
      </c>
      <c r="AM87" s="152">
        <f>IF(AN8="","",AN8)</f>
        <v>45027</v>
      </c>
      <c r="AN87" s="152"/>
      <c r="AR87" s="24"/>
    </row>
    <row r="88" spans="2:44" s="1" customFormat="1" ht="6.95" customHeight="1">
      <c r="B88" s="24"/>
      <c r="AR88" s="24"/>
    </row>
    <row r="89" spans="2:56" s="1" customFormat="1" ht="15.2" customHeight="1">
      <c r="B89" s="24"/>
      <c r="C89" s="21" t="s">
        <v>21</v>
      </c>
      <c r="L89" s="3" t="str">
        <f>IF(E11="","",E11)</f>
        <v xml:space="preserve"> </v>
      </c>
      <c r="AI89" s="21" t="s">
        <v>25</v>
      </c>
      <c r="AM89" s="153" t="str">
        <f>IF(E17="","",E17)</f>
        <v xml:space="preserve"> </v>
      </c>
      <c r="AN89" s="154"/>
      <c r="AO89" s="154"/>
      <c r="AP89" s="154"/>
      <c r="AR89" s="24"/>
      <c r="AS89" s="155" t="s">
        <v>49</v>
      </c>
      <c r="AT89" s="156"/>
      <c r="AU89" s="45"/>
      <c r="AV89" s="45"/>
      <c r="AW89" s="45"/>
      <c r="AX89" s="45"/>
      <c r="AY89" s="45"/>
      <c r="AZ89" s="45"/>
      <c r="BA89" s="45"/>
      <c r="BB89" s="45"/>
      <c r="BC89" s="45"/>
      <c r="BD89" s="46"/>
    </row>
    <row r="90" spans="2:56" s="1" customFormat="1" ht="15.2" customHeight="1">
      <c r="B90" s="24"/>
      <c r="C90" s="21" t="s">
        <v>24</v>
      </c>
      <c r="L90" s="3" t="str">
        <f>IF(E14="","",E14)</f>
        <v xml:space="preserve"> </v>
      </c>
      <c r="AI90" s="21" t="s">
        <v>27</v>
      </c>
      <c r="AM90" s="153" t="str">
        <f>IF(E20="","",E20)</f>
        <v xml:space="preserve"> </v>
      </c>
      <c r="AN90" s="154"/>
      <c r="AO90" s="154"/>
      <c r="AP90" s="154"/>
      <c r="AR90" s="24"/>
      <c r="AS90" s="157"/>
      <c r="AT90" s="158"/>
      <c r="BD90" s="47"/>
    </row>
    <row r="91" spans="2:56" s="1" customFormat="1" ht="10.9" customHeight="1">
      <c r="B91" s="24"/>
      <c r="AR91" s="24"/>
      <c r="AS91" s="157"/>
      <c r="AT91" s="158"/>
      <c r="BD91" s="47"/>
    </row>
    <row r="92" spans="2:56" s="1" customFormat="1" ht="29.25" customHeight="1">
      <c r="B92" s="24"/>
      <c r="C92" s="166" t="s">
        <v>50</v>
      </c>
      <c r="D92" s="167"/>
      <c r="E92" s="167"/>
      <c r="F92" s="167"/>
      <c r="G92" s="167"/>
      <c r="H92" s="48"/>
      <c r="I92" s="168" t="s">
        <v>51</v>
      </c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9" t="s">
        <v>52</v>
      </c>
      <c r="AH92" s="167"/>
      <c r="AI92" s="167"/>
      <c r="AJ92" s="167"/>
      <c r="AK92" s="167"/>
      <c r="AL92" s="167"/>
      <c r="AM92" s="167"/>
      <c r="AN92" s="168" t="s">
        <v>53</v>
      </c>
      <c r="AO92" s="167"/>
      <c r="AP92" s="170"/>
      <c r="AQ92" s="49" t="s">
        <v>54</v>
      </c>
      <c r="AR92" s="24"/>
      <c r="AS92" s="50" t="s">
        <v>55</v>
      </c>
      <c r="AT92" s="51" t="s">
        <v>56</v>
      </c>
      <c r="AU92" s="51" t="s">
        <v>57</v>
      </c>
      <c r="AV92" s="51" t="s">
        <v>58</v>
      </c>
      <c r="AW92" s="51" t="s">
        <v>59</v>
      </c>
      <c r="AX92" s="51" t="s">
        <v>60</v>
      </c>
      <c r="AY92" s="51" t="s">
        <v>61</v>
      </c>
      <c r="AZ92" s="51" t="s">
        <v>62</v>
      </c>
      <c r="BA92" s="51" t="s">
        <v>63</v>
      </c>
      <c r="BB92" s="51" t="s">
        <v>64</v>
      </c>
      <c r="BC92" s="51" t="s">
        <v>65</v>
      </c>
      <c r="BD92" s="52" t="s">
        <v>66</v>
      </c>
    </row>
    <row r="93" spans="2:56" s="1" customFormat="1" ht="10.9" customHeight="1">
      <c r="B93" s="24"/>
      <c r="AR93" s="24"/>
      <c r="AS93" s="53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6"/>
    </row>
    <row r="94" spans="2:90" s="5" customFormat="1" ht="32.45" customHeight="1">
      <c r="B94" s="54"/>
      <c r="C94" s="55" t="s">
        <v>67</v>
      </c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171">
        <f>ROUND(SUM(AG95:AG97),2)</f>
        <v>0</v>
      </c>
      <c r="AH94" s="171"/>
      <c r="AI94" s="171"/>
      <c r="AJ94" s="171"/>
      <c r="AK94" s="171"/>
      <c r="AL94" s="171"/>
      <c r="AM94" s="171"/>
      <c r="AN94" s="172">
        <f>SUM(AG94,AT94)</f>
        <v>0</v>
      </c>
      <c r="AO94" s="172"/>
      <c r="AP94" s="172"/>
      <c r="AQ94" s="58" t="s">
        <v>1</v>
      </c>
      <c r="AR94" s="54"/>
      <c r="AS94" s="59">
        <f>ROUND(SUM(AS95:AS97),2)</f>
        <v>0</v>
      </c>
      <c r="AT94" s="60">
        <f>ROUND(SUM(AV94:AW94),2)</f>
        <v>0</v>
      </c>
      <c r="AU94" s="61">
        <f>ROUND(SUM(AU95:AU97),5)</f>
        <v>0</v>
      </c>
      <c r="AV94" s="60">
        <f>ROUND(AZ94*L29,2)</f>
        <v>0</v>
      </c>
      <c r="AW94" s="60">
        <f>ROUND(BA94*L30,2)</f>
        <v>0</v>
      </c>
      <c r="AX94" s="60">
        <f>ROUND(BB94*L29,2)</f>
        <v>0</v>
      </c>
      <c r="AY94" s="60">
        <f>ROUND(BC94*L30,2)</f>
        <v>0</v>
      </c>
      <c r="AZ94" s="60">
        <f>ROUND(SUM(AZ95:AZ97),2)</f>
        <v>0</v>
      </c>
      <c r="BA94" s="60">
        <f>ROUND(SUM(BA95:BA97),2)</f>
        <v>0</v>
      </c>
      <c r="BB94" s="60">
        <f>ROUND(SUM(BB95:BB97),2)</f>
        <v>0</v>
      </c>
      <c r="BC94" s="60">
        <f>ROUND(SUM(BC95:BC97),2)</f>
        <v>0</v>
      </c>
      <c r="BD94" s="62">
        <f>ROUND(SUM(BD95:BD97),2)</f>
        <v>0</v>
      </c>
      <c r="BS94" s="63" t="s">
        <v>68</v>
      </c>
      <c r="BT94" s="63" t="s">
        <v>69</v>
      </c>
      <c r="BU94" s="64" t="s">
        <v>70</v>
      </c>
      <c r="BV94" s="63" t="s">
        <v>71</v>
      </c>
      <c r="BW94" s="63" t="s">
        <v>4</v>
      </c>
      <c r="BX94" s="63" t="s">
        <v>72</v>
      </c>
      <c r="CL94" s="63" t="s">
        <v>1</v>
      </c>
    </row>
    <row r="95" spans="1:91" s="6" customFormat="1" ht="16.5" customHeight="1">
      <c r="A95" s="65" t="s">
        <v>73</v>
      </c>
      <c r="B95" s="66"/>
      <c r="C95" s="67"/>
      <c r="D95" s="149" t="s">
        <v>74</v>
      </c>
      <c r="E95" s="149"/>
      <c r="F95" s="149"/>
      <c r="G95" s="149"/>
      <c r="H95" s="149"/>
      <c r="I95" s="68"/>
      <c r="J95" s="149" t="s">
        <v>75</v>
      </c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7">
        <f>'Etapa 1 - MJČ'!J30</f>
        <v>0</v>
      </c>
      <c r="AH95" s="148"/>
      <c r="AI95" s="148"/>
      <c r="AJ95" s="148"/>
      <c r="AK95" s="148"/>
      <c r="AL95" s="148"/>
      <c r="AM95" s="148"/>
      <c r="AN95" s="147">
        <f>SUM(AG95,AT95)</f>
        <v>0</v>
      </c>
      <c r="AO95" s="148"/>
      <c r="AP95" s="148"/>
      <c r="AQ95" s="69" t="s">
        <v>76</v>
      </c>
      <c r="AR95" s="66"/>
      <c r="AS95" s="70">
        <v>0</v>
      </c>
      <c r="AT95" s="71">
        <f>ROUND(SUM(AV95:AW95),2)</f>
        <v>0</v>
      </c>
      <c r="AU95" s="72">
        <f>'Etapa 1 - MJČ'!P121</f>
        <v>0</v>
      </c>
      <c r="AV95" s="71">
        <f>'Etapa 1 - MJČ'!J33</f>
        <v>0</v>
      </c>
      <c r="AW95" s="71">
        <f>'Etapa 1 - MJČ'!J34</f>
        <v>0</v>
      </c>
      <c r="AX95" s="71">
        <f>'Etapa 1 - MJČ'!J35</f>
        <v>0</v>
      </c>
      <c r="AY95" s="71">
        <f>'Etapa 1 - MJČ'!J36</f>
        <v>0</v>
      </c>
      <c r="AZ95" s="71">
        <f>'Etapa 1 - MJČ'!F33</f>
        <v>0</v>
      </c>
      <c r="BA95" s="71">
        <f>'Etapa 1 - MJČ'!F34</f>
        <v>0</v>
      </c>
      <c r="BB95" s="71">
        <f>'Etapa 1 - MJČ'!F35</f>
        <v>0</v>
      </c>
      <c r="BC95" s="71">
        <f>'Etapa 1 - MJČ'!F36</f>
        <v>0</v>
      </c>
      <c r="BD95" s="73">
        <f>'Etapa 1 - MJČ'!F37</f>
        <v>0</v>
      </c>
      <c r="BT95" s="74" t="s">
        <v>77</v>
      </c>
      <c r="BV95" s="74" t="s">
        <v>71</v>
      </c>
      <c r="BW95" s="74" t="s">
        <v>78</v>
      </c>
      <c r="BX95" s="74" t="s">
        <v>4</v>
      </c>
      <c r="CL95" s="74" t="s">
        <v>1</v>
      </c>
      <c r="CM95" s="74" t="s">
        <v>79</v>
      </c>
    </row>
    <row r="96" spans="1:91" s="6" customFormat="1" ht="16.5" customHeight="1">
      <c r="A96" s="65" t="s">
        <v>73</v>
      </c>
      <c r="B96" s="66"/>
      <c r="C96" s="67"/>
      <c r="D96" s="149" t="s">
        <v>80</v>
      </c>
      <c r="E96" s="149"/>
      <c r="F96" s="149"/>
      <c r="G96" s="149"/>
      <c r="H96" s="149"/>
      <c r="I96" s="68"/>
      <c r="J96" s="149" t="s">
        <v>81</v>
      </c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7">
        <f>'Etapa 2 - MOR'!J30</f>
        <v>0</v>
      </c>
      <c r="AH96" s="148"/>
      <c r="AI96" s="148"/>
      <c r="AJ96" s="148"/>
      <c r="AK96" s="148"/>
      <c r="AL96" s="148"/>
      <c r="AM96" s="148"/>
      <c r="AN96" s="147">
        <f>SUM(AG96,AT96)</f>
        <v>0</v>
      </c>
      <c r="AO96" s="148"/>
      <c r="AP96" s="148"/>
      <c r="AQ96" s="69" t="s">
        <v>76</v>
      </c>
      <c r="AR96" s="66"/>
      <c r="AS96" s="70">
        <v>0</v>
      </c>
      <c r="AT96" s="71">
        <f>ROUND(SUM(AV96:AW96),2)</f>
        <v>0</v>
      </c>
      <c r="AU96" s="72">
        <f>'Etapa 2 - MOR'!P119</f>
        <v>0</v>
      </c>
      <c r="AV96" s="71">
        <f>'Etapa 2 - MOR'!J33</f>
        <v>0</v>
      </c>
      <c r="AW96" s="71">
        <f>'Etapa 2 - MOR'!J34</f>
        <v>0</v>
      </c>
      <c r="AX96" s="71">
        <f>'Etapa 2 - MOR'!J35</f>
        <v>0</v>
      </c>
      <c r="AY96" s="71">
        <f>'Etapa 2 - MOR'!J36</f>
        <v>0</v>
      </c>
      <c r="AZ96" s="71">
        <f>'Etapa 2 - MOR'!F33</f>
        <v>0</v>
      </c>
      <c r="BA96" s="71">
        <f>'Etapa 2 - MOR'!F34</f>
        <v>0</v>
      </c>
      <c r="BB96" s="71">
        <f>'Etapa 2 - MOR'!F35</f>
        <v>0</v>
      </c>
      <c r="BC96" s="71">
        <f>'Etapa 2 - MOR'!F36</f>
        <v>0</v>
      </c>
      <c r="BD96" s="73">
        <f>'Etapa 2 - MOR'!F37</f>
        <v>0</v>
      </c>
      <c r="BT96" s="74" t="s">
        <v>77</v>
      </c>
      <c r="BV96" s="74" t="s">
        <v>71</v>
      </c>
      <c r="BW96" s="74" t="s">
        <v>82</v>
      </c>
      <c r="BX96" s="74" t="s">
        <v>4</v>
      </c>
      <c r="CL96" s="74" t="s">
        <v>1</v>
      </c>
      <c r="CM96" s="74" t="s">
        <v>79</v>
      </c>
    </row>
    <row r="97" spans="1:91" s="6" customFormat="1" ht="16.5" customHeight="1">
      <c r="A97" s="65" t="s">
        <v>73</v>
      </c>
      <c r="B97" s="66"/>
      <c r="C97" s="67"/>
      <c r="D97" s="149" t="s">
        <v>83</v>
      </c>
      <c r="E97" s="149"/>
      <c r="F97" s="149"/>
      <c r="G97" s="149"/>
      <c r="H97" s="149"/>
      <c r="I97" s="68"/>
      <c r="J97" s="149" t="s">
        <v>84</v>
      </c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7">
        <f>'Etapa 3 - MUR'!J30</f>
        <v>0</v>
      </c>
      <c r="AH97" s="148"/>
      <c r="AI97" s="148"/>
      <c r="AJ97" s="148"/>
      <c r="AK97" s="148"/>
      <c r="AL97" s="148"/>
      <c r="AM97" s="148"/>
      <c r="AN97" s="147">
        <f>SUM(AG97,AT97)</f>
        <v>0</v>
      </c>
      <c r="AO97" s="148"/>
      <c r="AP97" s="148"/>
      <c r="AQ97" s="69" t="s">
        <v>76</v>
      </c>
      <c r="AR97" s="66"/>
      <c r="AS97" s="75">
        <v>0</v>
      </c>
      <c r="AT97" s="76">
        <f>ROUND(SUM(AV97:AW97),2)</f>
        <v>0</v>
      </c>
      <c r="AU97" s="77">
        <f>'Etapa 3 - MUR'!P121</f>
        <v>0</v>
      </c>
      <c r="AV97" s="76">
        <f>'Etapa 3 - MUR'!J33</f>
        <v>0</v>
      </c>
      <c r="AW97" s="76">
        <f>'Etapa 3 - MUR'!J34</f>
        <v>0</v>
      </c>
      <c r="AX97" s="76">
        <f>'Etapa 3 - MUR'!J35</f>
        <v>0</v>
      </c>
      <c r="AY97" s="76">
        <f>'Etapa 3 - MUR'!J36</f>
        <v>0</v>
      </c>
      <c r="AZ97" s="76">
        <f>'Etapa 3 - MUR'!F33</f>
        <v>0</v>
      </c>
      <c r="BA97" s="76">
        <f>'Etapa 3 - MUR'!F34</f>
        <v>0</v>
      </c>
      <c r="BB97" s="76">
        <f>'Etapa 3 - MUR'!F35</f>
        <v>0</v>
      </c>
      <c r="BC97" s="76">
        <f>'Etapa 3 - MUR'!F36</f>
        <v>0</v>
      </c>
      <c r="BD97" s="78">
        <f>'Etapa 3 - MUR'!F37</f>
        <v>0</v>
      </c>
      <c r="BT97" s="74" t="s">
        <v>77</v>
      </c>
      <c r="BV97" s="74" t="s">
        <v>71</v>
      </c>
      <c r="BW97" s="74" t="s">
        <v>85</v>
      </c>
      <c r="BX97" s="74" t="s">
        <v>4</v>
      </c>
      <c r="CL97" s="74" t="s">
        <v>1</v>
      </c>
      <c r="CM97" s="74" t="s">
        <v>79</v>
      </c>
    </row>
    <row r="98" spans="2:44" s="1" customFormat="1" ht="30" customHeight="1">
      <c r="B98" s="24"/>
      <c r="AR98" s="24"/>
    </row>
    <row r="99" spans="2:44" s="1" customFormat="1" ht="6.95" customHeight="1"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24"/>
    </row>
  </sheetData>
  <mergeCells count="48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Etapa 1 - MJČ'!C2" display="/"/>
    <hyperlink ref="A96" location="'Etapa 2 - MOR'!C2" display="/"/>
    <hyperlink ref="A97" location="'Etapa 3 - MUR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H187"/>
  <sheetViews>
    <sheetView showGridLines="0" workbookViewId="0" topLeftCell="A104">
      <pane ySplit="18" topLeftCell="A186" activePane="bottomLeft" state="frozen"/>
      <selection pane="topLeft" activeCell="A104" sqref="A104"/>
      <selection pane="bottomLeft" activeCell="I123" sqref="I123:I18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5.00390625" style="0" customWidth="1"/>
    <col min="23" max="23" width="16.28125" style="0" customWidth="1"/>
    <col min="24" max="24" width="11.00390625" style="0" customWidth="1"/>
    <col min="25" max="25" width="15.00390625" style="0" customWidth="1"/>
    <col min="26" max="26" width="16.28125" style="0" customWidth="1"/>
    <col min="39" max="60" width="9.28125" style="0" hidden="1" customWidth="1"/>
  </cols>
  <sheetData>
    <row r="2" spans="12:41" ht="36.95" customHeight="1">
      <c r="L2" s="145" t="s">
        <v>5</v>
      </c>
      <c r="M2" s="146"/>
      <c r="N2" s="146"/>
      <c r="O2" s="146"/>
      <c r="P2" s="146"/>
      <c r="Q2" s="146"/>
      <c r="R2" s="146"/>
      <c r="S2" s="146"/>
      <c r="T2" s="146"/>
      <c r="U2" s="146"/>
      <c r="AO2" s="12" t="s">
        <v>78</v>
      </c>
    </row>
    <row r="3" spans="2:41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O3" s="12" t="s">
        <v>79</v>
      </c>
    </row>
    <row r="4" spans="2:41" ht="24.95" customHeight="1">
      <c r="B4" s="15"/>
      <c r="D4" s="16" t="s">
        <v>86</v>
      </c>
      <c r="L4" s="15"/>
      <c r="M4" s="79" t="s">
        <v>10</v>
      </c>
      <c r="AO4" s="12" t="s">
        <v>3</v>
      </c>
    </row>
    <row r="5" spans="2:12" ht="6.95" customHeight="1">
      <c r="B5" s="15"/>
      <c r="L5" s="15"/>
    </row>
    <row r="6" spans="2:12" ht="12" customHeight="1">
      <c r="B6" s="15"/>
      <c r="D6" s="21" t="s">
        <v>14</v>
      </c>
      <c r="L6" s="15"/>
    </row>
    <row r="7" spans="2:12" ht="26.25" customHeight="1">
      <c r="B7" s="15"/>
      <c r="E7" s="180" t="str">
        <f>'Rekapitulace stavby'!K6</f>
        <v>Rekonstrukce stávajících dopravního kamerového systému Masarykova x Štefánikova, Ústí n.L.</v>
      </c>
      <c r="F7" s="181"/>
      <c r="G7" s="181"/>
      <c r="H7" s="181"/>
      <c r="L7" s="15"/>
    </row>
    <row r="8" spans="2:12" s="1" customFormat="1" ht="12" customHeight="1">
      <c r="B8" s="24"/>
      <c r="D8" s="21" t="s">
        <v>87</v>
      </c>
      <c r="L8" s="24"/>
    </row>
    <row r="9" spans="2:12" s="1" customFormat="1" ht="16.5" customHeight="1">
      <c r="B9" s="24"/>
      <c r="E9" s="150" t="s">
        <v>88</v>
      </c>
      <c r="F9" s="179"/>
      <c r="G9" s="179"/>
      <c r="H9" s="179"/>
      <c r="L9" s="24"/>
    </row>
    <row r="10" spans="2:12" s="1" customFormat="1" ht="12">
      <c r="B10" s="24"/>
      <c r="L10" s="24"/>
    </row>
    <row r="11" spans="2:12" s="1" customFormat="1" ht="12" customHeight="1">
      <c r="B11" s="24"/>
      <c r="D11" s="21" t="s">
        <v>16</v>
      </c>
      <c r="F11" s="19" t="s">
        <v>1</v>
      </c>
      <c r="I11" s="21" t="s">
        <v>17</v>
      </c>
      <c r="J11" s="19" t="s">
        <v>1</v>
      </c>
      <c r="L11" s="24"/>
    </row>
    <row r="12" spans="2:12" s="1" customFormat="1" ht="12" customHeight="1">
      <c r="B12" s="24"/>
      <c r="D12" s="21" t="s">
        <v>18</v>
      </c>
      <c r="F12" s="19" t="s">
        <v>19</v>
      </c>
      <c r="I12" s="21" t="s">
        <v>20</v>
      </c>
      <c r="J12" s="44">
        <f>'Rekapitulace stavby'!AN8</f>
        <v>45027</v>
      </c>
      <c r="L12" s="24"/>
    </row>
    <row r="13" spans="2:12" s="1" customFormat="1" ht="10.9" customHeight="1">
      <c r="B13" s="24"/>
      <c r="L13" s="24"/>
    </row>
    <row r="14" spans="2:12" s="1" customFormat="1" ht="12" customHeight="1">
      <c r="B14" s="24"/>
      <c r="D14" s="21" t="s">
        <v>21</v>
      </c>
      <c r="I14" s="21" t="s">
        <v>22</v>
      </c>
      <c r="J14" s="19" t="str">
        <f>IF('Rekapitulace stavby'!AN10="","",'Rekapitulace stavby'!AN10)</f>
        <v/>
      </c>
      <c r="L14" s="24"/>
    </row>
    <row r="15" spans="2:12" s="1" customFormat="1" ht="18" customHeight="1">
      <c r="B15" s="24"/>
      <c r="E15" s="19" t="str">
        <f>IF('Rekapitulace stavby'!E11="","",'Rekapitulace stavby'!E11)</f>
        <v xml:space="preserve"> </v>
      </c>
      <c r="I15" s="21" t="s">
        <v>23</v>
      </c>
      <c r="J15" s="19" t="str">
        <f>IF('Rekapitulace stavby'!AN11="","",'Rekapitulace stavby'!AN11)</f>
        <v/>
      </c>
      <c r="L15" s="24"/>
    </row>
    <row r="16" spans="2:12" s="1" customFormat="1" ht="6.95" customHeight="1">
      <c r="B16" s="24"/>
      <c r="L16" s="24"/>
    </row>
    <row r="17" spans="2:12" s="1" customFormat="1" ht="12" customHeight="1">
      <c r="B17" s="24"/>
      <c r="D17" s="21" t="s">
        <v>24</v>
      </c>
      <c r="I17" s="21" t="s">
        <v>22</v>
      </c>
      <c r="J17" s="19" t="str">
        <f>'Rekapitulace stavby'!AN13</f>
        <v/>
      </c>
      <c r="L17" s="24"/>
    </row>
    <row r="18" spans="2:12" s="1" customFormat="1" ht="18" customHeight="1">
      <c r="B18" s="24"/>
      <c r="E18" s="173" t="str">
        <f>'Rekapitulace stavby'!E14</f>
        <v xml:space="preserve"> </v>
      </c>
      <c r="F18" s="173"/>
      <c r="G18" s="173"/>
      <c r="H18" s="173"/>
      <c r="I18" s="21" t="s">
        <v>23</v>
      </c>
      <c r="J18" s="19" t="str">
        <f>'Rekapitulace stavby'!AN14</f>
        <v/>
      </c>
      <c r="L18" s="24"/>
    </row>
    <row r="19" spans="2:12" s="1" customFormat="1" ht="6.95" customHeight="1">
      <c r="B19" s="24"/>
      <c r="L19" s="24"/>
    </row>
    <row r="20" spans="2:12" s="1" customFormat="1" ht="12" customHeight="1">
      <c r="B20" s="24"/>
      <c r="D20" s="21" t="s">
        <v>25</v>
      </c>
      <c r="I20" s="21" t="s">
        <v>22</v>
      </c>
      <c r="J20" s="19" t="str">
        <f>IF('Rekapitulace stavby'!AN16="","",'Rekapitulace stavby'!AN16)</f>
        <v/>
      </c>
      <c r="L20" s="24"/>
    </row>
    <row r="21" spans="2:12" s="1" customFormat="1" ht="18" customHeight="1">
      <c r="B21" s="24"/>
      <c r="E21" s="19" t="str">
        <f>IF('Rekapitulace stavby'!E17="","",'Rekapitulace stavby'!E17)</f>
        <v xml:space="preserve"> </v>
      </c>
      <c r="I21" s="21" t="s">
        <v>23</v>
      </c>
      <c r="J21" s="19" t="str">
        <f>IF('Rekapitulace stavby'!AN17="","",'Rekapitulace stavby'!AN17)</f>
        <v/>
      </c>
      <c r="L21" s="24"/>
    </row>
    <row r="22" spans="2:12" s="1" customFormat="1" ht="6.95" customHeight="1">
      <c r="B22" s="24"/>
      <c r="L22" s="24"/>
    </row>
    <row r="23" spans="2:12" s="1" customFormat="1" ht="12" customHeight="1">
      <c r="B23" s="24"/>
      <c r="D23" s="21" t="s">
        <v>27</v>
      </c>
      <c r="I23" s="21" t="s">
        <v>22</v>
      </c>
      <c r="J23" s="19" t="str">
        <f>IF('Rekapitulace stavby'!AN19="","",'Rekapitulace stavby'!AN19)</f>
        <v/>
      </c>
      <c r="L23" s="24"/>
    </row>
    <row r="24" spans="2:12" s="1" customFormat="1" ht="18" customHeight="1">
      <c r="B24" s="24"/>
      <c r="E24" s="19" t="str">
        <f>IF('Rekapitulace stavby'!E20="","",'Rekapitulace stavby'!E20)</f>
        <v xml:space="preserve"> </v>
      </c>
      <c r="I24" s="21" t="s">
        <v>23</v>
      </c>
      <c r="J24" s="19" t="str">
        <f>IF('Rekapitulace stavby'!AN20="","",'Rekapitulace stavby'!AN20)</f>
        <v/>
      </c>
      <c r="L24" s="24"/>
    </row>
    <row r="25" spans="2:12" s="1" customFormat="1" ht="6.95" customHeight="1">
      <c r="B25" s="24"/>
      <c r="L25" s="24"/>
    </row>
    <row r="26" spans="2:12" s="1" customFormat="1" ht="12" customHeight="1">
      <c r="B26" s="24"/>
      <c r="D26" s="21" t="s">
        <v>28</v>
      </c>
      <c r="L26" s="24"/>
    </row>
    <row r="27" spans="2:12" s="7" customFormat="1" ht="16.5" customHeight="1">
      <c r="B27" s="80"/>
      <c r="E27" s="175" t="s">
        <v>1</v>
      </c>
      <c r="F27" s="175"/>
      <c r="G27" s="175"/>
      <c r="H27" s="175"/>
      <c r="L27" s="80"/>
    </row>
    <row r="28" spans="2:12" s="1" customFormat="1" ht="6.95" customHeight="1">
      <c r="B28" s="24"/>
      <c r="L28" s="24"/>
    </row>
    <row r="29" spans="2:12" s="1" customFormat="1" ht="6.95" customHeight="1">
      <c r="B29" s="24"/>
      <c r="D29" s="45"/>
      <c r="E29" s="45"/>
      <c r="F29" s="45"/>
      <c r="G29" s="45"/>
      <c r="H29" s="45"/>
      <c r="I29" s="45"/>
      <c r="J29" s="45"/>
      <c r="K29" s="45"/>
      <c r="L29" s="24"/>
    </row>
    <row r="30" spans="2:12" s="1" customFormat="1" ht="25.35" customHeight="1">
      <c r="B30" s="24"/>
      <c r="D30" s="81" t="s">
        <v>29</v>
      </c>
      <c r="J30" s="57">
        <f>ROUND(J121,2)</f>
        <v>0</v>
      </c>
      <c r="L30" s="24"/>
    </row>
    <row r="31" spans="2:12" s="1" customFormat="1" ht="6.95" customHeight="1">
      <c r="B31" s="24"/>
      <c r="D31" s="45"/>
      <c r="E31" s="45"/>
      <c r="F31" s="45"/>
      <c r="G31" s="45"/>
      <c r="H31" s="45"/>
      <c r="I31" s="45"/>
      <c r="J31" s="45"/>
      <c r="K31" s="45"/>
      <c r="L31" s="24"/>
    </row>
    <row r="32" spans="2:12" s="1" customFormat="1" ht="14.45" customHeight="1">
      <c r="B32" s="24"/>
      <c r="F32" s="27" t="s">
        <v>31</v>
      </c>
      <c r="I32" s="27" t="s">
        <v>30</v>
      </c>
      <c r="J32" s="27" t="s">
        <v>32</v>
      </c>
      <c r="L32" s="24"/>
    </row>
    <row r="33" spans="2:12" s="1" customFormat="1" ht="14.45" customHeight="1">
      <c r="B33" s="24"/>
      <c r="D33" s="82" t="s">
        <v>33</v>
      </c>
      <c r="E33" s="21" t="s">
        <v>34</v>
      </c>
      <c r="F33" s="83">
        <f>ROUND((SUM(AZ121:AZ186)),2)</f>
        <v>0</v>
      </c>
      <c r="I33" s="84">
        <v>0.21</v>
      </c>
      <c r="J33" s="83">
        <f>ROUND(((SUM(AZ121:AZ186))*I33),2)</f>
        <v>0</v>
      </c>
      <c r="L33" s="24"/>
    </row>
    <row r="34" spans="2:12" s="1" customFormat="1" ht="14.45" customHeight="1">
      <c r="B34" s="24"/>
      <c r="E34" s="21" t="s">
        <v>35</v>
      </c>
      <c r="F34" s="83">
        <f>ROUND((SUM(BA121:BA186)),2)</f>
        <v>0</v>
      </c>
      <c r="I34" s="84">
        <v>0.15</v>
      </c>
      <c r="J34" s="83">
        <f>ROUND(((SUM(BA121:BA186))*I34),2)</f>
        <v>0</v>
      </c>
      <c r="L34" s="24"/>
    </row>
    <row r="35" spans="2:12" s="1" customFormat="1" ht="14.45" customHeight="1" hidden="1">
      <c r="B35" s="24"/>
      <c r="E35" s="21" t="s">
        <v>36</v>
      </c>
      <c r="F35" s="83">
        <f>ROUND((SUM(BB121:BB186)),2)</f>
        <v>0</v>
      </c>
      <c r="I35" s="84">
        <v>0.21</v>
      </c>
      <c r="J35" s="83">
        <f>0</f>
        <v>0</v>
      </c>
      <c r="L35" s="24"/>
    </row>
    <row r="36" spans="2:12" s="1" customFormat="1" ht="14.45" customHeight="1" hidden="1">
      <c r="B36" s="24"/>
      <c r="E36" s="21" t="s">
        <v>37</v>
      </c>
      <c r="F36" s="83">
        <f>ROUND((SUM(BC121:BC186)),2)</f>
        <v>0</v>
      </c>
      <c r="I36" s="84">
        <v>0.15</v>
      </c>
      <c r="J36" s="83">
        <f>0</f>
        <v>0</v>
      </c>
      <c r="L36" s="24"/>
    </row>
    <row r="37" spans="2:12" s="1" customFormat="1" ht="14.45" customHeight="1" hidden="1">
      <c r="B37" s="24"/>
      <c r="E37" s="21" t="s">
        <v>38</v>
      </c>
      <c r="F37" s="83">
        <f>ROUND((SUM(BD121:BD186)),2)</f>
        <v>0</v>
      </c>
      <c r="I37" s="84">
        <v>0</v>
      </c>
      <c r="J37" s="83">
        <f>0</f>
        <v>0</v>
      </c>
      <c r="L37" s="24"/>
    </row>
    <row r="38" spans="2:12" s="1" customFormat="1" ht="6.95" customHeight="1">
      <c r="B38" s="24"/>
      <c r="L38" s="24"/>
    </row>
    <row r="39" spans="2:12" s="1" customFormat="1" ht="25.35" customHeight="1">
      <c r="B39" s="24"/>
      <c r="C39" s="85"/>
      <c r="D39" s="86" t="s">
        <v>39</v>
      </c>
      <c r="E39" s="48"/>
      <c r="F39" s="48"/>
      <c r="G39" s="87" t="s">
        <v>40</v>
      </c>
      <c r="H39" s="88" t="s">
        <v>41</v>
      </c>
      <c r="I39" s="48"/>
      <c r="J39" s="89">
        <f>SUM(J30:J37)</f>
        <v>0</v>
      </c>
      <c r="K39" s="90"/>
      <c r="L39" s="24"/>
    </row>
    <row r="40" spans="2:12" s="1" customFormat="1" ht="14.45" customHeight="1">
      <c r="B40" s="24"/>
      <c r="L40" s="24"/>
    </row>
    <row r="41" spans="2:12" ht="14.45" customHeight="1">
      <c r="B41" s="15"/>
      <c r="L41" s="15"/>
    </row>
    <row r="42" spans="2:12" ht="14.45" customHeight="1">
      <c r="B42" s="15"/>
      <c r="L42" s="15"/>
    </row>
    <row r="43" spans="2:12" ht="14.45" customHeight="1">
      <c r="B43" s="15"/>
      <c r="L43" s="15"/>
    </row>
    <row r="44" spans="2:12" ht="14.45" customHeight="1">
      <c r="B44" s="15"/>
      <c r="L44" s="15"/>
    </row>
    <row r="45" spans="2:12" ht="14.45" customHeight="1">
      <c r="B45" s="15"/>
      <c r="L45" s="15"/>
    </row>
    <row r="46" spans="2:12" ht="14.45" customHeight="1">
      <c r="B46" s="15"/>
      <c r="L46" s="15"/>
    </row>
    <row r="47" spans="2:12" ht="14.45" customHeight="1">
      <c r="B47" s="15"/>
      <c r="L47" s="15"/>
    </row>
    <row r="48" spans="2:12" ht="14.45" customHeight="1">
      <c r="B48" s="15"/>
      <c r="L48" s="15"/>
    </row>
    <row r="49" spans="2:12" ht="14.45" customHeight="1">
      <c r="B49" s="15"/>
      <c r="L49" s="15"/>
    </row>
    <row r="50" spans="2:12" s="1" customFormat="1" ht="14.45" customHeight="1">
      <c r="B50" s="24"/>
      <c r="D50" s="33" t="s">
        <v>42</v>
      </c>
      <c r="E50" s="34"/>
      <c r="F50" s="34"/>
      <c r="G50" s="33" t="s">
        <v>43</v>
      </c>
      <c r="H50" s="34"/>
      <c r="I50" s="34"/>
      <c r="J50" s="34"/>
      <c r="K50" s="34"/>
      <c r="L50" s="24"/>
    </row>
    <row r="51" spans="2:12" ht="12">
      <c r="B51" s="15"/>
      <c r="L51" s="15"/>
    </row>
    <row r="52" spans="2:12" ht="12">
      <c r="B52" s="15"/>
      <c r="L52" s="15"/>
    </row>
    <row r="53" spans="2:12" ht="12">
      <c r="B53" s="15"/>
      <c r="L53" s="15"/>
    </row>
    <row r="54" spans="2:12" ht="12">
      <c r="B54" s="15"/>
      <c r="L54" s="15"/>
    </row>
    <row r="55" spans="2:12" ht="12">
      <c r="B55" s="15"/>
      <c r="L55" s="15"/>
    </row>
    <row r="56" spans="2:12" ht="12">
      <c r="B56" s="15"/>
      <c r="L56" s="15"/>
    </row>
    <row r="57" spans="2:12" ht="12">
      <c r="B57" s="15"/>
      <c r="L57" s="15"/>
    </row>
    <row r="58" spans="2:12" ht="12">
      <c r="B58" s="15"/>
      <c r="L58" s="15"/>
    </row>
    <row r="59" spans="2:12" ht="12">
      <c r="B59" s="15"/>
      <c r="L59" s="15"/>
    </row>
    <row r="60" spans="2:12" ht="12">
      <c r="B60" s="15"/>
      <c r="L60" s="15"/>
    </row>
    <row r="61" spans="2:12" s="1" customFormat="1" ht="12.75">
      <c r="B61" s="24"/>
      <c r="D61" s="35" t="s">
        <v>44</v>
      </c>
      <c r="E61" s="26"/>
      <c r="F61" s="91" t="s">
        <v>45</v>
      </c>
      <c r="G61" s="35" t="s">
        <v>44</v>
      </c>
      <c r="H61" s="26"/>
      <c r="I61" s="26"/>
      <c r="J61" s="92" t="s">
        <v>45</v>
      </c>
      <c r="K61" s="26"/>
      <c r="L61" s="24"/>
    </row>
    <row r="62" spans="2:12" ht="12">
      <c r="B62" s="15"/>
      <c r="L62" s="15"/>
    </row>
    <row r="63" spans="2:12" ht="12">
      <c r="B63" s="15"/>
      <c r="L63" s="15"/>
    </row>
    <row r="64" spans="2:12" ht="12">
      <c r="B64" s="15"/>
      <c r="L64" s="15"/>
    </row>
    <row r="65" spans="2:12" s="1" customFormat="1" ht="12.75">
      <c r="B65" s="24"/>
      <c r="D65" s="33" t="s">
        <v>46</v>
      </c>
      <c r="E65" s="34"/>
      <c r="F65" s="34"/>
      <c r="G65" s="33" t="s">
        <v>47</v>
      </c>
      <c r="H65" s="34"/>
      <c r="I65" s="34"/>
      <c r="J65" s="34"/>
      <c r="K65" s="34"/>
      <c r="L65" s="24"/>
    </row>
    <row r="66" spans="2:12" ht="12">
      <c r="B66" s="15"/>
      <c r="L66" s="15"/>
    </row>
    <row r="67" spans="2:12" ht="12">
      <c r="B67" s="15"/>
      <c r="L67" s="15"/>
    </row>
    <row r="68" spans="2:12" ht="12">
      <c r="B68" s="15"/>
      <c r="L68" s="15"/>
    </row>
    <row r="69" spans="2:12" ht="12">
      <c r="B69" s="15"/>
      <c r="L69" s="15"/>
    </row>
    <row r="70" spans="2:12" ht="12">
      <c r="B70" s="15"/>
      <c r="L70" s="15"/>
    </row>
    <row r="71" spans="2:12" ht="12">
      <c r="B71" s="15"/>
      <c r="L71" s="15"/>
    </row>
    <row r="72" spans="2:12" ht="12">
      <c r="B72" s="15"/>
      <c r="L72" s="15"/>
    </row>
    <row r="73" spans="2:12" ht="12">
      <c r="B73" s="15"/>
      <c r="L73" s="15"/>
    </row>
    <row r="74" spans="2:12" ht="12">
      <c r="B74" s="15"/>
      <c r="L74" s="15"/>
    </row>
    <row r="75" spans="2:12" ht="12">
      <c r="B75" s="15"/>
      <c r="L75" s="15"/>
    </row>
    <row r="76" spans="2:12" s="1" customFormat="1" ht="12.75">
      <c r="B76" s="24"/>
      <c r="D76" s="35" t="s">
        <v>44</v>
      </c>
      <c r="E76" s="26"/>
      <c r="F76" s="91" t="s">
        <v>45</v>
      </c>
      <c r="G76" s="35" t="s">
        <v>44</v>
      </c>
      <c r="H76" s="26"/>
      <c r="I76" s="26"/>
      <c r="J76" s="92" t="s">
        <v>45</v>
      </c>
      <c r="K76" s="26"/>
      <c r="L76" s="24"/>
    </row>
    <row r="77" spans="2:12" s="1" customFormat="1" ht="14.4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24"/>
    </row>
    <row r="81" spans="2:12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24"/>
    </row>
    <row r="82" spans="2:12" s="1" customFormat="1" ht="24.95" customHeight="1">
      <c r="B82" s="24"/>
      <c r="C82" s="16" t="s">
        <v>89</v>
      </c>
      <c r="L82" s="24"/>
    </row>
    <row r="83" spans="2:12" s="1" customFormat="1" ht="6.95" customHeight="1">
      <c r="B83" s="24"/>
      <c r="L83" s="24"/>
    </row>
    <row r="84" spans="2:12" s="1" customFormat="1" ht="12" customHeight="1">
      <c r="B84" s="24"/>
      <c r="C84" s="21" t="s">
        <v>14</v>
      </c>
      <c r="L84" s="24"/>
    </row>
    <row r="85" spans="2:12" s="1" customFormat="1" ht="26.25" customHeight="1">
      <c r="B85" s="24"/>
      <c r="E85" s="180" t="str">
        <f>E7</f>
        <v>Rekonstrukce stávajících dopravního kamerového systému Masarykova x Štefánikova, Ústí n.L.</v>
      </c>
      <c r="F85" s="181"/>
      <c r="G85" s="181"/>
      <c r="H85" s="181"/>
      <c r="L85" s="24"/>
    </row>
    <row r="86" spans="2:12" s="1" customFormat="1" ht="12" customHeight="1">
      <c r="B86" s="24"/>
      <c r="C86" s="21" t="s">
        <v>87</v>
      </c>
      <c r="L86" s="24"/>
    </row>
    <row r="87" spans="2:12" s="1" customFormat="1" ht="16.5" customHeight="1">
      <c r="B87" s="24"/>
      <c r="E87" s="150" t="str">
        <f>E9</f>
        <v>Etapa 1 - MJČ</v>
      </c>
      <c r="F87" s="179"/>
      <c r="G87" s="179"/>
      <c r="H87" s="179"/>
      <c r="L87" s="24"/>
    </row>
    <row r="88" spans="2:12" s="1" customFormat="1" ht="6.95" customHeight="1">
      <c r="B88" s="24"/>
      <c r="L88" s="24"/>
    </row>
    <row r="89" spans="2:12" s="1" customFormat="1" ht="12" customHeight="1">
      <c r="B89" s="24"/>
      <c r="C89" s="21" t="s">
        <v>18</v>
      </c>
      <c r="F89" s="19" t="str">
        <f>F12</f>
        <v xml:space="preserve"> </v>
      </c>
      <c r="I89" s="21" t="s">
        <v>20</v>
      </c>
      <c r="J89" s="44">
        <f>IF(J12="","",J12)</f>
        <v>45027</v>
      </c>
      <c r="L89" s="24"/>
    </row>
    <row r="90" spans="2:12" s="1" customFormat="1" ht="6.95" customHeight="1">
      <c r="B90" s="24"/>
      <c r="L90" s="24"/>
    </row>
    <row r="91" spans="2:12" s="1" customFormat="1" ht="15.2" customHeight="1">
      <c r="B91" s="24"/>
      <c r="C91" s="21" t="s">
        <v>21</v>
      </c>
      <c r="F91" s="19" t="str">
        <f>E15</f>
        <v xml:space="preserve"> </v>
      </c>
      <c r="I91" s="21" t="s">
        <v>25</v>
      </c>
      <c r="J91" s="22" t="str">
        <f>E21</f>
        <v xml:space="preserve"> </v>
      </c>
      <c r="L91" s="24"/>
    </row>
    <row r="92" spans="2:12" s="1" customFormat="1" ht="15.2" customHeight="1">
      <c r="B92" s="24"/>
      <c r="C92" s="21" t="s">
        <v>24</v>
      </c>
      <c r="F92" s="19" t="str">
        <f>IF(E18="","",E18)</f>
        <v xml:space="preserve"> </v>
      </c>
      <c r="I92" s="21" t="s">
        <v>27</v>
      </c>
      <c r="J92" s="22" t="str">
        <f>E24</f>
        <v xml:space="preserve"> </v>
      </c>
      <c r="L92" s="24"/>
    </row>
    <row r="93" spans="2:12" s="1" customFormat="1" ht="10.35" customHeight="1">
      <c r="B93" s="24"/>
      <c r="L93" s="24"/>
    </row>
    <row r="94" spans="2:12" s="1" customFormat="1" ht="29.25" customHeight="1">
      <c r="B94" s="24"/>
      <c r="C94" s="93" t="s">
        <v>90</v>
      </c>
      <c r="D94" s="85"/>
      <c r="E94" s="85"/>
      <c r="F94" s="85"/>
      <c r="G94" s="85"/>
      <c r="H94" s="85"/>
      <c r="I94" s="85"/>
      <c r="J94" s="94" t="s">
        <v>91</v>
      </c>
      <c r="K94" s="85"/>
      <c r="L94" s="24"/>
    </row>
    <row r="95" spans="2:12" s="1" customFormat="1" ht="10.35" customHeight="1">
      <c r="B95" s="24"/>
      <c r="L95" s="24"/>
    </row>
    <row r="96" spans="2:42" s="1" customFormat="1" ht="22.9" customHeight="1">
      <c r="B96" s="24"/>
      <c r="C96" s="95" t="s">
        <v>92</v>
      </c>
      <c r="J96" s="57">
        <f>J121</f>
        <v>0</v>
      </c>
      <c r="L96" s="24"/>
      <c r="AP96" s="12" t="s">
        <v>93</v>
      </c>
    </row>
    <row r="97" spans="2:12" s="8" customFormat="1" ht="24.95" customHeight="1">
      <c r="B97" s="96"/>
      <c r="D97" s="97" t="s">
        <v>94</v>
      </c>
      <c r="E97" s="98"/>
      <c r="F97" s="98"/>
      <c r="G97" s="98"/>
      <c r="H97" s="98"/>
      <c r="I97" s="98"/>
      <c r="J97" s="99">
        <f>J122</f>
        <v>0</v>
      </c>
      <c r="L97" s="96"/>
    </row>
    <row r="98" spans="2:12" s="8" customFormat="1" ht="24.95" customHeight="1">
      <c r="B98" s="96"/>
      <c r="D98" s="97" t="s">
        <v>95</v>
      </c>
      <c r="E98" s="98"/>
      <c r="F98" s="98"/>
      <c r="G98" s="98"/>
      <c r="H98" s="98"/>
      <c r="I98" s="98"/>
      <c r="J98" s="99">
        <f>J154</f>
        <v>0</v>
      </c>
      <c r="L98" s="96"/>
    </row>
    <row r="99" spans="2:12" s="8" customFormat="1" ht="24.95" customHeight="1">
      <c r="B99" s="96"/>
      <c r="D99" s="97" t="s">
        <v>96</v>
      </c>
      <c r="E99" s="98"/>
      <c r="F99" s="98"/>
      <c r="G99" s="98"/>
      <c r="H99" s="98"/>
      <c r="I99" s="98"/>
      <c r="J99" s="99">
        <f>J161</f>
        <v>0</v>
      </c>
      <c r="L99" s="96"/>
    </row>
    <row r="100" spans="2:12" s="8" customFormat="1" ht="24.95" customHeight="1">
      <c r="B100" s="96"/>
      <c r="D100" s="97" t="s">
        <v>97</v>
      </c>
      <c r="E100" s="98"/>
      <c r="F100" s="98"/>
      <c r="G100" s="98"/>
      <c r="H100" s="98"/>
      <c r="I100" s="98"/>
      <c r="J100" s="99">
        <f>J179</f>
        <v>0</v>
      </c>
      <c r="L100" s="96"/>
    </row>
    <row r="101" spans="2:12" s="8" customFormat="1" ht="24.95" customHeight="1">
      <c r="B101" s="96"/>
      <c r="D101" s="97" t="s">
        <v>98</v>
      </c>
      <c r="E101" s="98"/>
      <c r="F101" s="98"/>
      <c r="G101" s="98"/>
      <c r="H101" s="98"/>
      <c r="I101" s="98"/>
      <c r="J101" s="99">
        <f>J182</f>
        <v>0</v>
      </c>
      <c r="L101" s="96"/>
    </row>
    <row r="102" spans="2:12" s="1" customFormat="1" ht="21.75" customHeight="1">
      <c r="B102" s="24"/>
      <c r="L102" s="24"/>
    </row>
    <row r="103" spans="2:12" s="1" customFormat="1" ht="6.95" customHeight="1"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24"/>
    </row>
    <row r="107" spans="2:12" s="1" customFormat="1" ht="6.95" customHeight="1"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24"/>
    </row>
    <row r="108" spans="2:12" s="1" customFormat="1" ht="24.95" customHeight="1">
      <c r="B108" s="24"/>
      <c r="C108" s="16" t="s">
        <v>99</v>
      </c>
      <c r="L108" s="24"/>
    </row>
    <row r="109" spans="2:12" s="1" customFormat="1" ht="6.95" customHeight="1">
      <c r="B109" s="24"/>
      <c r="L109" s="24"/>
    </row>
    <row r="110" spans="2:12" s="1" customFormat="1" ht="12" customHeight="1">
      <c r="B110" s="24"/>
      <c r="C110" s="21" t="s">
        <v>14</v>
      </c>
      <c r="L110" s="24"/>
    </row>
    <row r="111" spans="2:12" s="1" customFormat="1" ht="26.25" customHeight="1">
      <c r="B111" s="24"/>
      <c r="E111" s="180" t="str">
        <f>E7</f>
        <v>Rekonstrukce stávajících dopravního kamerového systému Masarykova x Štefánikova, Ústí n.L.</v>
      </c>
      <c r="F111" s="181"/>
      <c r="G111" s="181"/>
      <c r="H111" s="181"/>
      <c r="L111" s="24"/>
    </row>
    <row r="112" spans="2:12" s="1" customFormat="1" ht="12" customHeight="1">
      <c r="B112" s="24"/>
      <c r="C112" s="21" t="s">
        <v>87</v>
      </c>
      <c r="L112" s="24"/>
    </row>
    <row r="113" spans="2:12" s="1" customFormat="1" ht="16.5" customHeight="1">
      <c r="B113" s="24"/>
      <c r="E113" s="150" t="str">
        <f>E9</f>
        <v>Etapa 1 - MJČ</v>
      </c>
      <c r="F113" s="179"/>
      <c r="G113" s="179"/>
      <c r="H113" s="179"/>
      <c r="L113" s="24"/>
    </row>
    <row r="114" spans="2:12" s="1" customFormat="1" ht="6.95" customHeight="1">
      <c r="B114" s="24"/>
      <c r="L114" s="24"/>
    </row>
    <row r="115" spans="2:12" s="1" customFormat="1" ht="12" customHeight="1">
      <c r="B115" s="24"/>
      <c r="C115" s="21" t="s">
        <v>18</v>
      </c>
      <c r="F115" s="19" t="str">
        <f>F12</f>
        <v xml:space="preserve"> </v>
      </c>
      <c r="I115" s="21" t="s">
        <v>20</v>
      </c>
      <c r="J115" s="44">
        <f>IF(J12="","",J12)</f>
        <v>45027</v>
      </c>
      <c r="L115" s="24"/>
    </row>
    <row r="116" spans="2:12" s="1" customFormat="1" ht="6.95" customHeight="1">
      <c r="B116" s="24"/>
      <c r="L116" s="24"/>
    </row>
    <row r="117" spans="2:12" s="1" customFormat="1" ht="15.2" customHeight="1">
      <c r="B117" s="24"/>
      <c r="C117" s="21" t="s">
        <v>21</v>
      </c>
      <c r="F117" s="19" t="str">
        <f>E15</f>
        <v xml:space="preserve"> </v>
      </c>
      <c r="I117" s="21" t="s">
        <v>25</v>
      </c>
      <c r="J117" s="22" t="str">
        <f>E21</f>
        <v xml:space="preserve"> </v>
      </c>
      <c r="L117" s="24"/>
    </row>
    <row r="118" spans="2:12" s="1" customFormat="1" ht="15.2" customHeight="1">
      <c r="B118" s="24"/>
      <c r="C118" s="21" t="s">
        <v>24</v>
      </c>
      <c r="F118" s="19" t="str">
        <f>IF(E18="","",E18)</f>
        <v xml:space="preserve"> </v>
      </c>
      <c r="I118" s="21" t="s">
        <v>27</v>
      </c>
      <c r="J118" s="22" t="str">
        <f>E24</f>
        <v xml:space="preserve"> </v>
      </c>
      <c r="L118" s="24"/>
    </row>
    <row r="119" spans="2:12" s="1" customFormat="1" ht="10.35" customHeight="1">
      <c r="B119" s="24"/>
      <c r="L119" s="24"/>
    </row>
    <row r="120" spans="2:20" s="9" customFormat="1" ht="29.25" customHeight="1">
      <c r="B120" s="100"/>
      <c r="C120" s="101" t="s">
        <v>100</v>
      </c>
      <c r="D120" s="102" t="s">
        <v>54</v>
      </c>
      <c r="E120" s="102" t="s">
        <v>50</v>
      </c>
      <c r="F120" s="102" t="s">
        <v>51</v>
      </c>
      <c r="G120" s="102" t="s">
        <v>101</v>
      </c>
      <c r="H120" s="102" t="s">
        <v>102</v>
      </c>
      <c r="I120" s="102" t="s">
        <v>103</v>
      </c>
      <c r="J120" s="102" t="s">
        <v>91</v>
      </c>
      <c r="K120" s="103" t="s">
        <v>104</v>
      </c>
      <c r="L120" s="100"/>
      <c r="M120" s="50" t="s">
        <v>1</v>
      </c>
      <c r="N120" s="51" t="s">
        <v>33</v>
      </c>
      <c r="O120" s="51" t="s">
        <v>105</v>
      </c>
      <c r="P120" s="51" t="s">
        <v>106</v>
      </c>
      <c r="Q120" s="51" t="s">
        <v>107</v>
      </c>
      <c r="R120" s="51" t="s">
        <v>108</v>
      </c>
      <c r="S120" s="51" t="s">
        <v>109</v>
      </c>
      <c r="T120" s="52" t="s">
        <v>110</v>
      </c>
    </row>
    <row r="121" spans="2:58" s="1" customFormat="1" ht="22.9" customHeight="1">
      <c r="B121" s="24"/>
      <c r="C121" s="55" t="s">
        <v>111</v>
      </c>
      <c r="J121" s="104">
        <f>BF121</f>
        <v>0</v>
      </c>
      <c r="L121" s="24"/>
      <c r="M121" s="53"/>
      <c r="N121" s="45"/>
      <c r="O121" s="45"/>
      <c r="P121" s="105">
        <f>P122+P154+P161+P179+P182</f>
        <v>0</v>
      </c>
      <c r="Q121" s="45"/>
      <c r="R121" s="105">
        <f>R122+R154+R161+R179+R182</f>
        <v>0</v>
      </c>
      <c r="S121" s="45"/>
      <c r="T121" s="106">
        <f>T122+T154+T161+T179+T182</f>
        <v>0</v>
      </c>
      <c r="AO121" s="12" t="s">
        <v>68</v>
      </c>
      <c r="AP121" s="12" t="s">
        <v>93</v>
      </c>
      <c r="BF121" s="107">
        <f>BF122+BF154+BF161+BF179+BF182</f>
        <v>0</v>
      </c>
    </row>
    <row r="122" spans="2:58" s="10" customFormat="1" ht="25.9" customHeight="1">
      <c r="B122" s="108"/>
      <c r="D122" s="109" t="s">
        <v>68</v>
      </c>
      <c r="E122" s="110" t="s">
        <v>112</v>
      </c>
      <c r="F122" s="110" t="s">
        <v>113</v>
      </c>
      <c r="J122" s="111">
        <f>BF122</f>
        <v>0</v>
      </c>
      <c r="L122" s="108"/>
      <c r="M122" s="112"/>
      <c r="P122" s="113">
        <f>SUM(P123:P153)</f>
        <v>0</v>
      </c>
      <c r="R122" s="113">
        <f>SUM(R123:R153)</f>
        <v>0</v>
      </c>
      <c r="T122" s="114">
        <f>SUM(T123:T153)</f>
        <v>0</v>
      </c>
      <c r="AM122" s="109" t="s">
        <v>77</v>
      </c>
      <c r="AO122" s="115" t="s">
        <v>68</v>
      </c>
      <c r="AP122" s="115" t="s">
        <v>69</v>
      </c>
      <c r="AT122" s="109" t="s">
        <v>114</v>
      </c>
      <c r="BF122" s="116">
        <f>SUM(BF123:BF153)</f>
        <v>0</v>
      </c>
    </row>
    <row r="123" spans="2:60" s="1" customFormat="1" ht="44.25" customHeight="1">
      <c r="B123" s="117"/>
      <c r="C123" s="118" t="s">
        <v>77</v>
      </c>
      <c r="D123" s="118" t="s">
        <v>115</v>
      </c>
      <c r="E123" s="119" t="s">
        <v>116</v>
      </c>
      <c r="F123" s="120" t="s">
        <v>117</v>
      </c>
      <c r="G123" s="121" t="s">
        <v>118</v>
      </c>
      <c r="H123" s="122">
        <v>1</v>
      </c>
      <c r="I123" s="123"/>
      <c r="J123" s="123">
        <f aca="true" t="shared" si="0" ref="J123:J153">ROUND(I123*H123,2)</f>
        <v>0</v>
      </c>
      <c r="K123" s="120" t="s">
        <v>1</v>
      </c>
      <c r="L123" s="124"/>
      <c r="M123" s="125" t="s">
        <v>1</v>
      </c>
      <c r="N123" s="126" t="s">
        <v>34</v>
      </c>
      <c r="O123" s="127">
        <v>0</v>
      </c>
      <c r="P123" s="127">
        <f aca="true" t="shared" si="1" ref="P123:P153">O123*H123</f>
        <v>0</v>
      </c>
      <c r="Q123" s="127">
        <v>0</v>
      </c>
      <c r="R123" s="127">
        <f aca="true" t="shared" si="2" ref="R123:R153">Q123*H123</f>
        <v>0</v>
      </c>
      <c r="S123" s="127">
        <v>0</v>
      </c>
      <c r="T123" s="128">
        <f aca="true" t="shared" si="3" ref="T123:T153">S123*H123</f>
        <v>0</v>
      </c>
      <c r="AM123" s="129" t="s">
        <v>119</v>
      </c>
      <c r="AO123" s="129" t="s">
        <v>115</v>
      </c>
      <c r="AP123" s="129" t="s">
        <v>77</v>
      </c>
      <c r="AT123" s="12" t="s">
        <v>114</v>
      </c>
      <c r="AZ123" s="130">
        <f aca="true" t="shared" si="4" ref="AZ123:AZ153">IF(N123="základní",J123,0)</f>
        <v>0</v>
      </c>
      <c r="BA123" s="130">
        <f aca="true" t="shared" si="5" ref="BA123:BA153">IF(N123="snížená",J123,0)</f>
        <v>0</v>
      </c>
      <c r="BB123" s="130">
        <f aca="true" t="shared" si="6" ref="BB123:BB153">IF(N123="zákl. přenesená",J123,0)</f>
        <v>0</v>
      </c>
      <c r="BC123" s="130">
        <f aca="true" t="shared" si="7" ref="BC123:BC153">IF(N123="sníž. přenesená",J123,0)</f>
        <v>0</v>
      </c>
      <c r="BD123" s="130">
        <f aca="true" t="shared" si="8" ref="BD123:BD153">IF(N123="nulová",J123,0)</f>
        <v>0</v>
      </c>
      <c r="BE123" s="12" t="s">
        <v>77</v>
      </c>
      <c r="BF123" s="130">
        <f aca="true" t="shared" si="9" ref="BF123:BF153">ROUND(I123*H123,2)</f>
        <v>0</v>
      </c>
      <c r="BG123" s="12" t="s">
        <v>120</v>
      </c>
      <c r="BH123" s="129" t="s">
        <v>121</v>
      </c>
    </row>
    <row r="124" spans="2:60" s="1" customFormat="1" ht="48">
      <c r="B124" s="117"/>
      <c r="C124" s="118" t="s">
        <v>79</v>
      </c>
      <c r="D124" s="118" t="s">
        <v>115</v>
      </c>
      <c r="E124" s="119" t="s">
        <v>122</v>
      </c>
      <c r="F124" s="120" t="s">
        <v>123</v>
      </c>
      <c r="G124" s="121" t="s">
        <v>118</v>
      </c>
      <c r="H124" s="122">
        <v>4</v>
      </c>
      <c r="I124" s="123"/>
      <c r="J124" s="123">
        <f t="shared" si="0"/>
        <v>0</v>
      </c>
      <c r="K124" s="120" t="s">
        <v>1</v>
      </c>
      <c r="L124" s="124"/>
      <c r="M124" s="125" t="s">
        <v>1</v>
      </c>
      <c r="N124" s="126" t="s">
        <v>34</v>
      </c>
      <c r="O124" s="127">
        <v>0</v>
      </c>
      <c r="P124" s="127">
        <f t="shared" si="1"/>
        <v>0</v>
      </c>
      <c r="Q124" s="127">
        <v>0</v>
      </c>
      <c r="R124" s="127">
        <f t="shared" si="2"/>
        <v>0</v>
      </c>
      <c r="S124" s="127">
        <v>0</v>
      </c>
      <c r="T124" s="128">
        <f t="shared" si="3"/>
        <v>0</v>
      </c>
      <c r="AM124" s="129" t="s">
        <v>119</v>
      </c>
      <c r="AO124" s="129" t="s">
        <v>115</v>
      </c>
      <c r="AP124" s="129" t="s">
        <v>77</v>
      </c>
      <c r="AT124" s="12" t="s">
        <v>114</v>
      </c>
      <c r="AZ124" s="130">
        <f t="shared" si="4"/>
        <v>0</v>
      </c>
      <c r="BA124" s="130">
        <f t="shared" si="5"/>
        <v>0</v>
      </c>
      <c r="BB124" s="130">
        <f t="shared" si="6"/>
        <v>0</v>
      </c>
      <c r="BC124" s="130">
        <f t="shared" si="7"/>
        <v>0</v>
      </c>
      <c r="BD124" s="130">
        <f t="shared" si="8"/>
        <v>0</v>
      </c>
      <c r="BE124" s="12" t="s">
        <v>77</v>
      </c>
      <c r="BF124" s="130">
        <f t="shared" si="9"/>
        <v>0</v>
      </c>
      <c r="BG124" s="12" t="s">
        <v>120</v>
      </c>
      <c r="BH124" s="129" t="s">
        <v>124</v>
      </c>
    </row>
    <row r="125" spans="2:60" s="1" customFormat="1" ht="24">
      <c r="B125" s="117"/>
      <c r="C125" s="118" t="s">
        <v>125</v>
      </c>
      <c r="D125" s="118" t="s">
        <v>115</v>
      </c>
      <c r="E125" s="119" t="s">
        <v>126</v>
      </c>
      <c r="F125" s="120" t="s">
        <v>127</v>
      </c>
      <c r="G125" s="121" t="s">
        <v>118</v>
      </c>
      <c r="H125" s="122">
        <v>2</v>
      </c>
      <c r="I125" s="123"/>
      <c r="J125" s="123">
        <f t="shared" si="0"/>
        <v>0</v>
      </c>
      <c r="K125" s="120" t="s">
        <v>1</v>
      </c>
      <c r="L125" s="124"/>
      <c r="M125" s="125" t="s">
        <v>1</v>
      </c>
      <c r="N125" s="126" t="s">
        <v>34</v>
      </c>
      <c r="O125" s="127">
        <v>0</v>
      </c>
      <c r="P125" s="127">
        <f t="shared" si="1"/>
        <v>0</v>
      </c>
      <c r="Q125" s="127">
        <v>0</v>
      </c>
      <c r="R125" s="127">
        <f t="shared" si="2"/>
        <v>0</v>
      </c>
      <c r="S125" s="127">
        <v>0</v>
      </c>
      <c r="T125" s="128">
        <f t="shared" si="3"/>
        <v>0</v>
      </c>
      <c r="AM125" s="129" t="s">
        <v>119</v>
      </c>
      <c r="AO125" s="129" t="s">
        <v>115</v>
      </c>
      <c r="AP125" s="129" t="s">
        <v>77</v>
      </c>
      <c r="AT125" s="12" t="s">
        <v>114</v>
      </c>
      <c r="AZ125" s="130">
        <f t="shared" si="4"/>
        <v>0</v>
      </c>
      <c r="BA125" s="130">
        <f t="shared" si="5"/>
        <v>0</v>
      </c>
      <c r="BB125" s="130">
        <f t="shared" si="6"/>
        <v>0</v>
      </c>
      <c r="BC125" s="130">
        <f t="shared" si="7"/>
        <v>0</v>
      </c>
      <c r="BD125" s="130">
        <f t="shared" si="8"/>
        <v>0</v>
      </c>
      <c r="BE125" s="12" t="s">
        <v>77</v>
      </c>
      <c r="BF125" s="130">
        <f t="shared" si="9"/>
        <v>0</v>
      </c>
      <c r="BG125" s="12" t="s">
        <v>120</v>
      </c>
      <c r="BH125" s="129" t="s">
        <v>79</v>
      </c>
    </row>
    <row r="126" spans="2:60" s="1" customFormat="1" ht="24">
      <c r="B126" s="117"/>
      <c r="C126" s="118" t="s">
        <v>120</v>
      </c>
      <c r="D126" s="118" t="s">
        <v>115</v>
      </c>
      <c r="E126" s="119" t="s">
        <v>128</v>
      </c>
      <c r="F126" s="120" t="s">
        <v>129</v>
      </c>
      <c r="G126" s="121" t="s">
        <v>118</v>
      </c>
      <c r="H126" s="122">
        <v>8</v>
      </c>
      <c r="I126" s="123"/>
      <c r="J126" s="123">
        <f t="shared" si="0"/>
        <v>0</v>
      </c>
      <c r="K126" s="120" t="s">
        <v>1</v>
      </c>
      <c r="L126" s="124"/>
      <c r="M126" s="125" t="s">
        <v>1</v>
      </c>
      <c r="N126" s="126" t="s">
        <v>34</v>
      </c>
      <c r="O126" s="127">
        <v>0</v>
      </c>
      <c r="P126" s="127">
        <f t="shared" si="1"/>
        <v>0</v>
      </c>
      <c r="Q126" s="127">
        <v>0</v>
      </c>
      <c r="R126" s="127">
        <f t="shared" si="2"/>
        <v>0</v>
      </c>
      <c r="S126" s="127">
        <v>0</v>
      </c>
      <c r="T126" s="128">
        <f t="shared" si="3"/>
        <v>0</v>
      </c>
      <c r="AM126" s="129" t="s">
        <v>119</v>
      </c>
      <c r="AO126" s="129" t="s">
        <v>115</v>
      </c>
      <c r="AP126" s="129" t="s">
        <v>77</v>
      </c>
      <c r="AT126" s="12" t="s">
        <v>114</v>
      </c>
      <c r="AZ126" s="130">
        <f t="shared" si="4"/>
        <v>0</v>
      </c>
      <c r="BA126" s="130">
        <f t="shared" si="5"/>
        <v>0</v>
      </c>
      <c r="BB126" s="130">
        <f t="shared" si="6"/>
        <v>0</v>
      </c>
      <c r="BC126" s="130">
        <f t="shared" si="7"/>
        <v>0</v>
      </c>
      <c r="BD126" s="130">
        <f t="shared" si="8"/>
        <v>0</v>
      </c>
      <c r="BE126" s="12" t="s">
        <v>77</v>
      </c>
      <c r="BF126" s="130">
        <f t="shared" si="9"/>
        <v>0</v>
      </c>
      <c r="BG126" s="12" t="s">
        <v>120</v>
      </c>
      <c r="BH126" s="129" t="s">
        <v>120</v>
      </c>
    </row>
    <row r="127" spans="2:60" s="1" customFormat="1" ht="44.25" customHeight="1">
      <c r="B127" s="117"/>
      <c r="C127" s="118" t="s">
        <v>130</v>
      </c>
      <c r="D127" s="118" t="s">
        <v>115</v>
      </c>
      <c r="E127" s="119" t="s">
        <v>131</v>
      </c>
      <c r="F127" s="120" t="s">
        <v>132</v>
      </c>
      <c r="G127" s="121" t="s">
        <v>118</v>
      </c>
      <c r="H127" s="122">
        <v>2</v>
      </c>
      <c r="I127" s="123"/>
      <c r="J127" s="123">
        <f t="shared" si="0"/>
        <v>0</v>
      </c>
      <c r="K127" s="120" t="s">
        <v>1</v>
      </c>
      <c r="L127" s="124"/>
      <c r="M127" s="125" t="s">
        <v>1</v>
      </c>
      <c r="N127" s="126" t="s">
        <v>34</v>
      </c>
      <c r="O127" s="127">
        <v>0</v>
      </c>
      <c r="P127" s="127">
        <f t="shared" si="1"/>
        <v>0</v>
      </c>
      <c r="Q127" s="127">
        <v>0</v>
      </c>
      <c r="R127" s="127">
        <f t="shared" si="2"/>
        <v>0</v>
      </c>
      <c r="S127" s="127">
        <v>0</v>
      </c>
      <c r="T127" s="128">
        <f t="shared" si="3"/>
        <v>0</v>
      </c>
      <c r="AM127" s="129" t="s">
        <v>119</v>
      </c>
      <c r="AO127" s="129" t="s">
        <v>115</v>
      </c>
      <c r="AP127" s="129" t="s">
        <v>77</v>
      </c>
      <c r="AT127" s="12" t="s">
        <v>114</v>
      </c>
      <c r="AZ127" s="130">
        <f t="shared" si="4"/>
        <v>0</v>
      </c>
      <c r="BA127" s="130">
        <f t="shared" si="5"/>
        <v>0</v>
      </c>
      <c r="BB127" s="130">
        <f t="shared" si="6"/>
        <v>0</v>
      </c>
      <c r="BC127" s="130">
        <f t="shared" si="7"/>
        <v>0</v>
      </c>
      <c r="BD127" s="130">
        <f t="shared" si="8"/>
        <v>0</v>
      </c>
      <c r="BE127" s="12" t="s">
        <v>77</v>
      </c>
      <c r="BF127" s="130">
        <f t="shared" si="9"/>
        <v>0</v>
      </c>
      <c r="BG127" s="12" t="s">
        <v>120</v>
      </c>
      <c r="BH127" s="129" t="s">
        <v>133</v>
      </c>
    </row>
    <row r="128" spans="2:60" s="1" customFormat="1" ht="36">
      <c r="B128" s="117"/>
      <c r="C128" s="118" t="s">
        <v>133</v>
      </c>
      <c r="D128" s="118" t="s">
        <v>115</v>
      </c>
      <c r="E128" s="119" t="s">
        <v>134</v>
      </c>
      <c r="F128" s="120" t="s">
        <v>135</v>
      </c>
      <c r="G128" s="121" t="s">
        <v>118</v>
      </c>
      <c r="H128" s="122">
        <v>2</v>
      </c>
      <c r="I128" s="123"/>
      <c r="J128" s="123">
        <f t="shared" si="0"/>
        <v>0</v>
      </c>
      <c r="K128" s="120" t="s">
        <v>1</v>
      </c>
      <c r="L128" s="124"/>
      <c r="M128" s="125" t="s">
        <v>1</v>
      </c>
      <c r="N128" s="126" t="s">
        <v>34</v>
      </c>
      <c r="O128" s="127">
        <v>0</v>
      </c>
      <c r="P128" s="127">
        <f t="shared" si="1"/>
        <v>0</v>
      </c>
      <c r="Q128" s="127">
        <v>0</v>
      </c>
      <c r="R128" s="127">
        <f t="shared" si="2"/>
        <v>0</v>
      </c>
      <c r="S128" s="127">
        <v>0</v>
      </c>
      <c r="T128" s="128">
        <f t="shared" si="3"/>
        <v>0</v>
      </c>
      <c r="AM128" s="129" t="s">
        <v>119</v>
      </c>
      <c r="AO128" s="129" t="s">
        <v>115</v>
      </c>
      <c r="AP128" s="129" t="s">
        <v>77</v>
      </c>
      <c r="AT128" s="12" t="s">
        <v>114</v>
      </c>
      <c r="AZ128" s="130">
        <f t="shared" si="4"/>
        <v>0</v>
      </c>
      <c r="BA128" s="130">
        <f t="shared" si="5"/>
        <v>0</v>
      </c>
      <c r="BB128" s="130">
        <f t="shared" si="6"/>
        <v>0</v>
      </c>
      <c r="BC128" s="130">
        <f t="shared" si="7"/>
        <v>0</v>
      </c>
      <c r="BD128" s="130">
        <f t="shared" si="8"/>
        <v>0</v>
      </c>
      <c r="BE128" s="12" t="s">
        <v>77</v>
      </c>
      <c r="BF128" s="130">
        <f t="shared" si="9"/>
        <v>0</v>
      </c>
      <c r="BG128" s="12" t="s">
        <v>120</v>
      </c>
      <c r="BH128" s="129" t="s">
        <v>119</v>
      </c>
    </row>
    <row r="129" spans="2:60" s="1" customFormat="1" ht="33" customHeight="1">
      <c r="B129" s="117"/>
      <c r="C129" s="118" t="s">
        <v>136</v>
      </c>
      <c r="D129" s="118" t="s">
        <v>115</v>
      </c>
      <c r="E129" s="119" t="s">
        <v>137</v>
      </c>
      <c r="F129" s="120" t="s">
        <v>138</v>
      </c>
      <c r="G129" s="121" t="s">
        <v>118</v>
      </c>
      <c r="H129" s="122">
        <v>1</v>
      </c>
      <c r="I129" s="123"/>
      <c r="J129" s="123">
        <f t="shared" si="0"/>
        <v>0</v>
      </c>
      <c r="K129" s="120" t="s">
        <v>1</v>
      </c>
      <c r="L129" s="124"/>
      <c r="M129" s="125" t="s">
        <v>1</v>
      </c>
      <c r="N129" s="126" t="s">
        <v>34</v>
      </c>
      <c r="O129" s="127">
        <v>0</v>
      </c>
      <c r="P129" s="127">
        <f t="shared" si="1"/>
        <v>0</v>
      </c>
      <c r="Q129" s="127">
        <v>0</v>
      </c>
      <c r="R129" s="127">
        <f t="shared" si="2"/>
        <v>0</v>
      </c>
      <c r="S129" s="127">
        <v>0</v>
      </c>
      <c r="T129" s="128">
        <f t="shared" si="3"/>
        <v>0</v>
      </c>
      <c r="AM129" s="129" t="s">
        <v>119</v>
      </c>
      <c r="AO129" s="129" t="s">
        <v>115</v>
      </c>
      <c r="AP129" s="129" t="s">
        <v>77</v>
      </c>
      <c r="AT129" s="12" t="s">
        <v>114</v>
      </c>
      <c r="AZ129" s="130">
        <f t="shared" si="4"/>
        <v>0</v>
      </c>
      <c r="BA129" s="130">
        <f t="shared" si="5"/>
        <v>0</v>
      </c>
      <c r="BB129" s="130">
        <f t="shared" si="6"/>
        <v>0</v>
      </c>
      <c r="BC129" s="130">
        <f t="shared" si="7"/>
        <v>0</v>
      </c>
      <c r="BD129" s="130">
        <f t="shared" si="8"/>
        <v>0</v>
      </c>
      <c r="BE129" s="12" t="s">
        <v>77</v>
      </c>
      <c r="BF129" s="130">
        <f t="shared" si="9"/>
        <v>0</v>
      </c>
      <c r="BG129" s="12" t="s">
        <v>120</v>
      </c>
      <c r="BH129" s="129" t="s">
        <v>139</v>
      </c>
    </row>
    <row r="130" spans="2:60" s="1" customFormat="1" ht="16.5" customHeight="1">
      <c r="B130" s="117"/>
      <c r="C130" s="118" t="s">
        <v>119</v>
      </c>
      <c r="D130" s="118" t="s">
        <v>115</v>
      </c>
      <c r="E130" s="119" t="s">
        <v>140</v>
      </c>
      <c r="F130" s="120" t="s">
        <v>141</v>
      </c>
      <c r="G130" s="121" t="s">
        <v>118</v>
      </c>
      <c r="H130" s="122">
        <v>1</v>
      </c>
      <c r="I130" s="123"/>
      <c r="J130" s="123">
        <f t="shared" si="0"/>
        <v>0</v>
      </c>
      <c r="K130" s="120" t="s">
        <v>1</v>
      </c>
      <c r="L130" s="124"/>
      <c r="M130" s="125" t="s">
        <v>1</v>
      </c>
      <c r="N130" s="126" t="s">
        <v>34</v>
      </c>
      <c r="O130" s="127">
        <v>0</v>
      </c>
      <c r="P130" s="127">
        <f t="shared" si="1"/>
        <v>0</v>
      </c>
      <c r="Q130" s="127">
        <v>0</v>
      </c>
      <c r="R130" s="127">
        <f t="shared" si="2"/>
        <v>0</v>
      </c>
      <c r="S130" s="127">
        <v>0</v>
      </c>
      <c r="T130" s="128">
        <f t="shared" si="3"/>
        <v>0</v>
      </c>
      <c r="AM130" s="129" t="s">
        <v>119</v>
      </c>
      <c r="AO130" s="129" t="s">
        <v>115</v>
      </c>
      <c r="AP130" s="129" t="s">
        <v>77</v>
      </c>
      <c r="AT130" s="12" t="s">
        <v>114</v>
      </c>
      <c r="AZ130" s="130">
        <f t="shared" si="4"/>
        <v>0</v>
      </c>
      <c r="BA130" s="130">
        <f t="shared" si="5"/>
        <v>0</v>
      </c>
      <c r="BB130" s="130">
        <f t="shared" si="6"/>
        <v>0</v>
      </c>
      <c r="BC130" s="130">
        <f t="shared" si="7"/>
        <v>0</v>
      </c>
      <c r="BD130" s="130">
        <f t="shared" si="8"/>
        <v>0</v>
      </c>
      <c r="BE130" s="12" t="s">
        <v>77</v>
      </c>
      <c r="BF130" s="130">
        <f t="shared" si="9"/>
        <v>0</v>
      </c>
      <c r="BG130" s="12" t="s">
        <v>120</v>
      </c>
      <c r="BH130" s="129" t="s">
        <v>142</v>
      </c>
    </row>
    <row r="131" spans="2:60" s="1" customFormat="1" ht="24">
      <c r="B131" s="117"/>
      <c r="C131" s="118" t="s">
        <v>143</v>
      </c>
      <c r="D131" s="118" t="s">
        <v>115</v>
      </c>
      <c r="E131" s="119" t="s">
        <v>144</v>
      </c>
      <c r="F131" s="120" t="s">
        <v>145</v>
      </c>
      <c r="G131" s="121" t="s">
        <v>118</v>
      </c>
      <c r="H131" s="122">
        <v>4</v>
      </c>
      <c r="I131" s="123"/>
      <c r="J131" s="123">
        <f t="shared" si="0"/>
        <v>0</v>
      </c>
      <c r="K131" s="120" t="s">
        <v>1</v>
      </c>
      <c r="L131" s="124"/>
      <c r="M131" s="125" t="s">
        <v>1</v>
      </c>
      <c r="N131" s="126" t="s">
        <v>34</v>
      </c>
      <c r="O131" s="127">
        <v>0</v>
      </c>
      <c r="P131" s="127">
        <f t="shared" si="1"/>
        <v>0</v>
      </c>
      <c r="Q131" s="127">
        <v>0</v>
      </c>
      <c r="R131" s="127">
        <f t="shared" si="2"/>
        <v>0</v>
      </c>
      <c r="S131" s="127">
        <v>0</v>
      </c>
      <c r="T131" s="128">
        <f t="shared" si="3"/>
        <v>0</v>
      </c>
      <c r="AM131" s="129" t="s">
        <v>119</v>
      </c>
      <c r="AO131" s="129" t="s">
        <v>115</v>
      </c>
      <c r="AP131" s="129" t="s">
        <v>77</v>
      </c>
      <c r="AT131" s="12" t="s">
        <v>114</v>
      </c>
      <c r="AZ131" s="130">
        <f t="shared" si="4"/>
        <v>0</v>
      </c>
      <c r="BA131" s="130">
        <f t="shared" si="5"/>
        <v>0</v>
      </c>
      <c r="BB131" s="130">
        <f t="shared" si="6"/>
        <v>0</v>
      </c>
      <c r="BC131" s="130">
        <f t="shared" si="7"/>
        <v>0</v>
      </c>
      <c r="BD131" s="130">
        <f t="shared" si="8"/>
        <v>0</v>
      </c>
      <c r="BE131" s="12" t="s">
        <v>77</v>
      </c>
      <c r="BF131" s="130">
        <f t="shared" si="9"/>
        <v>0</v>
      </c>
      <c r="BG131" s="12" t="s">
        <v>120</v>
      </c>
      <c r="BH131" s="129" t="s">
        <v>146</v>
      </c>
    </row>
    <row r="132" spans="2:60" s="1" customFormat="1" ht="24">
      <c r="B132" s="117"/>
      <c r="C132" s="118" t="s">
        <v>146</v>
      </c>
      <c r="D132" s="118" t="s">
        <v>115</v>
      </c>
      <c r="E132" s="119" t="s">
        <v>147</v>
      </c>
      <c r="F132" s="120" t="s">
        <v>148</v>
      </c>
      <c r="G132" s="121" t="s">
        <v>118</v>
      </c>
      <c r="H132" s="122">
        <v>2</v>
      </c>
      <c r="I132" s="123"/>
      <c r="J132" s="123">
        <f t="shared" si="0"/>
        <v>0</v>
      </c>
      <c r="K132" s="120" t="s">
        <v>1</v>
      </c>
      <c r="L132" s="124"/>
      <c r="M132" s="125" t="s">
        <v>1</v>
      </c>
      <c r="N132" s="126" t="s">
        <v>34</v>
      </c>
      <c r="O132" s="127">
        <v>0</v>
      </c>
      <c r="P132" s="127">
        <f t="shared" si="1"/>
        <v>0</v>
      </c>
      <c r="Q132" s="127">
        <v>0</v>
      </c>
      <c r="R132" s="127">
        <f t="shared" si="2"/>
        <v>0</v>
      </c>
      <c r="S132" s="127">
        <v>0</v>
      </c>
      <c r="T132" s="128">
        <f t="shared" si="3"/>
        <v>0</v>
      </c>
      <c r="AM132" s="129" t="s">
        <v>119</v>
      </c>
      <c r="AO132" s="129" t="s">
        <v>115</v>
      </c>
      <c r="AP132" s="129" t="s">
        <v>77</v>
      </c>
      <c r="AT132" s="12" t="s">
        <v>114</v>
      </c>
      <c r="AZ132" s="130">
        <f t="shared" si="4"/>
        <v>0</v>
      </c>
      <c r="BA132" s="130">
        <f t="shared" si="5"/>
        <v>0</v>
      </c>
      <c r="BB132" s="130">
        <f t="shared" si="6"/>
        <v>0</v>
      </c>
      <c r="BC132" s="130">
        <f t="shared" si="7"/>
        <v>0</v>
      </c>
      <c r="BD132" s="130">
        <f t="shared" si="8"/>
        <v>0</v>
      </c>
      <c r="BE132" s="12" t="s">
        <v>77</v>
      </c>
      <c r="BF132" s="130">
        <f t="shared" si="9"/>
        <v>0</v>
      </c>
      <c r="BG132" s="12" t="s">
        <v>120</v>
      </c>
      <c r="BH132" s="129" t="s">
        <v>149</v>
      </c>
    </row>
    <row r="133" spans="2:60" s="1" customFormat="1" ht="24">
      <c r="B133" s="117"/>
      <c r="C133" s="118" t="s">
        <v>150</v>
      </c>
      <c r="D133" s="118" t="s">
        <v>115</v>
      </c>
      <c r="E133" s="119" t="s">
        <v>151</v>
      </c>
      <c r="F133" s="120" t="s">
        <v>152</v>
      </c>
      <c r="G133" s="121" t="s">
        <v>153</v>
      </c>
      <c r="H133" s="122">
        <v>48</v>
      </c>
      <c r="I133" s="123"/>
      <c r="J133" s="123">
        <f t="shared" si="0"/>
        <v>0</v>
      </c>
      <c r="K133" s="120" t="s">
        <v>1</v>
      </c>
      <c r="L133" s="124"/>
      <c r="M133" s="125" t="s">
        <v>1</v>
      </c>
      <c r="N133" s="126" t="s">
        <v>34</v>
      </c>
      <c r="O133" s="127">
        <v>0</v>
      </c>
      <c r="P133" s="127">
        <f t="shared" si="1"/>
        <v>0</v>
      </c>
      <c r="Q133" s="127">
        <v>0</v>
      </c>
      <c r="R133" s="127">
        <f t="shared" si="2"/>
        <v>0</v>
      </c>
      <c r="S133" s="127">
        <v>0</v>
      </c>
      <c r="T133" s="128">
        <f t="shared" si="3"/>
        <v>0</v>
      </c>
      <c r="AM133" s="129" t="s">
        <v>119</v>
      </c>
      <c r="AO133" s="129" t="s">
        <v>115</v>
      </c>
      <c r="AP133" s="129" t="s">
        <v>77</v>
      </c>
      <c r="AT133" s="12" t="s">
        <v>114</v>
      </c>
      <c r="AZ133" s="130">
        <f t="shared" si="4"/>
        <v>0</v>
      </c>
      <c r="BA133" s="130">
        <f t="shared" si="5"/>
        <v>0</v>
      </c>
      <c r="BB133" s="130">
        <f t="shared" si="6"/>
        <v>0</v>
      </c>
      <c r="BC133" s="130">
        <f t="shared" si="7"/>
        <v>0</v>
      </c>
      <c r="BD133" s="130">
        <f t="shared" si="8"/>
        <v>0</v>
      </c>
      <c r="BE133" s="12" t="s">
        <v>77</v>
      </c>
      <c r="BF133" s="130">
        <f t="shared" si="9"/>
        <v>0</v>
      </c>
      <c r="BG133" s="12" t="s">
        <v>120</v>
      </c>
      <c r="BH133" s="129" t="s">
        <v>154</v>
      </c>
    </row>
    <row r="134" spans="2:60" s="1" customFormat="1" ht="16.5" customHeight="1">
      <c r="B134" s="117"/>
      <c r="C134" s="118" t="s">
        <v>149</v>
      </c>
      <c r="D134" s="118" t="s">
        <v>115</v>
      </c>
      <c r="E134" s="119" t="s">
        <v>155</v>
      </c>
      <c r="F134" s="120" t="s">
        <v>156</v>
      </c>
      <c r="G134" s="121" t="s">
        <v>118</v>
      </c>
      <c r="H134" s="122">
        <v>32</v>
      </c>
      <c r="I134" s="123"/>
      <c r="J134" s="123">
        <f t="shared" si="0"/>
        <v>0</v>
      </c>
      <c r="K134" s="120" t="s">
        <v>1</v>
      </c>
      <c r="L134" s="124"/>
      <c r="M134" s="125" t="s">
        <v>1</v>
      </c>
      <c r="N134" s="126" t="s">
        <v>34</v>
      </c>
      <c r="O134" s="127">
        <v>0</v>
      </c>
      <c r="P134" s="127">
        <f t="shared" si="1"/>
        <v>0</v>
      </c>
      <c r="Q134" s="127">
        <v>0</v>
      </c>
      <c r="R134" s="127">
        <f t="shared" si="2"/>
        <v>0</v>
      </c>
      <c r="S134" s="127">
        <v>0</v>
      </c>
      <c r="T134" s="128">
        <f t="shared" si="3"/>
        <v>0</v>
      </c>
      <c r="AM134" s="129" t="s">
        <v>119</v>
      </c>
      <c r="AO134" s="129" t="s">
        <v>115</v>
      </c>
      <c r="AP134" s="129" t="s">
        <v>77</v>
      </c>
      <c r="AT134" s="12" t="s">
        <v>114</v>
      </c>
      <c r="AZ134" s="130">
        <f t="shared" si="4"/>
        <v>0</v>
      </c>
      <c r="BA134" s="130">
        <f t="shared" si="5"/>
        <v>0</v>
      </c>
      <c r="BB134" s="130">
        <f t="shared" si="6"/>
        <v>0</v>
      </c>
      <c r="BC134" s="130">
        <f t="shared" si="7"/>
        <v>0</v>
      </c>
      <c r="BD134" s="130">
        <f t="shared" si="8"/>
        <v>0</v>
      </c>
      <c r="BE134" s="12" t="s">
        <v>77</v>
      </c>
      <c r="BF134" s="130">
        <f t="shared" si="9"/>
        <v>0</v>
      </c>
      <c r="BG134" s="12" t="s">
        <v>120</v>
      </c>
      <c r="BH134" s="129" t="s">
        <v>157</v>
      </c>
    </row>
    <row r="135" spans="2:60" s="1" customFormat="1" ht="24">
      <c r="B135" s="117"/>
      <c r="C135" s="118" t="s">
        <v>158</v>
      </c>
      <c r="D135" s="118" t="s">
        <v>115</v>
      </c>
      <c r="E135" s="119" t="s">
        <v>159</v>
      </c>
      <c r="F135" s="120" t="s">
        <v>160</v>
      </c>
      <c r="G135" s="121" t="s">
        <v>118</v>
      </c>
      <c r="H135" s="122">
        <v>4</v>
      </c>
      <c r="I135" s="123"/>
      <c r="J135" s="123">
        <f t="shared" si="0"/>
        <v>0</v>
      </c>
      <c r="K135" s="120" t="s">
        <v>1</v>
      </c>
      <c r="L135" s="124"/>
      <c r="M135" s="125" t="s">
        <v>1</v>
      </c>
      <c r="N135" s="126" t="s">
        <v>34</v>
      </c>
      <c r="O135" s="127">
        <v>0</v>
      </c>
      <c r="P135" s="127">
        <f t="shared" si="1"/>
        <v>0</v>
      </c>
      <c r="Q135" s="127">
        <v>0</v>
      </c>
      <c r="R135" s="127">
        <f t="shared" si="2"/>
        <v>0</v>
      </c>
      <c r="S135" s="127">
        <v>0</v>
      </c>
      <c r="T135" s="128">
        <f t="shared" si="3"/>
        <v>0</v>
      </c>
      <c r="AM135" s="129" t="s">
        <v>119</v>
      </c>
      <c r="AO135" s="129" t="s">
        <v>115</v>
      </c>
      <c r="AP135" s="129" t="s">
        <v>77</v>
      </c>
      <c r="AT135" s="12" t="s">
        <v>114</v>
      </c>
      <c r="AZ135" s="130">
        <f t="shared" si="4"/>
        <v>0</v>
      </c>
      <c r="BA135" s="130">
        <f t="shared" si="5"/>
        <v>0</v>
      </c>
      <c r="BB135" s="130">
        <f t="shared" si="6"/>
        <v>0</v>
      </c>
      <c r="BC135" s="130">
        <f t="shared" si="7"/>
        <v>0</v>
      </c>
      <c r="BD135" s="130">
        <f t="shared" si="8"/>
        <v>0</v>
      </c>
      <c r="BE135" s="12" t="s">
        <v>77</v>
      </c>
      <c r="BF135" s="130">
        <f t="shared" si="9"/>
        <v>0</v>
      </c>
      <c r="BG135" s="12" t="s">
        <v>120</v>
      </c>
      <c r="BH135" s="129" t="s">
        <v>161</v>
      </c>
    </row>
    <row r="136" spans="2:60" s="1" customFormat="1" ht="16.5" customHeight="1">
      <c r="B136" s="117"/>
      <c r="C136" s="118" t="s">
        <v>154</v>
      </c>
      <c r="D136" s="118" t="s">
        <v>115</v>
      </c>
      <c r="E136" s="119" t="s">
        <v>162</v>
      </c>
      <c r="F136" s="120" t="s">
        <v>163</v>
      </c>
      <c r="G136" s="121" t="s">
        <v>153</v>
      </c>
      <c r="H136" s="122">
        <v>5</v>
      </c>
      <c r="I136" s="123"/>
      <c r="J136" s="123">
        <f t="shared" si="0"/>
        <v>0</v>
      </c>
      <c r="K136" s="120" t="s">
        <v>1</v>
      </c>
      <c r="L136" s="124"/>
      <c r="M136" s="125" t="s">
        <v>1</v>
      </c>
      <c r="N136" s="126" t="s">
        <v>34</v>
      </c>
      <c r="O136" s="127">
        <v>0</v>
      </c>
      <c r="P136" s="127">
        <f t="shared" si="1"/>
        <v>0</v>
      </c>
      <c r="Q136" s="127">
        <v>0</v>
      </c>
      <c r="R136" s="127">
        <f t="shared" si="2"/>
        <v>0</v>
      </c>
      <c r="S136" s="127">
        <v>0</v>
      </c>
      <c r="T136" s="128">
        <f t="shared" si="3"/>
        <v>0</v>
      </c>
      <c r="AM136" s="129" t="s">
        <v>119</v>
      </c>
      <c r="AO136" s="129" t="s">
        <v>115</v>
      </c>
      <c r="AP136" s="129" t="s">
        <v>77</v>
      </c>
      <c r="AT136" s="12" t="s">
        <v>114</v>
      </c>
      <c r="AZ136" s="130">
        <f t="shared" si="4"/>
        <v>0</v>
      </c>
      <c r="BA136" s="130">
        <f t="shared" si="5"/>
        <v>0</v>
      </c>
      <c r="BB136" s="130">
        <f t="shared" si="6"/>
        <v>0</v>
      </c>
      <c r="BC136" s="130">
        <f t="shared" si="7"/>
        <v>0</v>
      </c>
      <c r="BD136" s="130">
        <f t="shared" si="8"/>
        <v>0</v>
      </c>
      <c r="BE136" s="12" t="s">
        <v>77</v>
      </c>
      <c r="BF136" s="130">
        <f t="shared" si="9"/>
        <v>0</v>
      </c>
      <c r="BG136" s="12" t="s">
        <v>120</v>
      </c>
      <c r="BH136" s="129" t="s">
        <v>164</v>
      </c>
    </row>
    <row r="137" spans="2:60" s="1" customFormat="1" ht="16.5" customHeight="1">
      <c r="B137" s="117"/>
      <c r="C137" s="118" t="s">
        <v>8</v>
      </c>
      <c r="D137" s="118" t="s">
        <v>115</v>
      </c>
      <c r="E137" s="119" t="s">
        <v>165</v>
      </c>
      <c r="F137" s="120" t="s">
        <v>166</v>
      </c>
      <c r="G137" s="121" t="s">
        <v>153</v>
      </c>
      <c r="H137" s="122">
        <v>25</v>
      </c>
      <c r="I137" s="123"/>
      <c r="J137" s="123">
        <f t="shared" si="0"/>
        <v>0</v>
      </c>
      <c r="K137" s="120" t="s">
        <v>1</v>
      </c>
      <c r="L137" s="124"/>
      <c r="M137" s="125" t="s">
        <v>1</v>
      </c>
      <c r="N137" s="126" t="s">
        <v>34</v>
      </c>
      <c r="O137" s="127">
        <v>0</v>
      </c>
      <c r="P137" s="127">
        <f t="shared" si="1"/>
        <v>0</v>
      </c>
      <c r="Q137" s="127">
        <v>0</v>
      </c>
      <c r="R137" s="127">
        <f t="shared" si="2"/>
        <v>0</v>
      </c>
      <c r="S137" s="127">
        <v>0</v>
      </c>
      <c r="T137" s="128">
        <f t="shared" si="3"/>
        <v>0</v>
      </c>
      <c r="AM137" s="129" t="s">
        <v>119</v>
      </c>
      <c r="AO137" s="129" t="s">
        <v>115</v>
      </c>
      <c r="AP137" s="129" t="s">
        <v>77</v>
      </c>
      <c r="AT137" s="12" t="s">
        <v>114</v>
      </c>
      <c r="AZ137" s="130">
        <f t="shared" si="4"/>
        <v>0</v>
      </c>
      <c r="BA137" s="130">
        <f t="shared" si="5"/>
        <v>0</v>
      </c>
      <c r="BB137" s="130">
        <f t="shared" si="6"/>
        <v>0</v>
      </c>
      <c r="BC137" s="130">
        <f t="shared" si="7"/>
        <v>0</v>
      </c>
      <c r="BD137" s="130">
        <f t="shared" si="8"/>
        <v>0</v>
      </c>
      <c r="BE137" s="12" t="s">
        <v>77</v>
      </c>
      <c r="BF137" s="130">
        <f t="shared" si="9"/>
        <v>0</v>
      </c>
      <c r="BG137" s="12" t="s">
        <v>120</v>
      </c>
      <c r="BH137" s="129" t="s">
        <v>167</v>
      </c>
    </row>
    <row r="138" spans="2:60" s="1" customFormat="1" ht="24">
      <c r="B138" s="117"/>
      <c r="C138" s="118" t="s">
        <v>157</v>
      </c>
      <c r="D138" s="118" t="s">
        <v>115</v>
      </c>
      <c r="E138" s="119" t="s">
        <v>168</v>
      </c>
      <c r="F138" s="120" t="s">
        <v>169</v>
      </c>
      <c r="G138" s="121" t="s">
        <v>118</v>
      </c>
      <c r="H138" s="122">
        <v>3</v>
      </c>
      <c r="I138" s="123"/>
      <c r="J138" s="123">
        <f t="shared" si="0"/>
        <v>0</v>
      </c>
      <c r="K138" s="120" t="s">
        <v>1</v>
      </c>
      <c r="L138" s="124"/>
      <c r="M138" s="125" t="s">
        <v>1</v>
      </c>
      <c r="N138" s="126" t="s">
        <v>34</v>
      </c>
      <c r="O138" s="127">
        <v>0</v>
      </c>
      <c r="P138" s="127">
        <f t="shared" si="1"/>
        <v>0</v>
      </c>
      <c r="Q138" s="127">
        <v>0</v>
      </c>
      <c r="R138" s="127">
        <f t="shared" si="2"/>
        <v>0</v>
      </c>
      <c r="S138" s="127">
        <v>0</v>
      </c>
      <c r="T138" s="128">
        <f t="shared" si="3"/>
        <v>0</v>
      </c>
      <c r="AM138" s="129" t="s">
        <v>119</v>
      </c>
      <c r="AO138" s="129" t="s">
        <v>115</v>
      </c>
      <c r="AP138" s="129" t="s">
        <v>77</v>
      </c>
      <c r="AT138" s="12" t="s">
        <v>114</v>
      </c>
      <c r="AZ138" s="130">
        <f t="shared" si="4"/>
        <v>0</v>
      </c>
      <c r="BA138" s="130">
        <f t="shared" si="5"/>
        <v>0</v>
      </c>
      <c r="BB138" s="130">
        <f t="shared" si="6"/>
        <v>0</v>
      </c>
      <c r="BC138" s="130">
        <f t="shared" si="7"/>
        <v>0</v>
      </c>
      <c r="BD138" s="130">
        <f t="shared" si="8"/>
        <v>0</v>
      </c>
      <c r="BE138" s="12" t="s">
        <v>77</v>
      </c>
      <c r="BF138" s="130">
        <f t="shared" si="9"/>
        <v>0</v>
      </c>
      <c r="BG138" s="12" t="s">
        <v>120</v>
      </c>
      <c r="BH138" s="129" t="s">
        <v>170</v>
      </c>
    </row>
    <row r="139" spans="2:60" s="1" customFormat="1" ht="16.5" customHeight="1">
      <c r="B139" s="117"/>
      <c r="C139" s="118" t="s">
        <v>171</v>
      </c>
      <c r="D139" s="118" t="s">
        <v>115</v>
      </c>
      <c r="E139" s="119" t="s">
        <v>172</v>
      </c>
      <c r="F139" s="120" t="s">
        <v>173</v>
      </c>
      <c r="G139" s="121" t="s">
        <v>118</v>
      </c>
      <c r="H139" s="122">
        <v>3</v>
      </c>
      <c r="I139" s="123"/>
      <c r="J139" s="123">
        <f t="shared" si="0"/>
        <v>0</v>
      </c>
      <c r="K139" s="120" t="s">
        <v>1</v>
      </c>
      <c r="L139" s="124"/>
      <c r="M139" s="125" t="s">
        <v>1</v>
      </c>
      <c r="N139" s="126" t="s">
        <v>34</v>
      </c>
      <c r="O139" s="127">
        <v>0</v>
      </c>
      <c r="P139" s="127">
        <f t="shared" si="1"/>
        <v>0</v>
      </c>
      <c r="Q139" s="127">
        <v>0</v>
      </c>
      <c r="R139" s="127">
        <f t="shared" si="2"/>
        <v>0</v>
      </c>
      <c r="S139" s="127">
        <v>0</v>
      </c>
      <c r="T139" s="128">
        <f t="shared" si="3"/>
        <v>0</v>
      </c>
      <c r="AM139" s="129" t="s">
        <v>119</v>
      </c>
      <c r="AO139" s="129" t="s">
        <v>115</v>
      </c>
      <c r="AP139" s="129" t="s">
        <v>77</v>
      </c>
      <c r="AT139" s="12" t="s">
        <v>114</v>
      </c>
      <c r="AZ139" s="130">
        <f t="shared" si="4"/>
        <v>0</v>
      </c>
      <c r="BA139" s="130">
        <f t="shared" si="5"/>
        <v>0</v>
      </c>
      <c r="BB139" s="130">
        <f t="shared" si="6"/>
        <v>0</v>
      </c>
      <c r="BC139" s="130">
        <f t="shared" si="7"/>
        <v>0</v>
      </c>
      <c r="BD139" s="130">
        <f t="shared" si="8"/>
        <v>0</v>
      </c>
      <c r="BE139" s="12" t="s">
        <v>77</v>
      </c>
      <c r="BF139" s="130">
        <f t="shared" si="9"/>
        <v>0</v>
      </c>
      <c r="BG139" s="12" t="s">
        <v>120</v>
      </c>
      <c r="BH139" s="129" t="s">
        <v>174</v>
      </c>
    </row>
    <row r="140" spans="2:60" s="1" customFormat="1" ht="24">
      <c r="B140" s="117"/>
      <c r="C140" s="118" t="s">
        <v>161</v>
      </c>
      <c r="D140" s="118" t="s">
        <v>115</v>
      </c>
      <c r="E140" s="119" t="s">
        <v>175</v>
      </c>
      <c r="F140" s="120" t="s">
        <v>176</v>
      </c>
      <c r="G140" s="121" t="s">
        <v>118</v>
      </c>
      <c r="H140" s="122">
        <v>1</v>
      </c>
      <c r="I140" s="123"/>
      <c r="J140" s="123">
        <f t="shared" si="0"/>
        <v>0</v>
      </c>
      <c r="K140" s="120" t="s">
        <v>1</v>
      </c>
      <c r="L140" s="124"/>
      <c r="M140" s="125" t="s">
        <v>1</v>
      </c>
      <c r="N140" s="126" t="s">
        <v>34</v>
      </c>
      <c r="O140" s="127">
        <v>0</v>
      </c>
      <c r="P140" s="127">
        <f t="shared" si="1"/>
        <v>0</v>
      </c>
      <c r="Q140" s="127">
        <v>0</v>
      </c>
      <c r="R140" s="127">
        <f t="shared" si="2"/>
        <v>0</v>
      </c>
      <c r="S140" s="127">
        <v>0</v>
      </c>
      <c r="T140" s="128">
        <f t="shared" si="3"/>
        <v>0</v>
      </c>
      <c r="AM140" s="129" t="s">
        <v>119</v>
      </c>
      <c r="AO140" s="129" t="s">
        <v>115</v>
      </c>
      <c r="AP140" s="129" t="s">
        <v>77</v>
      </c>
      <c r="AT140" s="12" t="s">
        <v>114</v>
      </c>
      <c r="AZ140" s="130">
        <f t="shared" si="4"/>
        <v>0</v>
      </c>
      <c r="BA140" s="130">
        <f t="shared" si="5"/>
        <v>0</v>
      </c>
      <c r="BB140" s="130">
        <f t="shared" si="6"/>
        <v>0</v>
      </c>
      <c r="BC140" s="130">
        <f t="shared" si="7"/>
        <v>0</v>
      </c>
      <c r="BD140" s="130">
        <f t="shared" si="8"/>
        <v>0</v>
      </c>
      <c r="BE140" s="12" t="s">
        <v>77</v>
      </c>
      <c r="BF140" s="130">
        <f t="shared" si="9"/>
        <v>0</v>
      </c>
      <c r="BG140" s="12" t="s">
        <v>120</v>
      </c>
      <c r="BH140" s="129" t="s">
        <v>177</v>
      </c>
    </row>
    <row r="141" spans="2:60" s="1" customFormat="1" ht="16.5" customHeight="1">
      <c r="B141" s="117"/>
      <c r="C141" s="118" t="s">
        <v>178</v>
      </c>
      <c r="D141" s="118" t="s">
        <v>115</v>
      </c>
      <c r="E141" s="119" t="s">
        <v>179</v>
      </c>
      <c r="F141" s="120" t="s">
        <v>180</v>
      </c>
      <c r="G141" s="121" t="s">
        <v>118</v>
      </c>
      <c r="H141" s="122">
        <v>1</v>
      </c>
      <c r="I141" s="123"/>
      <c r="J141" s="123">
        <f t="shared" si="0"/>
        <v>0</v>
      </c>
      <c r="K141" s="120" t="s">
        <v>1</v>
      </c>
      <c r="L141" s="124"/>
      <c r="M141" s="125" t="s">
        <v>1</v>
      </c>
      <c r="N141" s="126" t="s">
        <v>34</v>
      </c>
      <c r="O141" s="127">
        <v>0</v>
      </c>
      <c r="P141" s="127">
        <f t="shared" si="1"/>
        <v>0</v>
      </c>
      <c r="Q141" s="127">
        <v>0</v>
      </c>
      <c r="R141" s="127">
        <f t="shared" si="2"/>
        <v>0</v>
      </c>
      <c r="S141" s="127">
        <v>0</v>
      </c>
      <c r="T141" s="128">
        <f t="shared" si="3"/>
        <v>0</v>
      </c>
      <c r="AM141" s="129" t="s">
        <v>119</v>
      </c>
      <c r="AO141" s="129" t="s">
        <v>115</v>
      </c>
      <c r="AP141" s="129" t="s">
        <v>77</v>
      </c>
      <c r="AT141" s="12" t="s">
        <v>114</v>
      </c>
      <c r="AZ141" s="130">
        <f t="shared" si="4"/>
        <v>0</v>
      </c>
      <c r="BA141" s="130">
        <f t="shared" si="5"/>
        <v>0</v>
      </c>
      <c r="BB141" s="130">
        <f t="shared" si="6"/>
        <v>0</v>
      </c>
      <c r="BC141" s="130">
        <f t="shared" si="7"/>
        <v>0</v>
      </c>
      <c r="BD141" s="130">
        <f t="shared" si="8"/>
        <v>0</v>
      </c>
      <c r="BE141" s="12" t="s">
        <v>77</v>
      </c>
      <c r="BF141" s="130">
        <f t="shared" si="9"/>
        <v>0</v>
      </c>
      <c r="BG141" s="12" t="s">
        <v>120</v>
      </c>
      <c r="BH141" s="129" t="s">
        <v>181</v>
      </c>
    </row>
    <row r="142" spans="2:60" s="1" customFormat="1" ht="36">
      <c r="B142" s="117"/>
      <c r="C142" s="118" t="s">
        <v>164</v>
      </c>
      <c r="D142" s="118" t="s">
        <v>115</v>
      </c>
      <c r="E142" s="119" t="s">
        <v>182</v>
      </c>
      <c r="F142" s="120" t="s">
        <v>183</v>
      </c>
      <c r="G142" s="121" t="s">
        <v>118</v>
      </c>
      <c r="H142" s="122">
        <v>1</v>
      </c>
      <c r="I142" s="123"/>
      <c r="J142" s="123">
        <f t="shared" si="0"/>
        <v>0</v>
      </c>
      <c r="K142" s="120" t="s">
        <v>1</v>
      </c>
      <c r="L142" s="124"/>
      <c r="M142" s="125" t="s">
        <v>1</v>
      </c>
      <c r="N142" s="126" t="s">
        <v>34</v>
      </c>
      <c r="O142" s="127">
        <v>0</v>
      </c>
      <c r="P142" s="127">
        <f t="shared" si="1"/>
        <v>0</v>
      </c>
      <c r="Q142" s="127">
        <v>0</v>
      </c>
      <c r="R142" s="127">
        <f t="shared" si="2"/>
        <v>0</v>
      </c>
      <c r="S142" s="127">
        <v>0</v>
      </c>
      <c r="T142" s="128">
        <f t="shared" si="3"/>
        <v>0</v>
      </c>
      <c r="AM142" s="129" t="s">
        <v>119</v>
      </c>
      <c r="AO142" s="129" t="s">
        <v>115</v>
      </c>
      <c r="AP142" s="129" t="s">
        <v>77</v>
      </c>
      <c r="AT142" s="12" t="s">
        <v>114</v>
      </c>
      <c r="AZ142" s="130">
        <f t="shared" si="4"/>
        <v>0</v>
      </c>
      <c r="BA142" s="130">
        <f t="shared" si="5"/>
        <v>0</v>
      </c>
      <c r="BB142" s="130">
        <f t="shared" si="6"/>
        <v>0</v>
      </c>
      <c r="BC142" s="130">
        <f t="shared" si="7"/>
        <v>0</v>
      </c>
      <c r="BD142" s="130">
        <f t="shared" si="8"/>
        <v>0</v>
      </c>
      <c r="BE142" s="12" t="s">
        <v>77</v>
      </c>
      <c r="BF142" s="130">
        <f t="shared" si="9"/>
        <v>0</v>
      </c>
      <c r="BG142" s="12" t="s">
        <v>120</v>
      </c>
      <c r="BH142" s="129" t="s">
        <v>184</v>
      </c>
    </row>
    <row r="143" spans="2:60" s="1" customFormat="1" ht="24">
      <c r="B143" s="117"/>
      <c r="C143" s="118" t="s">
        <v>7</v>
      </c>
      <c r="D143" s="118" t="s">
        <v>115</v>
      </c>
      <c r="E143" s="119" t="s">
        <v>185</v>
      </c>
      <c r="F143" s="120" t="s">
        <v>186</v>
      </c>
      <c r="G143" s="121" t="s">
        <v>118</v>
      </c>
      <c r="H143" s="122">
        <v>1</v>
      </c>
      <c r="I143" s="123"/>
      <c r="J143" s="123">
        <f t="shared" si="0"/>
        <v>0</v>
      </c>
      <c r="K143" s="120" t="s">
        <v>1</v>
      </c>
      <c r="L143" s="124"/>
      <c r="M143" s="125" t="s">
        <v>1</v>
      </c>
      <c r="N143" s="126" t="s">
        <v>34</v>
      </c>
      <c r="O143" s="127">
        <v>0</v>
      </c>
      <c r="P143" s="127">
        <f t="shared" si="1"/>
        <v>0</v>
      </c>
      <c r="Q143" s="127">
        <v>0</v>
      </c>
      <c r="R143" s="127">
        <f t="shared" si="2"/>
        <v>0</v>
      </c>
      <c r="S143" s="127">
        <v>0</v>
      </c>
      <c r="T143" s="128">
        <f t="shared" si="3"/>
        <v>0</v>
      </c>
      <c r="AM143" s="129" t="s">
        <v>119</v>
      </c>
      <c r="AO143" s="129" t="s">
        <v>115</v>
      </c>
      <c r="AP143" s="129" t="s">
        <v>77</v>
      </c>
      <c r="AT143" s="12" t="s">
        <v>114</v>
      </c>
      <c r="AZ143" s="130">
        <f t="shared" si="4"/>
        <v>0</v>
      </c>
      <c r="BA143" s="130">
        <f t="shared" si="5"/>
        <v>0</v>
      </c>
      <c r="BB143" s="130">
        <f t="shared" si="6"/>
        <v>0</v>
      </c>
      <c r="BC143" s="130">
        <f t="shared" si="7"/>
        <v>0</v>
      </c>
      <c r="BD143" s="130">
        <f t="shared" si="8"/>
        <v>0</v>
      </c>
      <c r="BE143" s="12" t="s">
        <v>77</v>
      </c>
      <c r="BF143" s="130">
        <f t="shared" si="9"/>
        <v>0</v>
      </c>
      <c r="BG143" s="12" t="s">
        <v>120</v>
      </c>
      <c r="BH143" s="129" t="s">
        <v>187</v>
      </c>
    </row>
    <row r="144" spans="2:60" s="1" customFormat="1" ht="16.5" customHeight="1">
      <c r="B144" s="117"/>
      <c r="C144" s="118" t="s">
        <v>167</v>
      </c>
      <c r="D144" s="118" t="s">
        <v>115</v>
      </c>
      <c r="E144" s="119" t="s">
        <v>188</v>
      </c>
      <c r="F144" s="120" t="s">
        <v>189</v>
      </c>
      <c r="G144" s="121" t="s">
        <v>118</v>
      </c>
      <c r="H144" s="122">
        <v>1</v>
      </c>
      <c r="I144" s="123"/>
      <c r="J144" s="123">
        <f t="shared" si="0"/>
        <v>0</v>
      </c>
      <c r="K144" s="120" t="s">
        <v>1</v>
      </c>
      <c r="L144" s="124"/>
      <c r="M144" s="125" t="s">
        <v>1</v>
      </c>
      <c r="N144" s="126" t="s">
        <v>34</v>
      </c>
      <c r="O144" s="127">
        <v>0</v>
      </c>
      <c r="P144" s="127">
        <f t="shared" si="1"/>
        <v>0</v>
      </c>
      <c r="Q144" s="127">
        <v>0</v>
      </c>
      <c r="R144" s="127">
        <f t="shared" si="2"/>
        <v>0</v>
      </c>
      <c r="S144" s="127">
        <v>0</v>
      </c>
      <c r="T144" s="128">
        <f t="shared" si="3"/>
        <v>0</v>
      </c>
      <c r="AM144" s="129" t="s">
        <v>119</v>
      </c>
      <c r="AO144" s="129" t="s">
        <v>115</v>
      </c>
      <c r="AP144" s="129" t="s">
        <v>77</v>
      </c>
      <c r="AT144" s="12" t="s">
        <v>114</v>
      </c>
      <c r="AZ144" s="130">
        <f t="shared" si="4"/>
        <v>0</v>
      </c>
      <c r="BA144" s="130">
        <f t="shared" si="5"/>
        <v>0</v>
      </c>
      <c r="BB144" s="130">
        <f t="shared" si="6"/>
        <v>0</v>
      </c>
      <c r="BC144" s="130">
        <f t="shared" si="7"/>
        <v>0</v>
      </c>
      <c r="BD144" s="130">
        <f t="shared" si="8"/>
        <v>0</v>
      </c>
      <c r="BE144" s="12" t="s">
        <v>77</v>
      </c>
      <c r="BF144" s="130">
        <f t="shared" si="9"/>
        <v>0</v>
      </c>
      <c r="BG144" s="12" t="s">
        <v>120</v>
      </c>
      <c r="BH144" s="129" t="s">
        <v>190</v>
      </c>
    </row>
    <row r="145" spans="2:60" s="1" customFormat="1" ht="24">
      <c r="B145" s="117"/>
      <c r="C145" s="118" t="s">
        <v>191</v>
      </c>
      <c r="D145" s="118" t="s">
        <v>115</v>
      </c>
      <c r="E145" s="119" t="s">
        <v>192</v>
      </c>
      <c r="F145" s="120" t="s">
        <v>193</v>
      </c>
      <c r="G145" s="121" t="s">
        <v>118</v>
      </c>
      <c r="H145" s="122">
        <v>1</v>
      </c>
      <c r="I145" s="123"/>
      <c r="J145" s="123">
        <f t="shared" si="0"/>
        <v>0</v>
      </c>
      <c r="K145" s="120" t="s">
        <v>1</v>
      </c>
      <c r="L145" s="124"/>
      <c r="M145" s="125" t="s">
        <v>1</v>
      </c>
      <c r="N145" s="126" t="s">
        <v>34</v>
      </c>
      <c r="O145" s="127">
        <v>0</v>
      </c>
      <c r="P145" s="127">
        <f t="shared" si="1"/>
        <v>0</v>
      </c>
      <c r="Q145" s="127">
        <v>0</v>
      </c>
      <c r="R145" s="127">
        <f t="shared" si="2"/>
        <v>0</v>
      </c>
      <c r="S145" s="127">
        <v>0</v>
      </c>
      <c r="T145" s="128">
        <f t="shared" si="3"/>
        <v>0</v>
      </c>
      <c r="AM145" s="129" t="s">
        <v>119</v>
      </c>
      <c r="AO145" s="129" t="s">
        <v>115</v>
      </c>
      <c r="AP145" s="129" t="s">
        <v>77</v>
      </c>
      <c r="AT145" s="12" t="s">
        <v>114</v>
      </c>
      <c r="AZ145" s="130">
        <f t="shared" si="4"/>
        <v>0</v>
      </c>
      <c r="BA145" s="130">
        <f t="shared" si="5"/>
        <v>0</v>
      </c>
      <c r="BB145" s="130">
        <f t="shared" si="6"/>
        <v>0</v>
      </c>
      <c r="BC145" s="130">
        <f t="shared" si="7"/>
        <v>0</v>
      </c>
      <c r="BD145" s="130">
        <f t="shared" si="8"/>
        <v>0</v>
      </c>
      <c r="BE145" s="12" t="s">
        <v>77</v>
      </c>
      <c r="BF145" s="130">
        <f t="shared" si="9"/>
        <v>0</v>
      </c>
      <c r="BG145" s="12" t="s">
        <v>120</v>
      </c>
      <c r="BH145" s="129" t="s">
        <v>194</v>
      </c>
    </row>
    <row r="146" spans="2:60" s="1" customFormat="1" ht="21.75" customHeight="1">
      <c r="B146" s="117"/>
      <c r="C146" s="118" t="s">
        <v>170</v>
      </c>
      <c r="D146" s="118" t="s">
        <v>115</v>
      </c>
      <c r="E146" s="119" t="s">
        <v>195</v>
      </c>
      <c r="F146" s="120" t="s">
        <v>196</v>
      </c>
      <c r="G146" s="121" t="s">
        <v>118</v>
      </c>
      <c r="H146" s="122">
        <v>1</v>
      </c>
      <c r="I146" s="123"/>
      <c r="J146" s="123">
        <f t="shared" si="0"/>
        <v>0</v>
      </c>
      <c r="K146" s="120" t="s">
        <v>1</v>
      </c>
      <c r="L146" s="124"/>
      <c r="M146" s="125" t="s">
        <v>1</v>
      </c>
      <c r="N146" s="126" t="s">
        <v>34</v>
      </c>
      <c r="O146" s="127">
        <v>0</v>
      </c>
      <c r="P146" s="127">
        <f t="shared" si="1"/>
        <v>0</v>
      </c>
      <c r="Q146" s="127">
        <v>0</v>
      </c>
      <c r="R146" s="127">
        <f t="shared" si="2"/>
        <v>0</v>
      </c>
      <c r="S146" s="127">
        <v>0</v>
      </c>
      <c r="T146" s="128">
        <f t="shared" si="3"/>
        <v>0</v>
      </c>
      <c r="AM146" s="129" t="s">
        <v>119</v>
      </c>
      <c r="AO146" s="129" t="s">
        <v>115</v>
      </c>
      <c r="AP146" s="129" t="s">
        <v>77</v>
      </c>
      <c r="AT146" s="12" t="s">
        <v>114</v>
      </c>
      <c r="AZ146" s="130">
        <f t="shared" si="4"/>
        <v>0</v>
      </c>
      <c r="BA146" s="130">
        <f t="shared" si="5"/>
        <v>0</v>
      </c>
      <c r="BB146" s="130">
        <f t="shared" si="6"/>
        <v>0</v>
      </c>
      <c r="BC146" s="130">
        <f t="shared" si="7"/>
        <v>0</v>
      </c>
      <c r="BD146" s="130">
        <f t="shared" si="8"/>
        <v>0</v>
      </c>
      <c r="BE146" s="12" t="s">
        <v>77</v>
      </c>
      <c r="BF146" s="130">
        <f t="shared" si="9"/>
        <v>0</v>
      </c>
      <c r="BG146" s="12" t="s">
        <v>120</v>
      </c>
      <c r="BH146" s="129" t="s">
        <v>197</v>
      </c>
    </row>
    <row r="147" spans="2:60" s="1" customFormat="1" ht="16.5" customHeight="1">
      <c r="B147" s="117"/>
      <c r="C147" s="118" t="s">
        <v>198</v>
      </c>
      <c r="D147" s="118" t="s">
        <v>115</v>
      </c>
      <c r="E147" s="119" t="s">
        <v>199</v>
      </c>
      <c r="F147" s="120" t="s">
        <v>200</v>
      </c>
      <c r="G147" s="121" t="s">
        <v>118</v>
      </c>
      <c r="H147" s="122">
        <v>42</v>
      </c>
      <c r="I147" s="123"/>
      <c r="J147" s="123">
        <f t="shared" si="0"/>
        <v>0</v>
      </c>
      <c r="K147" s="120" t="s">
        <v>1</v>
      </c>
      <c r="L147" s="124"/>
      <c r="M147" s="125" t="s">
        <v>1</v>
      </c>
      <c r="N147" s="126" t="s">
        <v>34</v>
      </c>
      <c r="O147" s="127">
        <v>0</v>
      </c>
      <c r="P147" s="127">
        <f t="shared" si="1"/>
        <v>0</v>
      </c>
      <c r="Q147" s="127">
        <v>0</v>
      </c>
      <c r="R147" s="127">
        <f t="shared" si="2"/>
        <v>0</v>
      </c>
      <c r="S147" s="127">
        <v>0</v>
      </c>
      <c r="T147" s="128">
        <f t="shared" si="3"/>
        <v>0</v>
      </c>
      <c r="AM147" s="129" t="s">
        <v>119</v>
      </c>
      <c r="AO147" s="129" t="s">
        <v>115</v>
      </c>
      <c r="AP147" s="129" t="s">
        <v>77</v>
      </c>
      <c r="AT147" s="12" t="s">
        <v>114</v>
      </c>
      <c r="AZ147" s="130">
        <f t="shared" si="4"/>
        <v>0</v>
      </c>
      <c r="BA147" s="130">
        <f t="shared" si="5"/>
        <v>0</v>
      </c>
      <c r="BB147" s="130">
        <f t="shared" si="6"/>
        <v>0</v>
      </c>
      <c r="BC147" s="130">
        <f t="shared" si="7"/>
        <v>0</v>
      </c>
      <c r="BD147" s="130">
        <f t="shared" si="8"/>
        <v>0</v>
      </c>
      <c r="BE147" s="12" t="s">
        <v>77</v>
      </c>
      <c r="BF147" s="130">
        <f t="shared" si="9"/>
        <v>0</v>
      </c>
      <c r="BG147" s="12" t="s">
        <v>120</v>
      </c>
      <c r="BH147" s="129" t="s">
        <v>201</v>
      </c>
    </row>
    <row r="148" spans="2:60" s="1" customFormat="1" ht="16.5" customHeight="1">
      <c r="B148" s="117"/>
      <c r="C148" s="118" t="s">
        <v>174</v>
      </c>
      <c r="D148" s="118" t="s">
        <v>115</v>
      </c>
      <c r="E148" s="119" t="s">
        <v>202</v>
      </c>
      <c r="F148" s="120" t="s">
        <v>203</v>
      </c>
      <c r="G148" s="121" t="s">
        <v>118</v>
      </c>
      <c r="H148" s="122">
        <v>1</v>
      </c>
      <c r="I148" s="123"/>
      <c r="J148" s="123">
        <f t="shared" si="0"/>
        <v>0</v>
      </c>
      <c r="K148" s="120" t="s">
        <v>1</v>
      </c>
      <c r="L148" s="124"/>
      <c r="M148" s="125" t="s">
        <v>1</v>
      </c>
      <c r="N148" s="126" t="s">
        <v>34</v>
      </c>
      <c r="O148" s="127">
        <v>0</v>
      </c>
      <c r="P148" s="127">
        <f t="shared" si="1"/>
        <v>0</v>
      </c>
      <c r="Q148" s="127">
        <v>0</v>
      </c>
      <c r="R148" s="127">
        <f t="shared" si="2"/>
        <v>0</v>
      </c>
      <c r="S148" s="127">
        <v>0</v>
      </c>
      <c r="T148" s="128">
        <f t="shared" si="3"/>
        <v>0</v>
      </c>
      <c r="AM148" s="129" t="s">
        <v>119</v>
      </c>
      <c r="AO148" s="129" t="s">
        <v>115</v>
      </c>
      <c r="AP148" s="129" t="s">
        <v>77</v>
      </c>
      <c r="AT148" s="12" t="s">
        <v>114</v>
      </c>
      <c r="AZ148" s="130">
        <f t="shared" si="4"/>
        <v>0</v>
      </c>
      <c r="BA148" s="130">
        <f t="shared" si="5"/>
        <v>0</v>
      </c>
      <c r="BB148" s="130">
        <f t="shared" si="6"/>
        <v>0</v>
      </c>
      <c r="BC148" s="130">
        <f t="shared" si="7"/>
        <v>0</v>
      </c>
      <c r="BD148" s="130">
        <f t="shared" si="8"/>
        <v>0</v>
      </c>
      <c r="BE148" s="12" t="s">
        <v>77</v>
      </c>
      <c r="BF148" s="130">
        <f t="shared" si="9"/>
        <v>0</v>
      </c>
      <c r="BG148" s="12" t="s">
        <v>120</v>
      </c>
      <c r="BH148" s="129" t="s">
        <v>204</v>
      </c>
    </row>
    <row r="149" spans="2:60" s="1" customFormat="1" ht="16.5" customHeight="1">
      <c r="B149" s="117"/>
      <c r="C149" s="118" t="s">
        <v>205</v>
      </c>
      <c r="D149" s="118" t="s">
        <v>115</v>
      </c>
      <c r="E149" s="119" t="s">
        <v>206</v>
      </c>
      <c r="F149" s="120" t="s">
        <v>207</v>
      </c>
      <c r="G149" s="121" t="s">
        <v>118</v>
      </c>
      <c r="H149" s="122">
        <v>9</v>
      </c>
      <c r="I149" s="123"/>
      <c r="J149" s="123">
        <f t="shared" si="0"/>
        <v>0</v>
      </c>
      <c r="K149" s="120" t="s">
        <v>1</v>
      </c>
      <c r="L149" s="124"/>
      <c r="M149" s="125" t="s">
        <v>1</v>
      </c>
      <c r="N149" s="126" t="s">
        <v>34</v>
      </c>
      <c r="O149" s="127">
        <v>0</v>
      </c>
      <c r="P149" s="127">
        <f t="shared" si="1"/>
        <v>0</v>
      </c>
      <c r="Q149" s="127">
        <v>0</v>
      </c>
      <c r="R149" s="127">
        <f t="shared" si="2"/>
        <v>0</v>
      </c>
      <c r="S149" s="127">
        <v>0</v>
      </c>
      <c r="T149" s="128">
        <f t="shared" si="3"/>
        <v>0</v>
      </c>
      <c r="AM149" s="129" t="s">
        <v>119</v>
      </c>
      <c r="AO149" s="129" t="s">
        <v>115</v>
      </c>
      <c r="AP149" s="129" t="s">
        <v>77</v>
      </c>
      <c r="AT149" s="12" t="s">
        <v>114</v>
      </c>
      <c r="AZ149" s="130">
        <f t="shared" si="4"/>
        <v>0</v>
      </c>
      <c r="BA149" s="130">
        <f t="shared" si="5"/>
        <v>0</v>
      </c>
      <c r="BB149" s="130">
        <f t="shared" si="6"/>
        <v>0</v>
      </c>
      <c r="BC149" s="130">
        <f t="shared" si="7"/>
        <v>0</v>
      </c>
      <c r="BD149" s="130">
        <f t="shared" si="8"/>
        <v>0</v>
      </c>
      <c r="BE149" s="12" t="s">
        <v>77</v>
      </c>
      <c r="BF149" s="130">
        <f t="shared" si="9"/>
        <v>0</v>
      </c>
      <c r="BG149" s="12" t="s">
        <v>120</v>
      </c>
      <c r="BH149" s="129" t="s">
        <v>208</v>
      </c>
    </row>
    <row r="150" spans="2:60" s="1" customFormat="1" ht="16.5" customHeight="1">
      <c r="B150" s="117"/>
      <c r="C150" s="118" t="s">
        <v>177</v>
      </c>
      <c r="D150" s="118" t="s">
        <v>115</v>
      </c>
      <c r="E150" s="119" t="s">
        <v>209</v>
      </c>
      <c r="F150" s="120" t="s">
        <v>210</v>
      </c>
      <c r="G150" s="121" t="s">
        <v>118</v>
      </c>
      <c r="H150" s="122">
        <v>4</v>
      </c>
      <c r="I150" s="123"/>
      <c r="J150" s="123">
        <f t="shared" si="0"/>
        <v>0</v>
      </c>
      <c r="K150" s="120" t="s">
        <v>1</v>
      </c>
      <c r="L150" s="124"/>
      <c r="M150" s="125" t="s">
        <v>1</v>
      </c>
      <c r="N150" s="126" t="s">
        <v>34</v>
      </c>
      <c r="O150" s="127">
        <v>0</v>
      </c>
      <c r="P150" s="127">
        <f t="shared" si="1"/>
        <v>0</v>
      </c>
      <c r="Q150" s="127">
        <v>0</v>
      </c>
      <c r="R150" s="127">
        <f t="shared" si="2"/>
        <v>0</v>
      </c>
      <c r="S150" s="127">
        <v>0</v>
      </c>
      <c r="T150" s="128">
        <f t="shared" si="3"/>
        <v>0</v>
      </c>
      <c r="AM150" s="129" t="s">
        <v>119</v>
      </c>
      <c r="AO150" s="129" t="s">
        <v>115</v>
      </c>
      <c r="AP150" s="129" t="s">
        <v>77</v>
      </c>
      <c r="AT150" s="12" t="s">
        <v>114</v>
      </c>
      <c r="AZ150" s="130">
        <f t="shared" si="4"/>
        <v>0</v>
      </c>
      <c r="BA150" s="130">
        <f t="shared" si="5"/>
        <v>0</v>
      </c>
      <c r="BB150" s="130">
        <f t="shared" si="6"/>
        <v>0</v>
      </c>
      <c r="BC150" s="130">
        <f t="shared" si="7"/>
        <v>0</v>
      </c>
      <c r="BD150" s="130">
        <f t="shared" si="8"/>
        <v>0</v>
      </c>
      <c r="BE150" s="12" t="s">
        <v>77</v>
      </c>
      <c r="BF150" s="130">
        <f t="shared" si="9"/>
        <v>0</v>
      </c>
      <c r="BG150" s="12" t="s">
        <v>120</v>
      </c>
      <c r="BH150" s="129" t="s">
        <v>211</v>
      </c>
    </row>
    <row r="151" spans="2:60" s="1" customFormat="1" ht="16.5" customHeight="1">
      <c r="B151" s="117"/>
      <c r="C151" s="118" t="s">
        <v>212</v>
      </c>
      <c r="D151" s="118" t="s">
        <v>115</v>
      </c>
      <c r="E151" s="119" t="s">
        <v>213</v>
      </c>
      <c r="F151" s="120" t="s">
        <v>214</v>
      </c>
      <c r="G151" s="121" t="s">
        <v>118</v>
      </c>
      <c r="H151" s="122">
        <v>1</v>
      </c>
      <c r="I151" s="123"/>
      <c r="J151" s="123">
        <f t="shared" si="0"/>
        <v>0</v>
      </c>
      <c r="K151" s="120" t="s">
        <v>1</v>
      </c>
      <c r="L151" s="124"/>
      <c r="M151" s="125" t="s">
        <v>1</v>
      </c>
      <c r="N151" s="126" t="s">
        <v>34</v>
      </c>
      <c r="O151" s="127">
        <v>0</v>
      </c>
      <c r="P151" s="127">
        <f t="shared" si="1"/>
        <v>0</v>
      </c>
      <c r="Q151" s="127">
        <v>0</v>
      </c>
      <c r="R151" s="127">
        <f t="shared" si="2"/>
        <v>0</v>
      </c>
      <c r="S151" s="127">
        <v>0</v>
      </c>
      <c r="T151" s="128">
        <f t="shared" si="3"/>
        <v>0</v>
      </c>
      <c r="AM151" s="129" t="s">
        <v>119</v>
      </c>
      <c r="AO151" s="129" t="s">
        <v>115</v>
      </c>
      <c r="AP151" s="129" t="s">
        <v>77</v>
      </c>
      <c r="AT151" s="12" t="s">
        <v>114</v>
      </c>
      <c r="AZ151" s="130">
        <f t="shared" si="4"/>
        <v>0</v>
      </c>
      <c r="BA151" s="130">
        <f t="shared" si="5"/>
        <v>0</v>
      </c>
      <c r="BB151" s="130">
        <f t="shared" si="6"/>
        <v>0</v>
      </c>
      <c r="BC151" s="130">
        <f t="shared" si="7"/>
        <v>0</v>
      </c>
      <c r="BD151" s="130">
        <f t="shared" si="8"/>
        <v>0</v>
      </c>
      <c r="BE151" s="12" t="s">
        <v>77</v>
      </c>
      <c r="BF151" s="130">
        <f t="shared" si="9"/>
        <v>0</v>
      </c>
      <c r="BG151" s="12" t="s">
        <v>120</v>
      </c>
      <c r="BH151" s="129" t="s">
        <v>215</v>
      </c>
    </row>
    <row r="152" spans="2:60" s="1" customFormat="1" ht="55.5" customHeight="1">
      <c r="B152" s="117"/>
      <c r="C152" s="118" t="s">
        <v>181</v>
      </c>
      <c r="D152" s="118" t="s">
        <v>115</v>
      </c>
      <c r="E152" s="119" t="s">
        <v>216</v>
      </c>
      <c r="F152" s="120" t="s">
        <v>217</v>
      </c>
      <c r="G152" s="121" t="s">
        <v>118</v>
      </c>
      <c r="H152" s="122">
        <v>2</v>
      </c>
      <c r="I152" s="123"/>
      <c r="J152" s="123">
        <f t="shared" si="0"/>
        <v>0</v>
      </c>
      <c r="K152" s="120" t="s">
        <v>1</v>
      </c>
      <c r="L152" s="124"/>
      <c r="M152" s="125" t="s">
        <v>1</v>
      </c>
      <c r="N152" s="126" t="s">
        <v>34</v>
      </c>
      <c r="O152" s="127">
        <v>0</v>
      </c>
      <c r="P152" s="127">
        <f t="shared" si="1"/>
        <v>0</v>
      </c>
      <c r="Q152" s="127">
        <v>0</v>
      </c>
      <c r="R152" s="127">
        <f t="shared" si="2"/>
        <v>0</v>
      </c>
      <c r="S152" s="127">
        <v>0</v>
      </c>
      <c r="T152" s="128">
        <f t="shared" si="3"/>
        <v>0</v>
      </c>
      <c r="AM152" s="129" t="s">
        <v>119</v>
      </c>
      <c r="AO152" s="129" t="s">
        <v>115</v>
      </c>
      <c r="AP152" s="129" t="s">
        <v>77</v>
      </c>
      <c r="AT152" s="12" t="s">
        <v>114</v>
      </c>
      <c r="AZ152" s="130">
        <f t="shared" si="4"/>
        <v>0</v>
      </c>
      <c r="BA152" s="130">
        <f t="shared" si="5"/>
        <v>0</v>
      </c>
      <c r="BB152" s="130">
        <f t="shared" si="6"/>
        <v>0</v>
      </c>
      <c r="BC152" s="130">
        <f t="shared" si="7"/>
        <v>0</v>
      </c>
      <c r="BD152" s="130">
        <f t="shared" si="8"/>
        <v>0</v>
      </c>
      <c r="BE152" s="12" t="s">
        <v>77</v>
      </c>
      <c r="BF152" s="130">
        <f t="shared" si="9"/>
        <v>0</v>
      </c>
      <c r="BG152" s="12" t="s">
        <v>120</v>
      </c>
      <c r="BH152" s="129" t="s">
        <v>218</v>
      </c>
    </row>
    <row r="153" spans="2:60" s="1" customFormat="1" ht="16.5" customHeight="1">
      <c r="B153" s="117"/>
      <c r="C153" s="118" t="s">
        <v>219</v>
      </c>
      <c r="D153" s="118" t="s">
        <v>115</v>
      </c>
      <c r="E153" s="119" t="s">
        <v>220</v>
      </c>
      <c r="F153" s="120" t="s">
        <v>221</v>
      </c>
      <c r="G153" s="121" t="s">
        <v>222</v>
      </c>
      <c r="H153" s="122">
        <v>1</v>
      </c>
      <c r="I153" s="123"/>
      <c r="J153" s="123">
        <f t="shared" si="0"/>
        <v>0</v>
      </c>
      <c r="K153" s="120" t="s">
        <v>1</v>
      </c>
      <c r="L153" s="124"/>
      <c r="M153" s="125" t="s">
        <v>1</v>
      </c>
      <c r="N153" s="126" t="s">
        <v>34</v>
      </c>
      <c r="O153" s="127">
        <v>0</v>
      </c>
      <c r="P153" s="127">
        <f t="shared" si="1"/>
        <v>0</v>
      </c>
      <c r="Q153" s="127">
        <v>0</v>
      </c>
      <c r="R153" s="127">
        <f t="shared" si="2"/>
        <v>0</v>
      </c>
      <c r="S153" s="127">
        <v>0</v>
      </c>
      <c r="T153" s="128">
        <f t="shared" si="3"/>
        <v>0</v>
      </c>
      <c r="AM153" s="129" t="s">
        <v>119</v>
      </c>
      <c r="AO153" s="129" t="s">
        <v>115</v>
      </c>
      <c r="AP153" s="129" t="s">
        <v>77</v>
      </c>
      <c r="AT153" s="12" t="s">
        <v>114</v>
      </c>
      <c r="AZ153" s="130">
        <f t="shared" si="4"/>
        <v>0</v>
      </c>
      <c r="BA153" s="130">
        <f t="shared" si="5"/>
        <v>0</v>
      </c>
      <c r="BB153" s="130">
        <f t="shared" si="6"/>
        <v>0</v>
      </c>
      <c r="BC153" s="130">
        <f t="shared" si="7"/>
        <v>0</v>
      </c>
      <c r="BD153" s="130">
        <f t="shared" si="8"/>
        <v>0</v>
      </c>
      <c r="BE153" s="12" t="s">
        <v>77</v>
      </c>
      <c r="BF153" s="130">
        <f t="shared" si="9"/>
        <v>0</v>
      </c>
      <c r="BG153" s="12" t="s">
        <v>120</v>
      </c>
      <c r="BH153" s="129" t="s">
        <v>223</v>
      </c>
    </row>
    <row r="154" spans="2:58" s="10" customFormat="1" ht="25.9" customHeight="1">
      <c r="B154" s="108"/>
      <c r="D154" s="109" t="s">
        <v>68</v>
      </c>
      <c r="E154" s="110" t="s">
        <v>224</v>
      </c>
      <c r="F154" s="110" t="s">
        <v>225</v>
      </c>
      <c r="J154" s="111">
        <f>BF154</f>
        <v>0</v>
      </c>
      <c r="L154" s="108"/>
      <c r="M154" s="112"/>
      <c r="P154" s="113">
        <f>SUM(P155:P160)</f>
        <v>0</v>
      </c>
      <c r="R154" s="113">
        <f>SUM(R155:R160)</f>
        <v>0</v>
      </c>
      <c r="T154" s="114">
        <f>SUM(T155:T160)</f>
        <v>0</v>
      </c>
      <c r="AM154" s="109" t="s">
        <v>77</v>
      </c>
      <c r="AO154" s="115" t="s">
        <v>68</v>
      </c>
      <c r="AP154" s="115" t="s">
        <v>69</v>
      </c>
      <c r="AT154" s="109" t="s">
        <v>114</v>
      </c>
      <c r="BF154" s="116">
        <f>SUM(BF155:BF160)</f>
        <v>0</v>
      </c>
    </row>
    <row r="155" spans="2:60" s="1" customFormat="1" ht="36">
      <c r="B155" s="117"/>
      <c r="C155" s="131" t="s">
        <v>184</v>
      </c>
      <c r="D155" s="131" t="s">
        <v>226</v>
      </c>
      <c r="E155" s="132" t="s">
        <v>227</v>
      </c>
      <c r="F155" s="133" t="s">
        <v>228</v>
      </c>
      <c r="G155" s="134" t="s">
        <v>118</v>
      </c>
      <c r="H155" s="135">
        <v>1</v>
      </c>
      <c r="I155" s="136"/>
      <c r="J155" s="136">
        <f aca="true" t="shared" si="10" ref="J155:J160">ROUND(I155*H155,2)</f>
        <v>0</v>
      </c>
      <c r="K155" s="133" t="s">
        <v>1</v>
      </c>
      <c r="L155" s="24"/>
      <c r="M155" s="137" t="s">
        <v>1</v>
      </c>
      <c r="N155" s="138" t="s">
        <v>34</v>
      </c>
      <c r="O155" s="127">
        <v>0</v>
      </c>
      <c r="P155" s="127">
        <f aca="true" t="shared" si="11" ref="P155:P160">O155*H155</f>
        <v>0</v>
      </c>
      <c r="Q155" s="127">
        <v>0</v>
      </c>
      <c r="R155" s="127">
        <f aca="true" t="shared" si="12" ref="R155:R160">Q155*H155</f>
        <v>0</v>
      </c>
      <c r="S155" s="127">
        <v>0</v>
      </c>
      <c r="T155" s="128">
        <f aca="true" t="shared" si="13" ref="T155:T160">S155*H155</f>
        <v>0</v>
      </c>
      <c r="AM155" s="129" t="s">
        <v>120</v>
      </c>
      <c r="AO155" s="129" t="s">
        <v>226</v>
      </c>
      <c r="AP155" s="129" t="s">
        <v>77</v>
      </c>
      <c r="AT155" s="12" t="s">
        <v>114</v>
      </c>
      <c r="AZ155" s="130">
        <f aca="true" t="shared" si="14" ref="AZ155:AZ160">IF(N155="základní",J155,0)</f>
        <v>0</v>
      </c>
      <c r="BA155" s="130">
        <f aca="true" t="shared" si="15" ref="BA155:BA160">IF(N155="snížená",J155,0)</f>
        <v>0</v>
      </c>
      <c r="BB155" s="130">
        <f aca="true" t="shared" si="16" ref="BB155:BB160">IF(N155="zákl. přenesená",J155,0)</f>
        <v>0</v>
      </c>
      <c r="BC155" s="130">
        <f aca="true" t="shared" si="17" ref="BC155:BC160">IF(N155="sníž. přenesená",J155,0)</f>
        <v>0</v>
      </c>
      <c r="BD155" s="130">
        <f aca="true" t="shared" si="18" ref="BD155:BD160">IF(N155="nulová",J155,0)</f>
        <v>0</v>
      </c>
      <c r="BE155" s="12" t="s">
        <v>77</v>
      </c>
      <c r="BF155" s="130">
        <f aca="true" t="shared" si="19" ref="BF155:BF160">ROUND(I155*H155,2)</f>
        <v>0</v>
      </c>
      <c r="BG155" s="12" t="s">
        <v>120</v>
      </c>
      <c r="BH155" s="129" t="s">
        <v>229</v>
      </c>
    </row>
    <row r="156" spans="2:60" s="1" customFormat="1" ht="36">
      <c r="B156" s="117"/>
      <c r="C156" s="131" t="s">
        <v>230</v>
      </c>
      <c r="D156" s="131" t="s">
        <v>226</v>
      </c>
      <c r="E156" s="132" t="s">
        <v>231</v>
      </c>
      <c r="F156" s="133" t="s">
        <v>232</v>
      </c>
      <c r="G156" s="134" t="s">
        <v>118</v>
      </c>
      <c r="H156" s="135">
        <v>4</v>
      </c>
      <c r="I156" s="136"/>
      <c r="J156" s="136">
        <f t="shared" si="10"/>
        <v>0</v>
      </c>
      <c r="K156" s="133" t="s">
        <v>1</v>
      </c>
      <c r="L156" s="24"/>
      <c r="M156" s="137" t="s">
        <v>1</v>
      </c>
      <c r="N156" s="138" t="s">
        <v>34</v>
      </c>
      <c r="O156" s="127">
        <v>0</v>
      </c>
      <c r="P156" s="127">
        <f t="shared" si="11"/>
        <v>0</v>
      </c>
      <c r="Q156" s="127">
        <v>0</v>
      </c>
      <c r="R156" s="127">
        <f t="shared" si="12"/>
        <v>0</v>
      </c>
      <c r="S156" s="127">
        <v>0</v>
      </c>
      <c r="T156" s="128">
        <f t="shared" si="13"/>
        <v>0</v>
      </c>
      <c r="AM156" s="129" t="s">
        <v>120</v>
      </c>
      <c r="AO156" s="129" t="s">
        <v>226</v>
      </c>
      <c r="AP156" s="129" t="s">
        <v>77</v>
      </c>
      <c r="AT156" s="12" t="s">
        <v>114</v>
      </c>
      <c r="AZ156" s="130">
        <f t="shared" si="14"/>
        <v>0</v>
      </c>
      <c r="BA156" s="130">
        <f t="shared" si="15"/>
        <v>0</v>
      </c>
      <c r="BB156" s="130">
        <f t="shared" si="16"/>
        <v>0</v>
      </c>
      <c r="BC156" s="130">
        <f t="shared" si="17"/>
        <v>0</v>
      </c>
      <c r="BD156" s="130">
        <f t="shared" si="18"/>
        <v>0</v>
      </c>
      <c r="BE156" s="12" t="s">
        <v>77</v>
      </c>
      <c r="BF156" s="130">
        <f t="shared" si="19"/>
        <v>0</v>
      </c>
      <c r="BG156" s="12" t="s">
        <v>120</v>
      </c>
      <c r="BH156" s="129" t="s">
        <v>233</v>
      </c>
    </row>
    <row r="157" spans="2:60" s="1" customFormat="1" ht="36">
      <c r="B157" s="117"/>
      <c r="C157" s="131" t="s">
        <v>187</v>
      </c>
      <c r="D157" s="131" t="s">
        <v>226</v>
      </c>
      <c r="E157" s="132" t="s">
        <v>234</v>
      </c>
      <c r="F157" s="133" t="s">
        <v>235</v>
      </c>
      <c r="G157" s="134" t="s">
        <v>118</v>
      </c>
      <c r="H157" s="135">
        <v>1</v>
      </c>
      <c r="I157" s="136"/>
      <c r="J157" s="136">
        <f t="shared" si="10"/>
        <v>0</v>
      </c>
      <c r="K157" s="133" t="s">
        <v>1</v>
      </c>
      <c r="L157" s="24"/>
      <c r="M157" s="137" t="s">
        <v>1</v>
      </c>
      <c r="N157" s="138" t="s">
        <v>34</v>
      </c>
      <c r="O157" s="127">
        <v>0</v>
      </c>
      <c r="P157" s="127">
        <f t="shared" si="11"/>
        <v>0</v>
      </c>
      <c r="Q157" s="127">
        <v>0</v>
      </c>
      <c r="R157" s="127">
        <f t="shared" si="12"/>
        <v>0</v>
      </c>
      <c r="S157" s="127">
        <v>0</v>
      </c>
      <c r="T157" s="128">
        <f t="shared" si="13"/>
        <v>0</v>
      </c>
      <c r="AM157" s="129" t="s">
        <v>120</v>
      </c>
      <c r="AO157" s="129" t="s">
        <v>226</v>
      </c>
      <c r="AP157" s="129" t="s">
        <v>77</v>
      </c>
      <c r="AT157" s="12" t="s">
        <v>114</v>
      </c>
      <c r="AZ157" s="130">
        <f t="shared" si="14"/>
        <v>0</v>
      </c>
      <c r="BA157" s="130">
        <f t="shared" si="15"/>
        <v>0</v>
      </c>
      <c r="BB157" s="130">
        <f t="shared" si="16"/>
        <v>0</v>
      </c>
      <c r="BC157" s="130">
        <f t="shared" si="17"/>
        <v>0</v>
      </c>
      <c r="BD157" s="130">
        <f t="shared" si="18"/>
        <v>0</v>
      </c>
      <c r="BE157" s="12" t="s">
        <v>77</v>
      </c>
      <c r="BF157" s="130">
        <f t="shared" si="19"/>
        <v>0</v>
      </c>
      <c r="BG157" s="12" t="s">
        <v>120</v>
      </c>
      <c r="BH157" s="129" t="s">
        <v>236</v>
      </c>
    </row>
    <row r="158" spans="2:60" s="1" customFormat="1" ht="33" customHeight="1">
      <c r="B158" s="117"/>
      <c r="C158" s="131" t="s">
        <v>237</v>
      </c>
      <c r="D158" s="131" t="s">
        <v>226</v>
      </c>
      <c r="E158" s="132" t="s">
        <v>238</v>
      </c>
      <c r="F158" s="133" t="s">
        <v>239</v>
      </c>
      <c r="G158" s="134" t="s">
        <v>118</v>
      </c>
      <c r="H158" s="135">
        <v>2</v>
      </c>
      <c r="I158" s="136"/>
      <c r="J158" s="136">
        <f t="shared" si="10"/>
        <v>0</v>
      </c>
      <c r="K158" s="133" t="s">
        <v>1</v>
      </c>
      <c r="L158" s="24"/>
      <c r="M158" s="137" t="s">
        <v>1</v>
      </c>
      <c r="N158" s="138" t="s">
        <v>34</v>
      </c>
      <c r="O158" s="127">
        <v>0</v>
      </c>
      <c r="P158" s="127">
        <f t="shared" si="11"/>
        <v>0</v>
      </c>
      <c r="Q158" s="127">
        <v>0</v>
      </c>
      <c r="R158" s="127">
        <f t="shared" si="12"/>
        <v>0</v>
      </c>
      <c r="S158" s="127">
        <v>0</v>
      </c>
      <c r="T158" s="128">
        <f t="shared" si="13"/>
        <v>0</v>
      </c>
      <c r="AM158" s="129" t="s">
        <v>120</v>
      </c>
      <c r="AO158" s="129" t="s">
        <v>226</v>
      </c>
      <c r="AP158" s="129" t="s">
        <v>77</v>
      </c>
      <c r="AT158" s="12" t="s">
        <v>114</v>
      </c>
      <c r="AZ158" s="130">
        <f t="shared" si="14"/>
        <v>0</v>
      </c>
      <c r="BA158" s="130">
        <f t="shared" si="15"/>
        <v>0</v>
      </c>
      <c r="BB158" s="130">
        <f t="shared" si="16"/>
        <v>0</v>
      </c>
      <c r="BC158" s="130">
        <f t="shared" si="17"/>
        <v>0</v>
      </c>
      <c r="BD158" s="130">
        <f t="shared" si="18"/>
        <v>0</v>
      </c>
      <c r="BE158" s="12" t="s">
        <v>77</v>
      </c>
      <c r="BF158" s="130">
        <f t="shared" si="19"/>
        <v>0</v>
      </c>
      <c r="BG158" s="12" t="s">
        <v>120</v>
      </c>
      <c r="BH158" s="129" t="s">
        <v>240</v>
      </c>
    </row>
    <row r="159" spans="2:60" s="1" customFormat="1" ht="21.75" customHeight="1">
      <c r="B159" s="117"/>
      <c r="C159" s="131" t="s">
        <v>190</v>
      </c>
      <c r="D159" s="131" t="s">
        <v>226</v>
      </c>
      <c r="E159" s="132" t="s">
        <v>131</v>
      </c>
      <c r="F159" s="133" t="s">
        <v>241</v>
      </c>
      <c r="G159" s="134" t="s">
        <v>118</v>
      </c>
      <c r="H159" s="135">
        <v>10</v>
      </c>
      <c r="I159" s="136"/>
      <c r="J159" s="136">
        <f t="shared" si="10"/>
        <v>0</v>
      </c>
      <c r="K159" s="133" t="s">
        <v>1</v>
      </c>
      <c r="L159" s="24"/>
      <c r="M159" s="137" t="s">
        <v>1</v>
      </c>
      <c r="N159" s="138" t="s">
        <v>34</v>
      </c>
      <c r="O159" s="127">
        <v>0</v>
      </c>
      <c r="P159" s="127">
        <f t="shared" si="11"/>
        <v>0</v>
      </c>
      <c r="Q159" s="127">
        <v>0</v>
      </c>
      <c r="R159" s="127">
        <f t="shared" si="12"/>
        <v>0</v>
      </c>
      <c r="S159" s="127">
        <v>0</v>
      </c>
      <c r="T159" s="128">
        <f t="shared" si="13"/>
        <v>0</v>
      </c>
      <c r="AM159" s="129" t="s">
        <v>120</v>
      </c>
      <c r="AO159" s="129" t="s">
        <v>226</v>
      </c>
      <c r="AP159" s="129" t="s">
        <v>77</v>
      </c>
      <c r="AT159" s="12" t="s">
        <v>114</v>
      </c>
      <c r="AZ159" s="130">
        <f t="shared" si="14"/>
        <v>0</v>
      </c>
      <c r="BA159" s="130">
        <f t="shared" si="15"/>
        <v>0</v>
      </c>
      <c r="BB159" s="130">
        <f t="shared" si="16"/>
        <v>0</v>
      </c>
      <c r="BC159" s="130">
        <f t="shared" si="17"/>
        <v>0</v>
      </c>
      <c r="BD159" s="130">
        <f t="shared" si="18"/>
        <v>0</v>
      </c>
      <c r="BE159" s="12" t="s">
        <v>77</v>
      </c>
      <c r="BF159" s="130">
        <f t="shared" si="19"/>
        <v>0</v>
      </c>
      <c r="BG159" s="12" t="s">
        <v>120</v>
      </c>
      <c r="BH159" s="129" t="s">
        <v>242</v>
      </c>
    </row>
    <row r="160" spans="2:60" s="1" customFormat="1" ht="24">
      <c r="B160" s="117"/>
      <c r="C160" s="131" t="s">
        <v>243</v>
      </c>
      <c r="D160" s="131" t="s">
        <v>226</v>
      </c>
      <c r="E160" s="132" t="s">
        <v>144</v>
      </c>
      <c r="F160" s="133" t="s">
        <v>244</v>
      </c>
      <c r="G160" s="134" t="s">
        <v>118</v>
      </c>
      <c r="H160" s="135">
        <v>8</v>
      </c>
      <c r="I160" s="136"/>
      <c r="J160" s="136">
        <f t="shared" si="10"/>
        <v>0</v>
      </c>
      <c r="K160" s="133" t="s">
        <v>1</v>
      </c>
      <c r="L160" s="24"/>
      <c r="M160" s="137" t="s">
        <v>1</v>
      </c>
      <c r="N160" s="138" t="s">
        <v>34</v>
      </c>
      <c r="O160" s="127">
        <v>0</v>
      </c>
      <c r="P160" s="127">
        <f t="shared" si="11"/>
        <v>0</v>
      </c>
      <c r="Q160" s="127">
        <v>0</v>
      </c>
      <c r="R160" s="127">
        <f t="shared" si="12"/>
        <v>0</v>
      </c>
      <c r="S160" s="127">
        <v>0</v>
      </c>
      <c r="T160" s="128">
        <f t="shared" si="13"/>
        <v>0</v>
      </c>
      <c r="AM160" s="129" t="s">
        <v>120</v>
      </c>
      <c r="AO160" s="129" t="s">
        <v>226</v>
      </c>
      <c r="AP160" s="129" t="s">
        <v>77</v>
      </c>
      <c r="AT160" s="12" t="s">
        <v>114</v>
      </c>
      <c r="AZ160" s="130">
        <f t="shared" si="14"/>
        <v>0</v>
      </c>
      <c r="BA160" s="130">
        <f t="shared" si="15"/>
        <v>0</v>
      </c>
      <c r="BB160" s="130">
        <f t="shared" si="16"/>
        <v>0</v>
      </c>
      <c r="BC160" s="130">
        <f t="shared" si="17"/>
        <v>0</v>
      </c>
      <c r="BD160" s="130">
        <f t="shared" si="18"/>
        <v>0</v>
      </c>
      <c r="BE160" s="12" t="s">
        <v>77</v>
      </c>
      <c r="BF160" s="130">
        <f t="shared" si="19"/>
        <v>0</v>
      </c>
      <c r="BG160" s="12" t="s">
        <v>120</v>
      </c>
      <c r="BH160" s="129" t="s">
        <v>245</v>
      </c>
    </row>
    <row r="161" spans="2:58" s="10" customFormat="1" ht="25.9" customHeight="1">
      <c r="B161" s="108"/>
      <c r="D161" s="109" t="s">
        <v>68</v>
      </c>
      <c r="E161" s="110" t="s">
        <v>246</v>
      </c>
      <c r="F161" s="110" t="s">
        <v>247</v>
      </c>
      <c r="J161" s="111">
        <f>BF161</f>
        <v>0</v>
      </c>
      <c r="L161" s="108"/>
      <c r="M161" s="112"/>
      <c r="P161" s="113">
        <f>SUM(P162:P178)</f>
        <v>0</v>
      </c>
      <c r="R161" s="113">
        <f>SUM(R162:R178)</f>
        <v>0</v>
      </c>
      <c r="T161" s="114">
        <f>SUM(T162:T178)</f>
        <v>0</v>
      </c>
      <c r="AM161" s="109" t="s">
        <v>77</v>
      </c>
      <c r="AO161" s="115" t="s">
        <v>68</v>
      </c>
      <c r="AP161" s="115" t="s">
        <v>69</v>
      </c>
      <c r="AT161" s="109" t="s">
        <v>114</v>
      </c>
      <c r="BF161" s="116">
        <f>SUM(BF162:BF178)</f>
        <v>0</v>
      </c>
    </row>
    <row r="162" spans="2:60" s="1" customFormat="1" ht="16.5" customHeight="1">
      <c r="B162" s="117"/>
      <c r="C162" s="131" t="s">
        <v>194</v>
      </c>
      <c r="D162" s="131" t="s">
        <v>226</v>
      </c>
      <c r="E162" s="132" t="s">
        <v>248</v>
      </c>
      <c r="F162" s="133" t="s">
        <v>249</v>
      </c>
      <c r="G162" s="134" t="s">
        <v>118</v>
      </c>
      <c r="H162" s="135">
        <v>2</v>
      </c>
      <c r="I162" s="136"/>
      <c r="J162" s="136">
        <f aca="true" t="shared" si="20" ref="J162:J178">ROUND(I162*H162,2)</f>
        <v>0</v>
      </c>
      <c r="K162" s="133" t="s">
        <v>1</v>
      </c>
      <c r="L162" s="24"/>
      <c r="M162" s="137" t="s">
        <v>1</v>
      </c>
      <c r="N162" s="138" t="s">
        <v>34</v>
      </c>
      <c r="O162" s="127">
        <v>0</v>
      </c>
      <c r="P162" s="127">
        <f aca="true" t="shared" si="21" ref="P162:P178">O162*H162</f>
        <v>0</v>
      </c>
      <c r="Q162" s="127">
        <v>0</v>
      </c>
      <c r="R162" s="127">
        <f aca="true" t="shared" si="22" ref="R162:R178">Q162*H162</f>
        <v>0</v>
      </c>
      <c r="S162" s="127">
        <v>0</v>
      </c>
      <c r="T162" s="128">
        <f aca="true" t="shared" si="23" ref="T162:T178">S162*H162</f>
        <v>0</v>
      </c>
      <c r="AM162" s="129" t="s">
        <v>120</v>
      </c>
      <c r="AO162" s="129" t="s">
        <v>226</v>
      </c>
      <c r="AP162" s="129" t="s">
        <v>77</v>
      </c>
      <c r="AT162" s="12" t="s">
        <v>114</v>
      </c>
      <c r="AZ162" s="130">
        <f aca="true" t="shared" si="24" ref="AZ162:AZ178">IF(N162="základní",J162,0)</f>
        <v>0</v>
      </c>
      <c r="BA162" s="130">
        <f aca="true" t="shared" si="25" ref="BA162:BA178">IF(N162="snížená",J162,0)</f>
        <v>0</v>
      </c>
      <c r="BB162" s="130">
        <f aca="true" t="shared" si="26" ref="BB162:BB178">IF(N162="zákl. přenesená",J162,0)</f>
        <v>0</v>
      </c>
      <c r="BC162" s="130">
        <f aca="true" t="shared" si="27" ref="BC162:BC178">IF(N162="sníž. přenesená",J162,0)</f>
        <v>0</v>
      </c>
      <c r="BD162" s="130">
        <f aca="true" t="shared" si="28" ref="BD162:BD178">IF(N162="nulová",J162,0)</f>
        <v>0</v>
      </c>
      <c r="BE162" s="12" t="s">
        <v>77</v>
      </c>
      <c r="BF162" s="130">
        <f aca="true" t="shared" si="29" ref="BF162:BF178">ROUND(I162*H162,2)</f>
        <v>0</v>
      </c>
      <c r="BG162" s="12" t="s">
        <v>120</v>
      </c>
      <c r="BH162" s="129" t="s">
        <v>250</v>
      </c>
    </row>
    <row r="163" spans="2:60" s="1" customFormat="1" ht="16.5" customHeight="1">
      <c r="B163" s="117"/>
      <c r="C163" s="131" t="s">
        <v>251</v>
      </c>
      <c r="D163" s="131" t="s">
        <v>226</v>
      </c>
      <c r="E163" s="132" t="s">
        <v>252</v>
      </c>
      <c r="F163" s="133" t="s">
        <v>253</v>
      </c>
      <c r="G163" s="134" t="s">
        <v>153</v>
      </c>
      <c r="H163" s="135">
        <v>35</v>
      </c>
      <c r="I163" s="136"/>
      <c r="J163" s="136">
        <f t="shared" si="20"/>
        <v>0</v>
      </c>
      <c r="K163" s="133" t="s">
        <v>1</v>
      </c>
      <c r="L163" s="24"/>
      <c r="M163" s="137" t="s">
        <v>1</v>
      </c>
      <c r="N163" s="138" t="s">
        <v>34</v>
      </c>
      <c r="O163" s="127">
        <v>0</v>
      </c>
      <c r="P163" s="127">
        <f t="shared" si="21"/>
        <v>0</v>
      </c>
      <c r="Q163" s="127">
        <v>0</v>
      </c>
      <c r="R163" s="127">
        <f t="shared" si="22"/>
        <v>0</v>
      </c>
      <c r="S163" s="127">
        <v>0</v>
      </c>
      <c r="T163" s="128">
        <f t="shared" si="23"/>
        <v>0</v>
      </c>
      <c r="AM163" s="129" t="s">
        <v>120</v>
      </c>
      <c r="AO163" s="129" t="s">
        <v>226</v>
      </c>
      <c r="AP163" s="129" t="s">
        <v>77</v>
      </c>
      <c r="AT163" s="12" t="s">
        <v>114</v>
      </c>
      <c r="AZ163" s="130">
        <f t="shared" si="24"/>
        <v>0</v>
      </c>
      <c r="BA163" s="130">
        <f t="shared" si="25"/>
        <v>0</v>
      </c>
      <c r="BB163" s="130">
        <f t="shared" si="26"/>
        <v>0</v>
      </c>
      <c r="BC163" s="130">
        <f t="shared" si="27"/>
        <v>0</v>
      </c>
      <c r="BD163" s="130">
        <f t="shared" si="28"/>
        <v>0</v>
      </c>
      <c r="BE163" s="12" t="s">
        <v>77</v>
      </c>
      <c r="BF163" s="130">
        <f t="shared" si="29"/>
        <v>0</v>
      </c>
      <c r="BG163" s="12" t="s">
        <v>120</v>
      </c>
      <c r="BH163" s="129" t="s">
        <v>254</v>
      </c>
    </row>
    <row r="164" spans="2:60" s="1" customFormat="1" ht="36">
      <c r="B164" s="117"/>
      <c r="C164" s="131" t="s">
        <v>197</v>
      </c>
      <c r="D164" s="131" t="s">
        <v>226</v>
      </c>
      <c r="E164" s="132" t="s">
        <v>255</v>
      </c>
      <c r="F164" s="133" t="s">
        <v>256</v>
      </c>
      <c r="G164" s="134" t="s">
        <v>118</v>
      </c>
      <c r="H164" s="135">
        <v>42</v>
      </c>
      <c r="I164" s="136"/>
      <c r="J164" s="136">
        <f t="shared" si="20"/>
        <v>0</v>
      </c>
      <c r="K164" s="133" t="s">
        <v>1</v>
      </c>
      <c r="L164" s="24"/>
      <c r="M164" s="137" t="s">
        <v>1</v>
      </c>
      <c r="N164" s="138" t="s">
        <v>34</v>
      </c>
      <c r="O164" s="127">
        <v>0</v>
      </c>
      <c r="P164" s="127">
        <f t="shared" si="21"/>
        <v>0</v>
      </c>
      <c r="Q164" s="127">
        <v>0</v>
      </c>
      <c r="R164" s="127">
        <f t="shared" si="22"/>
        <v>0</v>
      </c>
      <c r="S164" s="127">
        <v>0</v>
      </c>
      <c r="T164" s="128">
        <f t="shared" si="23"/>
        <v>0</v>
      </c>
      <c r="AM164" s="129" t="s">
        <v>120</v>
      </c>
      <c r="AO164" s="129" t="s">
        <v>226</v>
      </c>
      <c r="AP164" s="129" t="s">
        <v>77</v>
      </c>
      <c r="AT164" s="12" t="s">
        <v>114</v>
      </c>
      <c r="AZ164" s="130">
        <f t="shared" si="24"/>
        <v>0</v>
      </c>
      <c r="BA164" s="130">
        <f t="shared" si="25"/>
        <v>0</v>
      </c>
      <c r="BB164" s="130">
        <f t="shared" si="26"/>
        <v>0</v>
      </c>
      <c r="BC164" s="130">
        <f t="shared" si="27"/>
        <v>0</v>
      </c>
      <c r="BD164" s="130">
        <f t="shared" si="28"/>
        <v>0</v>
      </c>
      <c r="BE164" s="12" t="s">
        <v>77</v>
      </c>
      <c r="BF164" s="130">
        <f t="shared" si="29"/>
        <v>0</v>
      </c>
      <c r="BG164" s="12" t="s">
        <v>120</v>
      </c>
      <c r="BH164" s="129" t="s">
        <v>257</v>
      </c>
    </row>
    <row r="165" spans="2:60" s="1" customFormat="1" ht="16.5" customHeight="1">
      <c r="B165" s="117"/>
      <c r="C165" s="131" t="s">
        <v>258</v>
      </c>
      <c r="D165" s="131" t="s">
        <v>226</v>
      </c>
      <c r="E165" s="132" t="s">
        <v>259</v>
      </c>
      <c r="F165" s="133" t="s">
        <v>260</v>
      </c>
      <c r="G165" s="134" t="s">
        <v>118</v>
      </c>
      <c r="H165" s="135">
        <v>2</v>
      </c>
      <c r="I165" s="136"/>
      <c r="J165" s="136">
        <f t="shared" si="20"/>
        <v>0</v>
      </c>
      <c r="K165" s="133" t="s">
        <v>1</v>
      </c>
      <c r="L165" s="24"/>
      <c r="M165" s="137" t="s">
        <v>1</v>
      </c>
      <c r="N165" s="138" t="s">
        <v>34</v>
      </c>
      <c r="O165" s="127">
        <v>0</v>
      </c>
      <c r="P165" s="127">
        <f t="shared" si="21"/>
        <v>0</v>
      </c>
      <c r="Q165" s="127">
        <v>0</v>
      </c>
      <c r="R165" s="127">
        <f t="shared" si="22"/>
        <v>0</v>
      </c>
      <c r="S165" s="127">
        <v>0</v>
      </c>
      <c r="T165" s="128">
        <f t="shared" si="23"/>
        <v>0</v>
      </c>
      <c r="AM165" s="129" t="s">
        <v>120</v>
      </c>
      <c r="AO165" s="129" t="s">
        <v>226</v>
      </c>
      <c r="AP165" s="129" t="s">
        <v>77</v>
      </c>
      <c r="AT165" s="12" t="s">
        <v>114</v>
      </c>
      <c r="AZ165" s="130">
        <f t="shared" si="24"/>
        <v>0</v>
      </c>
      <c r="BA165" s="130">
        <f t="shared" si="25"/>
        <v>0</v>
      </c>
      <c r="BB165" s="130">
        <f t="shared" si="26"/>
        <v>0</v>
      </c>
      <c r="BC165" s="130">
        <f t="shared" si="27"/>
        <v>0</v>
      </c>
      <c r="BD165" s="130">
        <f t="shared" si="28"/>
        <v>0</v>
      </c>
      <c r="BE165" s="12" t="s">
        <v>77</v>
      </c>
      <c r="BF165" s="130">
        <f t="shared" si="29"/>
        <v>0</v>
      </c>
      <c r="BG165" s="12" t="s">
        <v>120</v>
      </c>
      <c r="BH165" s="129" t="s">
        <v>261</v>
      </c>
    </row>
    <row r="166" spans="2:60" s="1" customFormat="1" ht="24">
      <c r="B166" s="117"/>
      <c r="C166" s="131" t="s">
        <v>201</v>
      </c>
      <c r="D166" s="131" t="s">
        <v>226</v>
      </c>
      <c r="E166" s="132" t="s">
        <v>262</v>
      </c>
      <c r="F166" s="133" t="s">
        <v>263</v>
      </c>
      <c r="G166" s="134" t="s">
        <v>118</v>
      </c>
      <c r="H166" s="135">
        <v>8</v>
      </c>
      <c r="I166" s="136"/>
      <c r="J166" s="136">
        <f t="shared" si="20"/>
        <v>0</v>
      </c>
      <c r="K166" s="133" t="s">
        <v>1</v>
      </c>
      <c r="L166" s="24"/>
      <c r="M166" s="137" t="s">
        <v>1</v>
      </c>
      <c r="N166" s="138" t="s">
        <v>34</v>
      </c>
      <c r="O166" s="127">
        <v>0</v>
      </c>
      <c r="P166" s="127">
        <f t="shared" si="21"/>
        <v>0</v>
      </c>
      <c r="Q166" s="127">
        <v>0</v>
      </c>
      <c r="R166" s="127">
        <f t="shared" si="22"/>
        <v>0</v>
      </c>
      <c r="S166" s="127">
        <v>0</v>
      </c>
      <c r="T166" s="128">
        <f t="shared" si="23"/>
        <v>0</v>
      </c>
      <c r="AM166" s="129" t="s">
        <v>120</v>
      </c>
      <c r="AO166" s="129" t="s">
        <v>226</v>
      </c>
      <c r="AP166" s="129" t="s">
        <v>77</v>
      </c>
      <c r="AT166" s="12" t="s">
        <v>114</v>
      </c>
      <c r="AZ166" s="130">
        <f t="shared" si="24"/>
        <v>0</v>
      </c>
      <c r="BA166" s="130">
        <f t="shared" si="25"/>
        <v>0</v>
      </c>
      <c r="BB166" s="130">
        <f t="shared" si="26"/>
        <v>0</v>
      </c>
      <c r="BC166" s="130">
        <f t="shared" si="27"/>
        <v>0</v>
      </c>
      <c r="BD166" s="130">
        <f t="shared" si="28"/>
        <v>0</v>
      </c>
      <c r="BE166" s="12" t="s">
        <v>77</v>
      </c>
      <c r="BF166" s="130">
        <f t="shared" si="29"/>
        <v>0</v>
      </c>
      <c r="BG166" s="12" t="s">
        <v>120</v>
      </c>
      <c r="BH166" s="129" t="s">
        <v>264</v>
      </c>
    </row>
    <row r="167" spans="2:60" s="1" customFormat="1" ht="24">
      <c r="B167" s="117"/>
      <c r="C167" s="131" t="s">
        <v>265</v>
      </c>
      <c r="D167" s="131" t="s">
        <v>226</v>
      </c>
      <c r="E167" s="132" t="s">
        <v>266</v>
      </c>
      <c r="F167" s="133" t="s">
        <v>267</v>
      </c>
      <c r="G167" s="134" t="s">
        <v>118</v>
      </c>
      <c r="H167" s="135">
        <v>2</v>
      </c>
      <c r="I167" s="136"/>
      <c r="J167" s="136">
        <f t="shared" si="20"/>
        <v>0</v>
      </c>
      <c r="K167" s="133" t="s">
        <v>1</v>
      </c>
      <c r="L167" s="24"/>
      <c r="M167" s="137" t="s">
        <v>1</v>
      </c>
      <c r="N167" s="138" t="s">
        <v>34</v>
      </c>
      <c r="O167" s="127">
        <v>0</v>
      </c>
      <c r="P167" s="127">
        <f t="shared" si="21"/>
        <v>0</v>
      </c>
      <c r="Q167" s="127">
        <v>0</v>
      </c>
      <c r="R167" s="127">
        <f t="shared" si="22"/>
        <v>0</v>
      </c>
      <c r="S167" s="127">
        <v>0</v>
      </c>
      <c r="T167" s="128">
        <f t="shared" si="23"/>
        <v>0</v>
      </c>
      <c r="AM167" s="129" t="s">
        <v>120</v>
      </c>
      <c r="AO167" s="129" t="s">
        <v>226</v>
      </c>
      <c r="AP167" s="129" t="s">
        <v>77</v>
      </c>
      <c r="AT167" s="12" t="s">
        <v>114</v>
      </c>
      <c r="AZ167" s="130">
        <f t="shared" si="24"/>
        <v>0</v>
      </c>
      <c r="BA167" s="130">
        <f t="shared" si="25"/>
        <v>0</v>
      </c>
      <c r="BB167" s="130">
        <f t="shared" si="26"/>
        <v>0</v>
      </c>
      <c r="BC167" s="130">
        <f t="shared" si="27"/>
        <v>0</v>
      </c>
      <c r="BD167" s="130">
        <f t="shared" si="28"/>
        <v>0</v>
      </c>
      <c r="BE167" s="12" t="s">
        <v>77</v>
      </c>
      <c r="BF167" s="130">
        <f t="shared" si="29"/>
        <v>0</v>
      </c>
      <c r="BG167" s="12" t="s">
        <v>120</v>
      </c>
      <c r="BH167" s="129" t="s">
        <v>268</v>
      </c>
    </row>
    <row r="168" spans="2:60" s="1" customFormat="1" ht="16.5" customHeight="1">
      <c r="B168" s="117"/>
      <c r="C168" s="131" t="s">
        <v>204</v>
      </c>
      <c r="D168" s="131" t="s">
        <v>226</v>
      </c>
      <c r="E168" s="132" t="s">
        <v>269</v>
      </c>
      <c r="F168" s="133" t="s">
        <v>270</v>
      </c>
      <c r="G168" s="134" t="s">
        <v>118</v>
      </c>
      <c r="H168" s="135">
        <v>8</v>
      </c>
      <c r="I168" s="136"/>
      <c r="J168" s="136">
        <f t="shared" si="20"/>
        <v>0</v>
      </c>
      <c r="K168" s="133" t="s">
        <v>1</v>
      </c>
      <c r="L168" s="24"/>
      <c r="M168" s="137" t="s">
        <v>1</v>
      </c>
      <c r="N168" s="138" t="s">
        <v>34</v>
      </c>
      <c r="O168" s="127">
        <v>0</v>
      </c>
      <c r="P168" s="127">
        <f t="shared" si="21"/>
        <v>0</v>
      </c>
      <c r="Q168" s="127">
        <v>0</v>
      </c>
      <c r="R168" s="127">
        <f t="shared" si="22"/>
        <v>0</v>
      </c>
      <c r="S168" s="127">
        <v>0</v>
      </c>
      <c r="T168" s="128">
        <f t="shared" si="23"/>
        <v>0</v>
      </c>
      <c r="AM168" s="129" t="s">
        <v>120</v>
      </c>
      <c r="AO168" s="129" t="s">
        <v>226</v>
      </c>
      <c r="AP168" s="129" t="s">
        <v>77</v>
      </c>
      <c r="AT168" s="12" t="s">
        <v>114</v>
      </c>
      <c r="AZ168" s="130">
        <f t="shared" si="24"/>
        <v>0</v>
      </c>
      <c r="BA168" s="130">
        <f t="shared" si="25"/>
        <v>0</v>
      </c>
      <c r="BB168" s="130">
        <f t="shared" si="26"/>
        <v>0</v>
      </c>
      <c r="BC168" s="130">
        <f t="shared" si="27"/>
        <v>0</v>
      </c>
      <c r="BD168" s="130">
        <f t="shared" si="28"/>
        <v>0</v>
      </c>
      <c r="BE168" s="12" t="s">
        <v>77</v>
      </c>
      <c r="BF168" s="130">
        <f t="shared" si="29"/>
        <v>0</v>
      </c>
      <c r="BG168" s="12" t="s">
        <v>120</v>
      </c>
      <c r="BH168" s="129" t="s">
        <v>271</v>
      </c>
    </row>
    <row r="169" spans="2:60" s="1" customFormat="1" ht="16.5" customHeight="1">
      <c r="B169" s="117"/>
      <c r="C169" s="131" t="s">
        <v>272</v>
      </c>
      <c r="D169" s="131" t="s">
        <v>226</v>
      </c>
      <c r="E169" s="132" t="s">
        <v>273</v>
      </c>
      <c r="F169" s="133" t="s">
        <v>274</v>
      </c>
      <c r="G169" s="134" t="s">
        <v>118</v>
      </c>
      <c r="H169" s="135">
        <v>1</v>
      </c>
      <c r="I169" s="136"/>
      <c r="J169" s="136">
        <f t="shared" si="20"/>
        <v>0</v>
      </c>
      <c r="K169" s="133" t="s">
        <v>1</v>
      </c>
      <c r="L169" s="24"/>
      <c r="M169" s="137" t="s">
        <v>1</v>
      </c>
      <c r="N169" s="138" t="s">
        <v>34</v>
      </c>
      <c r="O169" s="127">
        <v>0</v>
      </c>
      <c r="P169" s="127">
        <f t="shared" si="21"/>
        <v>0</v>
      </c>
      <c r="Q169" s="127">
        <v>0</v>
      </c>
      <c r="R169" s="127">
        <f t="shared" si="22"/>
        <v>0</v>
      </c>
      <c r="S169" s="127">
        <v>0</v>
      </c>
      <c r="T169" s="128">
        <f t="shared" si="23"/>
        <v>0</v>
      </c>
      <c r="AM169" s="129" t="s">
        <v>120</v>
      </c>
      <c r="AO169" s="129" t="s">
        <v>226</v>
      </c>
      <c r="AP169" s="129" t="s">
        <v>77</v>
      </c>
      <c r="AT169" s="12" t="s">
        <v>114</v>
      </c>
      <c r="AZ169" s="130">
        <f t="shared" si="24"/>
        <v>0</v>
      </c>
      <c r="BA169" s="130">
        <f t="shared" si="25"/>
        <v>0</v>
      </c>
      <c r="BB169" s="130">
        <f t="shared" si="26"/>
        <v>0</v>
      </c>
      <c r="BC169" s="130">
        <f t="shared" si="27"/>
        <v>0</v>
      </c>
      <c r="BD169" s="130">
        <f t="shared" si="28"/>
        <v>0</v>
      </c>
      <c r="BE169" s="12" t="s">
        <v>77</v>
      </c>
      <c r="BF169" s="130">
        <f t="shared" si="29"/>
        <v>0</v>
      </c>
      <c r="BG169" s="12" t="s">
        <v>120</v>
      </c>
      <c r="BH169" s="129" t="s">
        <v>275</v>
      </c>
    </row>
    <row r="170" spans="2:60" s="1" customFormat="1" ht="16.5" customHeight="1">
      <c r="B170" s="117"/>
      <c r="C170" s="131" t="s">
        <v>208</v>
      </c>
      <c r="D170" s="131" t="s">
        <v>226</v>
      </c>
      <c r="E170" s="132" t="s">
        <v>276</v>
      </c>
      <c r="F170" s="133" t="s">
        <v>277</v>
      </c>
      <c r="G170" s="134" t="s">
        <v>153</v>
      </c>
      <c r="H170" s="135">
        <v>48</v>
      </c>
      <c r="I170" s="136"/>
      <c r="J170" s="136">
        <f t="shared" si="20"/>
        <v>0</v>
      </c>
      <c r="K170" s="133" t="s">
        <v>1</v>
      </c>
      <c r="L170" s="24"/>
      <c r="M170" s="137" t="s">
        <v>1</v>
      </c>
      <c r="N170" s="138" t="s">
        <v>34</v>
      </c>
      <c r="O170" s="127">
        <v>0</v>
      </c>
      <c r="P170" s="127">
        <f t="shared" si="21"/>
        <v>0</v>
      </c>
      <c r="Q170" s="127">
        <v>0</v>
      </c>
      <c r="R170" s="127">
        <f t="shared" si="22"/>
        <v>0</v>
      </c>
      <c r="S170" s="127">
        <v>0</v>
      </c>
      <c r="T170" s="128">
        <f t="shared" si="23"/>
        <v>0</v>
      </c>
      <c r="AM170" s="129" t="s">
        <v>120</v>
      </c>
      <c r="AO170" s="129" t="s">
        <v>226</v>
      </c>
      <c r="AP170" s="129" t="s">
        <v>77</v>
      </c>
      <c r="AT170" s="12" t="s">
        <v>114</v>
      </c>
      <c r="AZ170" s="130">
        <f t="shared" si="24"/>
        <v>0</v>
      </c>
      <c r="BA170" s="130">
        <f t="shared" si="25"/>
        <v>0</v>
      </c>
      <c r="BB170" s="130">
        <f t="shared" si="26"/>
        <v>0</v>
      </c>
      <c r="BC170" s="130">
        <f t="shared" si="27"/>
        <v>0</v>
      </c>
      <c r="BD170" s="130">
        <f t="shared" si="28"/>
        <v>0</v>
      </c>
      <c r="BE170" s="12" t="s">
        <v>77</v>
      </c>
      <c r="BF170" s="130">
        <f t="shared" si="29"/>
        <v>0</v>
      </c>
      <c r="BG170" s="12" t="s">
        <v>120</v>
      </c>
      <c r="BH170" s="129" t="s">
        <v>278</v>
      </c>
    </row>
    <row r="171" spans="2:60" s="1" customFormat="1" ht="24">
      <c r="B171" s="117"/>
      <c r="C171" s="131" t="s">
        <v>279</v>
      </c>
      <c r="D171" s="131" t="s">
        <v>226</v>
      </c>
      <c r="E171" s="132" t="s">
        <v>280</v>
      </c>
      <c r="F171" s="133" t="s">
        <v>281</v>
      </c>
      <c r="G171" s="134" t="s">
        <v>118</v>
      </c>
      <c r="H171" s="135">
        <v>4</v>
      </c>
      <c r="I171" s="136"/>
      <c r="J171" s="136">
        <f t="shared" si="20"/>
        <v>0</v>
      </c>
      <c r="K171" s="133" t="s">
        <v>1</v>
      </c>
      <c r="L171" s="24"/>
      <c r="M171" s="137" t="s">
        <v>1</v>
      </c>
      <c r="N171" s="138" t="s">
        <v>34</v>
      </c>
      <c r="O171" s="127">
        <v>0</v>
      </c>
      <c r="P171" s="127">
        <f t="shared" si="21"/>
        <v>0</v>
      </c>
      <c r="Q171" s="127">
        <v>0</v>
      </c>
      <c r="R171" s="127">
        <f t="shared" si="22"/>
        <v>0</v>
      </c>
      <c r="S171" s="127">
        <v>0</v>
      </c>
      <c r="T171" s="128">
        <f t="shared" si="23"/>
        <v>0</v>
      </c>
      <c r="AM171" s="129" t="s">
        <v>120</v>
      </c>
      <c r="AO171" s="129" t="s">
        <v>226</v>
      </c>
      <c r="AP171" s="129" t="s">
        <v>77</v>
      </c>
      <c r="AT171" s="12" t="s">
        <v>114</v>
      </c>
      <c r="AZ171" s="130">
        <f t="shared" si="24"/>
        <v>0</v>
      </c>
      <c r="BA171" s="130">
        <f t="shared" si="25"/>
        <v>0</v>
      </c>
      <c r="BB171" s="130">
        <f t="shared" si="26"/>
        <v>0</v>
      </c>
      <c r="BC171" s="130">
        <f t="shared" si="27"/>
        <v>0</v>
      </c>
      <c r="BD171" s="130">
        <f t="shared" si="28"/>
        <v>0</v>
      </c>
      <c r="BE171" s="12" t="s">
        <v>77</v>
      </c>
      <c r="BF171" s="130">
        <f t="shared" si="29"/>
        <v>0</v>
      </c>
      <c r="BG171" s="12" t="s">
        <v>120</v>
      </c>
      <c r="BH171" s="129" t="s">
        <v>282</v>
      </c>
    </row>
    <row r="172" spans="2:60" s="1" customFormat="1" ht="16.5" customHeight="1">
      <c r="B172" s="117"/>
      <c r="C172" s="131" t="s">
        <v>211</v>
      </c>
      <c r="D172" s="131" t="s">
        <v>226</v>
      </c>
      <c r="E172" s="132" t="s">
        <v>283</v>
      </c>
      <c r="F172" s="133" t="s">
        <v>284</v>
      </c>
      <c r="G172" s="134" t="s">
        <v>118</v>
      </c>
      <c r="H172" s="135">
        <v>5</v>
      </c>
      <c r="I172" s="136"/>
      <c r="J172" s="136">
        <f t="shared" si="20"/>
        <v>0</v>
      </c>
      <c r="K172" s="133" t="s">
        <v>1</v>
      </c>
      <c r="L172" s="24"/>
      <c r="M172" s="137" t="s">
        <v>1</v>
      </c>
      <c r="N172" s="138" t="s">
        <v>34</v>
      </c>
      <c r="O172" s="127">
        <v>0</v>
      </c>
      <c r="P172" s="127">
        <f t="shared" si="21"/>
        <v>0</v>
      </c>
      <c r="Q172" s="127">
        <v>0</v>
      </c>
      <c r="R172" s="127">
        <f t="shared" si="22"/>
        <v>0</v>
      </c>
      <c r="S172" s="127">
        <v>0</v>
      </c>
      <c r="T172" s="128">
        <f t="shared" si="23"/>
        <v>0</v>
      </c>
      <c r="AM172" s="129" t="s">
        <v>120</v>
      </c>
      <c r="AO172" s="129" t="s">
        <v>226</v>
      </c>
      <c r="AP172" s="129" t="s">
        <v>77</v>
      </c>
      <c r="AT172" s="12" t="s">
        <v>114</v>
      </c>
      <c r="AZ172" s="130">
        <f t="shared" si="24"/>
        <v>0</v>
      </c>
      <c r="BA172" s="130">
        <f t="shared" si="25"/>
        <v>0</v>
      </c>
      <c r="BB172" s="130">
        <f t="shared" si="26"/>
        <v>0</v>
      </c>
      <c r="BC172" s="130">
        <f t="shared" si="27"/>
        <v>0</v>
      </c>
      <c r="BD172" s="130">
        <f t="shared" si="28"/>
        <v>0</v>
      </c>
      <c r="BE172" s="12" t="s">
        <v>77</v>
      </c>
      <c r="BF172" s="130">
        <f t="shared" si="29"/>
        <v>0</v>
      </c>
      <c r="BG172" s="12" t="s">
        <v>120</v>
      </c>
      <c r="BH172" s="129" t="s">
        <v>285</v>
      </c>
    </row>
    <row r="173" spans="2:60" s="1" customFormat="1" ht="36">
      <c r="B173" s="117"/>
      <c r="C173" s="131" t="s">
        <v>286</v>
      </c>
      <c r="D173" s="131" t="s">
        <v>226</v>
      </c>
      <c r="E173" s="132" t="s">
        <v>287</v>
      </c>
      <c r="F173" s="133" t="s">
        <v>288</v>
      </c>
      <c r="G173" s="134" t="s">
        <v>118</v>
      </c>
      <c r="H173" s="135">
        <v>2</v>
      </c>
      <c r="I173" s="136"/>
      <c r="J173" s="136">
        <f t="shared" si="20"/>
        <v>0</v>
      </c>
      <c r="K173" s="133" t="s">
        <v>1</v>
      </c>
      <c r="L173" s="24"/>
      <c r="M173" s="137" t="s">
        <v>1</v>
      </c>
      <c r="N173" s="138" t="s">
        <v>34</v>
      </c>
      <c r="O173" s="127">
        <v>0</v>
      </c>
      <c r="P173" s="127">
        <f t="shared" si="21"/>
        <v>0</v>
      </c>
      <c r="Q173" s="127">
        <v>0</v>
      </c>
      <c r="R173" s="127">
        <f t="shared" si="22"/>
        <v>0</v>
      </c>
      <c r="S173" s="127">
        <v>0</v>
      </c>
      <c r="T173" s="128">
        <f t="shared" si="23"/>
        <v>0</v>
      </c>
      <c r="AM173" s="129" t="s">
        <v>120</v>
      </c>
      <c r="AO173" s="129" t="s">
        <v>226</v>
      </c>
      <c r="AP173" s="129" t="s">
        <v>77</v>
      </c>
      <c r="AT173" s="12" t="s">
        <v>114</v>
      </c>
      <c r="AZ173" s="130">
        <f t="shared" si="24"/>
        <v>0</v>
      </c>
      <c r="BA173" s="130">
        <f t="shared" si="25"/>
        <v>0</v>
      </c>
      <c r="BB173" s="130">
        <f t="shared" si="26"/>
        <v>0</v>
      </c>
      <c r="BC173" s="130">
        <f t="shared" si="27"/>
        <v>0</v>
      </c>
      <c r="BD173" s="130">
        <f t="shared" si="28"/>
        <v>0</v>
      </c>
      <c r="BE173" s="12" t="s">
        <v>77</v>
      </c>
      <c r="BF173" s="130">
        <f t="shared" si="29"/>
        <v>0</v>
      </c>
      <c r="BG173" s="12" t="s">
        <v>120</v>
      </c>
      <c r="BH173" s="129" t="s">
        <v>289</v>
      </c>
    </row>
    <row r="174" spans="2:60" s="1" customFormat="1" ht="36">
      <c r="B174" s="117"/>
      <c r="C174" s="131" t="s">
        <v>223</v>
      </c>
      <c r="D174" s="131" t="s">
        <v>226</v>
      </c>
      <c r="E174" s="132" t="s">
        <v>290</v>
      </c>
      <c r="F174" s="133" t="s">
        <v>291</v>
      </c>
      <c r="G174" s="134" t="s">
        <v>118</v>
      </c>
      <c r="H174" s="135">
        <v>2</v>
      </c>
      <c r="I174" s="136"/>
      <c r="J174" s="136">
        <f t="shared" si="20"/>
        <v>0</v>
      </c>
      <c r="K174" s="133"/>
      <c r="L174" s="24"/>
      <c r="M174" s="137" t="s">
        <v>1</v>
      </c>
      <c r="N174" s="138" t="s">
        <v>34</v>
      </c>
      <c r="O174" s="127">
        <v>0</v>
      </c>
      <c r="P174" s="127">
        <f t="shared" si="21"/>
        <v>0</v>
      </c>
      <c r="Q174" s="127">
        <v>0</v>
      </c>
      <c r="R174" s="127">
        <f t="shared" si="22"/>
        <v>0</v>
      </c>
      <c r="S174" s="127">
        <v>0</v>
      </c>
      <c r="T174" s="128">
        <f t="shared" si="23"/>
        <v>0</v>
      </c>
      <c r="AM174" s="129" t="s">
        <v>120</v>
      </c>
      <c r="AO174" s="129" t="s">
        <v>226</v>
      </c>
      <c r="AP174" s="129" t="s">
        <v>77</v>
      </c>
      <c r="AT174" s="12" t="s">
        <v>114</v>
      </c>
      <c r="AZ174" s="130">
        <f t="shared" si="24"/>
        <v>0</v>
      </c>
      <c r="BA174" s="130">
        <f t="shared" si="25"/>
        <v>0</v>
      </c>
      <c r="BB174" s="130">
        <f t="shared" si="26"/>
        <v>0</v>
      </c>
      <c r="BC174" s="130">
        <f t="shared" si="27"/>
        <v>0</v>
      </c>
      <c r="BD174" s="130">
        <f t="shared" si="28"/>
        <v>0</v>
      </c>
      <c r="BE174" s="12" t="s">
        <v>77</v>
      </c>
      <c r="BF174" s="130">
        <f t="shared" si="29"/>
        <v>0</v>
      </c>
      <c r="BG174" s="12" t="s">
        <v>120</v>
      </c>
      <c r="BH174" s="129" t="s">
        <v>292</v>
      </c>
    </row>
    <row r="175" spans="2:60" s="1" customFormat="1" ht="33" customHeight="1">
      <c r="B175" s="117"/>
      <c r="C175" s="131" t="s">
        <v>293</v>
      </c>
      <c r="D175" s="131" t="s">
        <v>226</v>
      </c>
      <c r="E175" s="132" t="s">
        <v>294</v>
      </c>
      <c r="F175" s="133" t="s">
        <v>295</v>
      </c>
      <c r="G175" s="134" t="s">
        <v>118</v>
      </c>
      <c r="H175" s="135">
        <v>1</v>
      </c>
      <c r="I175" s="136"/>
      <c r="J175" s="136">
        <f t="shared" si="20"/>
        <v>0</v>
      </c>
      <c r="K175" s="133"/>
      <c r="L175" s="24"/>
      <c r="M175" s="137" t="s">
        <v>1</v>
      </c>
      <c r="N175" s="138" t="s">
        <v>34</v>
      </c>
      <c r="O175" s="127">
        <v>0</v>
      </c>
      <c r="P175" s="127">
        <f t="shared" si="21"/>
        <v>0</v>
      </c>
      <c r="Q175" s="127">
        <v>0</v>
      </c>
      <c r="R175" s="127">
        <f t="shared" si="22"/>
        <v>0</v>
      </c>
      <c r="S175" s="127">
        <v>0</v>
      </c>
      <c r="T175" s="128">
        <f t="shared" si="23"/>
        <v>0</v>
      </c>
      <c r="AM175" s="129" t="s">
        <v>120</v>
      </c>
      <c r="AO175" s="129" t="s">
        <v>226</v>
      </c>
      <c r="AP175" s="129" t="s">
        <v>77</v>
      </c>
      <c r="AT175" s="12" t="s">
        <v>114</v>
      </c>
      <c r="AZ175" s="130">
        <f t="shared" si="24"/>
        <v>0</v>
      </c>
      <c r="BA175" s="130">
        <f t="shared" si="25"/>
        <v>0</v>
      </c>
      <c r="BB175" s="130">
        <f t="shared" si="26"/>
        <v>0</v>
      </c>
      <c r="BC175" s="130">
        <f t="shared" si="27"/>
        <v>0</v>
      </c>
      <c r="BD175" s="130">
        <f t="shared" si="28"/>
        <v>0</v>
      </c>
      <c r="BE175" s="12" t="s">
        <v>77</v>
      </c>
      <c r="BF175" s="130">
        <f t="shared" si="29"/>
        <v>0</v>
      </c>
      <c r="BG175" s="12" t="s">
        <v>120</v>
      </c>
      <c r="BH175" s="129" t="s">
        <v>296</v>
      </c>
    </row>
    <row r="176" spans="2:60" s="1" customFormat="1" ht="24">
      <c r="B176" s="117"/>
      <c r="C176" s="131" t="s">
        <v>229</v>
      </c>
      <c r="D176" s="131" t="s">
        <v>226</v>
      </c>
      <c r="E176" s="132" t="s">
        <v>297</v>
      </c>
      <c r="F176" s="133" t="s">
        <v>298</v>
      </c>
      <c r="G176" s="134" t="s">
        <v>299</v>
      </c>
      <c r="H176" s="135">
        <v>15</v>
      </c>
      <c r="I176" s="136"/>
      <c r="J176" s="136">
        <f t="shared" si="20"/>
        <v>0</v>
      </c>
      <c r="K176" s="133"/>
      <c r="L176" s="24"/>
      <c r="M176" s="137" t="s">
        <v>1</v>
      </c>
      <c r="N176" s="138" t="s">
        <v>34</v>
      </c>
      <c r="O176" s="127">
        <v>0</v>
      </c>
      <c r="P176" s="127">
        <f t="shared" si="21"/>
        <v>0</v>
      </c>
      <c r="Q176" s="127">
        <v>0</v>
      </c>
      <c r="R176" s="127">
        <f t="shared" si="22"/>
        <v>0</v>
      </c>
      <c r="S176" s="127">
        <v>0</v>
      </c>
      <c r="T176" s="128">
        <f t="shared" si="23"/>
        <v>0</v>
      </c>
      <c r="AM176" s="129" t="s">
        <v>120</v>
      </c>
      <c r="AO176" s="129" t="s">
        <v>226</v>
      </c>
      <c r="AP176" s="129" t="s">
        <v>77</v>
      </c>
      <c r="AT176" s="12" t="s">
        <v>114</v>
      </c>
      <c r="AZ176" s="130">
        <f t="shared" si="24"/>
        <v>0</v>
      </c>
      <c r="BA176" s="130">
        <f t="shared" si="25"/>
        <v>0</v>
      </c>
      <c r="BB176" s="130">
        <f t="shared" si="26"/>
        <v>0</v>
      </c>
      <c r="BC176" s="130">
        <f t="shared" si="27"/>
        <v>0</v>
      </c>
      <c r="BD176" s="130">
        <f t="shared" si="28"/>
        <v>0</v>
      </c>
      <c r="BE176" s="12" t="s">
        <v>77</v>
      </c>
      <c r="BF176" s="130">
        <f t="shared" si="29"/>
        <v>0</v>
      </c>
      <c r="BG176" s="12" t="s">
        <v>120</v>
      </c>
      <c r="BH176" s="129" t="s">
        <v>300</v>
      </c>
    </row>
    <row r="177" spans="2:60" s="1" customFormat="1" ht="16.5" customHeight="1">
      <c r="B177" s="117"/>
      <c r="C177" s="131" t="s">
        <v>301</v>
      </c>
      <c r="D177" s="131" t="s">
        <v>226</v>
      </c>
      <c r="E177" s="132" t="s">
        <v>302</v>
      </c>
      <c r="F177" s="133" t="s">
        <v>303</v>
      </c>
      <c r="G177" s="134" t="s">
        <v>118</v>
      </c>
      <c r="H177" s="135">
        <v>9</v>
      </c>
      <c r="I177" s="136"/>
      <c r="J177" s="136">
        <f t="shared" si="20"/>
        <v>0</v>
      </c>
      <c r="K177" s="133"/>
      <c r="L177" s="24"/>
      <c r="M177" s="137" t="s">
        <v>1</v>
      </c>
      <c r="N177" s="138" t="s">
        <v>34</v>
      </c>
      <c r="O177" s="127">
        <v>0</v>
      </c>
      <c r="P177" s="127">
        <f t="shared" si="21"/>
        <v>0</v>
      </c>
      <c r="Q177" s="127">
        <v>0</v>
      </c>
      <c r="R177" s="127">
        <f t="shared" si="22"/>
        <v>0</v>
      </c>
      <c r="S177" s="127">
        <v>0</v>
      </c>
      <c r="T177" s="128">
        <f t="shared" si="23"/>
        <v>0</v>
      </c>
      <c r="AM177" s="129" t="s">
        <v>120</v>
      </c>
      <c r="AO177" s="129" t="s">
        <v>226</v>
      </c>
      <c r="AP177" s="129" t="s">
        <v>77</v>
      </c>
      <c r="AT177" s="12" t="s">
        <v>114</v>
      </c>
      <c r="AZ177" s="130">
        <f t="shared" si="24"/>
        <v>0</v>
      </c>
      <c r="BA177" s="130">
        <f t="shared" si="25"/>
        <v>0</v>
      </c>
      <c r="BB177" s="130">
        <f t="shared" si="26"/>
        <v>0</v>
      </c>
      <c r="BC177" s="130">
        <f t="shared" si="27"/>
        <v>0</v>
      </c>
      <c r="BD177" s="130">
        <f t="shared" si="28"/>
        <v>0</v>
      </c>
      <c r="BE177" s="12" t="s">
        <v>77</v>
      </c>
      <c r="BF177" s="130">
        <f t="shared" si="29"/>
        <v>0</v>
      </c>
      <c r="BG177" s="12" t="s">
        <v>120</v>
      </c>
      <c r="BH177" s="129" t="s">
        <v>304</v>
      </c>
    </row>
    <row r="178" spans="2:60" s="1" customFormat="1" ht="16.5" customHeight="1">
      <c r="B178" s="117"/>
      <c r="C178" s="131" t="s">
        <v>233</v>
      </c>
      <c r="D178" s="131" t="s">
        <v>226</v>
      </c>
      <c r="E178" s="132" t="s">
        <v>305</v>
      </c>
      <c r="F178" s="133" t="s">
        <v>306</v>
      </c>
      <c r="G178" s="134" t="s">
        <v>118</v>
      </c>
      <c r="H178" s="135">
        <v>5</v>
      </c>
      <c r="I178" s="136"/>
      <c r="J178" s="136">
        <f t="shared" si="20"/>
        <v>0</v>
      </c>
      <c r="K178" s="133"/>
      <c r="L178" s="24"/>
      <c r="M178" s="137" t="s">
        <v>1</v>
      </c>
      <c r="N178" s="138" t="s">
        <v>34</v>
      </c>
      <c r="O178" s="127">
        <v>0</v>
      </c>
      <c r="P178" s="127">
        <f t="shared" si="21"/>
        <v>0</v>
      </c>
      <c r="Q178" s="127">
        <v>0</v>
      </c>
      <c r="R178" s="127">
        <f t="shared" si="22"/>
        <v>0</v>
      </c>
      <c r="S178" s="127">
        <v>0</v>
      </c>
      <c r="T178" s="128">
        <f t="shared" si="23"/>
        <v>0</v>
      </c>
      <c r="AM178" s="129" t="s">
        <v>120</v>
      </c>
      <c r="AO178" s="129" t="s">
        <v>226</v>
      </c>
      <c r="AP178" s="129" t="s">
        <v>77</v>
      </c>
      <c r="AT178" s="12" t="s">
        <v>114</v>
      </c>
      <c r="AZ178" s="130">
        <f t="shared" si="24"/>
        <v>0</v>
      </c>
      <c r="BA178" s="130">
        <f t="shared" si="25"/>
        <v>0</v>
      </c>
      <c r="BB178" s="130">
        <f t="shared" si="26"/>
        <v>0</v>
      </c>
      <c r="BC178" s="130">
        <f t="shared" si="27"/>
        <v>0</v>
      </c>
      <c r="BD178" s="130">
        <f t="shared" si="28"/>
        <v>0</v>
      </c>
      <c r="BE178" s="12" t="s">
        <v>77</v>
      </c>
      <c r="BF178" s="130">
        <f t="shared" si="29"/>
        <v>0</v>
      </c>
      <c r="BG178" s="12" t="s">
        <v>120</v>
      </c>
      <c r="BH178" s="129" t="s">
        <v>307</v>
      </c>
    </row>
    <row r="179" spans="2:58" s="10" customFormat="1" ht="25.9" customHeight="1">
      <c r="B179" s="108"/>
      <c r="D179" s="109" t="s">
        <v>68</v>
      </c>
      <c r="E179" s="110" t="s">
        <v>308</v>
      </c>
      <c r="F179" s="110" t="s">
        <v>309</v>
      </c>
      <c r="J179" s="111">
        <f>BF179</f>
        <v>0</v>
      </c>
      <c r="L179" s="108"/>
      <c r="M179" s="112"/>
      <c r="P179" s="113">
        <f>SUM(P180:P181)</f>
        <v>0</v>
      </c>
      <c r="R179" s="113">
        <f>SUM(R180:R181)</f>
        <v>0</v>
      </c>
      <c r="T179" s="114">
        <f>SUM(T180:T181)</f>
        <v>0</v>
      </c>
      <c r="AM179" s="109" t="s">
        <v>77</v>
      </c>
      <c r="AO179" s="115" t="s">
        <v>68</v>
      </c>
      <c r="AP179" s="115" t="s">
        <v>69</v>
      </c>
      <c r="AT179" s="109" t="s">
        <v>114</v>
      </c>
      <c r="BF179" s="116">
        <f>SUM(BF180:BF181)</f>
        <v>0</v>
      </c>
    </row>
    <row r="180" spans="2:60" s="1" customFormat="1" ht="16.5" customHeight="1">
      <c r="B180" s="117"/>
      <c r="C180" s="131" t="s">
        <v>310</v>
      </c>
      <c r="D180" s="131" t="s">
        <v>226</v>
      </c>
      <c r="E180" s="132" t="s">
        <v>311</v>
      </c>
      <c r="F180" s="133" t="s">
        <v>312</v>
      </c>
      <c r="G180" s="134" t="s">
        <v>118</v>
      </c>
      <c r="H180" s="135">
        <v>1</v>
      </c>
      <c r="I180" s="136"/>
      <c r="J180" s="136">
        <f>ROUND(I180*H180,2)</f>
        <v>0</v>
      </c>
      <c r="K180" s="133"/>
      <c r="L180" s="24"/>
      <c r="M180" s="137" t="s">
        <v>1</v>
      </c>
      <c r="N180" s="138" t="s">
        <v>34</v>
      </c>
      <c r="O180" s="127">
        <v>0</v>
      </c>
      <c r="P180" s="127">
        <f>O180*H180</f>
        <v>0</v>
      </c>
      <c r="Q180" s="127">
        <v>0</v>
      </c>
      <c r="R180" s="127">
        <f>Q180*H180</f>
        <v>0</v>
      </c>
      <c r="S180" s="127">
        <v>0</v>
      </c>
      <c r="T180" s="128">
        <f>S180*H180</f>
        <v>0</v>
      </c>
      <c r="AM180" s="129" t="s">
        <v>120</v>
      </c>
      <c r="AO180" s="129" t="s">
        <v>226</v>
      </c>
      <c r="AP180" s="129" t="s">
        <v>77</v>
      </c>
      <c r="AT180" s="12" t="s">
        <v>114</v>
      </c>
      <c r="AZ180" s="130">
        <f>IF(N180="základní",J180,0)</f>
        <v>0</v>
      </c>
      <c r="BA180" s="130">
        <f>IF(N180="snížená",J180,0)</f>
        <v>0</v>
      </c>
      <c r="BB180" s="130">
        <f>IF(N180="zákl. přenesená",J180,0)</f>
        <v>0</v>
      </c>
      <c r="BC180" s="130">
        <f>IF(N180="sníž. přenesená",J180,0)</f>
        <v>0</v>
      </c>
      <c r="BD180" s="130">
        <f>IF(N180="nulová",J180,0)</f>
        <v>0</v>
      </c>
      <c r="BE180" s="12" t="s">
        <v>77</v>
      </c>
      <c r="BF180" s="130">
        <f>ROUND(I180*H180,2)</f>
        <v>0</v>
      </c>
      <c r="BG180" s="12" t="s">
        <v>120</v>
      </c>
      <c r="BH180" s="129" t="s">
        <v>313</v>
      </c>
    </row>
    <row r="181" spans="2:60" s="1" customFormat="1" ht="16.5" customHeight="1">
      <c r="B181" s="117"/>
      <c r="C181" s="131" t="s">
        <v>236</v>
      </c>
      <c r="D181" s="131" t="s">
        <v>226</v>
      </c>
      <c r="E181" s="132" t="s">
        <v>314</v>
      </c>
      <c r="F181" s="133" t="s">
        <v>315</v>
      </c>
      <c r="G181" s="134" t="s">
        <v>316</v>
      </c>
      <c r="H181" s="135">
        <v>1</v>
      </c>
      <c r="I181" s="136"/>
      <c r="J181" s="136">
        <f>ROUND(I181*H181,2)</f>
        <v>0</v>
      </c>
      <c r="K181" s="133"/>
      <c r="L181" s="24"/>
      <c r="M181" s="137" t="s">
        <v>1</v>
      </c>
      <c r="N181" s="138" t="s">
        <v>34</v>
      </c>
      <c r="O181" s="127">
        <v>0</v>
      </c>
      <c r="P181" s="127">
        <f>O181*H181</f>
        <v>0</v>
      </c>
      <c r="Q181" s="127">
        <v>0</v>
      </c>
      <c r="R181" s="127">
        <f>Q181*H181</f>
        <v>0</v>
      </c>
      <c r="S181" s="127">
        <v>0</v>
      </c>
      <c r="T181" s="128">
        <f>S181*H181</f>
        <v>0</v>
      </c>
      <c r="AM181" s="129" t="s">
        <v>120</v>
      </c>
      <c r="AO181" s="129" t="s">
        <v>226</v>
      </c>
      <c r="AP181" s="129" t="s">
        <v>77</v>
      </c>
      <c r="AT181" s="12" t="s">
        <v>114</v>
      </c>
      <c r="AZ181" s="130">
        <f>IF(N181="základní",J181,0)</f>
        <v>0</v>
      </c>
      <c r="BA181" s="130">
        <f>IF(N181="snížená",J181,0)</f>
        <v>0</v>
      </c>
      <c r="BB181" s="130">
        <f>IF(N181="zákl. přenesená",J181,0)</f>
        <v>0</v>
      </c>
      <c r="BC181" s="130">
        <f>IF(N181="sníž. přenesená",J181,0)</f>
        <v>0</v>
      </c>
      <c r="BD181" s="130">
        <f>IF(N181="nulová",J181,0)</f>
        <v>0</v>
      </c>
      <c r="BE181" s="12" t="s">
        <v>77</v>
      </c>
      <c r="BF181" s="130">
        <f>ROUND(I181*H181,2)</f>
        <v>0</v>
      </c>
      <c r="BG181" s="12" t="s">
        <v>120</v>
      </c>
      <c r="BH181" s="129" t="s">
        <v>317</v>
      </c>
    </row>
    <row r="182" spans="2:58" s="10" customFormat="1" ht="25.9" customHeight="1">
      <c r="B182" s="108"/>
      <c r="D182" s="109" t="s">
        <v>68</v>
      </c>
      <c r="E182" s="110" t="s">
        <v>318</v>
      </c>
      <c r="F182" s="110" t="s">
        <v>319</v>
      </c>
      <c r="J182" s="111">
        <f>BF182</f>
        <v>0</v>
      </c>
      <c r="L182" s="108"/>
      <c r="M182" s="112"/>
      <c r="P182" s="113">
        <f>SUM(P183:P186)</f>
        <v>0</v>
      </c>
      <c r="R182" s="113">
        <f>SUM(R183:R186)</f>
        <v>0</v>
      </c>
      <c r="T182" s="114">
        <f>SUM(T183:T186)</f>
        <v>0</v>
      </c>
      <c r="AM182" s="109" t="s">
        <v>77</v>
      </c>
      <c r="AO182" s="115" t="s">
        <v>68</v>
      </c>
      <c r="AP182" s="115" t="s">
        <v>69</v>
      </c>
      <c r="AT182" s="109" t="s">
        <v>114</v>
      </c>
      <c r="BF182" s="116">
        <f>SUM(BF183:BF186)</f>
        <v>0</v>
      </c>
    </row>
    <row r="183" spans="2:60" s="1" customFormat="1" ht="24">
      <c r="B183" s="117"/>
      <c r="C183" s="131" t="s">
        <v>320</v>
      </c>
      <c r="D183" s="131" t="s">
        <v>226</v>
      </c>
      <c r="E183" s="132" t="s">
        <v>321</v>
      </c>
      <c r="F183" s="133" t="s">
        <v>393</v>
      </c>
      <c r="G183" s="134" t="s">
        <v>118</v>
      </c>
      <c r="H183" s="135">
        <v>1</v>
      </c>
      <c r="I183" s="136"/>
      <c r="J183" s="136">
        <f>ROUND(I183*H183,2)</f>
        <v>0</v>
      </c>
      <c r="K183" s="133" t="s">
        <v>1</v>
      </c>
      <c r="L183" s="24"/>
      <c r="M183" s="137" t="s">
        <v>1</v>
      </c>
      <c r="N183" s="138" t="s">
        <v>34</v>
      </c>
      <c r="O183" s="127">
        <v>0</v>
      </c>
      <c r="P183" s="127">
        <f>O183*H183</f>
        <v>0</v>
      </c>
      <c r="Q183" s="127">
        <v>0</v>
      </c>
      <c r="R183" s="127">
        <f>Q183*H183</f>
        <v>0</v>
      </c>
      <c r="S183" s="127">
        <v>0</v>
      </c>
      <c r="T183" s="128">
        <f>S183*H183</f>
        <v>0</v>
      </c>
      <c r="AM183" s="129" t="s">
        <v>120</v>
      </c>
      <c r="AO183" s="129" t="s">
        <v>226</v>
      </c>
      <c r="AP183" s="129" t="s">
        <v>77</v>
      </c>
      <c r="AT183" s="12" t="s">
        <v>114</v>
      </c>
      <c r="AZ183" s="130">
        <f>IF(N183="základní",J183,0)</f>
        <v>0</v>
      </c>
      <c r="BA183" s="130">
        <f>IF(N183="snížená",J183,0)</f>
        <v>0</v>
      </c>
      <c r="BB183" s="130">
        <f>IF(N183="zákl. přenesená",J183,0)</f>
        <v>0</v>
      </c>
      <c r="BC183" s="130">
        <f>IF(N183="sníž. přenesená",J183,0)</f>
        <v>0</v>
      </c>
      <c r="BD183" s="130">
        <f>IF(N183="nulová",J183,0)</f>
        <v>0</v>
      </c>
      <c r="BE183" s="12" t="s">
        <v>77</v>
      </c>
      <c r="BF183" s="130">
        <f>ROUND(I183*H183,2)</f>
        <v>0</v>
      </c>
      <c r="BG183" s="12" t="s">
        <v>120</v>
      </c>
      <c r="BH183" s="129" t="s">
        <v>322</v>
      </c>
    </row>
    <row r="184" spans="2:60" s="1" customFormat="1" ht="16.5" customHeight="1">
      <c r="B184" s="117"/>
      <c r="C184" s="131" t="s">
        <v>240</v>
      </c>
      <c r="D184" s="131" t="s">
        <v>226</v>
      </c>
      <c r="E184" s="132" t="s">
        <v>323</v>
      </c>
      <c r="F184" s="133" t="s">
        <v>324</v>
      </c>
      <c r="G184" s="134" t="s">
        <v>118</v>
      </c>
      <c r="H184" s="135">
        <v>1</v>
      </c>
      <c r="I184" s="136"/>
      <c r="J184" s="136">
        <f>ROUND(I184*H184,2)</f>
        <v>0</v>
      </c>
      <c r="K184" s="133" t="s">
        <v>1</v>
      </c>
      <c r="L184" s="24"/>
      <c r="M184" s="137" t="s">
        <v>1</v>
      </c>
      <c r="N184" s="138" t="s">
        <v>34</v>
      </c>
      <c r="O184" s="127">
        <v>0</v>
      </c>
      <c r="P184" s="127">
        <f>O184*H184</f>
        <v>0</v>
      </c>
      <c r="Q184" s="127">
        <v>0</v>
      </c>
      <c r="R184" s="127">
        <f>Q184*H184</f>
        <v>0</v>
      </c>
      <c r="S184" s="127">
        <v>0</v>
      </c>
      <c r="T184" s="128">
        <f>S184*H184</f>
        <v>0</v>
      </c>
      <c r="AM184" s="129" t="s">
        <v>120</v>
      </c>
      <c r="AO184" s="129" t="s">
        <v>226</v>
      </c>
      <c r="AP184" s="129" t="s">
        <v>77</v>
      </c>
      <c r="AT184" s="12" t="s">
        <v>114</v>
      </c>
      <c r="AZ184" s="130">
        <f>IF(N184="základní",J184,0)</f>
        <v>0</v>
      </c>
      <c r="BA184" s="130">
        <f>IF(N184="snížená",J184,0)</f>
        <v>0</v>
      </c>
      <c r="BB184" s="130">
        <f>IF(N184="zákl. přenesená",J184,0)</f>
        <v>0</v>
      </c>
      <c r="BC184" s="130">
        <f>IF(N184="sníž. přenesená",J184,0)</f>
        <v>0</v>
      </c>
      <c r="BD184" s="130">
        <f>IF(N184="nulová",J184,0)</f>
        <v>0</v>
      </c>
      <c r="BE184" s="12" t="s">
        <v>77</v>
      </c>
      <c r="BF184" s="130">
        <f>ROUND(I184*H184,2)</f>
        <v>0</v>
      </c>
      <c r="BG184" s="12" t="s">
        <v>120</v>
      </c>
      <c r="BH184" s="129" t="s">
        <v>325</v>
      </c>
    </row>
    <row r="185" spans="2:60" s="1" customFormat="1" ht="16.5" customHeight="1">
      <c r="B185" s="117"/>
      <c r="C185" s="131" t="s">
        <v>326</v>
      </c>
      <c r="D185" s="131" t="s">
        <v>226</v>
      </c>
      <c r="E185" s="132" t="s">
        <v>327</v>
      </c>
      <c r="F185" s="133" t="s">
        <v>328</v>
      </c>
      <c r="G185" s="134" t="s">
        <v>222</v>
      </c>
      <c r="H185" s="135">
        <v>1</v>
      </c>
      <c r="I185" s="136"/>
      <c r="J185" s="136">
        <f>ROUND(I185*H185,2)</f>
        <v>0</v>
      </c>
      <c r="K185" s="133" t="s">
        <v>1</v>
      </c>
      <c r="L185" s="24"/>
      <c r="M185" s="137" t="s">
        <v>1</v>
      </c>
      <c r="N185" s="138" t="s">
        <v>34</v>
      </c>
      <c r="O185" s="127">
        <v>0</v>
      </c>
      <c r="P185" s="127">
        <f>O185*H185</f>
        <v>0</v>
      </c>
      <c r="Q185" s="127">
        <v>0</v>
      </c>
      <c r="R185" s="127">
        <f>Q185*H185</f>
        <v>0</v>
      </c>
      <c r="S185" s="127">
        <v>0</v>
      </c>
      <c r="T185" s="128">
        <f>S185*H185</f>
        <v>0</v>
      </c>
      <c r="AM185" s="129" t="s">
        <v>120</v>
      </c>
      <c r="AO185" s="129" t="s">
        <v>226</v>
      </c>
      <c r="AP185" s="129" t="s">
        <v>77</v>
      </c>
      <c r="AT185" s="12" t="s">
        <v>114</v>
      </c>
      <c r="AZ185" s="130">
        <f>IF(N185="základní",J185,0)</f>
        <v>0</v>
      </c>
      <c r="BA185" s="130">
        <f>IF(N185="snížená",J185,0)</f>
        <v>0</v>
      </c>
      <c r="BB185" s="130">
        <f>IF(N185="zákl. přenesená",J185,0)</f>
        <v>0</v>
      </c>
      <c r="BC185" s="130">
        <f>IF(N185="sníž. přenesená",J185,0)</f>
        <v>0</v>
      </c>
      <c r="BD185" s="130">
        <f>IF(N185="nulová",J185,0)</f>
        <v>0</v>
      </c>
      <c r="BE185" s="12" t="s">
        <v>77</v>
      </c>
      <c r="BF185" s="130">
        <f>ROUND(I185*H185,2)</f>
        <v>0</v>
      </c>
      <c r="BG185" s="12" t="s">
        <v>120</v>
      </c>
      <c r="BH185" s="129" t="s">
        <v>329</v>
      </c>
    </row>
    <row r="186" spans="2:60" s="1" customFormat="1" ht="16.5" customHeight="1">
      <c r="B186" s="117"/>
      <c r="C186" s="131" t="s">
        <v>242</v>
      </c>
      <c r="D186" s="131" t="s">
        <v>226</v>
      </c>
      <c r="E186" s="132" t="s">
        <v>330</v>
      </c>
      <c r="F186" s="133" t="s">
        <v>331</v>
      </c>
      <c r="G186" s="134" t="s">
        <v>118</v>
      </c>
      <c r="H186" s="135">
        <v>1</v>
      </c>
      <c r="I186" s="136"/>
      <c r="J186" s="136">
        <f>ROUND(I186*H186,2)</f>
        <v>0</v>
      </c>
      <c r="K186" s="133" t="s">
        <v>1</v>
      </c>
      <c r="L186" s="24"/>
      <c r="M186" s="139" t="s">
        <v>1</v>
      </c>
      <c r="N186" s="140" t="s">
        <v>34</v>
      </c>
      <c r="O186" s="141">
        <v>0</v>
      </c>
      <c r="P186" s="141">
        <f>O186*H186</f>
        <v>0</v>
      </c>
      <c r="Q186" s="141">
        <v>0</v>
      </c>
      <c r="R186" s="141">
        <f>Q186*H186</f>
        <v>0</v>
      </c>
      <c r="S186" s="141">
        <v>0</v>
      </c>
      <c r="T186" s="142">
        <f>S186*H186</f>
        <v>0</v>
      </c>
      <c r="AM186" s="129" t="s">
        <v>120</v>
      </c>
      <c r="AO186" s="129" t="s">
        <v>226</v>
      </c>
      <c r="AP186" s="129" t="s">
        <v>77</v>
      </c>
      <c r="AT186" s="12" t="s">
        <v>114</v>
      </c>
      <c r="AZ186" s="130">
        <f>IF(N186="základní",J186,0)</f>
        <v>0</v>
      </c>
      <c r="BA186" s="130">
        <f>IF(N186="snížená",J186,0)</f>
        <v>0</v>
      </c>
      <c r="BB186" s="130">
        <f>IF(N186="zákl. přenesená",J186,0)</f>
        <v>0</v>
      </c>
      <c r="BC186" s="130">
        <f>IF(N186="sníž. přenesená",J186,0)</f>
        <v>0</v>
      </c>
      <c r="BD186" s="130">
        <f>IF(N186="nulová",J186,0)</f>
        <v>0</v>
      </c>
      <c r="BE186" s="12" t="s">
        <v>77</v>
      </c>
      <c r="BF186" s="130">
        <f>ROUND(I186*H186,2)</f>
        <v>0</v>
      </c>
      <c r="BG186" s="12" t="s">
        <v>120</v>
      </c>
      <c r="BH186" s="129" t="s">
        <v>332</v>
      </c>
    </row>
    <row r="187" spans="2:12" s="1" customFormat="1" ht="6.95" customHeight="1">
      <c r="B187" s="36"/>
      <c r="C187" s="37"/>
      <c r="D187" s="37"/>
      <c r="E187" s="37"/>
      <c r="F187" s="37"/>
      <c r="G187" s="37"/>
      <c r="H187" s="37"/>
      <c r="I187" s="37"/>
      <c r="J187" s="37"/>
      <c r="K187" s="37"/>
      <c r="L187" s="24"/>
    </row>
  </sheetData>
  <autoFilter ref="C120:K186"/>
  <mergeCells count="9">
    <mergeCell ref="E87:H87"/>
    <mergeCell ref="E111:H111"/>
    <mergeCell ref="E113:H113"/>
    <mergeCell ref="L2:U2"/>
    <mergeCell ref="E7:H7"/>
    <mergeCell ref="E9:H9"/>
    <mergeCell ref="E18:H18"/>
    <mergeCell ref="E27:H27"/>
    <mergeCell ref="E85:H85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I130"/>
  <sheetViews>
    <sheetView showGridLines="0" workbookViewId="0" topLeftCell="A104">
      <pane ySplit="16" topLeftCell="A128" activePane="bottomLeft" state="frozen"/>
      <selection pane="topLeft" activeCell="A104" sqref="A104"/>
      <selection pane="bottomLeft" activeCell="I121" sqref="I121:I129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1.00390625" style="0" customWidth="1"/>
    <col min="23" max="23" width="15.00390625" style="0" customWidth="1"/>
    <col min="24" max="24" width="16.28125" style="0" customWidth="1"/>
    <col min="25" max="25" width="11.00390625" style="0" customWidth="1"/>
    <col min="26" max="26" width="15.00390625" style="0" customWidth="1"/>
    <col min="27" max="27" width="16.28125" style="0" customWidth="1"/>
    <col min="40" max="61" width="9.28125" style="0" hidden="1" customWidth="1"/>
  </cols>
  <sheetData>
    <row r="2" spans="12:42" ht="36.95" customHeight="1">
      <c r="L2" s="145" t="s">
        <v>5</v>
      </c>
      <c r="M2" s="146"/>
      <c r="N2" s="146"/>
      <c r="O2" s="146"/>
      <c r="P2" s="146"/>
      <c r="Q2" s="146"/>
      <c r="R2" s="146"/>
      <c r="S2" s="146"/>
      <c r="T2" s="146"/>
      <c r="U2" s="146"/>
      <c r="AP2" s="12" t="s">
        <v>82</v>
      </c>
    </row>
    <row r="3" spans="2:42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P3" s="12" t="s">
        <v>79</v>
      </c>
    </row>
    <row r="4" spans="2:42" ht="24.95" customHeight="1">
      <c r="B4" s="15"/>
      <c r="D4" s="16" t="s">
        <v>86</v>
      </c>
      <c r="L4" s="15"/>
      <c r="M4" s="79" t="s">
        <v>10</v>
      </c>
      <c r="AP4" s="12" t="s">
        <v>3</v>
      </c>
    </row>
    <row r="5" spans="2:12" ht="6.95" customHeight="1">
      <c r="B5" s="15"/>
      <c r="L5" s="15"/>
    </row>
    <row r="6" spans="2:12" ht="12" customHeight="1">
      <c r="B6" s="15"/>
      <c r="D6" s="21" t="s">
        <v>14</v>
      </c>
      <c r="L6" s="15"/>
    </row>
    <row r="7" spans="2:12" ht="26.25" customHeight="1">
      <c r="B7" s="15"/>
      <c r="E7" s="180" t="str">
        <f>'Rekapitulace stavby'!K6</f>
        <v>Rekonstrukce stávajících dopravního kamerového systému Masarykova x Štefánikova, Ústí n.L.</v>
      </c>
      <c r="F7" s="181"/>
      <c r="G7" s="181"/>
      <c r="H7" s="181"/>
      <c r="L7" s="15"/>
    </row>
    <row r="8" spans="2:12" s="1" customFormat="1" ht="12" customHeight="1">
      <c r="B8" s="24"/>
      <c r="D8" s="21" t="s">
        <v>87</v>
      </c>
      <c r="L8" s="24"/>
    </row>
    <row r="9" spans="2:12" s="1" customFormat="1" ht="16.5" customHeight="1">
      <c r="B9" s="24"/>
      <c r="E9" s="150" t="s">
        <v>333</v>
      </c>
      <c r="F9" s="179"/>
      <c r="G9" s="179"/>
      <c r="H9" s="179"/>
      <c r="L9" s="24"/>
    </row>
    <row r="10" spans="2:12" s="1" customFormat="1" ht="12">
      <c r="B10" s="24"/>
      <c r="L10" s="24"/>
    </row>
    <row r="11" spans="2:12" s="1" customFormat="1" ht="12" customHeight="1">
      <c r="B11" s="24"/>
      <c r="D11" s="21" t="s">
        <v>16</v>
      </c>
      <c r="F11" s="19" t="s">
        <v>1</v>
      </c>
      <c r="I11" s="21" t="s">
        <v>17</v>
      </c>
      <c r="J11" s="19" t="s">
        <v>1</v>
      </c>
      <c r="L11" s="24"/>
    </row>
    <row r="12" spans="2:12" s="1" customFormat="1" ht="12" customHeight="1">
      <c r="B12" s="24"/>
      <c r="D12" s="21" t="s">
        <v>18</v>
      </c>
      <c r="F12" s="19" t="s">
        <v>19</v>
      </c>
      <c r="I12" s="21" t="s">
        <v>20</v>
      </c>
      <c r="J12" s="44">
        <f>'Rekapitulace stavby'!AN8</f>
        <v>45027</v>
      </c>
      <c r="L12" s="24"/>
    </row>
    <row r="13" spans="2:12" s="1" customFormat="1" ht="10.9" customHeight="1">
      <c r="B13" s="24"/>
      <c r="L13" s="24"/>
    </row>
    <row r="14" spans="2:12" s="1" customFormat="1" ht="12" customHeight="1">
      <c r="B14" s="24"/>
      <c r="D14" s="21" t="s">
        <v>21</v>
      </c>
      <c r="I14" s="21" t="s">
        <v>22</v>
      </c>
      <c r="J14" s="19" t="str">
        <f>IF('Rekapitulace stavby'!AN10="","",'Rekapitulace stavby'!AN10)</f>
        <v/>
      </c>
      <c r="L14" s="24"/>
    </row>
    <row r="15" spans="2:12" s="1" customFormat="1" ht="18" customHeight="1">
      <c r="B15" s="24"/>
      <c r="E15" s="19" t="str">
        <f>IF('Rekapitulace stavby'!E11="","",'Rekapitulace stavby'!E11)</f>
        <v xml:space="preserve"> </v>
      </c>
      <c r="I15" s="21" t="s">
        <v>23</v>
      </c>
      <c r="J15" s="19" t="str">
        <f>IF('Rekapitulace stavby'!AN11="","",'Rekapitulace stavby'!AN11)</f>
        <v/>
      </c>
      <c r="L15" s="24"/>
    </row>
    <row r="16" spans="2:12" s="1" customFormat="1" ht="6.95" customHeight="1">
      <c r="B16" s="24"/>
      <c r="L16" s="24"/>
    </row>
    <row r="17" spans="2:12" s="1" customFormat="1" ht="12" customHeight="1">
      <c r="B17" s="24"/>
      <c r="D17" s="21" t="s">
        <v>24</v>
      </c>
      <c r="I17" s="21" t="s">
        <v>22</v>
      </c>
      <c r="J17" s="19" t="str">
        <f>'Rekapitulace stavby'!AN13</f>
        <v/>
      </c>
      <c r="L17" s="24"/>
    </row>
    <row r="18" spans="2:12" s="1" customFormat="1" ht="18" customHeight="1">
      <c r="B18" s="24"/>
      <c r="E18" s="173" t="str">
        <f>'Rekapitulace stavby'!E14</f>
        <v xml:space="preserve"> </v>
      </c>
      <c r="F18" s="173"/>
      <c r="G18" s="173"/>
      <c r="H18" s="173"/>
      <c r="I18" s="21" t="s">
        <v>23</v>
      </c>
      <c r="J18" s="19" t="str">
        <f>'Rekapitulace stavby'!AN14</f>
        <v/>
      </c>
      <c r="L18" s="24"/>
    </row>
    <row r="19" spans="2:12" s="1" customFormat="1" ht="6.95" customHeight="1">
      <c r="B19" s="24"/>
      <c r="L19" s="24"/>
    </row>
    <row r="20" spans="2:12" s="1" customFormat="1" ht="12" customHeight="1">
      <c r="B20" s="24"/>
      <c r="D20" s="21" t="s">
        <v>25</v>
      </c>
      <c r="I20" s="21" t="s">
        <v>22</v>
      </c>
      <c r="J20" s="19" t="str">
        <f>IF('Rekapitulace stavby'!AN16="","",'Rekapitulace stavby'!AN16)</f>
        <v/>
      </c>
      <c r="L20" s="24"/>
    </row>
    <row r="21" spans="2:12" s="1" customFormat="1" ht="18" customHeight="1">
      <c r="B21" s="24"/>
      <c r="E21" s="19" t="str">
        <f>IF('Rekapitulace stavby'!E17="","",'Rekapitulace stavby'!E17)</f>
        <v xml:space="preserve"> </v>
      </c>
      <c r="I21" s="21" t="s">
        <v>23</v>
      </c>
      <c r="J21" s="19" t="str">
        <f>IF('Rekapitulace stavby'!AN17="","",'Rekapitulace stavby'!AN17)</f>
        <v/>
      </c>
      <c r="L21" s="24"/>
    </row>
    <row r="22" spans="2:12" s="1" customFormat="1" ht="6.95" customHeight="1">
      <c r="B22" s="24"/>
      <c r="L22" s="24"/>
    </row>
    <row r="23" spans="2:12" s="1" customFormat="1" ht="12" customHeight="1">
      <c r="B23" s="24"/>
      <c r="D23" s="21" t="s">
        <v>27</v>
      </c>
      <c r="I23" s="21" t="s">
        <v>22</v>
      </c>
      <c r="J23" s="19" t="str">
        <f>IF('Rekapitulace stavby'!AN19="","",'Rekapitulace stavby'!AN19)</f>
        <v/>
      </c>
      <c r="L23" s="24"/>
    </row>
    <row r="24" spans="2:12" s="1" customFormat="1" ht="18" customHeight="1">
      <c r="B24" s="24"/>
      <c r="E24" s="19" t="str">
        <f>IF('Rekapitulace stavby'!E20="","",'Rekapitulace stavby'!E20)</f>
        <v xml:space="preserve"> </v>
      </c>
      <c r="I24" s="21" t="s">
        <v>23</v>
      </c>
      <c r="J24" s="19" t="str">
        <f>IF('Rekapitulace stavby'!AN20="","",'Rekapitulace stavby'!AN20)</f>
        <v/>
      </c>
      <c r="L24" s="24"/>
    </row>
    <row r="25" spans="2:12" s="1" customFormat="1" ht="6.95" customHeight="1">
      <c r="B25" s="24"/>
      <c r="L25" s="24"/>
    </row>
    <row r="26" spans="2:12" s="1" customFormat="1" ht="12" customHeight="1">
      <c r="B26" s="24"/>
      <c r="D26" s="21" t="s">
        <v>28</v>
      </c>
      <c r="L26" s="24"/>
    </row>
    <row r="27" spans="2:12" s="7" customFormat="1" ht="16.5" customHeight="1">
      <c r="B27" s="80"/>
      <c r="E27" s="175" t="s">
        <v>1</v>
      </c>
      <c r="F27" s="175"/>
      <c r="G27" s="175"/>
      <c r="H27" s="175"/>
      <c r="L27" s="80"/>
    </row>
    <row r="28" spans="2:12" s="1" customFormat="1" ht="6.95" customHeight="1">
      <c r="B28" s="24"/>
      <c r="L28" s="24"/>
    </row>
    <row r="29" spans="2:12" s="1" customFormat="1" ht="6.95" customHeight="1">
      <c r="B29" s="24"/>
      <c r="D29" s="45"/>
      <c r="E29" s="45"/>
      <c r="F29" s="45"/>
      <c r="G29" s="45"/>
      <c r="H29" s="45"/>
      <c r="I29" s="45"/>
      <c r="J29" s="45"/>
      <c r="K29" s="45"/>
      <c r="L29" s="24"/>
    </row>
    <row r="30" spans="2:12" s="1" customFormat="1" ht="25.35" customHeight="1">
      <c r="B30" s="24"/>
      <c r="D30" s="81" t="s">
        <v>29</v>
      </c>
      <c r="J30" s="57">
        <f>ROUND(J119,2)</f>
        <v>0</v>
      </c>
      <c r="L30" s="24"/>
    </row>
    <row r="31" spans="2:12" s="1" customFormat="1" ht="6.95" customHeight="1">
      <c r="B31" s="24"/>
      <c r="D31" s="45"/>
      <c r="E31" s="45"/>
      <c r="F31" s="45"/>
      <c r="G31" s="45"/>
      <c r="H31" s="45"/>
      <c r="I31" s="45"/>
      <c r="J31" s="45"/>
      <c r="K31" s="45"/>
      <c r="L31" s="24"/>
    </row>
    <row r="32" spans="2:12" s="1" customFormat="1" ht="14.45" customHeight="1">
      <c r="B32" s="24"/>
      <c r="F32" s="27" t="s">
        <v>31</v>
      </c>
      <c r="I32" s="27" t="s">
        <v>30</v>
      </c>
      <c r="J32" s="27" t="s">
        <v>32</v>
      </c>
      <c r="L32" s="24"/>
    </row>
    <row r="33" spans="2:12" s="1" customFormat="1" ht="14.45" customHeight="1">
      <c r="B33" s="24"/>
      <c r="D33" s="82" t="s">
        <v>33</v>
      </c>
      <c r="E33" s="21" t="s">
        <v>34</v>
      </c>
      <c r="F33" s="83">
        <f>ROUND((SUM(BA119:BA129)),2)</f>
        <v>0</v>
      </c>
      <c r="I33" s="84">
        <v>0.21</v>
      </c>
      <c r="J33" s="83">
        <f>ROUND(((SUM(BA119:BA129))*I33),2)</f>
        <v>0</v>
      </c>
      <c r="L33" s="24"/>
    </row>
    <row r="34" spans="2:12" s="1" customFormat="1" ht="14.45" customHeight="1">
      <c r="B34" s="24"/>
      <c r="E34" s="21" t="s">
        <v>35</v>
      </c>
      <c r="F34" s="83">
        <f>ROUND((SUM(BB119:BB129)),2)</f>
        <v>0</v>
      </c>
      <c r="I34" s="84">
        <v>0.15</v>
      </c>
      <c r="J34" s="83">
        <f>ROUND(((SUM(BB119:BB129))*I34),2)</f>
        <v>0</v>
      </c>
      <c r="L34" s="24"/>
    </row>
    <row r="35" spans="2:12" s="1" customFormat="1" ht="14.45" customHeight="1" hidden="1">
      <c r="B35" s="24"/>
      <c r="E35" s="21" t="s">
        <v>36</v>
      </c>
      <c r="F35" s="83">
        <f>ROUND((SUM(BC119:BC129)),2)</f>
        <v>0</v>
      </c>
      <c r="I35" s="84">
        <v>0.21</v>
      </c>
      <c r="J35" s="83">
        <f>0</f>
        <v>0</v>
      </c>
      <c r="L35" s="24"/>
    </row>
    <row r="36" spans="2:12" s="1" customFormat="1" ht="14.45" customHeight="1" hidden="1">
      <c r="B36" s="24"/>
      <c r="E36" s="21" t="s">
        <v>37</v>
      </c>
      <c r="F36" s="83">
        <f>ROUND((SUM(BD119:BD129)),2)</f>
        <v>0</v>
      </c>
      <c r="I36" s="84">
        <v>0.15</v>
      </c>
      <c r="J36" s="83">
        <f>0</f>
        <v>0</v>
      </c>
      <c r="L36" s="24"/>
    </row>
    <row r="37" spans="2:12" s="1" customFormat="1" ht="14.45" customHeight="1" hidden="1">
      <c r="B37" s="24"/>
      <c r="E37" s="21" t="s">
        <v>38</v>
      </c>
      <c r="F37" s="83">
        <f>ROUND((SUM(BE119:BE129)),2)</f>
        <v>0</v>
      </c>
      <c r="I37" s="84">
        <v>0</v>
      </c>
      <c r="J37" s="83">
        <f>0</f>
        <v>0</v>
      </c>
      <c r="L37" s="24"/>
    </row>
    <row r="38" spans="2:12" s="1" customFormat="1" ht="6.95" customHeight="1">
      <c r="B38" s="24"/>
      <c r="L38" s="24"/>
    </row>
    <row r="39" spans="2:12" s="1" customFormat="1" ht="25.35" customHeight="1">
      <c r="B39" s="24"/>
      <c r="C39" s="85"/>
      <c r="D39" s="86" t="s">
        <v>39</v>
      </c>
      <c r="E39" s="48"/>
      <c r="F39" s="48"/>
      <c r="G39" s="87" t="s">
        <v>40</v>
      </c>
      <c r="H39" s="88" t="s">
        <v>41</v>
      </c>
      <c r="I39" s="48"/>
      <c r="J39" s="89">
        <f>SUM(J30:J37)</f>
        <v>0</v>
      </c>
      <c r="K39" s="90"/>
      <c r="L39" s="24"/>
    </row>
    <row r="40" spans="2:12" s="1" customFormat="1" ht="14.45" customHeight="1">
      <c r="B40" s="24"/>
      <c r="L40" s="24"/>
    </row>
    <row r="41" spans="2:12" ht="14.45" customHeight="1">
      <c r="B41" s="15"/>
      <c r="L41" s="15"/>
    </row>
    <row r="42" spans="2:12" ht="14.45" customHeight="1">
      <c r="B42" s="15"/>
      <c r="L42" s="15"/>
    </row>
    <row r="43" spans="2:12" ht="14.45" customHeight="1">
      <c r="B43" s="15"/>
      <c r="L43" s="15"/>
    </row>
    <row r="44" spans="2:12" ht="14.45" customHeight="1">
      <c r="B44" s="15"/>
      <c r="L44" s="15"/>
    </row>
    <row r="45" spans="2:12" ht="14.45" customHeight="1">
      <c r="B45" s="15"/>
      <c r="L45" s="15"/>
    </row>
    <row r="46" spans="2:12" ht="14.45" customHeight="1">
      <c r="B46" s="15"/>
      <c r="L46" s="15"/>
    </row>
    <row r="47" spans="2:12" ht="14.45" customHeight="1">
      <c r="B47" s="15"/>
      <c r="L47" s="15"/>
    </row>
    <row r="48" spans="2:12" ht="14.45" customHeight="1">
      <c r="B48" s="15"/>
      <c r="L48" s="15"/>
    </row>
    <row r="49" spans="2:12" ht="14.45" customHeight="1">
      <c r="B49" s="15"/>
      <c r="L49" s="15"/>
    </row>
    <row r="50" spans="2:12" s="1" customFormat="1" ht="14.45" customHeight="1">
      <c r="B50" s="24"/>
      <c r="D50" s="33" t="s">
        <v>42</v>
      </c>
      <c r="E50" s="34"/>
      <c r="F50" s="34"/>
      <c r="G50" s="33" t="s">
        <v>43</v>
      </c>
      <c r="H50" s="34"/>
      <c r="I50" s="34"/>
      <c r="J50" s="34"/>
      <c r="K50" s="34"/>
      <c r="L50" s="24"/>
    </row>
    <row r="51" spans="2:12" ht="12">
      <c r="B51" s="15"/>
      <c r="L51" s="15"/>
    </row>
    <row r="52" spans="2:12" ht="12">
      <c r="B52" s="15"/>
      <c r="L52" s="15"/>
    </row>
    <row r="53" spans="2:12" ht="12">
      <c r="B53" s="15"/>
      <c r="L53" s="15"/>
    </row>
    <row r="54" spans="2:12" ht="12">
      <c r="B54" s="15"/>
      <c r="L54" s="15"/>
    </row>
    <row r="55" spans="2:12" ht="12">
      <c r="B55" s="15"/>
      <c r="L55" s="15"/>
    </row>
    <row r="56" spans="2:12" ht="12">
      <c r="B56" s="15"/>
      <c r="L56" s="15"/>
    </row>
    <row r="57" spans="2:12" ht="12">
      <c r="B57" s="15"/>
      <c r="L57" s="15"/>
    </row>
    <row r="58" spans="2:12" ht="12">
      <c r="B58" s="15"/>
      <c r="L58" s="15"/>
    </row>
    <row r="59" spans="2:12" ht="12">
      <c r="B59" s="15"/>
      <c r="L59" s="15"/>
    </row>
    <row r="60" spans="2:12" ht="12">
      <c r="B60" s="15"/>
      <c r="L60" s="15"/>
    </row>
    <row r="61" spans="2:12" s="1" customFormat="1" ht="12.75">
      <c r="B61" s="24"/>
      <c r="D61" s="35" t="s">
        <v>44</v>
      </c>
      <c r="E61" s="26"/>
      <c r="F61" s="91" t="s">
        <v>45</v>
      </c>
      <c r="G61" s="35" t="s">
        <v>44</v>
      </c>
      <c r="H61" s="26"/>
      <c r="I61" s="26"/>
      <c r="J61" s="92" t="s">
        <v>45</v>
      </c>
      <c r="K61" s="26"/>
      <c r="L61" s="24"/>
    </row>
    <row r="62" spans="2:12" ht="12">
      <c r="B62" s="15"/>
      <c r="L62" s="15"/>
    </row>
    <row r="63" spans="2:12" ht="12">
      <c r="B63" s="15"/>
      <c r="L63" s="15"/>
    </row>
    <row r="64" spans="2:12" ht="12">
      <c r="B64" s="15"/>
      <c r="L64" s="15"/>
    </row>
    <row r="65" spans="2:12" s="1" customFormat="1" ht="12.75">
      <c r="B65" s="24"/>
      <c r="D65" s="33" t="s">
        <v>46</v>
      </c>
      <c r="E65" s="34"/>
      <c r="F65" s="34"/>
      <c r="G65" s="33" t="s">
        <v>47</v>
      </c>
      <c r="H65" s="34"/>
      <c r="I65" s="34"/>
      <c r="J65" s="34"/>
      <c r="K65" s="34"/>
      <c r="L65" s="24"/>
    </row>
    <row r="66" spans="2:12" ht="12">
      <c r="B66" s="15"/>
      <c r="L66" s="15"/>
    </row>
    <row r="67" spans="2:12" ht="12">
      <c r="B67" s="15"/>
      <c r="L67" s="15"/>
    </row>
    <row r="68" spans="2:12" ht="12">
      <c r="B68" s="15"/>
      <c r="L68" s="15"/>
    </row>
    <row r="69" spans="2:12" ht="12">
      <c r="B69" s="15"/>
      <c r="L69" s="15"/>
    </row>
    <row r="70" spans="2:12" ht="12">
      <c r="B70" s="15"/>
      <c r="L70" s="15"/>
    </row>
    <row r="71" spans="2:12" ht="12">
      <c r="B71" s="15"/>
      <c r="L71" s="15"/>
    </row>
    <row r="72" spans="2:12" ht="12">
      <c r="B72" s="15"/>
      <c r="L72" s="15"/>
    </row>
    <row r="73" spans="2:12" ht="12">
      <c r="B73" s="15"/>
      <c r="L73" s="15"/>
    </row>
    <row r="74" spans="2:12" ht="12">
      <c r="B74" s="15"/>
      <c r="L74" s="15"/>
    </row>
    <row r="75" spans="2:12" ht="12">
      <c r="B75" s="15"/>
      <c r="L75" s="15"/>
    </row>
    <row r="76" spans="2:12" s="1" customFormat="1" ht="12.75">
      <c r="B76" s="24"/>
      <c r="D76" s="35" t="s">
        <v>44</v>
      </c>
      <c r="E76" s="26"/>
      <c r="F76" s="91" t="s">
        <v>45</v>
      </c>
      <c r="G76" s="35" t="s">
        <v>44</v>
      </c>
      <c r="H76" s="26"/>
      <c r="I76" s="26"/>
      <c r="J76" s="92" t="s">
        <v>45</v>
      </c>
      <c r="K76" s="26"/>
      <c r="L76" s="24"/>
    </row>
    <row r="77" spans="2:12" s="1" customFormat="1" ht="14.4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24"/>
    </row>
    <row r="81" spans="2:12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24"/>
    </row>
    <row r="82" spans="2:12" s="1" customFormat="1" ht="24.95" customHeight="1">
      <c r="B82" s="24"/>
      <c r="C82" s="16" t="s">
        <v>89</v>
      </c>
      <c r="L82" s="24"/>
    </row>
    <row r="83" spans="2:12" s="1" customFormat="1" ht="6.95" customHeight="1">
      <c r="B83" s="24"/>
      <c r="L83" s="24"/>
    </row>
    <row r="84" spans="2:12" s="1" customFormat="1" ht="12" customHeight="1">
      <c r="B84" s="24"/>
      <c r="C84" s="21" t="s">
        <v>14</v>
      </c>
      <c r="L84" s="24"/>
    </row>
    <row r="85" spans="2:12" s="1" customFormat="1" ht="26.25" customHeight="1">
      <c r="B85" s="24"/>
      <c r="E85" s="180" t="str">
        <f>E7</f>
        <v>Rekonstrukce stávajících dopravního kamerového systému Masarykova x Štefánikova, Ústí n.L.</v>
      </c>
      <c r="F85" s="181"/>
      <c r="G85" s="181"/>
      <c r="H85" s="181"/>
      <c r="L85" s="24"/>
    </row>
    <row r="86" spans="2:12" s="1" customFormat="1" ht="12" customHeight="1">
      <c r="B86" s="24"/>
      <c r="C86" s="21" t="s">
        <v>87</v>
      </c>
      <c r="L86" s="24"/>
    </row>
    <row r="87" spans="2:12" s="1" customFormat="1" ht="16.5" customHeight="1">
      <c r="B87" s="24"/>
      <c r="E87" s="150" t="str">
        <f>E9</f>
        <v>Etapa 2 - MOR</v>
      </c>
      <c r="F87" s="179"/>
      <c r="G87" s="179"/>
      <c r="H87" s="179"/>
      <c r="L87" s="24"/>
    </row>
    <row r="88" spans="2:12" s="1" customFormat="1" ht="6.95" customHeight="1">
      <c r="B88" s="24"/>
      <c r="L88" s="24"/>
    </row>
    <row r="89" spans="2:12" s="1" customFormat="1" ht="12" customHeight="1">
      <c r="B89" s="24"/>
      <c r="C89" s="21" t="s">
        <v>18</v>
      </c>
      <c r="F89" s="19" t="str">
        <f>F12</f>
        <v xml:space="preserve"> </v>
      </c>
      <c r="I89" s="21" t="s">
        <v>20</v>
      </c>
      <c r="J89" s="44">
        <f>IF(J12="","",J12)</f>
        <v>45027</v>
      </c>
      <c r="L89" s="24"/>
    </row>
    <row r="90" spans="2:12" s="1" customFormat="1" ht="6.95" customHeight="1">
      <c r="B90" s="24"/>
      <c r="L90" s="24"/>
    </row>
    <row r="91" spans="2:12" s="1" customFormat="1" ht="15.2" customHeight="1">
      <c r="B91" s="24"/>
      <c r="C91" s="21" t="s">
        <v>21</v>
      </c>
      <c r="F91" s="19" t="str">
        <f>E15</f>
        <v xml:space="preserve"> </v>
      </c>
      <c r="I91" s="21" t="s">
        <v>25</v>
      </c>
      <c r="J91" s="22" t="str">
        <f>E21</f>
        <v xml:space="preserve"> </v>
      </c>
      <c r="L91" s="24"/>
    </row>
    <row r="92" spans="2:12" s="1" customFormat="1" ht="15.2" customHeight="1">
      <c r="B92" s="24"/>
      <c r="C92" s="21" t="s">
        <v>24</v>
      </c>
      <c r="F92" s="19" t="str">
        <f>IF(E18="","",E18)</f>
        <v xml:space="preserve"> </v>
      </c>
      <c r="I92" s="21" t="s">
        <v>27</v>
      </c>
      <c r="J92" s="22" t="str">
        <f>E24</f>
        <v xml:space="preserve"> </v>
      </c>
      <c r="L92" s="24"/>
    </row>
    <row r="93" spans="2:12" s="1" customFormat="1" ht="10.35" customHeight="1">
      <c r="B93" s="24"/>
      <c r="L93" s="24"/>
    </row>
    <row r="94" spans="2:12" s="1" customFormat="1" ht="29.25" customHeight="1">
      <c r="B94" s="24"/>
      <c r="C94" s="93" t="s">
        <v>90</v>
      </c>
      <c r="D94" s="85"/>
      <c r="E94" s="85"/>
      <c r="F94" s="85"/>
      <c r="G94" s="85"/>
      <c r="H94" s="85"/>
      <c r="I94" s="85"/>
      <c r="J94" s="94" t="s">
        <v>91</v>
      </c>
      <c r="K94" s="85"/>
      <c r="L94" s="24"/>
    </row>
    <row r="95" spans="2:12" s="1" customFormat="1" ht="10.35" customHeight="1">
      <c r="B95" s="24"/>
      <c r="L95" s="24"/>
    </row>
    <row r="96" spans="2:43" s="1" customFormat="1" ht="22.9" customHeight="1">
      <c r="B96" s="24"/>
      <c r="C96" s="95" t="s">
        <v>92</v>
      </c>
      <c r="J96" s="57">
        <f>J119</f>
        <v>0</v>
      </c>
      <c r="L96" s="24"/>
      <c r="AQ96" s="12" t="s">
        <v>93</v>
      </c>
    </row>
    <row r="97" spans="2:12" s="8" customFormat="1" ht="24.95" customHeight="1">
      <c r="B97" s="96"/>
      <c r="D97" s="97" t="s">
        <v>94</v>
      </c>
      <c r="E97" s="98"/>
      <c r="F97" s="98"/>
      <c r="G97" s="98"/>
      <c r="H97" s="98"/>
      <c r="I97" s="98"/>
      <c r="J97" s="99">
        <f>J120</f>
        <v>0</v>
      </c>
      <c r="L97" s="96"/>
    </row>
    <row r="98" spans="2:12" s="8" customFormat="1" ht="24.95" customHeight="1">
      <c r="B98" s="96"/>
      <c r="D98" s="97" t="s">
        <v>96</v>
      </c>
      <c r="E98" s="98"/>
      <c r="F98" s="98"/>
      <c r="G98" s="98"/>
      <c r="H98" s="98"/>
      <c r="I98" s="98"/>
      <c r="J98" s="99">
        <f>J123</f>
        <v>0</v>
      </c>
      <c r="L98" s="96"/>
    </row>
    <row r="99" spans="2:12" s="8" customFormat="1" ht="24.95" customHeight="1">
      <c r="B99" s="96"/>
      <c r="D99" s="97" t="s">
        <v>98</v>
      </c>
      <c r="E99" s="98"/>
      <c r="F99" s="98"/>
      <c r="G99" s="98"/>
      <c r="H99" s="98"/>
      <c r="I99" s="98"/>
      <c r="J99" s="99">
        <f>J126</f>
        <v>0</v>
      </c>
      <c r="L99" s="96"/>
    </row>
    <row r="100" spans="2:12" s="1" customFormat="1" ht="21.75" customHeight="1">
      <c r="B100" s="24"/>
      <c r="L100" s="24"/>
    </row>
    <row r="101" spans="2:12" s="1" customFormat="1" ht="6.95" customHeight="1"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24"/>
    </row>
    <row r="105" spans="2:12" s="1" customFormat="1" ht="6.95" customHeight="1"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24"/>
    </row>
    <row r="106" spans="2:12" s="1" customFormat="1" ht="24.95" customHeight="1">
      <c r="B106" s="24"/>
      <c r="C106" s="16" t="s">
        <v>99</v>
      </c>
      <c r="L106" s="24"/>
    </row>
    <row r="107" spans="2:12" s="1" customFormat="1" ht="6.95" customHeight="1">
      <c r="B107" s="24"/>
      <c r="L107" s="24"/>
    </row>
    <row r="108" spans="2:12" s="1" customFormat="1" ht="12" customHeight="1">
      <c r="B108" s="24"/>
      <c r="C108" s="21" t="s">
        <v>14</v>
      </c>
      <c r="L108" s="24"/>
    </row>
    <row r="109" spans="2:12" s="1" customFormat="1" ht="26.25" customHeight="1">
      <c r="B109" s="24"/>
      <c r="E109" s="180" t="str">
        <f>E7</f>
        <v>Rekonstrukce stávajících dopravního kamerového systému Masarykova x Štefánikova, Ústí n.L.</v>
      </c>
      <c r="F109" s="181"/>
      <c r="G109" s="181"/>
      <c r="H109" s="181"/>
      <c r="L109" s="24"/>
    </row>
    <row r="110" spans="2:12" s="1" customFormat="1" ht="12" customHeight="1">
      <c r="B110" s="24"/>
      <c r="C110" s="21" t="s">
        <v>87</v>
      </c>
      <c r="L110" s="24"/>
    </row>
    <row r="111" spans="2:12" s="1" customFormat="1" ht="16.5" customHeight="1">
      <c r="B111" s="24"/>
      <c r="E111" s="150" t="str">
        <f>E9</f>
        <v>Etapa 2 - MOR</v>
      </c>
      <c r="F111" s="179"/>
      <c r="G111" s="179"/>
      <c r="H111" s="179"/>
      <c r="L111" s="24"/>
    </row>
    <row r="112" spans="2:12" s="1" customFormat="1" ht="6.95" customHeight="1">
      <c r="B112" s="24"/>
      <c r="L112" s="24"/>
    </row>
    <row r="113" spans="2:12" s="1" customFormat="1" ht="12" customHeight="1">
      <c r="B113" s="24"/>
      <c r="C113" s="21" t="s">
        <v>18</v>
      </c>
      <c r="F113" s="19" t="str">
        <f>F12</f>
        <v xml:space="preserve"> </v>
      </c>
      <c r="I113" s="21" t="s">
        <v>20</v>
      </c>
      <c r="J113" s="44">
        <f>IF(J12="","",J12)</f>
        <v>45027</v>
      </c>
      <c r="L113" s="24"/>
    </row>
    <row r="114" spans="2:12" s="1" customFormat="1" ht="6.95" customHeight="1">
      <c r="B114" s="24"/>
      <c r="L114" s="24"/>
    </row>
    <row r="115" spans="2:12" s="1" customFormat="1" ht="15.2" customHeight="1">
      <c r="B115" s="24"/>
      <c r="C115" s="21" t="s">
        <v>21</v>
      </c>
      <c r="F115" s="19" t="str">
        <f>E15</f>
        <v xml:space="preserve"> </v>
      </c>
      <c r="I115" s="21" t="s">
        <v>25</v>
      </c>
      <c r="J115" s="22" t="str">
        <f>E21</f>
        <v xml:space="preserve"> </v>
      </c>
      <c r="L115" s="24"/>
    </row>
    <row r="116" spans="2:12" s="1" customFormat="1" ht="15.2" customHeight="1">
      <c r="B116" s="24"/>
      <c r="C116" s="21" t="s">
        <v>24</v>
      </c>
      <c r="F116" s="19" t="str">
        <f>IF(E18="","",E18)</f>
        <v xml:space="preserve"> </v>
      </c>
      <c r="I116" s="21" t="s">
        <v>27</v>
      </c>
      <c r="J116" s="22" t="str">
        <f>E24</f>
        <v xml:space="preserve"> </v>
      </c>
      <c r="L116" s="24"/>
    </row>
    <row r="117" spans="2:12" s="1" customFormat="1" ht="10.35" customHeight="1">
      <c r="B117" s="24"/>
      <c r="L117" s="24"/>
    </row>
    <row r="118" spans="2:20" s="9" customFormat="1" ht="29.25" customHeight="1">
      <c r="B118" s="100"/>
      <c r="C118" s="101" t="s">
        <v>100</v>
      </c>
      <c r="D118" s="102" t="s">
        <v>54</v>
      </c>
      <c r="E118" s="102" t="s">
        <v>50</v>
      </c>
      <c r="F118" s="102" t="s">
        <v>51</v>
      </c>
      <c r="G118" s="102" t="s">
        <v>101</v>
      </c>
      <c r="H118" s="102" t="s">
        <v>102</v>
      </c>
      <c r="I118" s="102" t="s">
        <v>103</v>
      </c>
      <c r="J118" s="102" t="s">
        <v>91</v>
      </c>
      <c r="K118" s="103" t="s">
        <v>104</v>
      </c>
      <c r="L118" s="100"/>
      <c r="M118" s="50" t="s">
        <v>1</v>
      </c>
      <c r="N118" s="51" t="s">
        <v>33</v>
      </c>
      <c r="O118" s="51" t="s">
        <v>105</v>
      </c>
      <c r="P118" s="51" t="s">
        <v>106</v>
      </c>
      <c r="Q118" s="51" t="s">
        <v>107</v>
      </c>
      <c r="R118" s="51" t="s">
        <v>108</v>
      </c>
      <c r="S118" s="51" t="s">
        <v>109</v>
      </c>
      <c r="T118" s="52" t="s">
        <v>110</v>
      </c>
    </row>
    <row r="119" spans="2:59" s="1" customFormat="1" ht="22.9" customHeight="1">
      <c r="B119" s="24"/>
      <c r="C119" s="55" t="s">
        <v>111</v>
      </c>
      <c r="J119" s="104">
        <f>BG119</f>
        <v>0</v>
      </c>
      <c r="L119" s="24"/>
      <c r="M119" s="53"/>
      <c r="N119" s="45"/>
      <c r="O119" s="45"/>
      <c r="P119" s="105">
        <f>P120+P123+P126</f>
        <v>0</v>
      </c>
      <c r="Q119" s="45"/>
      <c r="R119" s="105">
        <f>R120+R123+R126</f>
        <v>0</v>
      </c>
      <c r="S119" s="45"/>
      <c r="T119" s="106">
        <f>T120+T123+T126</f>
        <v>0</v>
      </c>
      <c r="AP119" s="12" t="s">
        <v>68</v>
      </c>
      <c r="AQ119" s="12" t="s">
        <v>93</v>
      </c>
      <c r="BG119" s="107">
        <f>BG120+BG123+BG126</f>
        <v>0</v>
      </c>
    </row>
    <row r="120" spans="2:59" s="10" customFormat="1" ht="25.9" customHeight="1">
      <c r="B120" s="108"/>
      <c r="D120" s="109" t="s">
        <v>68</v>
      </c>
      <c r="E120" s="110" t="s">
        <v>112</v>
      </c>
      <c r="F120" s="110" t="s">
        <v>113</v>
      </c>
      <c r="J120" s="111">
        <f>BG120</f>
        <v>0</v>
      </c>
      <c r="L120" s="108"/>
      <c r="M120" s="112"/>
      <c r="P120" s="113">
        <f>SUM(P121:P122)</f>
        <v>0</v>
      </c>
      <c r="R120" s="113">
        <f>SUM(R121:R122)</f>
        <v>0</v>
      </c>
      <c r="T120" s="114">
        <f>SUM(T121:T122)</f>
        <v>0</v>
      </c>
      <c r="AN120" s="109" t="s">
        <v>77</v>
      </c>
      <c r="AP120" s="115" t="s">
        <v>68</v>
      </c>
      <c r="AQ120" s="115" t="s">
        <v>69</v>
      </c>
      <c r="AU120" s="109" t="s">
        <v>114</v>
      </c>
      <c r="BG120" s="116">
        <f>SUM(BG121:BG122)</f>
        <v>0</v>
      </c>
    </row>
    <row r="121" spans="2:61" s="1" customFormat="1" ht="36">
      <c r="B121" s="117"/>
      <c r="C121" s="118" t="s">
        <v>77</v>
      </c>
      <c r="D121" s="118" t="s">
        <v>115</v>
      </c>
      <c r="E121" s="119" t="s">
        <v>334</v>
      </c>
      <c r="F121" s="120" t="s">
        <v>335</v>
      </c>
      <c r="G121" s="121" t="s">
        <v>118</v>
      </c>
      <c r="H121" s="122">
        <v>2</v>
      </c>
      <c r="I121" s="123"/>
      <c r="J121" s="123">
        <f>ROUND(I121*H121,2)</f>
        <v>0</v>
      </c>
      <c r="K121" s="120" t="s">
        <v>1</v>
      </c>
      <c r="L121" s="124"/>
      <c r="M121" s="125" t="s">
        <v>1</v>
      </c>
      <c r="N121" s="126" t="s">
        <v>34</v>
      </c>
      <c r="O121" s="127">
        <v>0</v>
      </c>
      <c r="P121" s="127">
        <f>O121*H121</f>
        <v>0</v>
      </c>
      <c r="Q121" s="127">
        <v>0</v>
      </c>
      <c r="R121" s="127">
        <f>Q121*H121</f>
        <v>0</v>
      </c>
      <c r="S121" s="127">
        <v>0</v>
      </c>
      <c r="T121" s="128">
        <f>S121*H121</f>
        <v>0</v>
      </c>
      <c r="AN121" s="129" t="s">
        <v>119</v>
      </c>
      <c r="AP121" s="129" t="s">
        <v>115</v>
      </c>
      <c r="AQ121" s="129" t="s">
        <v>77</v>
      </c>
      <c r="AU121" s="12" t="s">
        <v>114</v>
      </c>
      <c r="BA121" s="130">
        <f>IF(N121="základní",J121,0)</f>
        <v>0</v>
      </c>
      <c r="BB121" s="130">
        <f>IF(N121="snížená",J121,0)</f>
        <v>0</v>
      </c>
      <c r="BC121" s="130">
        <f>IF(N121="zákl. přenesená",J121,0)</f>
        <v>0</v>
      </c>
      <c r="BD121" s="130">
        <f>IF(N121="sníž. přenesená",J121,0)</f>
        <v>0</v>
      </c>
      <c r="BE121" s="130">
        <f>IF(N121="nulová",J121,0)</f>
        <v>0</v>
      </c>
      <c r="BF121" s="12" t="s">
        <v>77</v>
      </c>
      <c r="BG121" s="130">
        <f>ROUND(I121*H121,2)</f>
        <v>0</v>
      </c>
      <c r="BH121" s="12" t="s">
        <v>120</v>
      </c>
      <c r="BI121" s="129" t="s">
        <v>336</v>
      </c>
    </row>
    <row r="122" spans="2:61" s="1" customFormat="1" ht="16.5" customHeight="1">
      <c r="B122" s="117"/>
      <c r="C122" s="118" t="s">
        <v>79</v>
      </c>
      <c r="D122" s="118" t="s">
        <v>115</v>
      </c>
      <c r="E122" s="119" t="s">
        <v>337</v>
      </c>
      <c r="F122" s="120" t="s">
        <v>338</v>
      </c>
      <c r="G122" s="121" t="s">
        <v>118</v>
      </c>
      <c r="H122" s="122">
        <v>1</v>
      </c>
      <c r="I122" s="123"/>
      <c r="J122" s="123">
        <f>ROUND(I122*H122,2)</f>
        <v>0</v>
      </c>
      <c r="K122" s="120" t="s">
        <v>1</v>
      </c>
      <c r="L122" s="124"/>
      <c r="M122" s="125" t="s">
        <v>1</v>
      </c>
      <c r="N122" s="126" t="s">
        <v>34</v>
      </c>
      <c r="O122" s="127">
        <v>0</v>
      </c>
      <c r="P122" s="127">
        <f>O122*H122</f>
        <v>0</v>
      </c>
      <c r="Q122" s="127">
        <v>0</v>
      </c>
      <c r="R122" s="127">
        <f>Q122*H122</f>
        <v>0</v>
      </c>
      <c r="S122" s="127">
        <v>0</v>
      </c>
      <c r="T122" s="128">
        <f>S122*H122</f>
        <v>0</v>
      </c>
      <c r="AN122" s="129" t="s">
        <v>119</v>
      </c>
      <c r="AP122" s="129" t="s">
        <v>115</v>
      </c>
      <c r="AQ122" s="129" t="s">
        <v>77</v>
      </c>
      <c r="AU122" s="12" t="s">
        <v>114</v>
      </c>
      <c r="BA122" s="130">
        <f>IF(N122="základní",J122,0)</f>
        <v>0</v>
      </c>
      <c r="BB122" s="130">
        <f>IF(N122="snížená",J122,0)</f>
        <v>0</v>
      </c>
      <c r="BC122" s="130">
        <f>IF(N122="zákl. přenesená",J122,0)</f>
        <v>0</v>
      </c>
      <c r="BD122" s="130">
        <f>IF(N122="sníž. přenesená",J122,0)</f>
        <v>0</v>
      </c>
      <c r="BE122" s="130">
        <f>IF(N122="nulová",J122,0)</f>
        <v>0</v>
      </c>
      <c r="BF122" s="12" t="s">
        <v>77</v>
      </c>
      <c r="BG122" s="130">
        <f>ROUND(I122*H122,2)</f>
        <v>0</v>
      </c>
      <c r="BH122" s="12" t="s">
        <v>120</v>
      </c>
      <c r="BI122" s="129" t="s">
        <v>79</v>
      </c>
    </row>
    <row r="123" spans="2:59" s="10" customFormat="1" ht="25.9" customHeight="1">
      <c r="B123" s="108"/>
      <c r="D123" s="109" t="s">
        <v>68</v>
      </c>
      <c r="E123" s="110" t="s">
        <v>246</v>
      </c>
      <c r="F123" s="110" t="s">
        <v>247</v>
      </c>
      <c r="J123" s="111">
        <f>BG123</f>
        <v>0</v>
      </c>
      <c r="L123" s="108"/>
      <c r="M123" s="112"/>
      <c r="P123" s="113">
        <f>SUM(P124:P125)</f>
        <v>0</v>
      </c>
      <c r="R123" s="113">
        <f>SUM(R124:R125)</f>
        <v>0</v>
      </c>
      <c r="T123" s="114">
        <f>SUM(T124:T125)</f>
        <v>0</v>
      </c>
      <c r="AN123" s="109" t="s">
        <v>77</v>
      </c>
      <c r="AP123" s="115" t="s">
        <v>68</v>
      </c>
      <c r="AQ123" s="115" t="s">
        <v>69</v>
      </c>
      <c r="AU123" s="109" t="s">
        <v>114</v>
      </c>
      <c r="BG123" s="116">
        <f>SUM(BG124:BG125)</f>
        <v>0</v>
      </c>
    </row>
    <row r="124" spans="2:61" s="1" customFormat="1" ht="16.5" customHeight="1">
      <c r="B124" s="117"/>
      <c r="C124" s="131" t="s">
        <v>125</v>
      </c>
      <c r="D124" s="131" t="s">
        <v>226</v>
      </c>
      <c r="E124" s="132" t="s">
        <v>339</v>
      </c>
      <c r="F124" s="133" t="s">
        <v>340</v>
      </c>
      <c r="G124" s="134" t="s">
        <v>118</v>
      </c>
      <c r="H124" s="135">
        <v>2</v>
      </c>
      <c r="I124" s="136"/>
      <c r="J124" s="136">
        <f>ROUND(I124*H124,2)</f>
        <v>0</v>
      </c>
      <c r="K124" s="133" t="s">
        <v>1</v>
      </c>
      <c r="L124" s="24"/>
      <c r="M124" s="137" t="s">
        <v>1</v>
      </c>
      <c r="N124" s="138" t="s">
        <v>34</v>
      </c>
      <c r="O124" s="127">
        <v>0</v>
      </c>
      <c r="P124" s="127">
        <f>O124*H124</f>
        <v>0</v>
      </c>
      <c r="Q124" s="127">
        <v>0</v>
      </c>
      <c r="R124" s="127">
        <f>Q124*H124</f>
        <v>0</v>
      </c>
      <c r="S124" s="127">
        <v>0</v>
      </c>
      <c r="T124" s="128">
        <f>S124*H124</f>
        <v>0</v>
      </c>
      <c r="AN124" s="129" t="s">
        <v>120</v>
      </c>
      <c r="AP124" s="129" t="s">
        <v>226</v>
      </c>
      <c r="AQ124" s="129" t="s">
        <v>77</v>
      </c>
      <c r="AU124" s="12" t="s">
        <v>114</v>
      </c>
      <c r="BA124" s="130">
        <f>IF(N124="základní",J124,0)</f>
        <v>0</v>
      </c>
      <c r="BB124" s="130">
        <f>IF(N124="snížená",J124,0)</f>
        <v>0</v>
      </c>
      <c r="BC124" s="130">
        <f>IF(N124="zákl. přenesená",J124,0)</f>
        <v>0</v>
      </c>
      <c r="BD124" s="130">
        <f>IF(N124="sníž. přenesená",J124,0)</f>
        <v>0</v>
      </c>
      <c r="BE124" s="130">
        <f>IF(N124="nulová",J124,0)</f>
        <v>0</v>
      </c>
      <c r="BF124" s="12" t="s">
        <v>77</v>
      </c>
      <c r="BG124" s="130">
        <f>ROUND(I124*H124,2)</f>
        <v>0</v>
      </c>
      <c r="BH124" s="12" t="s">
        <v>120</v>
      </c>
      <c r="BI124" s="129" t="s">
        <v>120</v>
      </c>
    </row>
    <row r="125" spans="2:61" s="1" customFormat="1" ht="21.75" customHeight="1">
      <c r="B125" s="117"/>
      <c r="C125" s="131" t="s">
        <v>120</v>
      </c>
      <c r="D125" s="131" t="s">
        <v>226</v>
      </c>
      <c r="E125" s="132" t="s">
        <v>147</v>
      </c>
      <c r="F125" s="133" t="s">
        <v>341</v>
      </c>
      <c r="G125" s="134" t="s">
        <v>118</v>
      </c>
      <c r="H125" s="135">
        <v>1</v>
      </c>
      <c r="I125" s="136"/>
      <c r="J125" s="136">
        <f>ROUND(I125*H125,2)</f>
        <v>0</v>
      </c>
      <c r="K125" s="133" t="s">
        <v>1</v>
      </c>
      <c r="L125" s="24"/>
      <c r="M125" s="137" t="s">
        <v>1</v>
      </c>
      <c r="N125" s="138" t="s">
        <v>34</v>
      </c>
      <c r="O125" s="127">
        <v>0</v>
      </c>
      <c r="P125" s="127">
        <f>O125*H125</f>
        <v>0</v>
      </c>
      <c r="Q125" s="127">
        <v>0</v>
      </c>
      <c r="R125" s="127">
        <f>Q125*H125</f>
        <v>0</v>
      </c>
      <c r="S125" s="127">
        <v>0</v>
      </c>
      <c r="T125" s="128">
        <f>S125*H125</f>
        <v>0</v>
      </c>
      <c r="AN125" s="129" t="s">
        <v>120</v>
      </c>
      <c r="AP125" s="129" t="s">
        <v>226</v>
      </c>
      <c r="AQ125" s="129" t="s">
        <v>77</v>
      </c>
      <c r="AU125" s="12" t="s">
        <v>114</v>
      </c>
      <c r="BA125" s="130">
        <f>IF(N125="základní",J125,0)</f>
        <v>0</v>
      </c>
      <c r="BB125" s="130">
        <f>IF(N125="snížená",J125,0)</f>
        <v>0</v>
      </c>
      <c r="BC125" s="130">
        <f>IF(N125="zákl. přenesená",J125,0)</f>
        <v>0</v>
      </c>
      <c r="BD125" s="130">
        <f>IF(N125="sníž. přenesená",J125,0)</f>
        <v>0</v>
      </c>
      <c r="BE125" s="130">
        <f>IF(N125="nulová",J125,0)</f>
        <v>0</v>
      </c>
      <c r="BF125" s="12" t="s">
        <v>77</v>
      </c>
      <c r="BG125" s="130">
        <f>ROUND(I125*H125,2)</f>
        <v>0</v>
      </c>
      <c r="BH125" s="12" t="s">
        <v>120</v>
      </c>
      <c r="BI125" s="129" t="s">
        <v>133</v>
      </c>
    </row>
    <row r="126" spans="2:59" s="10" customFormat="1" ht="25.9" customHeight="1">
      <c r="B126" s="108"/>
      <c r="D126" s="109" t="s">
        <v>68</v>
      </c>
      <c r="E126" s="110" t="s">
        <v>318</v>
      </c>
      <c r="F126" s="110" t="s">
        <v>319</v>
      </c>
      <c r="J126" s="111">
        <f>BG126</f>
        <v>0</v>
      </c>
      <c r="L126" s="108"/>
      <c r="M126" s="112"/>
      <c r="P126" s="113">
        <f>SUM(P127:P129)</f>
        <v>0</v>
      </c>
      <c r="R126" s="113">
        <f>SUM(R127:R129)</f>
        <v>0</v>
      </c>
      <c r="T126" s="114">
        <f>SUM(T127:T129)</f>
        <v>0</v>
      </c>
      <c r="AN126" s="109" t="s">
        <v>77</v>
      </c>
      <c r="AP126" s="115" t="s">
        <v>68</v>
      </c>
      <c r="AQ126" s="115" t="s">
        <v>69</v>
      </c>
      <c r="AU126" s="109" t="s">
        <v>114</v>
      </c>
      <c r="BG126" s="116">
        <f>SUM(BG127:BG129)</f>
        <v>0</v>
      </c>
    </row>
    <row r="127" spans="2:61" s="1" customFormat="1" ht="24">
      <c r="B127" s="117"/>
      <c r="C127" s="131" t="s">
        <v>130</v>
      </c>
      <c r="D127" s="131" t="s">
        <v>226</v>
      </c>
      <c r="E127" s="132" t="s">
        <v>342</v>
      </c>
      <c r="F127" s="133" t="s">
        <v>393</v>
      </c>
      <c r="G127" s="134" t="s">
        <v>118</v>
      </c>
      <c r="H127" s="135">
        <v>1</v>
      </c>
      <c r="I127" s="136"/>
      <c r="J127" s="136">
        <f>ROUND(I127*H127,2)</f>
        <v>0</v>
      </c>
      <c r="K127" s="133" t="s">
        <v>1</v>
      </c>
      <c r="L127" s="24"/>
      <c r="M127" s="137" t="s">
        <v>1</v>
      </c>
      <c r="N127" s="138" t="s">
        <v>34</v>
      </c>
      <c r="O127" s="127">
        <v>0</v>
      </c>
      <c r="P127" s="127">
        <f>O127*H127</f>
        <v>0</v>
      </c>
      <c r="Q127" s="127">
        <v>0</v>
      </c>
      <c r="R127" s="127">
        <f>Q127*H127</f>
        <v>0</v>
      </c>
      <c r="S127" s="127">
        <v>0</v>
      </c>
      <c r="T127" s="128">
        <f>S127*H127</f>
        <v>0</v>
      </c>
      <c r="AN127" s="129" t="s">
        <v>120</v>
      </c>
      <c r="AP127" s="129" t="s">
        <v>226</v>
      </c>
      <c r="AQ127" s="129" t="s">
        <v>77</v>
      </c>
      <c r="AU127" s="12" t="s">
        <v>114</v>
      </c>
      <c r="BA127" s="130">
        <f>IF(N127="základní",J127,0)</f>
        <v>0</v>
      </c>
      <c r="BB127" s="130">
        <f>IF(N127="snížená",J127,0)</f>
        <v>0</v>
      </c>
      <c r="BC127" s="130">
        <f>IF(N127="zákl. přenesená",J127,0)</f>
        <v>0</v>
      </c>
      <c r="BD127" s="130">
        <f>IF(N127="sníž. přenesená",J127,0)</f>
        <v>0</v>
      </c>
      <c r="BE127" s="130">
        <f>IF(N127="nulová",J127,0)</f>
        <v>0</v>
      </c>
      <c r="BF127" s="12" t="s">
        <v>77</v>
      </c>
      <c r="BG127" s="130">
        <f>ROUND(I127*H127,2)</f>
        <v>0</v>
      </c>
      <c r="BH127" s="12" t="s">
        <v>120</v>
      </c>
      <c r="BI127" s="129" t="s">
        <v>343</v>
      </c>
    </row>
    <row r="128" spans="2:61" s="1" customFormat="1" ht="16.5" customHeight="1">
      <c r="B128" s="117"/>
      <c r="C128" s="131" t="s">
        <v>133</v>
      </c>
      <c r="D128" s="131" t="s">
        <v>226</v>
      </c>
      <c r="E128" s="132" t="s">
        <v>344</v>
      </c>
      <c r="F128" s="133" t="s">
        <v>324</v>
      </c>
      <c r="G128" s="134" t="s">
        <v>118</v>
      </c>
      <c r="H128" s="135">
        <v>1</v>
      </c>
      <c r="I128" s="136"/>
      <c r="J128" s="136">
        <f>ROUND(I128*H128,2)</f>
        <v>0</v>
      </c>
      <c r="K128" s="133" t="s">
        <v>1</v>
      </c>
      <c r="L128" s="24"/>
      <c r="M128" s="137" t="s">
        <v>1</v>
      </c>
      <c r="N128" s="138" t="s">
        <v>34</v>
      </c>
      <c r="O128" s="127">
        <v>0</v>
      </c>
      <c r="P128" s="127">
        <f>O128*H128</f>
        <v>0</v>
      </c>
      <c r="Q128" s="127">
        <v>0</v>
      </c>
      <c r="R128" s="127">
        <f>Q128*H128</f>
        <v>0</v>
      </c>
      <c r="S128" s="127">
        <v>0</v>
      </c>
      <c r="T128" s="128">
        <f>S128*H128</f>
        <v>0</v>
      </c>
      <c r="AN128" s="129" t="s">
        <v>120</v>
      </c>
      <c r="AP128" s="129" t="s">
        <v>226</v>
      </c>
      <c r="AQ128" s="129" t="s">
        <v>77</v>
      </c>
      <c r="AU128" s="12" t="s">
        <v>114</v>
      </c>
      <c r="BA128" s="130">
        <f>IF(N128="základní",J128,0)</f>
        <v>0</v>
      </c>
      <c r="BB128" s="130">
        <f>IF(N128="snížená",J128,0)</f>
        <v>0</v>
      </c>
      <c r="BC128" s="130">
        <f>IF(N128="zákl. přenesená",J128,0)</f>
        <v>0</v>
      </c>
      <c r="BD128" s="130">
        <f>IF(N128="sníž. přenesená",J128,0)</f>
        <v>0</v>
      </c>
      <c r="BE128" s="130">
        <f>IF(N128="nulová",J128,0)</f>
        <v>0</v>
      </c>
      <c r="BF128" s="12" t="s">
        <v>77</v>
      </c>
      <c r="BG128" s="130">
        <f>ROUND(I128*H128,2)</f>
        <v>0</v>
      </c>
      <c r="BH128" s="12" t="s">
        <v>120</v>
      </c>
      <c r="BI128" s="129" t="s">
        <v>345</v>
      </c>
    </row>
    <row r="129" spans="2:61" s="1" customFormat="1" ht="16.5" customHeight="1">
      <c r="B129" s="117"/>
      <c r="C129" s="131" t="s">
        <v>136</v>
      </c>
      <c r="D129" s="131" t="s">
        <v>226</v>
      </c>
      <c r="E129" s="132" t="s">
        <v>346</v>
      </c>
      <c r="F129" s="133" t="s">
        <v>328</v>
      </c>
      <c r="G129" s="134" t="s">
        <v>222</v>
      </c>
      <c r="H129" s="135">
        <v>1</v>
      </c>
      <c r="I129" s="136"/>
      <c r="J129" s="136">
        <f>ROUND(I129*H129,2)</f>
        <v>0</v>
      </c>
      <c r="K129" s="133" t="s">
        <v>1</v>
      </c>
      <c r="L129" s="24"/>
      <c r="M129" s="139" t="s">
        <v>1</v>
      </c>
      <c r="N129" s="140" t="s">
        <v>34</v>
      </c>
      <c r="O129" s="141">
        <v>0</v>
      </c>
      <c r="P129" s="141">
        <f>O129*H129</f>
        <v>0</v>
      </c>
      <c r="Q129" s="141">
        <v>0</v>
      </c>
      <c r="R129" s="141">
        <f>Q129*H129</f>
        <v>0</v>
      </c>
      <c r="S129" s="141">
        <v>0</v>
      </c>
      <c r="T129" s="142">
        <f>S129*H129</f>
        <v>0</v>
      </c>
      <c r="AN129" s="129" t="s">
        <v>120</v>
      </c>
      <c r="AP129" s="129" t="s">
        <v>226</v>
      </c>
      <c r="AQ129" s="129" t="s">
        <v>77</v>
      </c>
      <c r="AU129" s="12" t="s">
        <v>114</v>
      </c>
      <c r="BA129" s="130">
        <f>IF(N129="základní",J129,0)</f>
        <v>0</v>
      </c>
      <c r="BB129" s="130">
        <f>IF(N129="snížená",J129,0)</f>
        <v>0</v>
      </c>
      <c r="BC129" s="130">
        <f>IF(N129="zákl. přenesená",J129,0)</f>
        <v>0</v>
      </c>
      <c r="BD129" s="130">
        <f>IF(N129="sníž. přenesená",J129,0)</f>
        <v>0</v>
      </c>
      <c r="BE129" s="130">
        <f>IF(N129="nulová",J129,0)</f>
        <v>0</v>
      </c>
      <c r="BF129" s="12" t="s">
        <v>77</v>
      </c>
      <c r="BG129" s="130">
        <f>ROUND(I129*H129,2)</f>
        <v>0</v>
      </c>
      <c r="BH129" s="12" t="s">
        <v>120</v>
      </c>
      <c r="BI129" s="129" t="s">
        <v>347</v>
      </c>
    </row>
    <row r="130" spans="2:12" s="1" customFormat="1" ht="6.95" customHeight="1"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24"/>
    </row>
  </sheetData>
  <autoFilter ref="C118:K129"/>
  <mergeCells count="9">
    <mergeCell ref="E87:H87"/>
    <mergeCell ref="E109:H109"/>
    <mergeCell ref="E111:H111"/>
    <mergeCell ref="L2:U2"/>
    <mergeCell ref="E7:H7"/>
    <mergeCell ref="E9:H9"/>
    <mergeCell ref="E18:H18"/>
    <mergeCell ref="E27:H27"/>
    <mergeCell ref="E85:H85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I181"/>
  <sheetViews>
    <sheetView showGridLines="0" workbookViewId="0" topLeftCell="A113">
      <pane ySplit="9" topLeftCell="A185" activePane="bottomLeft" state="frozen"/>
      <selection pane="topLeft" activeCell="A113" sqref="A113"/>
      <selection pane="bottomLeft" activeCell="I123" sqref="I123:I186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1.00390625" style="0" customWidth="1"/>
    <col min="23" max="23" width="15.00390625" style="0" customWidth="1"/>
    <col min="24" max="24" width="16.28125" style="0" customWidth="1"/>
    <col min="25" max="25" width="11.00390625" style="0" customWidth="1"/>
    <col min="26" max="26" width="15.00390625" style="0" customWidth="1"/>
    <col min="27" max="27" width="16.28125" style="0" customWidth="1"/>
    <col min="40" max="61" width="9.28125" style="0" hidden="1" customWidth="1"/>
  </cols>
  <sheetData>
    <row r="2" spans="12:42" ht="36.95" customHeight="1">
      <c r="L2" s="145" t="s">
        <v>5</v>
      </c>
      <c r="M2" s="146"/>
      <c r="N2" s="146"/>
      <c r="O2" s="146"/>
      <c r="P2" s="146"/>
      <c r="Q2" s="146"/>
      <c r="R2" s="146"/>
      <c r="S2" s="146"/>
      <c r="T2" s="146"/>
      <c r="U2" s="146"/>
      <c r="AP2" s="12" t="s">
        <v>85</v>
      </c>
    </row>
    <row r="3" spans="2:42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P3" s="12" t="s">
        <v>79</v>
      </c>
    </row>
    <row r="4" spans="2:42" ht="24.95" customHeight="1">
      <c r="B4" s="15"/>
      <c r="D4" s="16" t="s">
        <v>86</v>
      </c>
      <c r="L4" s="15"/>
      <c r="M4" s="79" t="s">
        <v>10</v>
      </c>
      <c r="AP4" s="12" t="s">
        <v>3</v>
      </c>
    </row>
    <row r="5" spans="2:12" ht="6.95" customHeight="1">
      <c r="B5" s="15"/>
      <c r="L5" s="15"/>
    </row>
    <row r="6" spans="2:12" ht="12" customHeight="1">
      <c r="B6" s="15"/>
      <c r="D6" s="21" t="s">
        <v>14</v>
      </c>
      <c r="L6" s="15"/>
    </row>
    <row r="7" spans="2:12" ht="26.25" customHeight="1">
      <c r="B7" s="15"/>
      <c r="E7" s="180" t="str">
        <f>'Rekapitulace stavby'!K6</f>
        <v>Rekonstrukce stávajících dopravního kamerového systému Masarykova x Štefánikova, Ústí n.L.</v>
      </c>
      <c r="F7" s="181"/>
      <c r="G7" s="181"/>
      <c r="H7" s="181"/>
      <c r="L7" s="15"/>
    </row>
    <row r="8" spans="2:12" s="1" customFormat="1" ht="12" customHeight="1">
      <c r="B8" s="24"/>
      <c r="D8" s="21" t="s">
        <v>87</v>
      </c>
      <c r="L8" s="24"/>
    </row>
    <row r="9" spans="2:12" s="1" customFormat="1" ht="16.5" customHeight="1">
      <c r="B9" s="24"/>
      <c r="E9" s="150" t="s">
        <v>348</v>
      </c>
      <c r="F9" s="179"/>
      <c r="G9" s="179"/>
      <c r="H9" s="179"/>
      <c r="L9" s="24"/>
    </row>
    <row r="10" spans="2:12" s="1" customFormat="1" ht="12">
      <c r="B10" s="24"/>
      <c r="L10" s="24"/>
    </row>
    <row r="11" spans="2:12" s="1" customFormat="1" ht="12" customHeight="1">
      <c r="B11" s="24"/>
      <c r="D11" s="21" t="s">
        <v>16</v>
      </c>
      <c r="F11" s="19" t="s">
        <v>1</v>
      </c>
      <c r="I11" s="21" t="s">
        <v>17</v>
      </c>
      <c r="J11" s="19" t="s">
        <v>1</v>
      </c>
      <c r="L11" s="24"/>
    </row>
    <row r="12" spans="2:12" s="1" customFormat="1" ht="12" customHeight="1">
      <c r="B12" s="24"/>
      <c r="D12" s="21" t="s">
        <v>18</v>
      </c>
      <c r="F12" s="19" t="s">
        <v>19</v>
      </c>
      <c r="I12" s="21" t="s">
        <v>20</v>
      </c>
      <c r="J12" s="44">
        <f>'Rekapitulace stavby'!AN8</f>
        <v>45027</v>
      </c>
      <c r="L12" s="24"/>
    </row>
    <row r="13" spans="2:12" s="1" customFormat="1" ht="10.9" customHeight="1">
      <c r="B13" s="24"/>
      <c r="L13" s="24"/>
    </row>
    <row r="14" spans="2:12" s="1" customFormat="1" ht="12" customHeight="1">
      <c r="B14" s="24"/>
      <c r="D14" s="21" t="s">
        <v>21</v>
      </c>
      <c r="I14" s="21" t="s">
        <v>22</v>
      </c>
      <c r="J14" s="19" t="str">
        <f>IF('Rekapitulace stavby'!AN10="","",'Rekapitulace stavby'!AN10)</f>
        <v/>
      </c>
      <c r="L14" s="24"/>
    </row>
    <row r="15" spans="2:12" s="1" customFormat="1" ht="18" customHeight="1">
      <c r="B15" s="24"/>
      <c r="E15" s="19" t="str">
        <f>IF('Rekapitulace stavby'!E11="","",'Rekapitulace stavby'!E11)</f>
        <v xml:space="preserve"> </v>
      </c>
      <c r="I15" s="21" t="s">
        <v>23</v>
      </c>
      <c r="J15" s="19" t="str">
        <f>IF('Rekapitulace stavby'!AN11="","",'Rekapitulace stavby'!AN11)</f>
        <v/>
      </c>
      <c r="L15" s="24"/>
    </row>
    <row r="16" spans="2:12" s="1" customFormat="1" ht="6.95" customHeight="1">
      <c r="B16" s="24"/>
      <c r="L16" s="24"/>
    </row>
    <row r="17" spans="2:12" s="1" customFormat="1" ht="12" customHeight="1">
      <c r="B17" s="24"/>
      <c r="D17" s="21" t="s">
        <v>24</v>
      </c>
      <c r="I17" s="21" t="s">
        <v>22</v>
      </c>
      <c r="J17" s="19" t="str">
        <f>'Rekapitulace stavby'!AN13</f>
        <v/>
      </c>
      <c r="L17" s="24"/>
    </row>
    <row r="18" spans="2:12" s="1" customFormat="1" ht="18" customHeight="1">
      <c r="B18" s="24"/>
      <c r="E18" s="173" t="str">
        <f>'Rekapitulace stavby'!E14</f>
        <v xml:space="preserve"> </v>
      </c>
      <c r="F18" s="173"/>
      <c r="G18" s="173"/>
      <c r="H18" s="173"/>
      <c r="I18" s="21" t="s">
        <v>23</v>
      </c>
      <c r="J18" s="19" t="str">
        <f>'Rekapitulace stavby'!AN14</f>
        <v/>
      </c>
      <c r="L18" s="24"/>
    </row>
    <row r="19" spans="2:12" s="1" customFormat="1" ht="6.95" customHeight="1">
      <c r="B19" s="24"/>
      <c r="L19" s="24"/>
    </row>
    <row r="20" spans="2:12" s="1" customFormat="1" ht="12" customHeight="1">
      <c r="B20" s="24"/>
      <c r="D20" s="21" t="s">
        <v>25</v>
      </c>
      <c r="I20" s="21" t="s">
        <v>22</v>
      </c>
      <c r="J20" s="19" t="str">
        <f>IF('Rekapitulace stavby'!AN16="","",'Rekapitulace stavby'!AN16)</f>
        <v/>
      </c>
      <c r="L20" s="24"/>
    </row>
    <row r="21" spans="2:12" s="1" customFormat="1" ht="18" customHeight="1">
      <c r="B21" s="24"/>
      <c r="E21" s="19" t="str">
        <f>IF('Rekapitulace stavby'!E17="","",'Rekapitulace stavby'!E17)</f>
        <v xml:space="preserve"> </v>
      </c>
      <c r="I21" s="21" t="s">
        <v>23</v>
      </c>
      <c r="J21" s="19" t="str">
        <f>IF('Rekapitulace stavby'!AN17="","",'Rekapitulace stavby'!AN17)</f>
        <v/>
      </c>
      <c r="L21" s="24"/>
    </row>
    <row r="22" spans="2:12" s="1" customFormat="1" ht="6.95" customHeight="1">
      <c r="B22" s="24"/>
      <c r="L22" s="24"/>
    </row>
    <row r="23" spans="2:12" s="1" customFormat="1" ht="12" customHeight="1">
      <c r="B23" s="24"/>
      <c r="D23" s="21" t="s">
        <v>27</v>
      </c>
      <c r="I23" s="21" t="s">
        <v>22</v>
      </c>
      <c r="J23" s="19" t="str">
        <f>IF('Rekapitulace stavby'!AN19="","",'Rekapitulace stavby'!AN19)</f>
        <v/>
      </c>
      <c r="L23" s="24"/>
    </row>
    <row r="24" spans="2:12" s="1" customFormat="1" ht="18" customHeight="1">
      <c r="B24" s="24"/>
      <c r="E24" s="19" t="str">
        <f>IF('Rekapitulace stavby'!E20="","",'Rekapitulace stavby'!E20)</f>
        <v xml:space="preserve"> </v>
      </c>
      <c r="I24" s="21" t="s">
        <v>23</v>
      </c>
      <c r="J24" s="19" t="str">
        <f>IF('Rekapitulace stavby'!AN20="","",'Rekapitulace stavby'!AN20)</f>
        <v/>
      </c>
      <c r="L24" s="24"/>
    </row>
    <row r="25" spans="2:12" s="1" customFormat="1" ht="6.95" customHeight="1">
      <c r="B25" s="24"/>
      <c r="L25" s="24"/>
    </row>
    <row r="26" spans="2:12" s="1" customFormat="1" ht="12" customHeight="1">
      <c r="B26" s="24"/>
      <c r="D26" s="21" t="s">
        <v>28</v>
      </c>
      <c r="L26" s="24"/>
    </row>
    <row r="27" spans="2:12" s="7" customFormat="1" ht="16.5" customHeight="1">
      <c r="B27" s="80"/>
      <c r="E27" s="175" t="s">
        <v>1</v>
      </c>
      <c r="F27" s="175"/>
      <c r="G27" s="175"/>
      <c r="H27" s="175"/>
      <c r="L27" s="80"/>
    </row>
    <row r="28" spans="2:12" s="1" customFormat="1" ht="6.95" customHeight="1">
      <c r="B28" s="24"/>
      <c r="L28" s="24"/>
    </row>
    <row r="29" spans="2:12" s="1" customFormat="1" ht="6.95" customHeight="1">
      <c r="B29" s="24"/>
      <c r="D29" s="45"/>
      <c r="E29" s="45"/>
      <c r="F29" s="45"/>
      <c r="G29" s="45"/>
      <c r="H29" s="45"/>
      <c r="I29" s="45"/>
      <c r="J29" s="45"/>
      <c r="K29" s="45"/>
      <c r="L29" s="24"/>
    </row>
    <row r="30" spans="2:12" s="1" customFormat="1" ht="25.35" customHeight="1">
      <c r="B30" s="24"/>
      <c r="D30" s="81" t="s">
        <v>29</v>
      </c>
      <c r="J30" s="57">
        <f>ROUND(J121,2)</f>
        <v>0</v>
      </c>
      <c r="L30" s="24"/>
    </row>
    <row r="31" spans="2:12" s="1" customFormat="1" ht="6.95" customHeight="1">
      <c r="B31" s="24"/>
      <c r="D31" s="45"/>
      <c r="E31" s="45"/>
      <c r="F31" s="45"/>
      <c r="G31" s="45"/>
      <c r="H31" s="45"/>
      <c r="I31" s="45"/>
      <c r="J31" s="45"/>
      <c r="K31" s="45"/>
      <c r="L31" s="24"/>
    </row>
    <row r="32" spans="2:12" s="1" customFormat="1" ht="14.45" customHeight="1">
      <c r="B32" s="24"/>
      <c r="F32" s="27" t="s">
        <v>31</v>
      </c>
      <c r="I32" s="27" t="s">
        <v>30</v>
      </c>
      <c r="J32" s="27" t="s">
        <v>32</v>
      </c>
      <c r="L32" s="24"/>
    </row>
    <row r="33" spans="2:12" s="1" customFormat="1" ht="14.45" customHeight="1">
      <c r="B33" s="24"/>
      <c r="D33" s="82" t="s">
        <v>33</v>
      </c>
      <c r="E33" s="21" t="s">
        <v>34</v>
      </c>
      <c r="F33" s="83">
        <f>ROUND((SUM(BA121:BA180)),2)</f>
        <v>0</v>
      </c>
      <c r="I33" s="84">
        <v>0.21</v>
      </c>
      <c r="J33" s="83">
        <f>ROUND(((SUM(BA121:BA180))*I33),2)</f>
        <v>0</v>
      </c>
      <c r="L33" s="24"/>
    </row>
    <row r="34" spans="2:12" s="1" customFormat="1" ht="14.45" customHeight="1">
      <c r="B34" s="24"/>
      <c r="E34" s="21" t="s">
        <v>35</v>
      </c>
      <c r="F34" s="83">
        <f>ROUND((SUM(BB121:BB180)),2)</f>
        <v>0</v>
      </c>
      <c r="I34" s="84">
        <v>0.15</v>
      </c>
      <c r="J34" s="83">
        <f>ROUND(((SUM(BB121:BB180))*I34),2)</f>
        <v>0</v>
      </c>
      <c r="L34" s="24"/>
    </row>
    <row r="35" spans="2:12" s="1" customFormat="1" ht="14.45" customHeight="1" hidden="1">
      <c r="B35" s="24"/>
      <c r="E35" s="21" t="s">
        <v>36</v>
      </c>
      <c r="F35" s="83">
        <f>ROUND((SUM(BC121:BC180)),2)</f>
        <v>0</v>
      </c>
      <c r="I35" s="84">
        <v>0.21</v>
      </c>
      <c r="J35" s="83">
        <f>0</f>
        <v>0</v>
      </c>
      <c r="L35" s="24"/>
    </row>
    <row r="36" spans="2:12" s="1" customFormat="1" ht="14.45" customHeight="1" hidden="1">
      <c r="B36" s="24"/>
      <c r="E36" s="21" t="s">
        <v>37</v>
      </c>
      <c r="F36" s="83">
        <f>ROUND((SUM(BD121:BD180)),2)</f>
        <v>0</v>
      </c>
      <c r="I36" s="84">
        <v>0.15</v>
      </c>
      <c r="J36" s="83">
        <f>0</f>
        <v>0</v>
      </c>
      <c r="L36" s="24"/>
    </row>
    <row r="37" spans="2:12" s="1" customFormat="1" ht="14.45" customHeight="1" hidden="1">
      <c r="B37" s="24"/>
      <c r="E37" s="21" t="s">
        <v>38</v>
      </c>
      <c r="F37" s="83">
        <f>ROUND((SUM(BE121:BE180)),2)</f>
        <v>0</v>
      </c>
      <c r="I37" s="84">
        <v>0</v>
      </c>
      <c r="J37" s="83">
        <f>0</f>
        <v>0</v>
      </c>
      <c r="L37" s="24"/>
    </row>
    <row r="38" spans="2:12" s="1" customFormat="1" ht="6.95" customHeight="1">
      <c r="B38" s="24"/>
      <c r="L38" s="24"/>
    </row>
    <row r="39" spans="2:12" s="1" customFormat="1" ht="25.35" customHeight="1">
      <c r="B39" s="24"/>
      <c r="C39" s="85"/>
      <c r="D39" s="86" t="s">
        <v>39</v>
      </c>
      <c r="E39" s="48"/>
      <c r="F39" s="48"/>
      <c r="G39" s="87" t="s">
        <v>40</v>
      </c>
      <c r="H39" s="88" t="s">
        <v>41</v>
      </c>
      <c r="I39" s="48"/>
      <c r="J39" s="89">
        <f>SUM(J30:J37)</f>
        <v>0</v>
      </c>
      <c r="K39" s="90"/>
      <c r="L39" s="24"/>
    </row>
    <row r="40" spans="2:12" s="1" customFormat="1" ht="14.45" customHeight="1">
      <c r="B40" s="24"/>
      <c r="L40" s="24"/>
    </row>
    <row r="41" spans="2:12" ht="14.45" customHeight="1">
      <c r="B41" s="15"/>
      <c r="L41" s="15"/>
    </row>
    <row r="42" spans="2:12" ht="14.45" customHeight="1">
      <c r="B42" s="15"/>
      <c r="L42" s="15"/>
    </row>
    <row r="43" spans="2:12" ht="14.45" customHeight="1">
      <c r="B43" s="15"/>
      <c r="L43" s="15"/>
    </row>
    <row r="44" spans="2:12" ht="14.45" customHeight="1">
      <c r="B44" s="15"/>
      <c r="L44" s="15"/>
    </row>
    <row r="45" spans="2:12" ht="14.45" customHeight="1">
      <c r="B45" s="15"/>
      <c r="L45" s="15"/>
    </row>
    <row r="46" spans="2:12" ht="14.45" customHeight="1">
      <c r="B46" s="15"/>
      <c r="L46" s="15"/>
    </row>
    <row r="47" spans="2:12" ht="14.45" customHeight="1">
      <c r="B47" s="15"/>
      <c r="L47" s="15"/>
    </row>
    <row r="48" spans="2:12" ht="14.45" customHeight="1">
      <c r="B48" s="15"/>
      <c r="L48" s="15"/>
    </row>
    <row r="49" spans="2:12" ht="14.45" customHeight="1">
      <c r="B49" s="15"/>
      <c r="L49" s="15"/>
    </row>
    <row r="50" spans="2:12" s="1" customFormat="1" ht="14.45" customHeight="1">
      <c r="B50" s="24"/>
      <c r="D50" s="33" t="s">
        <v>42</v>
      </c>
      <c r="E50" s="34"/>
      <c r="F50" s="34"/>
      <c r="G50" s="33" t="s">
        <v>43</v>
      </c>
      <c r="H50" s="34"/>
      <c r="I50" s="34"/>
      <c r="J50" s="34"/>
      <c r="K50" s="34"/>
      <c r="L50" s="24"/>
    </row>
    <row r="51" spans="2:12" ht="12">
      <c r="B51" s="15"/>
      <c r="L51" s="15"/>
    </row>
    <row r="52" spans="2:12" ht="12">
      <c r="B52" s="15"/>
      <c r="L52" s="15"/>
    </row>
    <row r="53" spans="2:12" ht="12">
      <c r="B53" s="15"/>
      <c r="L53" s="15"/>
    </row>
    <row r="54" spans="2:12" ht="12">
      <c r="B54" s="15"/>
      <c r="L54" s="15"/>
    </row>
    <row r="55" spans="2:12" ht="12">
      <c r="B55" s="15"/>
      <c r="L55" s="15"/>
    </row>
    <row r="56" spans="2:12" ht="12">
      <c r="B56" s="15"/>
      <c r="L56" s="15"/>
    </row>
    <row r="57" spans="2:12" ht="12">
      <c r="B57" s="15"/>
      <c r="L57" s="15"/>
    </row>
    <row r="58" spans="2:12" ht="12">
      <c r="B58" s="15"/>
      <c r="L58" s="15"/>
    </row>
    <row r="59" spans="2:12" ht="12">
      <c r="B59" s="15"/>
      <c r="L59" s="15"/>
    </row>
    <row r="60" spans="2:12" ht="12">
      <c r="B60" s="15"/>
      <c r="L60" s="15"/>
    </row>
    <row r="61" spans="2:12" s="1" customFormat="1" ht="12.75">
      <c r="B61" s="24"/>
      <c r="D61" s="35" t="s">
        <v>44</v>
      </c>
      <c r="E61" s="26"/>
      <c r="F61" s="91" t="s">
        <v>45</v>
      </c>
      <c r="G61" s="35" t="s">
        <v>44</v>
      </c>
      <c r="H61" s="26"/>
      <c r="I61" s="26"/>
      <c r="J61" s="92" t="s">
        <v>45</v>
      </c>
      <c r="K61" s="26"/>
      <c r="L61" s="24"/>
    </row>
    <row r="62" spans="2:12" ht="12">
      <c r="B62" s="15"/>
      <c r="L62" s="15"/>
    </row>
    <row r="63" spans="2:12" ht="12">
      <c r="B63" s="15"/>
      <c r="L63" s="15"/>
    </row>
    <row r="64" spans="2:12" ht="12">
      <c r="B64" s="15"/>
      <c r="L64" s="15"/>
    </row>
    <row r="65" spans="2:12" s="1" customFormat="1" ht="12.75">
      <c r="B65" s="24"/>
      <c r="D65" s="33" t="s">
        <v>46</v>
      </c>
      <c r="E65" s="34"/>
      <c r="F65" s="34"/>
      <c r="G65" s="33" t="s">
        <v>47</v>
      </c>
      <c r="H65" s="34"/>
      <c r="I65" s="34"/>
      <c r="J65" s="34"/>
      <c r="K65" s="34"/>
      <c r="L65" s="24"/>
    </row>
    <row r="66" spans="2:12" ht="12">
      <c r="B66" s="15"/>
      <c r="L66" s="15"/>
    </row>
    <row r="67" spans="2:12" ht="12">
      <c r="B67" s="15"/>
      <c r="L67" s="15"/>
    </row>
    <row r="68" spans="2:12" ht="12">
      <c r="B68" s="15"/>
      <c r="L68" s="15"/>
    </row>
    <row r="69" spans="2:12" ht="12">
      <c r="B69" s="15"/>
      <c r="L69" s="15"/>
    </row>
    <row r="70" spans="2:12" ht="12">
      <c r="B70" s="15"/>
      <c r="L70" s="15"/>
    </row>
    <row r="71" spans="2:12" ht="12">
      <c r="B71" s="15"/>
      <c r="L71" s="15"/>
    </row>
    <row r="72" spans="2:12" ht="12">
      <c r="B72" s="15"/>
      <c r="L72" s="15"/>
    </row>
    <row r="73" spans="2:12" ht="12">
      <c r="B73" s="15"/>
      <c r="L73" s="15"/>
    </row>
    <row r="74" spans="2:12" ht="12">
      <c r="B74" s="15"/>
      <c r="L74" s="15"/>
    </row>
    <row r="75" spans="2:12" ht="12">
      <c r="B75" s="15"/>
      <c r="L75" s="15"/>
    </row>
    <row r="76" spans="2:12" s="1" customFormat="1" ht="12.75">
      <c r="B76" s="24"/>
      <c r="D76" s="35" t="s">
        <v>44</v>
      </c>
      <c r="E76" s="26"/>
      <c r="F76" s="91" t="s">
        <v>45</v>
      </c>
      <c r="G76" s="35" t="s">
        <v>44</v>
      </c>
      <c r="H76" s="26"/>
      <c r="I76" s="26"/>
      <c r="J76" s="92" t="s">
        <v>45</v>
      </c>
      <c r="K76" s="26"/>
      <c r="L76" s="24"/>
    </row>
    <row r="77" spans="2:12" s="1" customFormat="1" ht="14.4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24"/>
    </row>
    <row r="81" spans="2:12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24"/>
    </row>
    <row r="82" spans="2:12" s="1" customFormat="1" ht="24.95" customHeight="1">
      <c r="B82" s="24"/>
      <c r="C82" s="16" t="s">
        <v>89</v>
      </c>
      <c r="L82" s="24"/>
    </row>
    <row r="83" spans="2:12" s="1" customFormat="1" ht="6.95" customHeight="1">
      <c r="B83" s="24"/>
      <c r="L83" s="24"/>
    </row>
    <row r="84" spans="2:12" s="1" customFormat="1" ht="12" customHeight="1">
      <c r="B84" s="24"/>
      <c r="C84" s="21" t="s">
        <v>14</v>
      </c>
      <c r="L84" s="24"/>
    </row>
    <row r="85" spans="2:12" s="1" customFormat="1" ht="26.25" customHeight="1">
      <c r="B85" s="24"/>
      <c r="E85" s="180" t="str">
        <f>E7</f>
        <v>Rekonstrukce stávajících dopravního kamerového systému Masarykova x Štefánikova, Ústí n.L.</v>
      </c>
      <c r="F85" s="181"/>
      <c r="G85" s="181"/>
      <c r="H85" s="181"/>
      <c r="L85" s="24"/>
    </row>
    <row r="86" spans="2:12" s="1" customFormat="1" ht="12" customHeight="1">
      <c r="B86" s="24"/>
      <c r="C86" s="21" t="s">
        <v>87</v>
      </c>
      <c r="L86" s="24"/>
    </row>
    <row r="87" spans="2:12" s="1" customFormat="1" ht="16.5" customHeight="1">
      <c r="B87" s="24"/>
      <c r="E87" s="150" t="str">
        <f>E9</f>
        <v>Etapa 3 - MUR</v>
      </c>
      <c r="F87" s="179"/>
      <c r="G87" s="179"/>
      <c r="H87" s="179"/>
      <c r="L87" s="24"/>
    </row>
    <row r="88" spans="2:12" s="1" customFormat="1" ht="6.95" customHeight="1">
      <c r="B88" s="24"/>
      <c r="L88" s="24"/>
    </row>
    <row r="89" spans="2:12" s="1" customFormat="1" ht="12" customHeight="1">
      <c r="B89" s="24"/>
      <c r="C89" s="21" t="s">
        <v>18</v>
      </c>
      <c r="F89" s="19" t="str">
        <f>F12</f>
        <v xml:space="preserve"> </v>
      </c>
      <c r="I89" s="21" t="s">
        <v>20</v>
      </c>
      <c r="J89" s="44">
        <f>IF(J12="","",J12)</f>
        <v>45027</v>
      </c>
      <c r="L89" s="24"/>
    </row>
    <row r="90" spans="2:12" s="1" customFormat="1" ht="6.95" customHeight="1">
      <c r="B90" s="24"/>
      <c r="L90" s="24"/>
    </row>
    <row r="91" spans="2:12" s="1" customFormat="1" ht="15.2" customHeight="1">
      <c r="B91" s="24"/>
      <c r="C91" s="21" t="s">
        <v>21</v>
      </c>
      <c r="F91" s="19" t="str">
        <f>E15</f>
        <v xml:space="preserve"> </v>
      </c>
      <c r="I91" s="21" t="s">
        <v>25</v>
      </c>
      <c r="J91" s="22" t="str">
        <f>E21</f>
        <v xml:space="preserve"> </v>
      </c>
      <c r="L91" s="24"/>
    </row>
    <row r="92" spans="2:12" s="1" customFormat="1" ht="15.2" customHeight="1">
      <c r="B92" s="24"/>
      <c r="C92" s="21" t="s">
        <v>24</v>
      </c>
      <c r="F92" s="19" t="str">
        <f>IF(E18="","",E18)</f>
        <v xml:space="preserve"> </v>
      </c>
      <c r="I92" s="21" t="s">
        <v>27</v>
      </c>
      <c r="J92" s="22" t="str">
        <f>E24</f>
        <v xml:space="preserve"> </v>
      </c>
      <c r="L92" s="24"/>
    </row>
    <row r="93" spans="2:12" s="1" customFormat="1" ht="10.35" customHeight="1">
      <c r="B93" s="24"/>
      <c r="L93" s="24"/>
    </row>
    <row r="94" spans="2:12" s="1" customFormat="1" ht="29.25" customHeight="1">
      <c r="B94" s="24"/>
      <c r="C94" s="93" t="s">
        <v>90</v>
      </c>
      <c r="D94" s="85"/>
      <c r="E94" s="85"/>
      <c r="F94" s="85"/>
      <c r="G94" s="85"/>
      <c r="H94" s="85"/>
      <c r="I94" s="85"/>
      <c r="J94" s="94" t="s">
        <v>91</v>
      </c>
      <c r="K94" s="85"/>
      <c r="L94" s="24"/>
    </row>
    <row r="95" spans="2:12" s="1" customFormat="1" ht="10.35" customHeight="1">
      <c r="B95" s="24"/>
      <c r="L95" s="24"/>
    </row>
    <row r="96" spans="2:43" s="1" customFormat="1" ht="22.9" customHeight="1">
      <c r="B96" s="24"/>
      <c r="C96" s="95" t="s">
        <v>92</v>
      </c>
      <c r="J96" s="57">
        <f>J121</f>
        <v>0</v>
      </c>
      <c r="L96" s="24"/>
      <c r="AQ96" s="12" t="s">
        <v>93</v>
      </c>
    </row>
    <row r="97" spans="2:12" s="8" customFormat="1" ht="24.95" customHeight="1">
      <c r="B97" s="96"/>
      <c r="D97" s="97" t="s">
        <v>94</v>
      </c>
      <c r="E97" s="98"/>
      <c r="F97" s="98"/>
      <c r="G97" s="98"/>
      <c r="H97" s="98"/>
      <c r="I97" s="98"/>
      <c r="J97" s="99">
        <f>J122</f>
        <v>0</v>
      </c>
      <c r="L97" s="96"/>
    </row>
    <row r="98" spans="2:12" s="8" customFormat="1" ht="24.95" customHeight="1">
      <c r="B98" s="96"/>
      <c r="D98" s="97" t="s">
        <v>95</v>
      </c>
      <c r="E98" s="98"/>
      <c r="F98" s="98"/>
      <c r="G98" s="98"/>
      <c r="H98" s="98"/>
      <c r="I98" s="98"/>
      <c r="J98" s="99">
        <f>J151</f>
        <v>0</v>
      </c>
      <c r="L98" s="96"/>
    </row>
    <row r="99" spans="2:12" s="8" customFormat="1" ht="24.95" customHeight="1">
      <c r="B99" s="96"/>
      <c r="D99" s="97" t="s">
        <v>96</v>
      </c>
      <c r="E99" s="98"/>
      <c r="F99" s="98"/>
      <c r="G99" s="98"/>
      <c r="H99" s="98"/>
      <c r="I99" s="98"/>
      <c r="J99" s="99">
        <f>J154</f>
        <v>0</v>
      </c>
      <c r="L99" s="96"/>
    </row>
    <row r="100" spans="2:12" s="8" customFormat="1" ht="24.95" customHeight="1">
      <c r="B100" s="96"/>
      <c r="D100" s="97" t="s">
        <v>97</v>
      </c>
      <c r="E100" s="98"/>
      <c r="F100" s="98"/>
      <c r="G100" s="98"/>
      <c r="H100" s="98"/>
      <c r="I100" s="98"/>
      <c r="J100" s="99">
        <f>J171</f>
        <v>0</v>
      </c>
      <c r="L100" s="96"/>
    </row>
    <row r="101" spans="2:12" s="8" customFormat="1" ht="24.95" customHeight="1">
      <c r="B101" s="96"/>
      <c r="D101" s="97" t="s">
        <v>98</v>
      </c>
      <c r="E101" s="98"/>
      <c r="F101" s="98"/>
      <c r="G101" s="98"/>
      <c r="H101" s="98"/>
      <c r="I101" s="98"/>
      <c r="J101" s="99">
        <f>J174</f>
        <v>0</v>
      </c>
      <c r="L101" s="96"/>
    </row>
    <row r="102" spans="2:12" s="1" customFormat="1" ht="21.75" customHeight="1">
      <c r="B102" s="24"/>
      <c r="L102" s="24"/>
    </row>
    <row r="103" spans="2:12" s="1" customFormat="1" ht="6.95" customHeight="1"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24"/>
    </row>
    <row r="107" spans="2:12" s="1" customFormat="1" ht="6.95" customHeight="1"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24"/>
    </row>
    <row r="108" spans="2:12" s="1" customFormat="1" ht="24.95" customHeight="1">
      <c r="B108" s="24"/>
      <c r="C108" s="16" t="s">
        <v>99</v>
      </c>
      <c r="L108" s="24"/>
    </row>
    <row r="109" spans="2:12" s="1" customFormat="1" ht="6.95" customHeight="1">
      <c r="B109" s="24"/>
      <c r="L109" s="24"/>
    </row>
    <row r="110" spans="2:12" s="1" customFormat="1" ht="12" customHeight="1">
      <c r="B110" s="24"/>
      <c r="C110" s="21" t="s">
        <v>14</v>
      </c>
      <c r="L110" s="24"/>
    </row>
    <row r="111" spans="2:12" s="1" customFormat="1" ht="26.25" customHeight="1">
      <c r="B111" s="24"/>
      <c r="E111" s="180" t="str">
        <f>E7</f>
        <v>Rekonstrukce stávajících dopravního kamerového systému Masarykova x Štefánikova, Ústí n.L.</v>
      </c>
      <c r="F111" s="181"/>
      <c r="G111" s="181"/>
      <c r="H111" s="181"/>
      <c r="L111" s="24"/>
    </row>
    <row r="112" spans="2:12" s="1" customFormat="1" ht="12" customHeight="1">
      <c r="B112" s="24"/>
      <c r="C112" s="21" t="s">
        <v>87</v>
      </c>
      <c r="L112" s="24"/>
    </row>
    <row r="113" spans="2:12" s="1" customFormat="1" ht="16.5" customHeight="1">
      <c r="B113" s="24"/>
      <c r="E113" s="150" t="str">
        <f>E9</f>
        <v>Etapa 3 - MUR</v>
      </c>
      <c r="F113" s="179"/>
      <c r="G113" s="179"/>
      <c r="H113" s="179"/>
      <c r="L113" s="24"/>
    </row>
    <row r="114" spans="2:12" s="1" customFormat="1" ht="6.95" customHeight="1">
      <c r="B114" s="24"/>
      <c r="L114" s="24"/>
    </row>
    <row r="115" spans="2:12" s="1" customFormat="1" ht="12" customHeight="1">
      <c r="B115" s="24"/>
      <c r="C115" s="21" t="s">
        <v>18</v>
      </c>
      <c r="F115" s="19" t="str">
        <f>F12</f>
        <v xml:space="preserve"> </v>
      </c>
      <c r="I115" s="21" t="s">
        <v>20</v>
      </c>
      <c r="J115" s="44">
        <f>IF(J12="","",J12)</f>
        <v>45027</v>
      </c>
      <c r="L115" s="24"/>
    </row>
    <row r="116" spans="2:12" s="1" customFormat="1" ht="6.95" customHeight="1">
      <c r="B116" s="24"/>
      <c r="L116" s="24"/>
    </row>
    <row r="117" spans="2:12" s="1" customFormat="1" ht="15.2" customHeight="1">
      <c r="B117" s="24"/>
      <c r="C117" s="21" t="s">
        <v>21</v>
      </c>
      <c r="F117" s="19" t="str">
        <f>E15</f>
        <v xml:space="preserve"> </v>
      </c>
      <c r="I117" s="21" t="s">
        <v>25</v>
      </c>
      <c r="J117" s="22" t="str">
        <f>E21</f>
        <v xml:space="preserve"> </v>
      </c>
      <c r="L117" s="24"/>
    </row>
    <row r="118" spans="2:12" s="1" customFormat="1" ht="15.2" customHeight="1">
      <c r="B118" s="24"/>
      <c r="C118" s="21" t="s">
        <v>24</v>
      </c>
      <c r="F118" s="19" t="str">
        <f>IF(E18="","",E18)</f>
        <v xml:space="preserve"> </v>
      </c>
      <c r="I118" s="21" t="s">
        <v>27</v>
      </c>
      <c r="J118" s="22" t="str">
        <f>E24</f>
        <v xml:space="preserve"> </v>
      </c>
      <c r="L118" s="24"/>
    </row>
    <row r="119" spans="2:12" s="1" customFormat="1" ht="10.35" customHeight="1">
      <c r="B119" s="24"/>
      <c r="L119" s="24"/>
    </row>
    <row r="120" spans="2:20" s="9" customFormat="1" ht="29.25" customHeight="1">
      <c r="B120" s="100"/>
      <c r="C120" s="101" t="s">
        <v>100</v>
      </c>
      <c r="D120" s="102" t="s">
        <v>54</v>
      </c>
      <c r="E120" s="102" t="s">
        <v>50</v>
      </c>
      <c r="F120" s="102" t="s">
        <v>51</v>
      </c>
      <c r="G120" s="102" t="s">
        <v>101</v>
      </c>
      <c r="H120" s="102" t="s">
        <v>102</v>
      </c>
      <c r="I120" s="102" t="s">
        <v>103</v>
      </c>
      <c r="J120" s="102" t="s">
        <v>91</v>
      </c>
      <c r="K120" s="103" t="s">
        <v>104</v>
      </c>
      <c r="L120" s="100"/>
      <c r="M120" s="50" t="s">
        <v>1</v>
      </c>
      <c r="N120" s="51" t="s">
        <v>33</v>
      </c>
      <c r="O120" s="51" t="s">
        <v>105</v>
      </c>
      <c r="P120" s="51" t="s">
        <v>106</v>
      </c>
      <c r="Q120" s="51" t="s">
        <v>107</v>
      </c>
      <c r="R120" s="51" t="s">
        <v>108</v>
      </c>
      <c r="S120" s="51" t="s">
        <v>109</v>
      </c>
      <c r="T120" s="52" t="s">
        <v>110</v>
      </c>
    </row>
    <row r="121" spans="2:59" s="1" customFormat="1" ht="22.9" customHeight="1">
      <c r="B121" s="24"/>
      <c r="C121" s="55" t="s">
        <v>111</v>
      </c>
      <c r="J121" s="104">
        <f>BG121</f>
        <v>0</v>
      </c>
      <c r="L121" s="24"/>
      <c r="M121" s="53"/>
      <c r="N121" s="45"/>
      <c r="O121" s="45"/>
      <c r="P121" s="105">
        <f>P122+P151+P154+P171+P174</f>
        <v>0</v>
      </c>
      <c r="Q121" s="45"/>
      <c r="R121" s="105">
        <f>R122+R151+R154+R171+R174</f>
        <v>0</v>
      </c>
      <c r="S121" s="45"/>
      <c r="T121" s="106">
        <f>T122+T151+T154+T171+T174</f>
        <v>0</v>
      </c>
      <c r="AP121" s="12" t="s">
        <v>68</v>
      </c>
      <c r="AQ121" s="12" t="s">
        <v>93</v>
      </c>
      <c r="BG121" s="107">
        <f>BG122+BG151+BG154+BG171+BG174</f>
        <v>0</v>
      </c>
    </row>
    <row r="122" spans="2:59" s="10" customFormat="1" ht="25.9" customHeight="1">
      <c r="B122" s="108"/>
      <c r="D122" s="109" t="s">
        <v>68</v>
      </c>
      <c r="E122" s="110" t="s">
        <v>112</v>
      </c>
      <c r="F122" s="110" t="s">
        <v>113</v>
      </c>
      <c r="J122" s="111">
        <f>BG122</f>
        <v>0</v>
      </c>
      <c r="L122" s="108"/>
      <c r="M122" s="112"/>
      <c r="P122" s="113">
        <f>SUM(P123:P150)</f>
        <v>0</v>
      </c>
      <c r="R122" s="113">
        <f>SUM(R123:R150)</f>
        <v>0</v>
      </c>
      <c r="T122" s="114">
        <f>SUM(T123:T150)</f>
        <v>0</v>
      </c>
      <c r="AN122" s="109" t="s">
        <v>77</v>
      </c>
      <c r="AP122" s="115" t="s">
        <v>68</v>
      </c>
      <c r="AQ122" s="115" t="s">
        <v>69</v>
      </c>
      <c r="AU122" s="109" t="s">
        <v>114</v>
      </c>
      <c r="BG122" s="116">
        <f>SUM(BG123:BG150)</f>
        <v>0</v>
      </c>
    </row>
    <row r="123" spans="2:61" s="1" customFormat="1" ht="44.25" customHeight="1">
      <c r="B123" s="117"/>
      <c r="C123" s="118" t="s">
        <v>77</v>
      </c>
      <c r="D123" s="118" t="s">
        <v>115</v>
      </c>
      <c r="E123" s="119" t="s">
        <v>116</v>
      </c>
      <c r="F123" s="120" t="s">
        <v>117</v>
      </c>
      <c r="G123" s="121" t="s">
        <v>118</v>
      </c>
      <c r="H123" s="122">
        <v>1</v>
      </c>
      <c r="I123" s="123"/>
      <c r="J123" s="123">
        <f aca="true" t="shared" si="0" ref="J123:J150">ROUND(I123*H123,2)</f>
        <v>0</v>
      </c>
      <c r="K123" s="120" t="s">
        <v>1</v>
      </c>
      <c r="L123" s="124"/>
      <c r="M123" s="125" t="s">
        <v>1</v>
      </c>
      <c r="N123" s="126" t="s">
        <v>34</v>
      </c>
      <c r="O123" s="127">
        <v>0</v>
      </c>
      <c r="P123" s="127">
        <f aca="true" t="shared" si="1" ref="P123:P150">O123*H123</f>
        <v>0</v>
      </c>
      <c r="Q123" s="127">
        <v>0</v>
      </c>
      <c r="R123" s="127">
        <f aca="true" t="shared" si="2" ref="R123:R150">Q123*H123</f>
        <v>0</v>
      </c>
      <c r="S123" s="127">
        <v>0</v>
      </c>
      <c r="T123" s="128">
        <f aca="true" t="shared" si="3" ref="T123:T150">S123*H123</f>
        <v>0</v>
      </c>
      <c r="AN123" s="129" t="s">
        <v>119</v>
      </c>
      <c r="AP123" s="129" t="s">
        <v>115</v>
      </c>
      <c r="AQ123" s="129" t="s">
        <v>77</v>
      </c>
      <c r="AU123" s="12" t="s">
        <v>114</v>
      </c>
      <c r="BA123" s="130">
        <f aca="true" t="shared" si="4" ref="BA123:BA150">IF(N123="základní",J123,0)</f>
        <v>0</v>
      </c>
      <c r="BB123" s="130">
        <f aca="true" t="shared" si="5" ref="BB123:BB150">IF(N123="snížená",J123,0)</f>
        <v>0</v>
      </c>
      <c r="BC123" s="130">
        <f aca="true" t="shared" si="6" ref="BC123:BC150">IF(N123="zákl. přenesená",J123,0)</f>
        <v>0</v>
      </c>
      <c r="BD123" s="130">
        <f aca="true" t="shared" si="7" ref="BD123:BD150">IF(N123="sníž. přenesená",J123,0)</f>
        <v>0</v>
      </c>
      <c r="BE123" s="130">
        <f aca="true" t="shared" si="8" ref="BE123:BE150">IF(N123="nulová",J123,0)</f>
        <v>0</v>
      </c>
      <c r="BF123" s="12" t="s">
        <v>77</v>
      </c>
      <c r="BG123" s="130">
        <f aca="true" t="shared" si="9" ref="BG123:BG150">ROUND(I123*H123,2)</f>
        <v>0</v>
      </c>
      <c r="BH123" s="12" t="s">
        <v>120</v>
      </c>
      <c r="BI123" s="129" t="s">
        <v>349</v>
      </c>
    </row>
    <row r="124" spans="2:61" s="1" customFormat="1" ht="48">
      <c r="B124" s="117"/>
      <c r="C124" s="118" t="s">
        <v>79</v>
      </c>
      <c r="D124" s="118" t="s">
        <v>115</v>
      </c>
      <c r="E124" s="119" t="s">
        <v>122</v>
      </c>
      <c r="F124" s="120" t="s">
        <v>123</v>
      </c>
      <c r="G124" s="121" t="s">
        <v>118</v>
      </c>
      <c r="H124" s="122">
        <v>2</v>
      </c>
      <c r="I124" s="123"/>
      <c r="J124" s="123">
        <f t="shared" si="0"/>
        <v>0</v>
      </c>
      <c r="K124" s="120" t="s">
        <v>1</v>
      </c>
      <c r="L124" s="124"/>
      <c r="M124" s="125" t="s">
        <v>1</v>
      </c>
      <c r="N124" s="126" t="s">
        <v>34</v>
      </c>
      <c r="O124" s="127">
        <v>0</v>
      </c>
      <c r="P124" s="127">
        <f t="shared" si="1"/>
        <v>0</v>
      </c>
      <c r="Q124" s="127">
        <v>0</v>
      </c>
      <c r="R124" s="127">
        <f t="shared" si="2"/>
        <v>0</v>
      </c>
      <c r="S124" s="127">
        <v>0</v>
      </c>
      <c r="T124" s="128">
        <f t="shared" si="3"/>
        <v>0</v>
      </c>
      <c r="AN124" s="129" t="s">
        <v>119</v>
      </c>
      <c r="AP124" s="129" t="s">
        <v>115</v>
      </c>
      <c r="AQ124" s="129" t="s">
        <v>77</v>
      </c>
      <c r="AU124" s="12" t="s">
        <v>114</v>
      </c>
      <c r="BA124" s="130">
        <f t="shared" si="4"/>
        <v>0</v>
      </c>
      <c r="BB124" s="130">
        <f t="shared" si="5"/>
        <v>0</v>
      </c>
      <c r="BC124" s="130">
        <f t="shared" si="6"/>
        <v>0</v>
      </c>
      <c r="BD124" s="130">
        <f t="shared" si="7"/>
        <v>0</v>
      </c>
      <c r="BE124" s="130">
        <f t="shared" si="8"/>
        <v>0</v>
      </c>
      <c r="BF124" s="12" t="s">
        <v>77</v>
      </c>
      <c r="BG124" s="130">
        <f t="shared" si="9"/>
        <v>0</v>
      </c>
      <c r="BH124" s="12" t="s">
        <v>120</v>
      </c>
      <c r="BI124" s="129" t="s">
        <v>350</v>
      </c>
    </row>
    <row r="125" spans="2:61" s="1" customFormat="1" ht="24">
      <c r="B125" s="117"/>
      <c r="C125" s="118" t="s">
        <v>125</v>
      </c>
      <c r="D125" s="118" t="s">
        <v>115</v>
      </c>
      <c r="E125" s="119" t="s">
        <v>126</v>
      </c>
      <c r="F125" s="120" t="s">
        <v>127</v>
      </c>
      <c r="G125" s="121" t="s">
        <v>118</v>
      </c>
      <c r="H125" s="122">
        <v>2</v>
      </c>
      <c r="I125" s="123"/>
      <c r="J125" s="123">
        <f t="shared" si="0"/>
        <v>0</v>
      </c>
      <c r="K125" s="120" t="s">
        <v>1</v>
      </c>
      <c r="L125" s="124"/>
      <c r="M125" s="125" t="s">
        <v>1</v>
      </c>
      <c r="N125" s="126" t="s">
        <v>34</v>
      </c>
      <c r="O125" s="127">
        <v>0</v>
      </c>
      <c r="P125" s="127">
        <f t="shared" si="1"/>
        <v>0</v>
      </c>
      <c r="Q125" s="127">
        <v>0</v>
      </c>
      <c r="R125" s="127">
        <f t="shared" si="2"/>
        <v>0</v>
      </c>
      <c r="S125" s="127">
        <v>0</v>
      </c>
      <c r="T125" s="128">
        <f t="shared" si="3"/>
        <v>0</v>
      </c>
      <c r="AN125" s="129" t="s">
        <v>119</v>
      </c>
      <c r="AP125" s="129" t="s">
        <v>115</v>
      </c>
      <c r="AQ125" s="129" t="s">
        <v>77</v>
      </c>
      <c r="AU125" s="12" t="s">
        <v>114</v>
      </c>
      <c r="BA125" s="130">
        <f t="shared" si="4"/>
        <v>0</v>
      </c>
      <c r="BB125" s="130">
        <f t="shared" si="5"/>
        <v>0</v>
      </c>
      <c r="BC125" s="130">
        <f t="shared" si="6"/>
        <v>0</v>
      </c>
      <c r="BD125" s="130">
        <f t="shared" si="7"/>
        <v>0</v>
      </c>
      <c r="BE125" s="130">
        <f t="shared" si="8"/>
        <v>0</v>
      </c>
      <c r="BF125" s="12" t="s">
        <v>77</v>
      </c>
      <c r="BG125" s="130">
        <f t="shared" si="9"/>
        <v>0</v>
      </c>
      <c r="BH125" s="12" t="s">
        <v>120</v>
      </c>
      <c r="BI125" s="129" t="s">
        <v>79</v>
      </c>
    </row>
    <row r="126" spans="2:61" s="1" customFormat="1" ht="24">
      <c r="B126" s="117"/>
      <c r="C126" s="118" t="s">
        <v>120</v>
      </c>
      <c r="D126" s="118" t="s">
        <v>115</v>
      </c>
      <c r="E126" s="119" t="s">
        <v>128</v>
      </c>
      <c r="F126" s="120" t="s">
        <v>129</v>
      </c>
      <c r="G126" s="121" t="s">
        <v>118</v>
      </c>
      <c r="H126" s="122">
        <v>4</v>
      </c>
      <c r="I126" s="123"/>
      <c r="J126" s="123">
        <f t="shared" si="0"/>
        <v>0</v>
      </c>
      <c r="K126" s="120" t="s">
        <v>1</v>
      </c>
      <c r="L126" s="124"/>
      <c r="M126" s="125" t="s">
        <v>1</v>
      </c>
      <c r="N126" s="126" t="s">
        <v>34</v>
      </c>
      <c r="O126" s="127">
        <v>0</v>
      </c>
      <c r="P126" s="127">
        <f t="shared" si="1"/>
        <v>0</v>
      </c>
      <c r="Q126" s="127">
        <v>0</v>
      </c>
      <c r="R126" s="127">
        <f t="shared" si="2"/>
        <v>0</v>
      </c>
      <c r="S126" s="127">
        <v>0</v>
      </c>
      <c r="T126" s="128">
        <f t="shared" si="3"/>
        <v>0</v>
      </c>
      <c r="AN126" s="129" t="s">
        <v>119</v>
      </c>
      <c r="AP126" s="129" t="s">
        <v>115</v>
      </c>
      <c r="AQ126" s="129" t="s">
        <v>77</v>
      </c>
      <c r="AU126" s="12" t="s">
        <v>114</v>
      </c>
      <c r="BA126" s="130">
        <f t="shared" si="4"/>
        <v>0</v>
      </c>
      <c r="BB126" s="130">
        <f t="shared" si="5"/>
        <v>0</v>
      </c>
      <c r="BC126" s="130">
        <f t="shared" si="6"/>
        <v>0</v>
      </c>
      <c r="BD126" s="130">
        <f t="shared" si="7"/>
        <v>0</v>
      </c>
      <c r="BE126" s="130">
        <f t="shared" si="8"/>
        <v>0</v>
      </c>
      <c r="BF126" s="12" t="s">
        <v>77</v>
      </c>
      <c r="BG126" s="130">
        <f t="shared" si="9"/>
        <v>0</v>
      </c>
      <c r="BH126" s="12" t="s">
        <v>120</v>
      </c>
      <c r="BI126" s="129" t="s">
        <v>120</v>
      </c>
    </row>
    <row r="127" spans="2:61" s="1" customFormat="1" ht="44.25" customHeight="1">
      <c r="B127" s="117"/>
      <c r="C127" s="118" t="s">
        <v>130</v>
      </c>
      <c r="D127" s="118" t="s">
        <v>115</v>
      </c>
      <c r="E127" s="119" t="s">
        <v>131</v>
      </c>
      <c r="F127" s="120" t="s">
        <v>132</v>
      </c>
      <c r="G127" s="121" t="s">
        <v>118</v>
      </c>
      <c r="H127" s="122">
        <v>2</v>
      </c>
      <c r="I127" s="123"/>
      <c r="J127" s="123">
        <f t="shared" si="0"/>
        <v>0</v>
      </c>
      <c r="K127" s="120" t="s">
        <v>1</v>
      </c>
      <c r="L127" s="124"/>
      <c r="M127" s="125" t="s">
        <v>1</v>
      </c>
      <c r="N127" s="126" t="s">
        <v>34</v>
      </c>
      <c r="O127" s="127">
        <v>0</v>
      </c>
      <c r="P127" s="127">
        <f t="shared" si="1"/>
        <v>0</v>
      </c>
      <c r="Q127" s="127">
        <v>0</v>
      </c>
      <c r="R127" s="127">
        <f t="shared" si="2"/>
        <v>0</v>
      </c>
      <c r="S127" s="127">
        <v>0</v>
      </c>
      <c r="T127" s="128">
        <f t="shared" si="3"/>
        <v>0</v>
      </c>
      <c r="AN127" s="129" t="s">
        <v>119</v>
      </c>
      <c r="AP127" s="129" t="s">
        <v>115</v>
      </c>
      <c r="AQ127" s="129" t="s">
        <v>77</v>
      </c>
      <c r="AU127" s="12" t="s">
        <v>114</v>
      </c>
      <c r="BA127" s="130">
        <f t="shared" si="4"/>
        <v>0</v>
      </c>
      <c r="BB127" s="130">
        <f t="shared" si="5"/>
        <v>0</v>
      </c>
      <c r="BC127" s="130">
        <f t="shared" si="6"/>
        <v>0</v>
      </c>
      <c r="BD127" s="130">
        <f t="shared" si="7"/>
        <v>0</v>
      </c>
      <c r="BE127" s="130">
        <f t="shared" si="8"/>
        <v>0</v>
      </c>
      <c r="BF127" s="12" t="s">
        <v>77</v>
      </c>
      <c r="BG127" s="130">
        <f t="shared" si="9"/>
        <v>0</v>
      </c>
      <c r="BH127" s="12" t="s">
        <v>120</v>
      </c>
      <c r="BI127" s="129" t="s">
        <v>133</v>
      </c>
    </row>
    <row r="128" spans="2:61" s="1" customFormat="1" ht="36">
      <c r="B128" s="117"/>
      <c r="C128" s="118" t="s">
        <v>133</v>
      </c>
      <c r="D128" s="118" t="s">
        <v>115</v>
      </c>
      <c r="E128" s="119" t="s">
        <v>351</v>
      </c>
      <c r="F128" s="120" t="s">
        <v>352</v>
      </c>
      <c r="G128" s="121" t="s">
        <v>118</v>
      </c>
      <c r="H128" s="122">
        <v>1</v>
      </c>
      <c r="I128" s="123"/>
      <c r="J128" s="123">
        <f t="shared" si="0"/>
        <v>0</v>
      </c>
      <c r="K128" s="120" t="s">
        <v>1</v>
      </c>
      <c r="L128" s="124"/>
      <c r="M128" s="125" t="s">
        <v>1</v>
      </c>
      <c r="N128" s="126" t="s">
        <v>34</v>
      </c>
      <c r="O128" s="127">
        <v>0</v>
      </c>
      <c r="P128" s="127">
        <f t="shared" si="1"/>
        <v>0</v>
      </c>
      <c r="Q128" s="127">
        <v>0</v>
      </c>
      <c r="R128" s="127">
        <f t="shared" si="2"/>
        <v>0</v>
      </c>
      <c r="S128" s="127">
        <v>0</v>
      </c>
      <c r="T128" s="128">
        <f t="shared" si="3"/>
        <v>0</v>
      </c>
      <c r="AN128" s="129" t="s">
        <v>119</v>
      </c>
      <c r="AP128" s="129" t="s">
        <v>115</v>
      </c>
      <c r="AQ128" s="129" t="s">
        <v>77</v>
      </c>
      <c r="AU128" s="12" t="s">
        <v>114</v>
      </c>
      <c r="BA128" s="130">
        <f t="shared" si="4"/>
        <v>0</v>
      </c>
      <c r="BB128" s="130">
        <f t="shared" si="5"/>
        <v>0</v>
      </c>
      <c r="BC128" s="130">
        <f t="shared" si="6"/>
        <v>0</v>
      </c>
      <c r="BD128" s="130">
        <f t="shared" si="7"/>
        <v>0</v>
      </c>
      <c r="BE128" s="130">
        <f t="shared" si="8"/>
        <v>0</v>
      </c>
      <c r="BF128" s="12" t="s">
        <v>77</v>
      </c>
      <c r="BG128" s="130">
        <f t="shared" si="9"/>
        <v>0</v>
      </c>
      <c r="BH128" s="12" t="s">
        <v>120</v>
      </c>
      <c r="BI128" s="129" t="s">
        <v>353</v>
      </c>
    </row>
    <row r="129" spans="2:61" s="1" customFormat="1" ht="33" customHeight="1">
      <c r="B129" s="117"/>
      <c r="C129" s="118" t="s">
        <v>136</v>
      </c>
      <c r="D129" s="118" t="s">
        <v>115</v>
      </c>
      <c r="E129" s="119" t="s">
        <v>354</v>
      </c>
      <c r="F129" s="120" t="s">
        <v>355</v>
      </c>
      <c r="G129" s="121" t="s">
        <v>118</v>
      </c>
      <c r="H129" s="122">
        <v>2</v>
      </c>
      <c r="I129" s="123"/>
      <c r="J129" s="123">
        <f t="shared" si="0"/>
        <v>0</v>
      </c>
      <c r="K129" s="120" t="s">
        <v>1</v>
      </c>
      <c r="L129" s="124"/>
      <c r="M129" s="125" t="s">
        <v>1</v>
      </c>
      <c r="N129" s="126" t="s">
        <v>34</v>
      </c>
      <c r="O129" s="127">
        <v>0</v>
      </c>
      <c r="P129" s="127">
        <f t="shared" si="1"/>
        <v>0</v>
      </c>
      <c r="Q129" s="127">
        <v>0</v>
      </c>
      <c r="R129" s="127">
        <f t="shared" si="2"/>
        <v>0</v>
      </c>
      <c r="S129" s="127">
        <v>0</v>
      </c>
      <c r="T129" s="128">
        <f t="shared" si="3"/>
        <v>0</v>
      </c>
      <c r="AN129" s="129" t="s">
        <v>119</v>
      </c>
      <c r="AP129" s="129" t="s">
        <v>115</v>
      </c>
      <c r="AQ129" s="129" t="s">
        <v>77</v>
      </c>
      <c r="AU129" s="12" t="s">
        <v>114</v>
      </c>
      <c r="BA129" s="130">
        <f t="shared" si="4"/>
        <v>0</v>
      </c>
      <c r="BB129" s="130">
        <f t="shared" si="5"/>
        <v>0</v>
      </c>
      <c r="BC129" s="130">
        <f t="shared" si="6"/>
        <v>0</v>
      </c>
      <c r="BD129" s="130">
        <f t="shared" si="7"/>
        <v>0</v>
      </c>
      <c r="BE129" s="130">
        <f t="shared" si="8"/>
        <v>0</v>
      </c>
      <c r="BF129" s="12" t="s">
        <v>77</v>
      </c>
      <c r="BG129" s="130">
        <f t="shared" si="9"/>
        <v>0</v>
      </c>
      <c r="BH129" s="12" t="s">
        <v>120</v>
      </c>
      <c r="BI129" s="129" t="s">
        <v>356</v>
      </c>
    </row>
    <row r="130" spans="2:61" s="1" customFormat="1" ht="16.5" customHeight="1">
      <c r="B130" s="117"/>
      <c r="C130" s="118" t="s">
        <v>119</v>
      </c>
      <c r="D130" s="118" t="s">
        <v>115</v>
      </c>
      <c r="E130" s="119" t="s">
        <v>357</v>
      </c>
      <c r="F130" s="120" t="s">
        <v>358</v>
      </c>
      <c r="G130" s="121" t="s">
        <v>118</v>
      </c>
      <c r="H130" s="122">
        <v>1</v>
      </c>
      <c r="I130" s="123"/>
      <c r="J130" s="123">
        <f t="shared" si="0"/>
        <v>0</v>
      </c>
      <c r="K130" s="120" t="s">
        <v>1</v>
      </c>
      <c r="L130" s="124"/>
      <c r="M130" s="125" t="s">
        <v>1</v>
      </c>
      <c r="N130" s="126" t="s">
        <v>34</v>
      </c>
      <c r="O130" s="127">
        <v>0</v>
      </c>
      <c r="P130" s="127">
        <f t="shared" si="1"/>
        <v>0</v>
      </c>
      <c r="Q130" s="127">
        <v>0</v>
      </c>
      <c r="R130" s="127">
        <f t="shared" si="2"/>
        <v>0</v>
      </c>
      <c r="S130" s="127">
        <v>0</v>
      </c>
      <c r="T130" s="128">
        <f t="shared" si="3"/>
        <v>0</v>
      </c>
      <c r="AN130" s="129" t="s">
        <v>119</v>
      </c>
      <c r="AP130" s="129" t="s">
        <v>115</v>
      </c>
      <c r="AQ130" s="129" t="s">
        <v>77</v>
      </c>
      <c r="AU130" s="12" t="s">
        <v>114</v>
      </c>
      <c r="BA130" s="130">
        <f t="shared" si="4"/>
        <v>0</v>
      </c>
      <c r="BB130" s="130">
        <f t="shared" si="5"/>
        <v>0</v>
      </c>
      <c r="BC130" s="130">
        <f t="shared" si="6"/>
        <v>0</v>
      </c>
      <c r="BD130" s="130">
        <f t="shared" si="7"/>
        <v>0</v>
      </c>
      <c r="BE130" s="130">
        <f t="shared" si="8"/>
        <v>0</v>
      </c>
      <c r="BF130" s="12" t="s">
        <v>77</v>
      </c>
      <c r="BG130" s="130">
        <f t="shared" si="9"/>
        <v>0</v>
      </c>
      <c r="BH130" s="12" t="s">
        <v>120</v>
      </c>
      <c r="BI130" s="129" t="s">
        <v>359</v>
      </c>
    </row>
    <row r="131" spans="2:61" s="1" customFormat="1" ht="24">
      <c r="B131" s="117"/>
      <c r="C131" s="118" t="s">
        <v>143</v>
      </c>
      <c r="D131" s="118" t="s">
        <v>115</v>
      </c>
      <c r="E131" s="119" t="s">
        <v>144</v>
      </c>
      <c r="F131" s="120" t="s">
        <v>145</v>
      </c>
      <c r="G131" s="121" t="s">
        <v>118</v>
      </c>
      <c r="H131" s="122">
        <v>5</v>
      </c>
      <c r="I131" s="123"/>
      <c r="J131" s="123">
        <f t="shared" si="0"/>
        <v>0</v>
      </c>
      <c r="K131" s="120" t="s">
        <v>1</v>
      </c>
      <c r="L131" s="124"/>
      <c r="M131" s="125" t="s">
        <v>1</v>
      </c>
      <c r="N131" s="126" t="s">
        <v>34</v>
      </c>
      <c r="O131" s="127">
        <v>0</v>
      </c>
      <c r="P131" s="127">
        <f t="shared" si="1"/>
        <v>0</v>
      </c>
      <c r="Q131" s="127">
        <v>0</v>
      </c>
      <c r="R131" s="127">
        <f t="shared" si="2"/>
        <v>0</v>
      </c>
      <c r="S131" s="127">
        <v>0</v>
      </c>
      <c r="T131" s="128">
        <f t="shared" si="3"/>
        <v>0</v>
      </c>
      <c r="AN131" s="129" t="s">
        <v>119</v>
      </c>
      <c r="AP131" s="129" t="s">
        <v>115</v>
      </c>
      <c r="AQ131" s="129" t="s">
        <v>77</v>
      </c>
      <c r="AU131" s="12" t="s">
        <v>114</v>
      </c>
      <c r="BA131" s="130">
        <f t="shared" si="4"/>
        <v>0</v>
      </c>
      <c r="BB131" s="130">
        <f t="shared" si="5"/>
        <v>0</v>
      </c>
      <c r="BC131" s="130">
        <f t="shared" si="6"/>
        <v>0</v>
      </c>
      <c r="BD131" s="130">
        <f t="shared" si="7"/>
        <v>0</v>
      </c>
      <c r="BE131" s="130">
        <f t="shared" si="8"/>
        <v>0</v>
      </c>
      <c r="BF131" s="12" t="s">
        <v>77</v>
      </c>
      <c r="BG131" s="130">
        <f t="shared" si="9"/>
        <v>0</v>
      </c>
      <c r="BH131" s="12" t="s">
        <v>120</v>
      </c>
      <c r="BI131" s="129" t="s">
        <v>119</v>
      </c>
    </row>
    <row r="132" spans="2:61" s="1" customFormat="1" ht="24">
      <c r="B132" s="117"/>
      <c r="C132" s="118" t="s">
        <v>146</v>
      </c>
      <c r="D132" s="118" t="s">
        <v>115</v>
      </c>
      <c r="E132" s="119" t="s">
        <v>147</v>
      </c>
      <c r="F132" s="120" t="s">
        <v>148</v>
      </c>
      <c r="G132" s="121" t="s">
        <v>118</v>
      </c>
      <c r="H132" s="122">
        <v>2</v>
      </c>
      <c r="I132" s="123"/>
      <c r="J132" s="123">
        <f t="shared" si="0"/>
        <v>0</v>
      </c>
      <c r="K132" s="120" t="s">
        <v>1</v>
      </c>
      <c r="L132" s="124"/>
      <c r="M132" s="125" t="s">
        <v>1</v>
      </c>
      <c r="N132" s="126" t="s">
        <v>34</v>
      </c>
      <c r="O132" s="127">
        <v>0</v>
      </c>
      <c r="P132" s="127">
        <f t="shared" si="1"/>
        <v>0</v>
      </c>
      <c r="Q132" s="127">
        <v>0</v>
      </c>
      <c r="R132" s="127">
        <f t="shared" si="2"/>
        <v>0</v>
      </c>
      <c r="S132" s="127">
        <v>0</v>
      </c>
      <c r="T132" s="128">
        <f t="shared" si="3"/>
        <v>0</v>
      </c>
      <c r="AN132" s="129" t="s">
        <v>119</v>
      </c>
      <c r="AP132" s="129" t="s">
        <v>115</v>
      </c>
      <c r="AQ132" s="129" t="s">
        <v>77</v>
      </c>
      <c r="AU132" s="12" t="s">
        <v>114</v>
      </c>
      <c r="BA132" s="130">
        <f t="shared" si="4"/>
        <v>0</v>
      </c>
      <c r="BB132" s="130">
        <f t="shared" si="5"/>
        <v>0</v>
      </c>
      <c r="BC132" s="130">
        <f t="shared" si="6"/>
        <v>0</v>
      </c>
      <c r="BD132" s="130">
        <f t="shared" si="7"/>
        <v>0</v>
      </c>
      <c r="BE132" s="130">
        <f t="shared" si="8"/>
        <v>0</v>
      </c>
      <c r="BF132" s="12" t="s">
        <v>77</v>
      </c>
      <c r="BG132" s="130">
        <f t="shared" si="9"/>
        <v>0</v>
      </c>
      <c r="BH132" s="12" t="s">
        <v>120</v>
      </c>
      <c r="BI132" s="129" t="s">
        <v>146</v>
      </c>
    </row>
    <row r="133" spans="2:61" s="1" customFormat="1" ht="24">
      <c r="B133" s="117"/>
      <c r="C133" s="118" t="s">
        <v>150</v>
      </c>
      <c r="D133" s="118" t="s">
        <v>115</v>
      </c>
      <c r="E133" s="119" t="s">
        <v>360</v>
      </c>
      <c r="F133" s="120" t="s">
        <v>361</v>
      </c>
      <c r="G133" s="121" t="s">
        <v>118</v>
      </c>
      <c r="H133" s="122">
        <v>1</v>
      </c>
      <c r="I133" s="123"/>
      <c r="J133" s="123">
        <f t="shared" si="0"/>
        <v>0</v>
      </c>
      <c r="K133" s="120" t="s">
        <v>1</v>
      </c>
      <c r="L133" s="124"/>
      <c r="M133" s="125" t="s">
        <v>1</v>
      </c>
      <c r="N133" s="126" t="s">
        <v>34</v>
      </c>
      <c r="O133" s="127">
        <v>0</v>
      </c>
      <c r="P133" s="127">
        <f t="shared" si="1"/>
        <v>0</v>
      </c>
      <c r="Q133" s="127">
        <v>0</v>
      </c>
      <c r="R133" s="127">
        <f t="shared" si="2"/>
        <v>0</v>
      </c>
      <c r="S133" s="127">
        <v>0</v>
      </c>
      <c r="T133" s="128">
        <f t="shared" si="3"/>
        <v>0</v>
      </c>
      <c r="AN133" s="129" t="s">
        <v>119</v>
      </c>
      <c r="AP133" s="129" t="s">
        <v>115</v>
      </c>
      <c r="AQ133" s="129" t="s">
        <v>77</v>
      </c>
      <c r="AU133" s="12" t="s">
        <v>114</v>
      </c>
      <c r="BA133" s="130">
        <f t="shared" si="4"/>
        <v>0</v>
      </c>
      <c r="BB133" s="130">
        <f t="shared" si="5"/>
        <v>0</v>
      </c>
      <c r="BC133" s="130">
        <f t="shared" si="6"/>
        <v>0</v>
      </c>
      <c r="BD133" s="130">
        <f t="shared" si="7"/>
        <v>0</v>
      </c>
      <c r="BE133" s="130">
        <f t="shared" si="8"/>
        <v>0</v>
      </c>
      <c r="BF133" s="12" t="s">
        <v>77</v>
      </c>
      <c r="BG133" s="130">
        <f t="shared" si="9"/>
        <v>0</v>
      </c>
      <c r="BH133" s="12" t="s">
        <v>120</v>
      </c>
      <c r="BI133" s="129" t="s">
        <v>362</v>
      </c>
    </row>
    <row r="134" spans="2:61" s="1" customFormat="1" ht="24">
      <c r="B134" s="117"/>
      <c r="C134" s="118" t="s">
        <v>149</v>
      </c>
      <c r="D134" s="118" t="s">
        <v>115</v>
      </c>
      <c r="E134" s="119" t="s">
        <v>151</v>
      </c>
      <c r="F134" s="120" t="s">
        <v>152</v>
      </c>
      <c r="G134" s="121" t="s">
        <v>153</v>
      </c>
      <c r="H134" s="122">
        <v>36</v>
      </c>
      <c r="I134" s="123"/>
      <c r="J134" s="123">
        <f t="shared" si="0"/>
        <v>0</v>
      </c>
      <c r="K134" s="120" t="s">
        <v>1</v>
      </c>
      <c r="L134" s="124"/>
      <c r="M134" s="125" t="s">
        <v>1</v>
      </c>
      <c r="N134" s="126" t="s">
        <v>34</v>
      </c>
      <c r="O134" s="127">
        <v>0</v>
      </c>
      <c r="P134" s="127">
        <f t="shared" si="1"/>
        <v>0</v>
      </c>
      <c r="Q134" s="127">
        <v>0</v>
      </c>
      <c r="R134" s="127">
        <f t="shared" si="2"/>
        <v>0</v>
      </c>
      <c r="S134" s="127">
        <v>0</v>
      </c>
      <c r="T134" s="128">
        <f t="shared" si="3"/>
        <v>0</v>
      </c>
      <c r="AN134" s="129" t="s">
        <v>119</v>
      </c>
      <c r="AP134" s="129" t="s">
        <v>115</v>
      </c>
      <c r="AQ134" s="129" t="s">
        <v>77</v>
      </c>
      <c r="AU134" s="12" t="s">
        <v>114</v>
      </c>
      <c r="BA134" s="130">
        <f t="shared" si="4"/>
        <v>0</v>
      </c>
      <c r="BB134" s="130">
        <f t="shared" si="5"/>
        <v>0</v>
      </c>
      <c r="BC134" s="130">
        <f t="shared" si="6"/>
        <v>0</v>
      </c>
      <c r="BD134" s="130">
        <f t="shared" si="7"/>
        <v>0</v>
      </c>
      <c r="BE134" s="130">
        <f t="shared" si="8"/>
        <v>0</v>
      </c>
      <c r="BF134" s="12" t="s">
        <v>77</v>
      </c>
      <c r="BG134" s="130">
        <f t="shared" si="9"/>
        <v>0</v>
      </c>
      <c r="BH134" s="12" t="s">
        <v>120</v>
      </c>
      <c r="BI134" s="129" t="s">
        <v>149</v>
      </c>
    </row>
    <row r="135" spans="2:61" s="1" customFormat="1" ht="16.5" customHeight="1">
      <c r="B135" s="117"/>
      <c r="C135" s="118" t="s">
        <v>158</v>
      </c>
      <c r="D135" s="118" t="s">
        <v>115</v>
      </c>
      <c r="E135" s="119" t="s">
        <v>155</v>
      </c>
      <c r="F135" s="120" t="s">
        <v>156</v>
      </c>
      <c r="G135" s="121" t="s">
        <v>118</v>
      </c>
      <c r="H135" s="122">
        <v>24</v>
      </c>
      <c r="I135" s="123"/>
      <c r="J135" s="123">
        <f t="shared" si="0"/>
        <v>0</v>
      </c>
      <c r="K135" s="120" t="s">
        <v>1</v>
      </c>
      <c r="L135" s="124"/>
      <c r="M135" s="125" t="s">
        <v>1</v>
      </c>
      <c r="N135" s="126" t="s">
        <v>34</v>
      </c>
      <c r="O135" s="127">
        <v>0</v>
      </c>
      <c r="P135" s="127">
        <f t="shared" si="1"/>
        <v>0</v>
      </c>
      <c r="Q135" s="127">
        <v>0</v>
      </c>
      <c r="R135" s="127">
        <f t="shared" si="2"/>
        <v>0</v>
      </c>
      <c r="S135" s="127">
        <v>0</v>
      </c>
      <c r="T135" s="128">
        <f t="shared" si="3"/>
        <v>0</v>
      </c>
      <c r="AN135" s="129" t="s">
        <v>119</v>
      </c>
      <c r="AP135" s="129" t="s">
        <v>115</v>
      </c>
      <c r="AQ135" s="129" t="s">
        <v>77</v>
      </c>
      <c r="AU135" s="12" t="s">
        <v>114</v>
      </c>
      <c r="BA135" s="130">
        <f t="shared" si="4"/>
        <v>0</v>
      </c>
      <c r="BB135" s="130">
        <f t="shared" si="5"/>
        <v>0</v>
      </c>
      <c r="BC135" s="130">
        <f t="shared" si="6"/>
        <v>0</v>
      </c>
      <c r="BD135" s="130">
        <f t="shared" si="7"/>
        <v>0</v>
      </c>
      <c r="BE135" s="130">
        <f t="shared" si="8"/>
        <v>0</v>
      </c>
      <c r="BF135" s="12" t="s">
        <v>77</v>
      </c>
      <c r="BG135" s="130">
        <f t="shared" si="9"/>
        <v>0</v>
      </c>
      <c r="BH135" s="12" t="s">
        <v>120</v>
      </c>
      <c r="BI135" s="129" t="s">
        <v>154</v>
      </c>
    </row>
    <row r="136" spans="2:61" s="1" customFormat="1" ht="24">
      <c r="B136" s="117"/>
      <c r="C136" s="118" t="s">
        <v>154</v>
      </c>
      <c r="D136" s="118" t="s">
        <v>115</v>
      </c>
      <c r="E136" s="119" t="s">
        <v>159</v>
      </c>
      <c r="F136" s="120" t="s">
        <v>160</v>
      </c>
      <c r="G136" s="121" t="s">
        <v>118</v>
      </c>
      <c r="H136" s="122">
        <v>2</v>
      </c>
      <c r="I136" s="123"/>
      <c r="J136" s="123">
        <f t="shared" si="0"/>
        <v>0</v>
      </c>
      <c r="K136" s="120" t="s">
        <v>1</v>
      </c>
      <c r="L136" s="124"/>
      <c r="M136" s="125" t="s">
        <v>1</v>
      </c>
      <c r="N136" s="126" t="s">
        <v>34</v>
      </c>
      <c r="O136" s="127">
        <v>0</v>
      </c>
      <c r="P136" s="127">
        <f t="shared" si="1"/>
        <v>0</v>
      </c>
      <c r="Q136" s="127">
        <v>0</v>
      </c>
      <c r="R136" s="127">
        <f t="shared" si="2"/>
        <v>0</v>
      </c>
      <c r="S136" s="127">
        <v>0</v>
      </c>
      <c r="T136" s="128">
        <f t="shared" si="3"/>
        <v>0</v>
      </c>
      <c r="AN136" s="129" t="s">
        <v>119</v>
      </c>
      <c r="AP136" s="129" t="s">
        <v>115</v>
      </c>
      <c r="AQ136" s="129" t="s">
        <v>77</v>
      </c>
      <c r="AU136" s="12" t="s">
        <v>114</v>
      </c>
      <c r="BA136" s="130">
        <f t="shared" si="4"/>
        <v>0</v>
      </c>
      <c r="BB136" s="130">
        <f t="shared" si="5"/>
        <v>0</v>
      </c>
      <c r="BC136" s="130">
        <f t="shared" si="6"/>
        <v>0</v>
      </c>
      <c r="BD136" s="130">
        <f t="shared" si="7"/>
        <v>0</v>
      </c>
      <c r="BE136" s="130">
        <f t="shared" si="8"/>
        <v>0</v>
      </c>
      <c r="BF136" s="12" t="s">
        <v>77</v>
      </c>
      <c r="BG136" s="130">
        <f t="shared" si="9"/>
        <v>0</v>
      </c>
      <c r="BH136" s="12" t="s">
        <v>120</v>
      </c>
      <c r="BI136" s="129" t="s">
        <v>157</v>
      </c>
    </row>
    <row r="137" spans="2:61" s="1" customFormat="1" ht="24">
      <c r="B137" s="117"/>
      <c r="C137" s="118" t="s">
        <v>8</v>
      </c>
      <c r="D137" s="118" t="s">
        <v>115</v>
      </c>
      <c r="E137" s="119" t="s">
        <v>168</v>
      </c>
      <c r="F137" s="120" t="s">
        <v>169</v>
      </c>
      <c r="G137" s="121" t="s">
        <v>118</v>
      </c>
      <c r="H137" s="122">
        <v>2</v>
      </c>
      <c r="I137" s="123"/>
      <c r="J137" s="123">
        <f t="shared" si="0"/>
        <v>0</v>
      </c>
      <c r="K137" s="120" t="s">
        <v>1</v>
      </c>
      <c r="L137" s="124"/>
      <c r="M137" s="125" t="s">
        <v>1</v>
      </c>
      <c r="N137" s="126" t="s">
        <v>34</v>
      </c>
      <c r="O137" s="127">
        <v>0</v>
      </c>
      <c r="P137" s="127">
        <f t="shared" si="1"/>
        <v>0</v>
      </c>
      <c r="Q137" s="127">
        <v>0</v>
      </c>
      <c r="R137" s="127">
        <f t="shared" si="2"/>
        <v>0</v>
      </c>
      <c r="S137" s="127">
        <v>0</v>
      </c>
      <c r="T137" s="128">
        <f t="shared" si="3"/>
        <v>0</v>
      </c>
      <c r="AN137" s="129" t="s">
        <v>119</v>
      </c>
      <c r="AP137" s="129" t="s">
        <v>115</v>
      </c>
      <c r="AQ137" s="129" t="s">
        <v>77</v>
      </c>
      <c r="AU137" s="12" t="s">
        <v>114</v>
      </c>
      <c r="BA137" s="130">
        <f t="shared" si="4"/>
        <v>0</v>
      </c>
      <c r="BB137" s="130">
        <f t="shared" si="5"/>
        <v>0</v>
      </c>
      <c r="BC137" s="130">
        <f t="shared" si="6"/>
        <v>0</v>
      </c>
      <c r="BD137" s="130">
        <f t="shared" si="7"/>
        <v>0</v>
      </c>
      <c r="BE137" s="130">
        <f t="shared" si="8"/>
        <v>0</v>
      </c>
      <c r="BF137" s="12" t="s">
        <v>77</v>
      </c>
      <c r="BG137" s="130">
        <f t="shared" si="9"/>
        <v>0</v>
      </c>
      <c r="BH137" s="12" t="s">
        <v>120</v>
      </c>
      <c r="BI137" s="129" t="s">
        <v>161</v>
      </c>
    </row>
    <row r="138" spans="2:61" s="1" customFormat="1" ht="16.5" customHeight="1">
      <c r="B138" s="117"/>
      <c r="C138" s="118" t="s">
        <v>157</v>
      </c>
      <c r="D138" s="118" t="s">
        <v>115</v>
      </c>
      <c r="E138" s="119" t="s">
        <v>172</v>
      </c>
      <c r="F138" s="120" t="s">
        <v>173</v>
      </c>
      <c r="G138" s="121" t="s">
        <v>118</v>
      </c>
      <c r="H138" s="122">
        <v>2</v>
      </c>
      <c r="I138" s="123"/>
      <c r="J138" s="123">
        <f t="shared" si="0"/>
        <v>0</v>
      </c>
      <c r="K138" s="120" t="s">
        <v>1</v>
      </c>
      <c r="L138" s="124"/>
      <c r="M138" s="125" t="s">
        <v>1</v>
      </c>
      <c r="N138" s="126" t="s">
        <v>34</v>
      </c>
      <c r="O138" s="127">
        <v>0</v>
      </c>
      <c r="P138" s="127">
        <f t="shared" si="1"/>
        <v>0</v>
      </c>
      <c r="Q138" s="127">
        <v>0</v>
      </c>
      <c r="R138" s="127">
        <f t="shared" si="2"/>
        <v>0</v>
      </c>
      <c r="S138" s="127">
        <v>0</v>
      </c>
      <c r="T138" s="128">
        <f t="shared" si="3"/>
        <v>0</v>
      </c>
      <c r="AN138" s="129" t="s">
        <v>119</v>
      </c>
      <c r="AP138" s="129" t="s">
        <v>115</v>
      </c>
      <c r="AQ138" s="129" t="s">
        <v>77</v>
      </c>
      <c r="AU138" s="12" t="s">
        <v>114</v>
      </c>
      <c r="BA138" s="130">
        <f t="shared" si="4"/>
        <v>0</v>
      </c>
      <c r="BB138" s="130">
        <f t="shared" si="5"/>
        <v>0</v>
      </c>
      <c r="BC138" s="130">
        <f t="shared" si="6"/>
        <v>0</v>
      </c>
      <c r="BD138" s="130">
        <f t="shared" si="7"/>
        <v>0</v>
      </c>
      <c r="BE138" s="130">
        <f t="shared" si="8"/>
        <v>0</v>
      </c>
      <c r="BF138" s="12" t="s">
        <v>77</v>
      </c>
      <c r="BG138" s="130">
        <f t="shared" si="9"/>
        <v>0</v>
      </c>
      <c r="BH138" s="12" t="s">
        <v>120</v>
      </c>
      <c r="BI138" s="129" t="s">
        <v>164</v>
      </c>
    </row>
    <row r="139" spans="2:61" s="1" customFormat="1" ht="36">
      <c r="B139" s="117"/>
      <c r="C139" s="118" t="s">
        <v>171</v>
      </c>
      <c r="D139" s="118" t="s">
        <v>115</v>
      </c>
      <c r="E139" s="119" t="s">
        <v>182</v>
      </c>
      <c r="F139" s="120" t="s">
        <v>183</v>
      </c>
      <c r="G139" s="121" t="s">
        <v>118</v>
      </c>
      <c r="H139" s="122">
        <v>1</v>
      </c>
      <c r="I139" s="123"/>
      <c r="J139" s="123">
        <f t="shared" si="0"/>
        <v>0</v>
      </c>
      <c r="K139" s="120" t="s">
        <v>1</v>
      </c>
      <c r="L139" s="124"/>
      <c r="M139" s="125" t="s">
        <v>1</v>
      </c>
      <c r="N139" s="126" t="s">
        <v>34</v>
      </c>
      <c r="O139" s="127">
        <v>0</v>
      </c>
      <c r="P139" s="127">
        <f t="shared" si="1"/>
        <v>0</v>
      </c>
      <c r="Q139" s="127">
        <v>0</v>
      </c>
      <c r="R139" s="127">
        <f t="shared" si="2"/>
        <v>0</v>
      </c>
      <c r="S139" s="127">
        <v>0</v>
      </c>
      <c r="T139" s="128">
        <f t="shared" si="3"/>
        <v>0</v>
      </c>
      <c r="AN139" s="129" t="s">
        <v>119</v>
      </c>
      <c r="AP139" s="129" t="s">
        <v>115</v>
      </c>
      <c r="AQ139" s="129" t="s">
        <v>77</v>
      </c>
      <c r="AU139" s="12" t="s">
        <v>114</v>
      </c>
      <c r="BA139" s="130">
        <f t="shared" si="4"/>
        <v>0</v>
      </c>
      <c r="BB139" s="130">
        <f t="shared" si="5"/>
        <v>0</v>
      </c>
      <c r="BC139" s="130">
        <f t="shared" si="6"/>
        <v>0</v>
      </c>
      <c r="BD139" s="130">
        <f t="shared" si="7"/>
        <v>0</v>
      </c>
      <c r="BE139" s="130">
        <f t="shared" si="8"/>
        <v>0</v>
      </c>
      <c r="BF139" s="12" t="s">
        <v>77</v>
      </c>
      <c r="BG139" s="130">
        <f t="shared" si="9"/>
        <v>0</v>
      </c>
      <c r="BH139" s="12" t="s">
        <v>120</v>
      </c>
      <c r="BI139" s="129" t="s">
        <v>167</v>
      </c>
    </row>
    <row r="140" spans="2:61" s="1" customFormat="1" ht="24">
      <c r="B140" s="117"/>
      <c r="C140" s="118" t="s">
        <v>161</v>
      </c>
      <c r="D140" s="118" t="s">
        <v>115</v>
      </c>
      <c r="E140" s="119" t="s">
        <v>185</v>
      </c>
      <c r="F140" s="120" t="s">
        <v>186</v>
      </c>
      <c r="G140" s="121" t="s">
        <v>118</v>
      </c>
      <c r="H140" s="122">
        <v>1</v>
      </c>
      <c r="I140" s="123"/>
      <c r="J140" s="123">
        <f t="shared" si="0"/>
        <v>0</v>
      </c>
      <c r="K140" s="120" t="s">
        <v>1</v>
      </c>
      <c r="L140" s="124"/>
      <c r="M140" s="125" t="s">
        <v>1</v>
      </c>
      <c r="N140" s="126" t="s">
        <v>34</v>
      </c>
      <c r="O140" s="127">
        <v>0</v>
      </c>
      <c r="P140" s="127">
        <f t="shared" si="1"/>
        <v>0</v>
      </c>
      <c r="Q140" s="127">
        <v>0</v>
      </c>
      <c r="R140" s="127">
        <f t="shared" si="2"/>
        <v>0</v>
      </c>
      <c r="S140" s="127">
        <v>0</v>
      </c>
      <c r="T140" s="128">
        <f t="shared" si="3"/>
        <v>0</v>
      </c>
      <c r="AN140" s="129" t="s">
        <v>119</v>
      </c>
      <c r="AP140" s="129" t="s">
        <v>115</v>
      </c>
      <c r="AQ140" s="129" t="s">
        <v>77</v>
      </c>
      <c r="AU140" s="12" t="s">
        <v>114</v>
      </c>
      <c r="BA140" s="130">
        <f t="shared" si="4"/>
        <v>0</v>
      </c>
      <c r="BB140" s="130">
        <f t="shared" si="5"/>
        <v>0</v>
      </c>
      <c r="BC140" s="130">
        <f t="shared" si="6"/>
        <v>0</v>
      </c>
      <c r="BD140" s="130">
        <f t="shared" si="7"/>
        <v>0</v>
      </c>
      <c r="BE140" s="130">
        <f t="shared" si="8"/>
        <v>0</v>
      </c>
      <c r="BF140" s="12" t="s">
        <v>77</v>
      </c>
      <c r="BG140" s="130">
        <f t="shared" si="9"/>
        <v>0</v>
      </c>
      <c r="BH140" s="12" t="s">
        <v>120</v>
      </c>
      <c r="BI140" s="129" t="s">
        <v>170</v>
      </c>
    </row>
    <row r="141" spans="2:61" s="1" customFormat="1" ht="16.5" customHeight="1">
      <c r="B141" s="117"/>
      <c r="C141" s="118" t="s">
        <v>178</v>
      </c>
      <c r="D141" s="118" t="s">
        <v>115</v>
      </c>
      <c r="E141" s="119" t="s">
        <v>188</v>
      </c>
      <c r="F141" s="120" t="s">
        <v>189</v>
      </c>
      <c r="G141" s="121" t="s">
        <v>118</v>
      </c>
      <c r="H141" s="122">
        <v>1</v>
      </c>
      <c r="I141" s="123"/>
      <c r="J141" s="123">
        <f t="shared" si="0"/>
        <v>0</v>
      </c>
      <c r="K141" s="120" t="s">
        <v>1</v>
      </c>
      <c r="L141" s="124"/>
      <c r="M141" s="125" t="s">
        <v>1</v>
      </c>
      <c r="N141" s="126" t="s">
        <v>34</v>
      </c>
      <c r="O141" s="127">
        <v>0</v>
      </c>
      <c r="P141" s="127">
        <f t="shared" si="1"/>
        <v>0</v>
      </c>
      <c r="Q141" s="127">
        <v>0</v>
      </c>
      <c r="R141" s="127">
        <f t="shared" si="2"/>
        <v>0</v>
      </c>
      <c r="S141" s="127">
        <v>0</v>
      </c>
      <c r="T141" s="128">
        <f t="shared" si="3"/>
        <v>0</v>
      </c>
      <c r="AN141" s="129" t="s">
        <v>119</v>
      </c>
      <c r="AP141" s="129" t="s">
        <v>115</v>
      </c>
      <c r="AQ141" s="129" t="s">
        <v>77</v>
      </c>
      <c r="AU141" s="12" t="s">
        <v>114</v>
      </c>
      <c r="BA141" s="130">
        <f t="shared" si="4"/>
        <v>0</v>
      </c>
      <c r="BB141" s="130">
        <f t="shared" si="5"/>
        <v>0</v>
      </c>
      <c r="BC141" s="130">
        <f t="shared" si="6"/>
        <v>0</v>
      </c>
      <c r="BD141" s="130">
        <f t="shared" si="7"/>
        <v>0</v>
      </c>
      <c r="BE141" s="130">
        <f t="shared" si="8"/>
        <v>0</v>
      </c>
      <c r="BF141" s="12" t="s">
        <v>77</v>
      </c>
      <c r="BG141" s="130">
        <f t="shared" si="9"/>
        <v>0</v>
      </c>
      <c r="BH141" s="12" t="s">
        <v>120</v>
      </c>
      <c r="BI141" s="129" t="s">
        <v>174</v>
      </c>
    </row>
    <row r="142" spans="2:61" s="1" customFormat="1" ht="24">
      <c r="B142" s="117"/>
      <c r="C142" s="118" t="s">
        <v>164</v>
      </c>
      <c r="D142" s="118" t="s">
        <v>115</v>
      </c>
      <c r="E142" s="119" t="s">
        <v>192</v>
      </c>
      <c r="F142" s="120" t="s">
        <v>193</v>
      </c>
      <c r="G142" s="121" t="s">
        <v>118</v>
      </c>
      <c r="H142" s="122">
        <v>1</v>
      </c>
      <c r="I142" s="123"/>
      <c r="J142" s="123">
        <f t="shared" si="0"/>
        <v>0</v>
      </c>
      <c r="K142" s="120" t="s">
        <v>1</v>
      </c>
      <c r="L142" s="124"/>
      <c r="M142" s="125" t="s">
        <v>1</v>
      </c>
      <c r="N142" s="126" t="s">
        <v>34</v>
      </c>
      <c r="O142" s="127">
        <v>0</v>
      </c>
      <c r="P142" s="127">
        <f t="shared" si="1"/>
        <v>0</v>
      </c>
      <c r="Q142" s="127">
        <v>0</v>
      </c>
      <c r="R142" s="127">
        <f t="shared" si="2"/>
        <v>0</v>
      </c>
      <c r="S142" s="127">
        <v>0</v>
      </c>
      <c r="T142" s="128">
        <f t="shared" si="3"/>
        <v>0</v>
      </c>
      <c r="AN142" s="129" t="s">
        <v>119</v>
      </c>
      <c r="AP142" s="129" t="s">
        <v>115</v>
      </c>
      <c r="AQ142" s="129" t="s">
        <v>77</v>
      </c>
      <c r="AU142" s="12" t="s">
        <v>114</v>
      </c>
      <c r="BA142" s="130">
        <f t="shared" si="4"/>
        <v>0</v>
      </c>
      <c r="BB142" s="130">
        <f t="shared" si="5"/>
        <v>0</v>
      </c>
      <c r="BC142" s="130">
        <f t="shared" si="6"/>
        <v>0</v>
      </c>
      <c r="BD142" s="130">
        <f t="shared" si="7"/>
        <v>0</v>
      </c>
      <c r="BE142" s="130">
        <f t="shared" si="8"/>
        <v>0</v>
      </c>
      <c r="BF142" s="12" t="s">
        <v>77</v>
      </c>
      <c r="BG142" s="130">
        <f t="shared" si="9"/>
        <v>0</v>
      </c>
      <c r="BH142" s="12" t="s">
        <v>120</v>
      </c>
      <c r="BI142" s="129" t="s">
        <v>177</v>
      </c>
    </row>
    <row r="143" spans="2:61" s="1" customFormat="1" ht="21.75" customHeight="1">
      <c r="B143" s="117"/>
      <c r="C143" s="118" t="s">
        <v>7</v>
      </c>
      <c r="D143" s="118" t="s">
        <v>115</v>
      </c>
      <c r="E143" s="119" t="s">
        <v>195</v>
      </c>
      <c r="F143" s="120" t="s">
        <v>196</v>
      </c>
      <c r="G143" s="121" t="s">
        <v>118</v>
      </c>
      <c r="H143" s="122">
        <v>2</v>
      </c>
      <c r="I143" s="123"/>
      <c r="J143" s="123">
        <f t="shared" si="0"/>
        <v>0</v>
      </c>
      <c r="K143" s="120" t="s">
        <v>1</v>
      </c>
      <c r="L143" s="124"/>
      <c r="M143" s="125" t="s">
        <v>1</v>
      </c>
      <c r="N143" s="126" t="s">
        <v>34</v>
      </c>
      <c r="O143" s="127">
        <v>0</v>
      </c>
      <c r="P143" s="127">
        <f t="shared" si="1"/>
        <v>0</v>
      </c>
      <c r="Q143" s="127">
        <v>0</v>
      </c>
      <c r="R143" s="127">
        <f t="shared" si="2"/>
        <v>0</v>
      </c>
      <c r="S143" s="127">
        <v>0</v>
      </c>
      <c r="T143" s="128">
        <f t="shared" si="3"/>
        <v>0</v>
      </c>
      <c r="AN143" s="129" t="s">
        <v>119</v>
      </c>
      <c r="AP143" s="129" t="s">
        <v>115</v>
      </c>
      <c r="AQ143" s="129" t="s">
        <v>77</v>
      </c>
      <c r="AU143" s="12" t="s">
        <v>114</v>
      </c>
      <c r="BA143" s="130">
        <f t="shared" si="4"/>
        <v>0</v>
      </c>
      <c r="BB143" s="130">
        <f t="shared" si="5"/>
        <v>0</v>
      </c>
      <c r="BC143" s="130">
        <f t="shared" si="6"/>
        <v>0</v>
      </c>
      <c r="BD143" s="130">
        <f t="shared" si="7"/>
        <v>0</v>
      </c>
      <c r="BE143" s="130">
        <f t="shared" si="8"/>
        <v>0</v>
      </c>
      <c r="BF143" s="12" t="s">
        <v>77</v>
      </c>
      <c r="BG143" s="130">
        <f t="shared" si="9"/>
        <v>0</v>
      </c>
      <c r="BH143" s="12" t="s">
        <v>120</v>
      </c>
      <c r="BI143" s="129" t="s">
        <v>181</v>
      </c>
    </row>
    <row r="144" spans="2:61" s="1" customFormat="1" ht="16.5" customHeight="1">
      <c r="B144" s="117"/>
      <c r="C144" s="118" t="s">
        <v>167</v>
      </c>
      <c r="D144" s="118" t="s">
        <v>115</v>
      </c>
      <c r="E144" s="119" t="s">
        <v>199</v>
      </c>
      <c r="F144" s="120" t="s">
        <v>200</v>
      </c>
      <c r="G144" s="121" t="s">
        <v>118</v>
      </c>
      <c r="H144" s="122">
        <v>12</v>
      </c>
      <c r="I144" s="123"/>
      <c r="J144" s="123">
        <f t="shared" si="0"/>
        <v>0</v>
      </c>
      <c r="K144" s="120" t="s">
        <v>1</v>
      </c>
      <c r="L144" s="124"/>
      <c r="M144" s="125" t="s">
        <v>1</v>
      </c>
      <c r="N144" s="126" t="s">
        <v>34</v>
      </c>
      <c r="O144" s="127">
        <v>0</v>
      </c>
      <c r="P144" s="127">
        <f t="shared" si="1"/>
        <v>0</v>
      </c>
      <c r="Q144" s="127">
        <v>0</v>
      </c>
      <c r="R144" s="127">
        <f t="shared" si="2"/>
        <v>0</v>
      </c>
      <c r="S144" s="127">
        <v>0</v>
      </c>
      <c r="T144" s="128">
        <f t="shared" si="3"/>
        <v>0</v>
      </c>
      <c r="AN144" s="129" t="s">
        <v>119</v>
      </c>
      <c r="AP144" s="129" t="s">
        <v>115</v>
      </c>
      <c r="AQ144" s="129" t="s">
        <v>77</v>
      </c>
      <c r="AU144" s="12" t="s">
        <v>114</v>
      </c>
      <c r="BA144" s="130">
        <f t="shared" si="4"/>
        <v>0</v>
      </c>
      <c r="BB144" s="130">
        <f t="shared" si="5"/>
        <v>0</v>
      </c>
      <c r="BC144" s="130">
        <f t="shared" si="6"/>
        <v>0</v>
      </c>
      <c r="BD144" s="130">
        <f t="shared" si="7"/>
        <v>0</v>
      </c>
      <c r="BE144" s="130">
        <f t="shared" si="8"/>
        <v>0</v>
      </c>
      <c r="BF144" s="12" t="s">
        <v>77</v>
      </c>
      <c r="BG144" s="130">
        <f t="shared" si="9"/>
        <v>0</v>
      </c>
      <c r="BH144" s="12" t="s">
        <v>120</v>
      </c>
      <c r="BI144" s="129" t="s">
        <v>184</v>
      </c>
    </row>
    <row r="145" spans="2:61" s="1" customFormat="1" ht="16.5" customHeight="1">
      <c r="B145" s="117"/>
      <c r="C145" s="118" t="s">
        <v>191</v>
      </c>
      <c r="D145" s="118" t="s">
        <v>115</v>
      </c>
      <c r="E145" s="119" t="s">
        <v>202</v>
      </c>
      <c r="F145" s="120" t="s">
        <v>203</v>
      </c>
      <c r="G145" s="121" t="s">
        <v>118</v>
      </c>
      <c r="H145" s="122">
        <v>1</v>
      </c>
      <c r="I145" s="123"/>
      <c r="J145" s="123">
        <f t="shared" si="0"/>
        <v>0</v>
      </c>
      <c r="K145" s="120" t="s">
        <v>1</v>
      </c>
      <c r="L145" s="124"/>
      <c r="M145" s="125" t="s">
        <v>1</v>
      </c>
      <c r="N145" s="126" t="s">
        <v>34</v>
      </c>
      <c r="O145" s="127">
        <v>0</v>
      </c>
      <c r="P145" s="127">
        <f t="shared" si="1"/>
        <v>0</v>
      </c>
      <c r="Q145" s="127">
        <v>0</v>
      </c>
      <c r="R145" s="127">
        <f t="shared" si="2"/>
        <v>0</v>
      </c>
      <c r="S145" s="127">
        <v>0</v>
      </c>
      <c r="T145" s="128">
        <f t="shared" si="3"/>
        <v>0</v>
      </c>
      <c r="AN145" s="129" t="s">
        <v>119</v>
      </c>
      <c r="AP145" s="129" t="s">
        <v>115</v>
      </c>
      <c r="AQ145" s="129" t="s">
        <v>77</v>
      </c>
      <c r="AU145" s="12" t="s">
        <v>114</v>
      </c>
      <c r="BA145" s="130">
        <f t="shared" si="4"/>
        <v>0</v>
      </c>
      <c r="BB145" s="130">
        <f t="shared" si="5"/>
        <v>0</v>
      </c>
      <c r="BC145" s="130">
        <f t="shared" si="6"/>
        <v>0</v>
      </c>
      <c r="BD145" s="130">
        <f t="shared" si="7"/>
        <v>0</v>
      </c>
      <c r="BE145" s="130">
        <f t="shared" si="8"/>
        <v>0</v>
      </c>
      <c r="BF145" s="12" t="s">
        <v>77</v>
      </c>
      <c r="BG145" s="130">
        <f t="shared" si="9"/>
        <v>0</v>
      </c>
      <c r="BH145" s="12" t="s">
        <v>120</v>
      </c>
      <c r="BI145" s="129" t="s">
        <v>187</v>
      </c>
    </row>
    <row r="146" spans="2:61" s="1" customFormat="1" ht="16.5" customHeight="1">
      <c r="B146" s="117"/>
      <c r="C146" s="118" t="s">
        <v>170</v>
      </c>
      <c r="D146" s="118" t="s">
        <v>115</v>
      </c>
      <c r="E146" s="119" t="s">
        <v>206</v>
      </c>
      <c r="F146" s="120" t="s">
        <v>207</v>
      </c>
      <c r="G146" s="121" t="s">
        <v>118</v>
      </c>
      <c r="H146" s="122">
        <v>4</v>
      </c>
      <c r="I146" s="123"/>
      <c r="J146" s="123">
        <f t="shared" si="0"/>
        <v>0</v>
      </c>
      <c r="K146" s="120" t="s">
        <v>1</v>
      </c>
      <c r="L146" s="124"/>
      <c r="M146" s="125" t="s">
        <v>1</v>
      </c>
      <c r="N146" s="126" t="s">
        <v>34</v>
      </c>
      <c r="O146" s="127">
        <v>0</v>
      </c>
      <c r="P146" s="127">
        <f t="shared" si="1"/>
        <v>0</v>
      </c>
      <c r="Q146" s="127">
        <v>0</v>
      </c>
      <c r="R146" s="127">
        <f t="shared" si="2"/>
        <v>0</v>
      </c>
      <c r="S146" s="127">
        <v>0</v>
      </c>
      <c r="T146" s="128">
        <f t="shared" si="3"/>
        <v>0</v>
      </c>
      <c r="AN146" s="129" t="s">
        <v>119</v>
      </c>
      <c r="AP146" s="129" t="s">
        <v>115</v>
      </c>
      <c r="AQ146" s="129" t="s">
        <v>77</v>
      </c>
      <c r="AU146" s="12" t="s">
        <v>114</v>
      </c>
      <c r="BA146" s="130">
        <f t="shared" si="4"/>
        <v>0</v>
      </c>
      <c r="BB146" s="130">
        <f t="shared" si="5"/>
        <v>0</v>
      </c>
      <c r="BC146" s="130">
        <f t="shared" si="6"/>
        <v>0</v>
      </c>
      <c r="BD146" s="130">
        <f t="shared" si="7"/>
        <v>0</v>
      </c>
      <c r="BE146" s="130">
        <f t="shared" si="8"/>
        <v>0</v>
      </c>
      <c r="BF146" s="12" t="s">
        <v>77</v>
      </c>
      <c r="BG146" s="130">
        <f t="shared" si="9"/>
        <v>0</v>
      </c>
      <c r="BH146" s="12" t="s">
        <v>120</v>
      </c>
      <c r="BI146" s="129" t="s">
        <v>190</v>
      </c>
    </row>
    <row r="147" spans="2:61" s="1" customFormat="1" ht="16.5" customHeight="1">
      <c r="B147" s="117"/>
      <c r="C147" s="118" t="s">
        <v>198</v>
      </c>
      <c r="D147" s="118" t="s">
        <v>115</v>
      </c>
      <c r="E147" s="119" t="s">
        <v>209</v>
      </c>
      <c r="F147" s="120" t="s">
        <v>210</v>
      </c>
      <c r="G147" s="121" t="s">
        <v>118</v>
      </c>
      <c r="H147" s="122">
        <v>2</v>
      </c>
      <c r="I147" s="123"/>
      <c r="J147" s="123">
        <f t="shared" si="0"/>
        <v>0</v>
      </c>
      <c r="K147" s="120" t="s">
        <v>1</v>
      </c>
      <c r="L147" s="124"/>
      <c r="M147" s="125" t="s">
        <v>1</v>
      </c>
      <c r="N147" s="126" t="s">
        <v>34</v>
      </c>
      <c r="O147" s="127">
        <v>0</v>
      </c>
      <c r="P147" s="127">
        <f t="shared" si="1"/>
        <v>0</v>
      </c>
      <c r="Q147" s="127">
        <v>0</v>
      </c>
      <c r="R147" s="127">
        <f t="shared" si="2"/>
        <v>0</v>
      </c>
      <c r="S147" s="127">
        <v>0</v>
      </c>
      <c r="T147" s="128">
        <f t="shared" si="3"/>
        <v>0</v>
      </c>
      <c r="AN147" s="129" t="s">
        <v>119</v>
      </c>
      <c r="AP147" s="129" t="s">
        <v>115</v>
      </c>
      <c r="AQ147" s="129" t="s">
        <v>77</v>
      </c>
      <c r="AU147" s="12" t="s">
        <v>114</v>
      </c>
      <c r="BA147" s="130">
        <f t="shared" si="4"/>
        <v>0</v>
      </c>
      <c r="BB147" s="130">
        <f t="shared" si="5"/>
        <v>0</v>
      </c>
      <c r="BC147" s="130">
        <f t="shared" si="6"/>
        <v>0</v>
      </c>
      <c r="BD147" s="130">
        <f t="shared" si="7"/>
        <v>0</v>
      </c>
      <c r="BE147" s="130">
        <f t="shared" si="8"/>
        <v>0</v>
      </c>
      <c r="BF147" s="12" t="s">
        <v>77</v>
      </c>
      <c r="BG147" s="130">
        <f t="shared" si="9"/>
        <v>0</v>
      </c>
      <c r="BH147" s="12" t="s">
        <v>120</v>
      </c>
      <c r="BI147" s="129" t="s">
        <v>194</v>
      </c>
    </row>
    <row r="148" spans="2:61" s="1" customFormat="1" ht="16.5" customHeight="1">
      <c r="B148" s="117"/>
      <c r="C148" s="118" t="s">
        <v>174</v>
      </c>
      <c r="D148" s="118" t="s">
        <v>115</v>
      </c>
      <c r="E148" s="119" t="s">
        <v>213</v>
      </c>
      <c r="F148" s="120" t="s">
        <v>214</v>
      </c>
      <c r="G148" s="121" t="s">
        <v>118</v>
      </c>
      <c r="H148" s="122">
        <v>1</v>
      </c>
      <c r="I148" s="123"/>
      <c r="J148" s="123">
        <f t="shared" si="0"/>
        <v>0</v>
      </c>
      <c r="K148" s="120" t="s">
        <v>1</v>
      </c>
      <c r="L148" s="124"/>
      <c r="M148" s="125" t="s">
        <v>1</v>
      </c>
      <c r="N148" s="126" t="s">
        <v>34</v>
      </c>
      <c r="O148" s="127">
        <v>0</v>
      </c>
      <c r="P148" s="127">
        <f t="shared" si="1"/>
        <v>0</v>
      </c>
      <c r="Q148" s="127">
        <v>0</v>
      </c>
      <c r="R148" s="127">
        <f t="shared" si="2"/>
        <v>0</v>
      </c>
      <c r="S148" s="127">
        <v>0</v>
      </c>
      <c r="T148" s="128">
        <f t="shared" si="3"/>
        <v>0</v>
      </c>
      <c r="AN148" s="129" t="s">
        <v>119</v>
      </c>
      <c r="AP148" s="129" t="s">
        <v>115</v>
      </c>
      <c r="AQ148" s="129" t="s">
        <v>77</v>
      </c>
      <c r="AU148" s="12" t="s">
        <v>114</v>
      </c>
      <c r="BA148" s="130">
        <f t="shared" si="4"/>
        <v>0</v>
      </c>
      <c r="BB148" s="130">
        <f t="shared" si="5"/>
        <v>0</v>
      </c>
      <c r="BC148" s="130">
        <f t="shared" si="6"/>
        <v>0</v>
      </c>
      <c r="BD148" s="130">
        <f t="shared" si="7"/>
        <v>0</v>
      </c>
      <c r="BE148" s="130">
        <f t="shared" si="8"/>
        <v>0</v>
      </c>
      <c r="BF148" s="12" t="s">
        <v>77</v>
      </c>
      <c r="BG148" s="130">
        <f t="shared" si="9"/>
        <v>0</v>
      </c>
      <c r="BH148" s="12" t="s">
        <v>120</v>
      </c>
      <c r="BI148" s="129" t="s">
        <v>363</v>
      </c>
    </row>
    <row r="149" spans="2:61" s="1" customFormat="1" ht="55.5" customHeight="1">
      <c r="B149" s="117"/>
      <c r="C149" s="118" t="s">
        <v>205</v>
      </c>
      <c r="D149" s="118" t="s">
        <v>115</v>
      </c>
      <c r="E149" s="119" t="s">
        <v>216</v>
      </c>
      <c r="F149" s="120" t="s">
        <v>364</v>
      </c>
      <c r="G149" s="121" t="s">
        <v>118</v>
      </c>
      <c r="H149" s="122">
        <v>2</v>
      </c>
      <c r="I149" s="123"/>
      <c r="J149" s="123">
        <f t="shared" si="0"/>
        <v>0</v>
      </c>
      <c r="K149" s="120" t="s">
        <v>1</v>
      </c>
      <c r="L149" s="124"/>
      <c r="M149" s="125" t="s">
        <v>1</v>
      </c>
      <c r="N149" s="126" t="s">
        <v>34</v>
      </c>
      <c r="O149" s="127">
        <v>0</v>
      </c>
      <c r="P149" s="127">
        <f t="shared" si="1"/>
        <v>0</v>
      </c>
      <c r="Q149" s="127">
        <v>0</v>
      </c>
      <c r="R149" s="127">
        <f t="shared" si="2"/>
        <v>0</v>
      </c>
      <c r="S149" s="127">
        <v>0</v>
      </c>
      <c r="T149" s="128">
        <f t="shared" si="3"/>
        <v>0</v>
      </c>
      <c r="AN149" s="129" t="s">
        <v>119</v>
      </c>
      <c r="AP149" s="129" t="s">
        <v>115</v>
      </c>
      <c r="AQ149" s="129" t="s">
        <v>77</v>
      </c>
      <c r="AU149" s="12" t="s">
        <v>114</v>
      </c>
      <c r="BA149" s="130">
        <f t="shared" si="4"/>
        <v>0</v>
      </c>
      <c r="BB149" s="130">
        <f t="shared" si="5"/>
        <v>0</v>
      </c>
      <c r="BC149" s="130">
        <f t="shared" si="6"/>
        <v>0</v>
      </c>
      <c r="BD149" s="130">
        <f t="shared" si="7"/>
        <v>0</v>
      </c>
      <c r="BE149" s="130">
        <f t="shared" si="8"/>
        <v>0</v>
      </c>
      <c r="BF149" s="12" t="s">
        <v>77</v>
      </c>
      <c r="BG149" s="130">
        <f t="shared" si="9"/>
        <v>0</v>
      </c>
      <c r="BH149" s="12" t="s">
        <v>120</v>
      </c>
      <c r="BI149" s="129" t="s">
        <v>365</v>
      </c>
    </row>
    <row r="150" spans="2:61" s="1" customFormat="1" ht="16.5" customHeight="1">
      <c r="B150" s="117"/>
      <c r="C150" s="118" t="s">
        <v>177</v>
      </c>
      <c r="D150" s="118" t="s">
        <v>115</v>
      </c>
      <c r="E150" s="119" t="s">
        <v>220</v>
      </c>
      <c r="F150" s="120" t="s">
        <v>221</v>
      </c>
      <c r="G150" s="121" t="s">
        <v>222</v>
      </c>
      <c r="H150" s="122">
        <v>1</v>
      </c>
      <c r="I150" s="123"/>
      <c r="J150" s="123">
        <f t="shared" si="0"/>
        <v>0</v>
      </c>
      <c r="K150" s="120" t="s">
        <v>1</v>
      </c>
      <c r="L150" s="124"/>
      <c r="M150" s="125" t="s">
        <v>1</v>
      </c>
      <c r="N150" s="126" t="s">
        <v>34</v>
      </c>
      <c r="O150" s="127">
        <v>0</v>
      </c>
      <c r="P150" s="127">
        <f t="shared" si="1"/>
        <v>0</v>
      </c>
      <c r="Q150" s="127">
        <v>0</v>
      </c>
      <c r="R150" s="127">
        <f t="shared" si="2"/>
        <v>0</v>
      </c>
      <c r="S150" s="127">
        <v>0</v>
      </c>
      <c r="T150" s="128">
        <f t="shared" si="3"/>
        <v>0</v>
      </c>
      <c r="AN150" s="129" t="s">
        <v>119</v>
      </c>
      <c r="AP150" s="129" t="s">
        <v>115</v>
      </c>
      <c r="AQ150" s="129" t="s">
        <v>77</v>
      </c>
      <c r="AU150" s="12" t="s">
        <v>114</v>
      </c>
      <c r="BA150" s="130">
        <f t="shared" si="4"/>
        <v>0</v>
      </c>
      <c r="BB150" s="130">
        <f t="shared" si="5"/>
        <v>0</v>
      </c>
      <c r="BC150" s="130">
        <f t="shared" si="6"/>
        <v>0</v>
      </c>
      <c r="BD150" s="130">
        <f t="shared" si="7"/>
        <v>0</v>
      </c>
      <c r="BE150" s="130">
        <f t="shared" si="8"/>
        <v>0</v>
      </c>
      <c r="BF150" s="12" t="s">
        <v>77</v>
      </c>
      <c r="BG150" s="130">
        <f t="shared" si="9"/>
        <v>0</v>
      </c>
      <c r="BH150" s="12" t="s">
        <v>120</v>
      </c>
      <c r="BI150" s="129" t="s">
        <v>197</v>
      </c>
    </row>
    <row r="151" spans="2:59" s="10" customFormat="1" ht="25.9" customHeight="1">
      <c r="B151" s="108"/>
      <c r="D151" s="109" t="s">
        <v>68</v>
      </c>
      <c r="E151" s="110" t="s">
        <v>224</v>
      </c>
      <c r="F151" s="110" t="s">
        <v>225</v>
      </c>
      <c r="J151" s="111">
        <f>BG151</f>
        <v>0</v>
      </c>
      <c r="L151" s="108"/>
      <c r="M151" s="112"/>
      <c r="P151" s="113">
        <f>SUM(P152:P153)</f>
        <v>0</v>
      </c>
      <c r="R151" s="113">
        <f>SUM(R152:R153)</f>
        <v>0</v>
      </c>
      <c r="T151" s="114">
        <f>SUM(T152:T153)</f>
        <v>0</v>
      </c>
      <c r="AN151" s="109" t="s">
        <v>77</v>
      </c>
      <c r="AP151" s="115" t="s">
        <v>68</v>
      </c>
      <c r="AQ151" s="115" t="s">
        <v>69</v>
      </c>
      <c r="AU151" s="109" t="s">
        <v>114</v>
      </c>
      <c r="BG151" s="116">
        <f>SUM(BG152:BG153)</f>
        <v>0</v>
      </c>
    </row>
    <row r="152" spans="2:61" s="1" customFormat="1" ht="36">
      <c r="B152" s="117"/>
      <c r="C152" s="131" t="s">
        <v>212</v>
      </c>
      <c r="D152" s="131" t="s">
        <v>226</v>
      </c>
      <c r="E152" s="132" t="s">
        <v>227</v>
      </c>
      <c r="F152" s="133" t="s">
        <v>366</v>
      </c>
      <c r="G152" s="134" t="s">
        <v>118</v>
      </c>
      <c r="H152" s="135">
        <v>1</v>
      </c>
      <c r="I152" s="136"/>
      <c r="J152" s="136">
        <f>ROUND(I152*H152,2)</f>
        <v>0</v>
      </c>
      <c r="K152" s="133" t="s">
        <v>1</v>
      </c>
      <c r="L152" s="24"/>
      <c r="M152" s="137" t="s">
        <v>1</v>
      </c>
      <c r="N152" s="138" t="s">
        <v>34</v>
      </c>
      <c r="O152" s="127">
        <v>0</v>
      </c>
      <c r="P152" s="127">
        <f>O152*H152</f>
        <v>0</v>
      </c>
      <c r="Q152" s="127">
        <v>0</v>
      </c>
      <c r="R152" s="127">
        <f>Q152*H152</f>
        <v>0</v>
      </c>
      <c r="S152" s="127">
        <v>0</v>
      </c>
      <c r="T152" s="128">
        <f>S152*H152</f>
        <v>0</v>
      </c>
      <c r="AN152" s="129" t="s">
        <v>120</v>
      </c>
      <c r="AP152" s="129" t="s">
        <v>226</v>
      </c>
      <c r="AQ152" s="129" t="s">
        <v>77</v>
      </c>
      <c r="AU152" s="12" t="s">
        <v>114</v>
      </c>
      <c r="BA152" s="130">
        <f>IF(N152="základní",J152,0)</f>
        <v>0</v>
      </c>
      <c r="BB152" s="130">
        <f>IF(N152="snížená",J152,0)</f>
        <v>0</v>
      </c>
      <c r="BC152" s="130">
        <f>IF(N152="zákl. přenesená",J152,0)</f>
        <v>0</v>
      </c>
      <c r="BD152" s="130">
        <f>IF(N152="sníž. přenesená",J152,0)</f>
        <v>0</v>
      </c>
      <c r="BE152" s="130">
        <f>IF(N152="nulová",J152,0)</f>
        <v>0</v>
      </c>
      <c r="BF152" s="12" t="s">
        <v>77</v>
      </c>
      <c r="BG152" s="130">
        <f>ROUND(I152*H152,2)</f>
        <v>0</v>
      </c>
      <c r="BH152" s="12" t="s">
        <v>120</v>
      </c>
      <c r="BI152" s="129" t="s">
        <v>201</v>
      </c>
    </row>
    <row r="153" spans="2:61" s="1" customFormat="1" ht="33" customHeight="1">
      <c r="B153" s="117"/>
      <c r="C153" s="131" t="s">
        <v>181</v>
      </c>
      <c r="D153" s="131" t="s">
        <v>226</v>
      </c>
      <c r="E153" s="132" t="s">
        <v>367</v>
      </c>
      <c r="F153" s="133" t="s">
        <v>368</v>
      </c>
      <c r="G153" s="134" t="s">
        <v>118</v>
      </c>
      <c r="H153" s="135">
        <v>2</v>
      </c>
      <c r="I153" s="136"/>
      <c r="J153" s="136">
        <f>ROUND(I153*H153,2)</f>
        <v>0</v>
      </c>
      <c r="K153" s="133" t="s">
        <v>1</v>
      </c>
      <c r="L153" s="24"/>
      <c r="M153" s="137" t="s">
        <v>1</v>
      </c>
      <c r="N153" s="138" t="s">
        <v>34</v>
      </c>
      <c r="O153" s="127">
        <v>0</v>
      </c>
      <c r="P153" s="127">
        <f>O153*H153</f>
        <v>0</v>
      </c>
      <c r="Q153" s="127">
        <v>0</v>
      </c>
      <c r="R153" s="127">
        <f>Q153*H153</f>
        <v>0</v>
      </c>
      <c r="S153" s="127">
        <v>0</v>
      </c>
      <c r="T153" s="128">
        <f>S153*H153</f>
        <v>0</v>
      </c>
      <c r="AN153" s="129" t="s">
        <v>120</v>
      </c>
      <c r="AP153" s="129" t="s">
        <v>226</v>
      </c>
      <c r="AQ153" s="129" t="s">
        <v>77</v>
      </c>
      <c r="AU153" s="12" t="s">
        <v>114</v>
      </c>
      <c r="BA153" s="130">
        <f>IF(N153="základní",J153,0)</f>
        <v>0</v>
      </c>
      <c r="BB153" s="130">
        <f>IF(N153="snížená",J153,0)</f>
        <v>0</v>
      </c>
      <c r="BC153" s="130">
        <f>IF(N153="zákl. přenesená",J153,0)</f>
        <v>0</v>
      </c>
      <c r="BD153" s="130">
        <f>IF(N153="sníž. přenesená",J153,0)</f>
        <v>0</v>
      </c>
      <c r="BE153" s="130">
        <f>IF(N153="nulová",J153,0)</f>
        <v>0</v>
      </c>
      <c r="BF153" s="12" t="s">
        <v>77</v>
      </c>
      <c r="BG153" s="130">
        <f>ROUND(I153*H153,2)</f>
        <v>0</v>
      </c>
      <c r="BH153" s="12" t="s">
        <v>120</v>
      </c>
      <c r="BI153" s="129" t="s">
        <v>369</v>
      </c>
    </row>
    <row r="154" spans="2:59" s="10" customFormat="1" ht="25.9" customHeight="1">
      <c r="B154" s="108"/>
      <c r="D154" s="109" t="s">
        <v>68</v>
      </c>
      <c r="E154" s="110" t="s">
        <v>246</v>
      </c>
      <c r="F154" s="110" t="s">
        <v>247</v>
      </c>
      <c r="J154" s="111">
        <f>BG154</f>
        <v>0</v>
      </c>
      <c r="L154" s="108"/>
      <c r="M154" s="112"/>
      <c r="P154" s="113">
        <f>SUM(P155:P170)</f>
        <v>0</v>
      </c>
      <c r="R154" s="113">
        <f>SUM(R155:R170)</f>
        <v>0</v>
      </c>
      <c r="T154" s="114">
        <f>SUM(T155:T170)</f>
        <v>0</v>
      </c>
      <c r="AN154" s="109" t="s">
        <v>77</v>
      </c>
      <c r="AP154" s="115" t="s">
        <v>68</v>
      </c>
      <c r="AQ154" s="115" t="s">
        <v>69</v>
      </c>
      <c r="AU154" s="109" t="s">
        <v>114</v>
      </c>
      <c r="BG154" s="116">
        <f>SUM(BG155:BG170)</f>
        <v>0</v>
      </c>
    </row>
    <row r="155" spans="2:61" s="1" customFormat="1" ht="21.75" customHeight="1">
      <c r="B155" s="117"/>
      <c r="C155" s="131" t="s">
        <v>219</v>
      </c>
      <c r="D155" s="131" t="s">
        <v>226</v>
      </c>
      <c r="E155" s="132" t="s">
        <v>370</v>
      </c>
      <c r="F155" s="133" t="s">
        <v>371</v>
      </c>
      <c r="G155" s="134" t="s">
        <v>118</v>
      </c>
      <c r="H155" s="135">
        <v>1</v>
      </c>
      <c r="I155" s="143"/>
      <c r="J155" s="136">
        <f aca="true" t="shared" si="10" ref="J155:J170">ROUND(I155*H155,2)</f>
        <v>0</v>
      </c>
      <c r="K155" s="133" t="s">
        <v>1</v>
      </c>
      <c r="L155" s="24"/>
      <c r="M155" s="137" t="s">
        <v>1</v>
      </c>
      <c r="N155" s="138" t="s">
        <v>34</v>
      </c>
      <c r="O155" s="127">
        <v>0</v>
      </c>
      <c r="P155" s="127">
        <f aca="true" t="shared" si="11" ref="P155:P170">O155*H155</f>
        <v>0</v>
      </c>
      <c r="Q155" s="127">
        <v>0</v>
      </c>
      <c r="R155" s="127">
        <f aca="true" t="shared" si="12" ref="R155:R170">Q155*H155</f>
        <v>0</v>
      </c>
      <c r="S155" s="127">
        <v>0</v>
      </c>
      <c r="T155" s="128">
        <f aca="true" t="shared" si="13" ref="T155:T170">S155*H155</f>
        <v>0</v>
      </c>
      <c r="AN155" s="129" t="s">
        <v>120</v>
      </c>
      <c r="AP155" s="129" t="s">
        <v>226</v>
      </c>
      <c r="AQ155" s="129" t="s">
        <v>77</v>
      </c>
      <c r="AU155" s="12" t="s">
        <v>114</v>
      </c>
      <c r="BA155" s="130">
        <f aca="true" t="shared" si="14" ref="BA155:BA170">IF(N155="základní",J155,0)</f>
        <v>0</v>
      </c>
      <c r="BB155" s="130">
        <f aca="true" t="shared" si="15" ref="BB155:BB170">IF(N155="snížená",J155,0)</f>
        <v>0</v>
      </c>
      <c r="BC155" s="130">
        <f aca="true" t="shared" si="16" ref="BC155:BC170">IF(N155="zákl. přenesená",J155,0)</f>
        <v>0</v>
      </c>
      <c r="BD155" s="130">
        <f aca="true" t="shared" si="17" ref="BD155:BD170">IF(N155="sníž. přenesená",J155,0)</f>
        <v>0</v>
      </c>
      <c r="BE155" s="130">
        <f aca="true" t="shared" si="18" ref="BE155:BE170">IF(N155="nulová",J155,0)</f>
        <v>0</v>
      </c>
      <c r="BF155" s="12" t="s">
        <v>77</v>
      </c>
      <c r="BG155" s="130">
        <f aca="true" t="shared" si="19" ref="BG155:BG170">ROUND(I155*H155,2)</f>
        <v>0</v>
      </c>
      <c r="BH155" s="12" t="s">
        <v>120</v>
      </c>
      <c r="BI155" s="129" t="s">
        <v>372</v>
      </c>
    </row>
    <row r="156" spans="2:61" s="1" customFormat="1" ht="16.5" customHeight="1">
      <c r="B156" s="117"/>
      <c r="C156" s="131" t="s">
        <v>184</v>
      </c>
      <c r="D156" s="131" t="s">
        <v>226</v>
      </c>
      <c r="E156" s="132" t="s">
        <v>373</v>
      </c>
      <c r="F156" s="133" t="s">
        <v>374</v>
      </c>
      <c r="G156" s="134" t="s">
        <v>118</v>
      </c>
      <c r="H156" s="135">
        <v>2</v>
      </c>
      <c r="I156" s="143"/>
      <c r="J156" s="136">
        <f t="shared" si="10"/>
        <v>0</v>
      </c>
      <c r="K156" s="133" t="s">
        <v>1</v>
      </c>
      <c r="L156" s="24"/>
      <c r="M156" s="137" t="s">
        <v>1</v>
      </c>
      <c r="N156" s="138" t="s">
        <v>34</v>
      </c>
      <c r="O156" s="127">
        <v>0</v>
      </c>
      <c r="P156" s="127">
        <f t="shared" si="11"/>
        <v>0</v>
      </c>
      <c r="Q156" s="127">
        <v>0</v>
      </c>
      <c r="R156" s="127">
        <f t="shared" si="12"/>
        <v>0</v>
      </c>
      <c r="S156" s="127">
        <v>0</v>
      </c>
      <c r="T156" s="128">
        <f t="shared" si="13"/>
        <v>0</v>
      </c>
      <c r="AN156" s="129" t="s">
        <v>120</v>
      </c>
      <c r="AP156" s="129" t="s">
        <v>226</v>
      </c>
      <c r="AQ156" s="129" t="s">
        <v>77</v>
      </c>
      <c r="AU156" s="12" t="s">
        <v>114</v>
      </c>
      <c r="BA156" s="130">
        <f t="shared" si="14"/>
        <v>0</v>
      </c>
      <c r="BB156" s="130">
        <f t="shared" si="15"/>
        <v>0</v>
      </c>
      <c r="BC156" s="130">
        <f t="shared" si="16"/>
        <v>0</v>
      </c>
      <c r="BD156" s="130">
        <f t="shared" si="17"/>
        <v>0</v>
      </c>
      <c r="BE156" s="130">
        <f t="shared" si="18"/>
        <v>0</v>
      </c>
      <c r="BF156" s="12" t="s">
        <v>77</v>
      </c>
      <c r="BG156" s="130">
        <f t="shared" si="19"/>
        <v>0</v>
      </c>
      <c r="BH156" s="12" t="s">
        <v>120</v>
      </c>
      <c r="BI156" s="129" t="s">
        <v>375</v>
      </c>
    </row>
    <row r="157" spans="2:61" s="1" customFormat="1" ht="36">
      <c r="B157" s="117"/>
      <c r="C157" s="131" t="s">
        <v>230</v>
      </c>
      <c r="D157" s="131" t="s">
        <v>226</v>
      </c>
      <c r="E157" s="132" t="s">
        <v>255</v>
      </c>
      <c r="F157" s="133" t="s">
        <v>256</v>
      </c>
      <c r="G157" s="134" t="s">
        <v>118</v>
      </c>
      <c r="H157" s="135">
        <v>12</v>
      </c>
      <c r="I157" s="136"/>
      <c r="J157" s="136">
        <f t="shared" si="10"/>
        <v>0</v>
      </c>
      <c r="K157" s="133" t="s">
        <v>1</v>
      </c>
      <c r="L157" s="24"/>
      <c r="M157" s="137" t="s">
        <v>1</v>
      </c>
      <c r="N157" s="138" t="s">
        <v>34</v>
      </c>
      <c r="O157" s="127">
        <v>0</v>
      </c>
      <c r="P157" s="127">
        <f t="shared" si="11"/>
        <v>0</v>
      </c>
      <c r="Q157" s="127">
        <v>0</v>
      </c>
      <c r="R157" s="127">
        <f t="shared" si="12"/>
        <v>0</v>
      </c>
      <c r="S157" s="127">
        <v>0</v>
      </c>
      <c r="T157" s="128">
        <f t="shared" si="13"/>
        <v>0</v>
      </c>
      <c r="AN157" s="129" t="s">
        <v>120</v>
      </c>
      <c r="AP157" s="129" t="s">
        <v>226</v>
      </c>
      <c r="AQ157" s="129" t="s">
        <v>77</v>
      </c>
      <c r="AU157" s="12" t="s">
        <v>114</v>
      </c>
      <c r="BA157" s="130">
        <f t="shared" si="14"/>
        <v>0</v>
      </c>
      <c r="BB157" s="130">
        <f t="shared" si="15"/>
        <v>0</v>
      </c>
      <c r="BC157" s="130">
        <f t="shared" si="16"/>
        <v>0</v>
      </c>
      <c r="BD157" s="130">
        <f t="shared" si="17"/>
        <v>0</v>
      </c>
      <c r="BE157" s="130">
        <f t="shared" si="18"/>
        <v>0</v>
      </c>
      <c r="BF157" s="12" t="s">
        <v>77</v>
      </c>
      <c r="BG157" s="130">
        <f t="shared" si="19"/>
        <v>0</v>
      </c>
      <c r="BH157" s="12" t="s">
        <v>120</v>
      </c>
      <c r="BI157" s="129" t="s">
        <v>204</v>
      </c>
    </row>
    <row r="158" spans="2:61" s="1" customFormat="1" ht="24">
      <c r="B158" s="117"/>
      <c r="C158" s="131" t="s">
        <v>187</v>
      </c>
      <c r="D158" s="131" t="s">
        <v>226</v>
      </c>
      <c r="E158" s="132" t="s">
        <v>262</v>
      </c>
      <c r="F158" s="133" t="s">
        <v>263</v>
      </c>
      <c r="G158" s="134" t="s">
        <v>118</v>
      </c>
      <c r="H158" s="135">
        <v>4</v>
      </c>
      <c r="I158" s="136"/>
      <c r="J158" s="136">
        <f t="shared" si="10"/>
        <v>0</v>
      </c>
      <c r="K158" s="133" t="s">
        <v>1</v>
      </c>
      <c r="L158" s="24"/>
      <c r="M158" s="137" t="s">
        <v>1</v>
      </c>
      <c r="N158" s="138" t="s">
        <v>34</v>
      </c>
      <c r="O158" s="127">
        <v>0</v>
      </c>
      <c r="P158" s="127">
        <f t="shared" si="11"/>
        <v>0</v>
      </c>
      <c r="Q158" s="127">
        <v>0</v>
      </c>
      <c r="R158" s="127">
        <f t="shared" si="12"/>
        <v>0</v>
      </c>
      <c r="S158" s="127">
        <v>0</v>
      </c>
      <c r="T158" s="128">
        <f t="shared" si="13"/>
        <v>0</v>
      </c>
      <c r="AN158" s="129" t="s">
        <v>120</v>
      </c>
      <c r="AP158" s="129" t="s">
        <v>226</v>
      </c>
      <c r="AQ158" s="129" t="s">
        <v>77</v>
      </c>
      <c r="AU158" s="12" t="s">
        <v>114</v>
      </c>
      <c r="BA158" s="130">
        <f t="shared" si="14"/>
        <v>0</v>
      </c>
      <c r="BB158" s="130">
        <f t="shared" si="15"/>
        <v>0</v>
      </c>
      <c r="BC158" s="130">
        <f t="shared" si="16"/>
        <v>0</v>
      </c>
      <c r="BD158" s="130">
        <f t="shared" si="17"/>
        <v>0</v>
      </c>
      <c r="BE158" s="130">
        <f t="shared" si="18"/>
        <v>0</v>
      </c>
      <c r="BF158" s="12" t="s">
        <v>77</v>
      </c>
      <c r="BG158" s="130">
        <f t="shared" si="19"/>
        <v>0</v>
      </c>
      <c r="BH158" s="12" t="s">
        <v>120</v>
      </c>
      <c r="BI158" s="129" t="s">
        <v>208</v>
      </c>
    </row>
    <row r="159" spans="2:61" s="1" customFormat="1" ht="16.5" customHeight="1">
      <c r="B159" s="117"/>
      <c r="C159" s="131" t="s">
        <v>237</v>
      </c>
      <c r="D159" s="131" t="s">
        <v>226</v>
      </c>
      <c r="E159" s="132" t="s">
        <v>269</v>
      </c>
      <c r="F159" s="133" t="s">
        <v>270</v>
      </c>
      <c r="G159" s="134" t="s">
        <v>118</v>
      </c>
      <c r="H159" s="135">
        <v>6</v>
      </c>
      <c r="I159" s="136"/>
      <c r="J159" s="136">
        <f t="shared" si="10"/>
        <v>0</v>
      </c>
      <c r="K159" s="133" t="s">
        <v>1</v>
      </c>
      <c r="L159" s="24"/>
      <c r="M159" s="137" t="s">
        <v>1</v>
      </c>
      <c r="N159" s="138" t="s">
        <v>34</v>
      </c>
      <c r="O159" s="127">
        <v>0</v>
      </c>
      <c r="P159" s="127">
        <f t="shared" si="11"/>
        <v>0</v>
      </c>
      <c r="Q159" s="127">
        <v>0</v>
      </c>
      <c r="R159" s="127">
        <f t="shared" si="12"/>
        <v>0</v>
      </c>
      <c r="S159" s="127">
        <v>0</v>
      </c>
      <c r="T159" s="128">
        <f t="shared" si="13"/>
        <v>0</v>
      </c>
      <c r="AN159" s="129" t="s">
        <v>120</v>
      </c>
      <c r="AP159" s="129" t="s">
        <v>226</v>
      </c>
      <c r="AQ159" s="129" t="s">
        <v>77</v>
      </c>
      <c r="AU159" s="12" t="s">
        <v>114</v>
      </c>
      <c r="BA159" s="130">
        <f t="shared" si="14"/>
        <v>0</v>
      </c>
      <c r="BB159" s="130">
        <f t="shared" si="15"/>
        <v>0</v>
      </c>
      <c r="BC159" s="130">
        <f t="shared" si="16"/>
        <v>0</v>
      </c>
      <c r="BD159" s="130">
        <f t="shared" si="17"/>
        <v>0</v>
      </c>
      <c r="BE159" s="130">
        <f t="shared" si="18"/>
        <v>0</v>
      </c>
      <c r="BF159" s="12" t="s">
        <v>77</v>
      </c>
      <c r="BG159" s="130">
        <f t="shared" si="19"/>
        <v>0</v>
      </c>
      <c r="BH159" s="12" t="s">
        <v>120</v>
      </c>
      <c r="BI159" s="129" t="s">
        <v>211</v>
      </c>
    </row>
    <row r="160" spans="2:61" s="1" customFormat="1" ht="16.5" customHeight="1">
      <c r="B160" s="117"/>
      <c r="C160" s="131" t="s">
        <v>190</v>
      </c>
      <c r="D160" s="131" t="s">
        <v>226</v>
      </c>
      <c r="E160" s="132" t="s">
        <v>273</v>
      </c>
      <c r="F160" s="133" t="s">
        <v>274</v>
      </c>
      <c r="G160" s="134" t="s">
        <v>118</v>
      </c>
      <c r="H160" s="135">
        <v>1</v>
      </c>
      <c r="I160" s="136"/>
      <c r="J160" s="136">
        <f t="shared" si="10"/>
        <v>0</v>
      </c>
      <c r="K160" s="133" t="s">
        <v>1</v>
      </c>
      <c r="L160" s="24"/>
      <c r="M160" s="137" t="s">
        <v>1</v>
      </c>
      <c r="N160" s="138" t="s">
        <v>34</v>
      </c>
      <c r="O160" s="127">
        <v>0</v>
      </c>
      <c r="P160" s="127">
        <f t="shared" si="11"/>
        <v>0</v>
      </c>
      <c r="Q160" s="127">
        <v>0</v>
      </c>
      <c r="R160" s="127">
        <f t="shared" si="12"/>
        <v>0</v>
      </c>
      <c r="S160" s="127">
        <v>0</v>
      </c>
      <c r="T160" s="128">
        <f t="shared" si="13"/>
        <v>0</v>
      </c>
      <c r="AN160" s="129" t="s">
        <v>120</v>
      </c>
      <c r="AP160" s="129" t="s">
        <v>226</v>
      </c>
      <c r="AQ160" s="129" t="s">
        <v>77</v>
      </c>
      <c r="AU160" s="12" t="s">
        <v>114</v>
      </c>
      <c r="BA160" s="130">
        <f t="shared" si="14"/>
        <v>0</v>
      </c>
      <c r="BB160" s="130">
        <f t="shared" si="15"/>
        <v>0</v>
      </c>
      <c r="BC160" s="130">
        <f t="shared" si="16"/>
        <v>0</v>
      </c>
      <c r="BD160" s="130">
        <f t="shared" si="17"/>
        <v>0</v>
      </c>
      <c r="BE160" s="130">
        <f t="shared" si="18"/>
        <v>0</v>
      </c>
      <c r="BF160" s="12" t="s">
        <v>77</v>
      </c>
      <c r="BG160" s="130">
        <f t="shared" si="19"/>
        <v>0</v>
      </c>
      <c r="BH160" s="12" t="s">
        <v>120</v>
      </c>
      <c r="BI160" s="129" t="s">
        <v>223</v>
      </c>
    </row>
    <row r="161" spans="2:61" s="1" customFormat="1" ht="16.5" customHeight="1">
      <c r="B161" s="117"/>
      <c r="C161" s="131" t="s">
        <v>243</v>
      </c>
      <c r="D161" s="131" t="s">
        <v>226</v>
      </c>
      <c r="E161" s="132" t="s">
        <v>276</v>
      </c>
      <c r="F161" s="133" t="s">
        <v>277</v>
      </c>
      <c r="G161" s="134" t="s">
        <v>153</v>
      </c>
      <c r="H161" s="135">
        <v>36</v>
      </c>
      <c r="I161" s="136"/>
      <c r="J161" s="136">
        <f t="shared" si="10"/>
        <v>0</v>
      </c>
      <c r="K161" s="133" t="s">
        <v>1</v>
      </c>
      <c r="L161" s="24"/>
      <c r="M161" s="137" t="s">
        <v>1</v>
      </c>
      <c r="N161" s="138" t="s">
        <v>34</v>
      </c>
      <c r="O161" s="127">
        <v>0</v>
      </c>
      <c r="P161" s="127">
        <f t="shared" si="11"/>
        <v>0</v>
      </c>
      <c r="Q161" s="127">
        <v>0</v>
      </c>
      <c r="R161" s="127">
        <f t="shared" si="12"/>
        <v>0</v>
      </c>
      <c r="S161" s="127">
        <v>0</v>
      </c>
      <c r="T161" s="128">
        <f t="shared" si="13"/>
        <v>0</v>
      </c>
      <c r="AN161" s="129" t="s">
        <v>120</v>
      </c>
      <c r="AP161" s="129" t="s">
        <v>226</v>
      </c>
      <c r="AQ161" s="129" t="s">
        <v>77</v>
      </c>
      <c r="AU161" s="12" t="s">
        <v>114</v>
      </c>
      <c r="BA161" s="130">
        <f t="shared" si="14"/>
        <v>0</v>
      </c>
      <c r="BB161" s="130">
        <f t="shared" si="15"/>
        <v>0</v>
      </c>
      <c r="BC161" s="130">
        <f t="shared" si="16"/>
        <v>0</v>
      </c>
      <c r="BD161" s="130">
        <f t="shared" si="17"/>
        <v>0</v>
      </c>
      <c r="BE161" s="130">
        <f t="shared" si="18"/>
        <v>0</v>
      </c>
      <c r="BF161" s="12" t="s">
        <v>77</v>
      </c>
      <c r="BG161" s="130">
        <f t="shared" si="19"/>
        <v>0</v>
      </c>
      <c r="BH161" s="12" t="s">
        <v>120</v>
      </c>
      <c r="BI161" s="129" t="s">
        <v>229</v>
      </c>
    </row>
    <row r="162" spans="2:61" s="1" customFormat="1" ht="24">
      <c r="B162" s="117"/>
      <c r="C162" s="131" t="s">
        <v>194</v>
      </c>
      <c r="D162" s="131" t="s">
        <v>226</v>
      </c>
      <c r="E162" s="132" t="s">
        <v>280</v>
      </c>
      <c r="F162" s="133" t="s">
        <v>281</v>
      </c>
      <c r="G162" s="134" t="s">
        <v>118</v>
      </c>
      <c r="H162" s="135">
        <v>2</v>
      </c>
      <c r="I162" s="136"/>
      <c r="J162" s="136">
        <f t="shared" si="10"/>
        <v>0</v>
      </c>
      <c r="K162" s="133" t="s">
        <v>1</v>
      </c>
      <c r="L162" s="24"/>
      <c r="M162" s="137" t="s">
        <v>1</v>
      </c>
      <c r="N162" s="138" t="s">
        <v>34</v>
      </c>
      <c r="O162" s="127">
        <v>0</v>
      </c>
      <c r="P162" s="127">
        <f t="shared" si="11"/>
        <v>0</v>
      </c>
      <c r="Q162" s="127">
        <v>0</v>
      </c>
      <c r="R162" s="127">
        <f t="shared" si="12"/>
        <v>0</v>
      </c>
      <c r="S162" s="127">
        <v>0</v>
      </c>
      <c r="T162" s="128">
        <f t="shared" si="13"/>
        <v>0</v>
      </c>
      <c r="AN162" s="129" t="s">
        <v>120</v>
      </c>
      <c r="AP162" s="129" t="s">
        <v>226</v>
      </c>
      <c r="AQ162" s="129" t="s">
        <v>77</v>
      </c>
      <c r="AU162" s="12" t="s">
        <v>114</v>
      </c>
      <c r="BA162" s="130">
        <f t="shared" si="14"/>
        <v>0</v>
      </c>
      <c r="BB162" s="130">
        <f t="shared" si="15"/>
        <v>0</v>
      </c>
      <c r="BC162" s="130">
        <f t="shared" si="16"/>
        <v>0</v>
      </c>
      <c r="BD162" s="130">
        <f t="shared" si="17"/>
        <v>0</v>
      </c>
      <c r="BE162" s="130">
        <f t="shared" si="18"/>
        <v>0</v>
      </c>
      <c r="BF162" s="12" t="s">
        <v>77</v>
      </c>
      <c r="BG162" s="130">
        <f t="shared" si="19"/>
        <v>0</v>
      </c>
      <c r="BH162" s="12" t="s">
        <v>120</v>
      </c>
      <c r="BI162" s="129" t="s">
        <v>233</v>
      </c>
    </row>
    <row r="163" spans="2:61" s="1" customFormat="1" ht="16.5" customHeight="1">
      <c r="B163" s="117"/>
      <c r="C163" s="131" t="s">
        <v>251</v>
      </c>
      <c r="D163" s="131" t="s">
        <v>226</v>
      </c>
      <c r="E163" s="132" t="s">
        <v>283</v>
      </c>
      <c r="F163" s="133" t="s">
        <v>284</v>
      </c>
      <c r="G163" s="134" t="s">
        <v>118</v>
      </c>
      <c r="H163" s="135">
        <v>3</v>
      </c>
      <c r="I163" s="136"/>
      <c r="J163" s="136">
        <f t="shared" si="10"/>
        <v>0</v>
      </c>
      <c r="K163" s="133" t="s">
        <v>1</v>
      </c>
      <c r="L163" s="24"/>
      <c r="M163" s="137" t="s">
        <v>1</v>
      </c>
      <c r="N163" s="138" t="s">
        <v>34</v>
      </c>
      <c r="O163" s="127">
        <v>0</v>
      </c>
      <c r="P163" s="127">
        <f t="shared" si="11"/>
        <v>0</v>
      </c>
      <c r="Q163" s="127">
        <v>0</v>
      </c>
      <c r="R163" s="127">
        <f t="shared" si="12"/>
        <v>0</v>
      </c>
      <c r="S163" s="127">
        <v>0</v>
      </c>
      <c r="T163" s="128">
        <f t="shared" si="13"/>
        <v>0</v>
      </c>
      <c r="AN163" s="129" t="s">
        <v>120</v>
      </c>
      <c r="AP163" s="129" t="s">
        <v>226</v>
      </c>
      <c r="AQ163" s="129" t="s">
        <v>77</v>
      </c>
      <c r="AU163" s="12" t="s">
        <v>114</v>
      </c>
      <c r="BA163" s="130">
        <f t="shared" si="14"/>
        <v>0</v>
      </c>
      <c r="BB163" s="130">
        <f t="shared" si="15"/>
        <v>0</v>
      </c>
      <c r="BC163" s="130">
        <f t="shared" si="16"/>
        <v>0</v>
      </c>
      <c r="BD163" s="130">
        <f t="shared" si="17"/>
        <v>0</v>
      </c>
      <c r="BE163" s="130">
        <f t="shared" si="18"/>
        <v>0</v>
      </c>
      <c r="BF163" s="12" t="s">
        <v>77</v>
      </c>
      <c r="BG163" s="130">
        <f t="shared" si="19"/>
        <v>0</v>
      </c>
      <c r="BH163" s="12" t="s">
        <v>120</v>
      </c>
      <c r="BI163" s="129" t="s">
        <v>236</v>
      </c>
    </row>
    <row r="164" spans="2:61" s="1" customFormat="1" ht="36">
      <c r="B164" s="117"/>
      <c r="C164" s="131" t="s">
        <v>197</v>
      </c>
      <c r="D164" s="131" t="s">
        <v>226</v>
      </c>
      <c r="E164" s="132" t="s">
        <v>287</v>
      </c>
      <c r="F164" s="133" t="s">
        <v>288</v>
      </c>
      <c r="G164" s="134" t="s">
        <v>118</v>
      </c>
      <c r="H164" s="135">
        <v>2</v>
      </c>
      <c r="I164" s="136"/>
      <c r="J164" s="136">
        <f t="shared" si="10"/>
        <v>0</v>
      </c>
      <c r="K164" s="133" t="s">
        <v>1</v>
      </c>
      <c r="L164" s="24"/>
      <c r="M164" s="137" t="s">
        <v>1</v>
      </c>
      <c r="N164" s="138" t="s">
        <v>34</v>
      </c>
      <c r="O164" s="127">
        <v>0</v>
      </c>
      <c r="P164" s="127">
        <f t="shared" si="11"/>
        <v>0</v>
      </c>
      <c r="Q164" s="127">
        <v>0</v>
      </c>
      <c r="R164" s="127">
        <f t="shared" si="12"/>
        <v>0</v>
      </c>
      <c r="S164" s="127">
        <v>0</v>
      </c>
      <c r="T164" s="128">
        <f t="shared" si="13"/>
        <v>0</v>
      </c>
      <c r="AN164" s="129" t="s">
        <v>120</v>
      </c>
      <c r="AP164" s="129" t="s">
        <v>226</v>
      </c>
      <c r="AQ164" s="129" t="s">
        <v>77</v>
      </c>
      <c r="AU164" s="12" t="s">
        <v>114</v>
      </c>
      <c r="BA164" s="130">
        <f t="shared" si="14"/>
        <v>0</v>
      </c>
      <c r="BB164" s="130">
        <f t="shared" si="15"/>
        <v>0</v>
      </c>
      <c r="BC164" s="130">
        <f t="shared" si="16"/>
        <v>0</v>
      </c>
      <c r="BD164" s="130">
        <f t="shared" si="17"/>
        <v>0</v>
      </c>
      <c r="BE164" s="130">
        <f t="shared" si="18"/>
        <v>0</v>
      </c>
      <c r="BF164" s="12" t="s">
        <v>77</v>
      </c>
      <c r="BG164" s="130">
        <f t="shared" si="19"/>
        <v>0</v>
      </c>
      <c r="BH164" s="12" t="s">
        <v>120</v>
      </c>
      <c r="BI164" s="129" t="s">
        <v>376</v>
      </c>
    </row>
    <row r="165" spans="2:61" s="1" customFormat="1" ht="36">
      <c r="B165" s="117"/>
      <c r="C165" s="131" t="s">
        <v>258</v>
      </c>
      <c r="D165" s="131" t="s">
        <v>226</v>
      </c>
      <c r="E165" s="132" t="s">
        <v>290</v>
      </c>
      <c r="F165" s="133" t="s">
        <v>291</v>
      </c>
      <c r="G165" s="134" t="s">
        <v>118</v>
      </c>
      <c r="H165" s="135">
        <v>2</v>
      </c>
      <c r="I165" s="136"/>
      <c r="J165" s="136">
        <f t="shared" si="10"/>
        <v>0</v>
      </c>
      <c r="K165" s="133" t="s">
        <v>1</v>
      </c>
      <c r="L165" s="24"/>
      <c r="M165" s="137" t="s">
        <v>1</v>
      </c>
      <c r="N165" s="138" t="s">
        <v>34</v>
      </c>
      <c r="O165" s="127">
        <v>0</v>
      </c>
      <c r="P165" s="127">
        <f t="shared" si="11"/>
        <v>0</v>
      </c>
      <c r="Q165" s="127">
        <v>0</v>
      </c>
      <c r="R165" s="127">
        <f t="shared" si="12"/>
        <v>0</v>
      </c>
      <c r="S165" s="127">
        <v>0</v>
      </c>
      <c r="T165" s="128">
        <f t="shared" si="13"/>
        <v>0</v>
      </c>
      <c r="AN165" s="129" t="s">
        <v>120</v>
      </c>
      <c r="AP165" s="129" t="s">
        <v>226</v>
      </c>
      <c r="AQ165" s="129" t="s">
        <v>77</v>
      </c>
      <c r="AU165" s="12" t="s">
        <v>114</v>
      </c>
      <c r="BA165" s="130">
        <f t="shared" si="14"/>
        <v>0</v>
      </c>
      <c r="BB165" s="130">
        <f t="shared" si="15"/>
        <v>0</v>
      </c>
      <c r="BC165" s="130">
        <f t="shared" si="16"/>
        <v>0</v>
      </c>
      <c r="BD165" s="130">
        <f t="shared" si="17"/>
        <v>0</v>
      </c>
      <c r="BE165" s="130">
        <f t="shared" si="18"/>
        <v>0</v>
      </c>
      <c r="BF165" s="12" t="s">
        <v>77</v>
      </c>
      <c r="BG165" s="130">
        <f t="shared" si="19"/>
        <v>0</v>
      </c>
      <c r="BH165" s="12" t="s">
        <v>120</v>
      </c>
      <c r="BI165" s="129" t="s">
        <v>240</v>
      </c>
    </row>
    <row r="166" spans="2:61" s="1" customFormat="1" ht="24">
      <c r="B166" s="117"/>
      <c r="C166" s="131" t="s">
        <v>201</v>
      </c>
      <c r="D166" s="131" t="s">
        <v>226</v>
      </c>
      <c r="E166" s="132" t="s">
        <v>377</v>
      </c>
      <c r="F166" s="133" t="s">
        <v>378</v>
      </c>
      <c r="G166" s="134" t="s">
        <v>118</v>
      </c>
      <c r="H166" s="135">
        <v>1</v>
      </c>
      <c r="I166" s="136"/>
      <c r="J166" s="136">
        <f t="shared" si="10"/>
        <v>0</v>
      </c>
      <c r="K166" s="133" t="s">
        <v>1</v>
      </c>
      <c r="L166" s="24"/>
      <c r="M166" s="137" t="s">
        <v>1</v>
      </c>
      <c r="N166" s="138" t="s">
        <v>34</v>
      </c>
      <c r="O166" s="127">
        <v>0</v>
      </c>
      <c r="P166" s="127">
        <f t="shared" si="11"/>
        <v>0</v>
      </c>
      <c r="Q166" s="127">
        <v>0</v>
      </c>
      <c r="R166" s="127">
        <f t="shared" si="12"/>
        <v>0</v>
      </c>
      <c r="S166" s="127">
        <v>0</v>
      </c>
      <c r="T166" s="128">
        <f t="shared" si="13"/>
        <v>0</v>
      </c>
      <c r="AN166" s="129" t="s">
        <v>120</v>
      </c>
      <c r="AP166" s="129" t="s">
        <v>226</v>
      </c>
      <c r="AQ166" s="129" t="s">
        <v>77</v>
      </c>
      <c r="AU166" s="12" t="s">
        <v>114</v>
      </c>
      <c r="BA166" s="130">
        <f t="shared" si="14"/>
        <v>0</v>
      </c>
      <c r="BB166" s="130">
        <f t="shared" si="15"/>
        <v>0</v>
      </c>
      <c r="BC166" s="130">
        <f t="shared" si="16"/>
        <v>0</v>
      </c>
      <c r="BD166" s="130">
        <f t="shared" si="17"/>
        <v>0</v>
      </c>
      <c r="BE166" s="130">
        <f t="shared" si="18"/>
        <v>0</v>
      </c>
      <c r="BF166" s="12" t="s">
        <v>77</v>
      </c>
      <c r="BG166" s="130">
        <f t="shared" si="19"/>
        <v>0</v>
      </c>
      <c r="BH166" s="12" t="s">
        <v>120</v>
      </c>
      <c r="BI166" s="129" t="s">
        <v>379</v>
      </c>
    </row>
    <row r="167" spans="2:61" s="1" customFormat="1" ht="24">
      <c r="B167" s="117"/>
      <c r="C167" s="131" t="s">
        <v>265</v>
      </c>
      <c r="D167" s="131" t="s">
        <v>226</v>
      </c>
      <c r="E167" s="132" t="s">
        <v>380</v>
      </c>
      <c r="F167" s="133" t="s">
        <v>381</v>
      </c>
      <c r="G167" s="134" t="s">
        <v>118</v>
      </c>
      <c r="H167" s="135">
        <v>1</v>
      </c>
      <c r="I167" s="136"/>
      <c r="J167" s="136">
        <f t="shared" si="10"/>
        <v>0</v>
      </c>
      <c r="K167" s="133"/>
      <c r="L167" s="24"/>
      <c r="M167" s="137" t="s">
        <v>1</v>
      </c>
      <c r="N167" s="138" t="s">
        <v>34</v>
      </c>
      <c r="O167" s="127">
        <v>0</v>
      </c>
      <c r="P167" s="127">
        <f t="shared" si="11"/>
        <v>0</v>
      </c>
      <c r="Q167" s="127">
        <v>0</v>
      </c>
      <c r="R167" s="127">
        <f t="shared" si="12"/>
        <v>0</v>
      </c>
      <c r="S167" s="127">
        <v>0</v>
      </c>
      <c r="T167" s="128">
        <f t="shared" si="13"/>
        <v>0</v>
      </c>
      <c r="AN167" s="129" t="s">
        <v>120</v>
      </c>
      <c r="AP167" s="129" t="s">
        <v>226</v>
      </c>
      <c r="AQ167" s="129" t="s">
        <v>77</v>
      </c>
      <c r="AU167" s="12" t="s">
        <v>114</v>
      </c>
      <c r="BA167" s="130">
        <f t="shared" si="14"/>
        <v>0</v>
      </c>
      <c r="BB167" s="130">
        <f t="shared" si="15"/>
        <v>0</v>
      </c>
      <c r="BC167" s="130">
        <f t="shared" si="16"/>
        <v>0</v>
      </c>
      <c r="BD167" s="130">
        <f t="shared" si="17"/>
        <v>0</v>
      </c>
      <c r="BE167" s="130">
        <f t="shared" si="18"/>
        <v>0</v>
      </c>
      <c r="BF167" s="12" t="s">
        <v>77</v>
      </c>
      <c r="BG167" s="130">
        <f t="shared" si="19"/>
        <v>0</v>
      </c>
      <c r="BH167" s="12" t="s">
        <v>120</v>
      </c>
      <c r="BI167" s="129" t="s">
        <v>382</v>
      </c>
    </row>
    <row r="168" spans="2:61" s="1" customFormat="1" ht="24">
      <c r="B168" s="117"/>
      <c r="C168" s="131" t="s">
        <v>204</v>
      </c>
      <c r="D168" s="131" t="s">
        <v>226</v>
      </c>
      <c r="E168" s="132" t="s">
        <v>297</v>
      </c>
      <c r="F168" s="133" t="s">
        <v>298</v>
      </c>
      <c r="G168" s="134" t="s">
        <v>299</v>
      </c>
      <c r="H168" s="135">
        <v>12</v>
      </c>
      <c r="I168" s="136"/>
      <c r="J168" s="136">
        <f t="shared" si="10"/>
        <v>0</v>
      </c>
      <c r="K168" s="133"/>
      <c r="L168" s="24"/>
      <c r="M168" s="137" t="s">
        <v>1</v>
      </c>
      <c r="N168" s="138" t="s">
        <v>34</v>
      </c>
      <c r="O168" s="127">
        <v>0</v>
      </c>
      <c r="P168" s="127">
        <f t="shared" si="11"/>
        <v>0</v>
      </c>
      <c r="Q168" s="127">
        <v>0</v>
      </c>
      <c r="R168" s="127">
        <f t="shared" si="12"/>
        <v>0</v>
      </c>
      <c r="S168" s="127">
        <v>0</v>
      </c>
      <c r="T168" s="128">
        <f t="shared" si="13"/>
        <v>0</v>
      </c>
      <c r="AN168" s="129" t="s">
        <v>120</v>
      </c>
      <c r="AP168" s="129" t="s">
        <v>226</v>
      </c>
      <c r="AQ168" s="129" t="s">
        <v>77</v>
      </c>
      <c r="AU168" s="12" t="s">
        <v>114</v>
      </c>
      <c r="BA168" s="130">
        <f t="shared" si="14"/>
        <v>0</v>
      </c>
      <c r="BB168" s="130">
        <f t="shared" si="15"/>
        <v>0</v>
      </c>
      <c r="BC168" s="130">
        <f t="shared" si="16"/>
        <v>0</v>
      </c>
      <c r="BD168" s="130">
        <f t="shared" si="17"/>
        <v>0</v>
      </c>
      <c r="BE168" s="130">
        <f t="shared" si="18"/>
        <v>0</v>
      </c>
      <c r="BF168" s="12" t="s">
        <v>77</v>
      </c>
      <c r="BG168" s="130">
        <f t="shared" si="19"/>
        <v>0</v>
      </c>
      <c r="BH168" s="12" t="s">
        <v>120</v>
      </c>
      <c r="BI168" s="129" t="s">
        <v>242</v>
      </c>
    </row>
    <row r="169" spans="2:61" s="1" customFormat="1" ht="16.5" customHeight="1">
      <c r="B169" s="117"/>
      <c r="C169" s="131" t="s">
        <v>272</v>
      </c>
      <c r="D169" s="131" t="s">
        <v>226</v>
      </c>
      <c r="E169" s="132" t="s">
        <v>302</v>
      </c>
      <c r="F169" s="133" t="s">
        <v>303</v>
      </c>
      <c r="G169" s="134" t="s">
        <v>118</v>
      </c>
      <c r="H169" s="135">
        <v>4</v>
      </c>
      <c r="I169" s="136"/>
      <c r="J169" s="136">
        <f t="shared" si="10"/>
        <v>0</v>
      </c>
      <c r="K169" s="133"/>
      <c r="L169" s="24"/>
      <c r="M169" s="137" t="s">
        <v>1</v>
      </c>
      <c r="N169" s="138" t="s">
        <v>34</v>
      </c>
      <c r="O169" s="127">
        <v>0</v>
      </c>
      <c r="P169" s="127">
        <f t="shared" si="11"/>
        <v>0</v>
      </c>
      <c r="Q169" s="127">
        <v>0</v>
      </c>
      <c r="R169" s="127">
        <f t="shared" si="12"/>
        <v>0</v>
      </c>
      <c r="S169" s="127">
        <v>0</v>
      </c>
      <c r="T169" s="128">
        <f t="shared" si="13"/>
        <v>0</v>
      </c>
      <c r="AN169" s="129" t="s">
        <v>120</v>
      </c>
      <c r="AP169" s="129" t="s">
        <v>226</v>
      </c>
      <c r="AQ169" s="129" t="s">
        <v>77</v>
      </c>
      <c r="AU169" s="12" t="s">
        <v>114</v>
      </c>
      <c r="BA169" s="130">
        <f t="shared" si="14"/>
        <v>0</v>
      </c>
      <c r="BB169" s="130">
        <f t="shared" si="15"/>
        <v>0</v>
      </c>
      <c r="BC169" s="130">
        <f t="shared" si="16"/>
        <v>0</v>
      </c>
      <c r="BD169" s="130">
        <f t="shared" si="17"/>
        <v>0</v>
      </c>
      <c r="BE169" s="130">
        <f t="shared" si="18"/>
        <v>0</v>
      </c>
      <c r="BF169" s="12" t="s">
        <v>77</v>
      </c>
      <c r="BG169" s="130">
        <f t="shared" si="19"/>
        <v>0</v>
      </c>
      <c r="BH169" s="12" t="s">
        <v>120</v>
      </c>
      <c r="BI169" s="129" t="s">
        <v>245</v>
      </c>
    </row>
    <row r="170" spans="2:61" s="1" customFormat="1" ht="16.5" customHeight="1">
      <c r="B170" s="117"/>
      <c r="C170" s="131" t="s">
        <v>208</v>
      </c>
      <c r="D170" s="131" t="s">
        <v>226</v>
      </c>
      <c r="E170" s="132" t="s">
        <v>305</v>
      </c>
      <c r="F170" s="133" t="s">
        <v>306</v>
      </c>
      <c r="G170" s="134" t="s">
        <v>118</v>
      </c>
      <c r="H170" s="135">
        <v>3</v>
      </c>
      <c r="I170" s="136"/>
      <c r="J170" s="136">
        <f t="shared" si="10"/>
        <v>0</v>
      </c>
      <c r="K170" s="133"/>
      <c r="L170" s="24"/>
      <c r="M170" s="137" t="s">
        <v>1</v>
      </c>
      <c r="N170" s="138" t="s">
        <v>34</v>
      </c>
      <c r="O170" s="127">
        <v>0</v>
      </c>
      <c r="P170" s="127">
        <f t="shared" si="11"/>
        <v>0</v>
      </c>
      <c r="Q170" s="127">
        <v>0</v>
      </c>
      <c r="R170" s="127">
        <f t="shared" si="12"/>
        <v>0</v>
      </c>
      <c r="S170" s="127">
        <v>0</v>
      </c>
      <c r="T170" s="128">
        <f t="shared" si="13"/>
        <v>0</v>
      </c>
      <c r="AN170" s="129" t="s">
        <v>120</v>
      </c>
      <c r="AP170" s="129" t="s">
        <v>226</v>
      </c>
      <c r="AQ170" s="129" t="s">
        <v>77</v>
      </c>
      <c r="AU170" s="12" t="s">
        <v>114</v>
      </c>
      <c r="BA170" s="130">
        <f t="shared" si="14"/>
        <v>0</v>
      </c>
      <c r="BB170" s="130">
        <f t="shared" si="15"/>
        <v>0</v>
      </c>
      <c r="BC170" s="130">
        <f t="shared" si="16"/>
        <v>0</v>
      </c>
      <c r="BD170" s="130">
        <f t="shared" si="17"/>
        <v>0</v>
      </c>
      <c r="BE170" s="130">
        <f t="shared" si="18"/>
        <v>0</v>
      </c>
      <c r="BF170" s="12" t="s">
        <v>77</v>
      </c>
      <c r="BG170" s="130">
        <f t="shared" si="19"/>
        <v>0</v>
      </c>
      <c r="BH170" s="12" t="s">
        <v>120</v>
      </c>
      <c r="BI170" s="129" t="s">
        <v>254</v>
      </c>
    </row>
    <row r="171" spans="2:59" s="10" customFormat="1" ht="25.9" customHeight="1">
      <c r="B171" s="108"/>
      <c r="D171" s="109" t="s">
        <v>68</v>
      </c>
      <c r="E171" s="110" t="s">
        <v>308</v>
      </c>
      <c r="F171" s="110" t="s">
        <v>309</v>
      </c>
      <c r="J171" s="111">
        <f>BG171</f>
        <v>0</v>
      </c>
      <c r="L171" s="108"/>
      <c r="M171" s="112"/>
      <c r="P171" s="113">
        <f>SUM(P172:P173)</f>
        <v>0</v>
      </c>
      <c r="R171" s="113">
        <f>SUM(R172:R173)</f>
        <v>0</v>
      </c>
      <c r="T171" s="114">
        <f>SUM(T172:T173)</f>
        <v>0</v>
      </c>
      <c r="AN171" s="109" t="s">
        <v>77</v>
      </c>
      <c r="AP171" s="115" t="s">
        <v>68</v>
      </c>
      <c r="AQ171" s="115" t="s">
        <v>69</v>
      </c>
      <c r="AU171" s="109" t="s">
        <v>114</v>
      </c>
      <c r="BG171" s="116">
        <f>SUM(BG172:BG173)</f>
        <v>0</v>
      </c>
    </row>
    <row r="172" spans="2:61" s="1" customFormat="1" ht="16.5" customHeight="1">
      <c r="B172" s="117"/>
      <c r="C172" s="131" t="s">
        <v>279</v>
      </c>
      <c r="D172" s="131" t="s">
        <v>226</v>
      </c>
      <c r="E172" s="132" t="s">
        <v>311</v>
      </c>
      <c r="F172" s="133" t="s">
        <v>312</v>
      </c>
      <c r="G172" s="134" t="s">
        <v>118</v>
      </c>
      <c r="H172" s="135">
        <v>1</v>
      </c>
      <c r="I172" s="136"/>
      <c r="J172" s="136">
        <f>ROUND(I172*H172,2)</f>
        <v>0</v>
      </c>
      <c r="K172" s="133"/>
      <c r="L172" s="24"/>
      <c r="M172" s="137" t="s">
        <v>1</v>
      </c>
      <c r="N172" s="138" t="s">
        <v>34</v>
      </c>
      <c r="O172" s="127">
        <v>0</v>
      </c>
      <c r="P172" s="127">
        <f>O172*H172</f>
        <v>0</v>
      </c>
      <c r="Q172" s="127">
        <v>0</v>
      </c>
      <c r="R172" s="127">
        <f>Q172*H172</f>
        <v>0</v>
      </c>
      <c r="S172" s="127">
        <v>0</v>
      </c>
      <c r="T172" s="128">
        <f>S172*H172</f>
        <v>0</v>
      </c>
      <c r="AN172" s="129" t="s">
        <v>120</v>
      </c>
      <c r="AP172" s="129" t="s">
        <v>226</v>
      </c>
      <c r="AQ172" s="129" t="s">
        <v>77</v>
      </c>
      <c r="AU172" s="12" t="s">
        <v>114</v>
      </c>
      <c r="BA172" s="130">
        <f>IF(N172="základní",J172,0)</f>
        <v>0</v>
      </c>
      <c r="BB172" s="130">
        <f>IF(N172="snížená",J172,0)</f>
        <v>0</v>
      </c>
      <c r="BC172" s="130">
        <f>IF(N172="zákl. přenesená",J172,0)</f>
        <v>0</v>
      </c>
      <c r="BD172" s="130">
        <f>IF(N172="sníž. přenesená",J172,0)</f>
        <v>0</v>
      </c>
      <c r="BE172" s="130">
        <f>IF(N172="nulová",J172,0)</f>
        <v>0</v>
      </c>
      <c r="BF172" s="12" t="s">
        <v>77</v>
      </c>
      <c r="BG172" s="130">
        <f>ROUND(I172*H172,2)</f>
        <v>0</v>
      </c>
      <c r="BH172" s="12" t="s">
        <v>120</v>
      </c>
      <c r="BI172" s="129" t="s">
        <v>257</v>
      </c>
    </row>
    <row r="173" spans="2:61" s="1" customFormat="1" ht="16.5" customHeight="1">
      <c r="B173" s="117"/>
      <c r="C173" s="131" t="s">
        <v>211</v>
      </c>
      <c r="D173" s="131" t="s">
        <v>226</v>
      </c>
      <c r="E173" s="132" t="s">
        <v>314</v>
      </c>
      <c r="F173" s="133" t="s">
        <v>315</v>
      </c>
      <c r="G173" s="134" t="s">
        <v>316</v>
      </c>
      <c r="H173" s="135">
        <v>1</v>
      </c>
      <c r="I173" s="136"/>
      <c r="J173" s="136">
        <f>ROUND(I173*H173,2)</f>
        <v>0</v>
      </c>
      <c r="K173" s="133"/>
      <c r="L173" s="24"/>
      <c r="M173" s="137" t="s">
        <v>1</v>
      </c>
      <c r="N173" s="138" t="s">
        <v>34</v>
      </c>
      <c r="O173" s="127">
        <v>0</v>
      </c>
      <c r="P173" s="127">
        <f>O173*H173</f>
        <v>0</v>
      </c>
      <c r="Q173" s="127">
        <v>0</v>
      </c>
      <c r="R173" s="127">
        <f>Q173*H173</f>
        <v>0</v>
      </c>
      <c r="S173" s="127">
        <v>0</v>
      </c>
      <c r="T173" s="128">
        <f>S173*H173</f>
        <v>0</v>
      </c>
      <c r="AN173" s="129" t="s">
        <v>120</v>
      </c>
      <c r="AP173" s="129" t="s">
        <v>226</v>
      </c>
      <c r="AQ173" s="129" t="s">
        <v>77</v>
      </c>
      <c r="AU173" s="12" t="s">
        <v>114</v>
      </c>
      <c r="BA173" s="130">
        <f>IF(N173="základní",J173,0)</f>
        <v>0</v>
      </c>
      <c r="BB173" s="130">
        <f>IF(N173="snížená",J173,0)</f>
        <v>0</v>
      </c>
      <c r="BC173" s="130">
        <f>IF(N173="zákl. přenesená",J173,0)</f>
        <v>0</v>
      </c>
      <c r="BD173" s="130">
        <f>IF(N173="sníž. přenesená",J173,0)</f>
        <v>0</v>
      </c>
      <c r="BE173" s="130">
        <f>IF(N173="nulová",J173,0)</f>
        <v>0</v>
      </c>
      <c r="BF173" s="12" t="s">
        <v>77</v>
      </c>
      <c r="BG173" s="130">
        <f>ROUND(I173*H173,2)</f>
        <v>0</v>
      </c>
      <c r="BH173" s="12" t="s">
        <v>120</v>
      </c>
      <c r="BI173" s="129" t="s">
        <v>261</v>
      </c>
    </row>
    <row r="174" spans="2:59" s="10" customFormat="1" ht="25.9" customHeight="1">
      <c r="B174" s="108"/>
      <c r="D174" s="109" t="s">
        <v>68</v>
      </c>
      <c r="E174" s="110" t="s">
        <v>318</v>
      </c>
      <c r="F174" s="110" t="s">
        <v>319</v>
      </c>
      <c r="J174" s="111">
        <f>BG174</f>
        <v>0</v>
      </c>
      <c r="L174" s="108"/>
      <c r="M174" s="112"/>
      <c r="P174" s="113">
        <f>SUM(P175:P180)</f>
        <v>0</v>
      </c>
      <c r="R174" s="113">
        <f>SUM(R175:R180)</f>
        <v>0</v>
      </c>
      <c r="T174" s="114">
        <f>SUM(T175:T180)</f>
        <v>0</v>
      </c>
      <c r="AN174" s="109" t="s">
        <v>77</v>
      </c>
      <c r="AP174" s="115" t="s">
        <v>68</v>
      </c>
      <c r="AQ174" s="115" t="s">
        <v>69</v>
      </c>
      <c r="AU174" s="109" t="s">
        <v>114</v>
      </c>
      <c r="BG174" s="116">
        <f>SUM(BG175:BG180)</f>
        <v>0</v>
      </c>
    </row>
    <row r="175" spans="2:61" s="1" customFormat="1" ht="24">
      <c r="B175" s="117"/>
      <c r="C175" s="131" t="s">
        <v>286</v>
      </c>
      <c r="D175" s="131" t="s">
        <v>226</v>
      </c>
      <c r="E175" s="132" t="s">
        <v>321</v>
      </c>
      <c r="F175" s="133" t="s">
        <v>393</v>
      </c>
      <c r="G175" s="134" t="s">
        <v>118</v>
      </c>
      <c r="H175" s="135">
        <v>1</v>
      </c>
      <c r="I175" s="136"/>
      <c r="J175" s="136">
        <f aca="true" t="shared" si="20" ref="J175:J180">ROUND(I175*H175,2)</f>
        <v>0</v>
      </c>
      <c r="K175" s="133" t="s">
        <v>1</v>
      </c>
      <c r="L175" s="24"/>
      <c r="M175" s="137" t="s">
        <v>1</v>
      </c>
      <c r="N175" s="138" t="s">
        <v>34</v>
      </c>
      <c r="O175" s="127">
        <v>0</v>
      </c>
      <c r="P175" s="127">
        <f aca="true" t="shared" si="21" ref="P175:P180">O175*H175</f>
        <v>0</v>
      </c>
      <c r="Q175" s="127">
        <v>0</v>
      </c>
      <c r="R175" s="127">
        <f aca="true" t="shared" si="22" ref="R175:R180">Q175*H175</f>
        <v>0</v>
      </c>
      <c r="S175" s="127">
        <v>0</v>
      </c>
      <c r="T175" s="128">
        <f aca="true" t="shared" si="23" ref="T175:T180">S175*H175</f>
        <v>0</v>
      </c>
      <c r="AN175" s="129" t="s">
        <v>120</v>
      </c>
      <c r="AP175" s="129" t="s">
        <v>226</v>
      </c>
      <c r="AQ175" s="129" t="s">
        <v>77</v>
      </c>
      <c r="AU175" s="12" t="s">
        <v>114</v>
      </c>
      <c r="BA175" s="130">
        <f aca="true" t="shared" si="24" ref="BA175:BA180">IF(N175="základní",J175,0)</f>
        <v>0</v>
      </c>
      <c r="BB175" s="130">
        <f aca="true" t="shared" si="25" ref="BB175:BB180">IF(N175="snížená",J175,0)</f>
        <v>0</v>
      </c>
      <c r="BC175" s="130">
        <f aca="true" t="shared" si="26" ref="BC175:BC180">IF(N175="zákl. přenesená",J175,0)</f>
        <v>0</v>
      </c>
      <c r="BD175" s="130">
        <f aca="true" t="shared" si="27" ref="BD175:BD180">IF(N175="sníž. přenesená",J175,0)</f>
        <v>0</v>
      </c>
      <c r="BE175" s="130">
        <f aca="true" t="shared" si="28" ref="BE175:BE180">IF(N175="nulová",J175,0)</f>
        <v>0</v>
      </c>
      <c r="BF175" s="12" t="s">
        <v>77</v>
      </c>
      <c r="BG175" s="130">
        <f aca="true" t="shared" si="29" ref="BG175:BG180">ROUND(I175*H175,2)</f>
        <v>0</v>
      </c>
      <c r="BH175" s="12" t="s">
        <v>120</v>
      </c>
      <c r="BI175" s="129" t="s">
        <v>383</v>
      </c>
    </row>
    <row r="176" spans="2:61" s="1" customFormat="1" ht="16.5" customHeight="1">
      <c r="B176" s="117"/>
      <c r="C176" s="131" t="s">
        <v>223</v>
      </c>
      <c r="D176" s="131" t="s">
        <v>226</v>
      </c>
      <c r="E176" s="132" t="s">
        <v>323</v>
      </c>
      <c r="F176" s="133" t="s">
        <v>324</v>
      </c>
      <c r="G176" s="134" t="s">
        <v>118</v>
      </c>
      <c r="H176" s="135">
        <v>1</v>
      </c>
      <c r="I176" s="136"/>
      <c r="J176" s="136">
        <f t="shared" si="20"/>
        <v>0</v>
      </c>
      <c r="K176" s="133" t="s">
        <v>1</v>
      </c>
      <c r="L176" s="24"/>
      <c r="M176" s="137" t="s">
        <v>1</v>
      </c>
      <c r="N176" s="138" t="s">
        <v>34</v>
      </c>
      <c r="O176" s="127">
        <v>0</v>
      </c>
      <c r="P176" s="127">
        <f t="shared" si="21"/>
        <v>0</v>
      </c>
      <c r="Q176" s="127">
        <v>0</v>
      </c>
      <c r="R176" s="127">
        <f t="shared" si="22"/>
        <v>0</v>
      </c>
      <c r="S176" s="127">
        <v>0</v>
      </c>
      <c r="T176" s="128">
        <f t="shared" si="23"/>
        <v>0</v>
      </c>
      <c r="AN176" s="129" t="s">
        <v>120</v>
      </c>
      <c r="AP176" s="129" t="s">
        <v>226</v>
      </c>
      <c r="AQ176" s="129" t="s">
        <v>77</v>
      </c>
      <c r="AU176" s="12" t="s">
        <v>114</v>
      </c>
      <c r="BA176" s="130">
        <f t="shared" si="24"/>
        <v>0</v>
      </c>
      <c r="BB176" s="130">
        <f t="shared" si="25"/>
        <v>0</v>
      </c>
      <c r="BC176" s="130">
        <f t="shared" si="26"/>
        <v>0</v>
      </c>
      <c r="BD176" s="130">
        <f t="shared" si="27"/>
        <v>0</v>
      </c>
      <c r="BE176" s="130">
        <f t="shared" si="28"/>
        <v>0</v>
      </c>
      <c r="BF176" s="12" t="s">
        <v>77</v>
      </c>
      <c r="BG176" s="130">
        <f t="shared" si="29"/>
        <v>0</v>
      </c>
      <c r="BH176" s="12" t="s">
        <v>120</v>
      </c>
      <c r="BI176" s="129" t="s">
        <v>384</v>
      </c>
    </row>
    <row r="177" spans="2:61" s="1" customFormat="1" ht="16.5" customHeight="1">
      <c r="B177" s="117"/>
      <c r="C177" s="131" t="s">
        <v>293</v>
      </c>
      <c r="D177" s="131" t="s">
        <v>226</v>
      </c>
      <c r="E177" s="132" t="s">
        <v>327</v>
      </c>
      <c r="F177" s="133" t="s">
        <v>328</v>
      </c>
      <c r="G177" s="134" t="s">
        <v>222</v>
      </c>
      <c r="H177" s="135">
        <v>1</v>
      </c>
      <c r="I177" s="136"/>
      <c r="J177" s="136">
        <f t="shared" si="20"/>
        <v>0</v>
      </c>
      <c r="K177" s="133" t="s">
        <v>1</v>
      </c>
      <c r="L177" s="24"/>
      <c r="M177" s="137" t="s">
        <v>1</v>
      </c>
      <c r="N177" s="138" t="s">
        <v>34</v>
      </c>
      <c r="O177" s="127">
        <v>0</v>
      </c>
      <c r="P177" s="127">
        <f t="shared" si="21"/>
        <v>0</v>
      </c>
      <c r="Q177" s="127">
        <v>0</v>
      </c>
      <c r="R177" s="127">
        <f t="shared" si="22"/>
        <v>0</v>
      </c>
      <c r="S177" s="127">
        <v>0</v>
      </c>
      <c r="T177" s="128">
        <f t="shared" si="23"/>
        <v>0</v>
      </c>
      <c r="AN177" s="129" t="s">
        <v>120</v>
      </c>
      <c r="AP177" s="129" t="s">
        <v>226</v>
      </c>
      <c r="AQ177" s="129" t="s">
        <v>77</v>
      </c>
      <c r="AU177" s="12" t="s">
        <v>114</v>
      </c>
      <c r="BA177" s="130">
        <f t="shared" si="24"/>
        <v>0</v>
      </c>
      <c r="BB177" s="130">
        <f t="shared" si="25"/>
        <v>0</v>
      </c>
      <c r="BC177" s="130">
        <f t="shared" si="26"/>
        <v>0</v>
      </c>
      <c r="BD177" s="130">
        <f t="shared" si="27"/>
        <v>0</v>
      </c>
      <c r="BE177" s="130">
        <f t="shared" si="28"/>
        <v>0</v>
      </c>
      <c r="BF177" s="12" t="s">
        <v>77</v>
      </c>
      <c r="BG177" s="130">
        <f t="shared" si="29"/>
        <v>0</v>
      </c>
      <c r="BH177" s="12" t="s">
        <v>120</v>
      </c>
      <c r="BI177" s="129" t="s">
        <v>385</v>
      </c>
    </row>
    <row r="178" spans="2:61" s="1" customFormat="1" ht="16.5" customHeight="1">
      <c r="B178" s="117"/>
      <c r="C178" s="131" t="s">
        <v>229</v>
      </c>
      <c r="D178" s="131" t="s">
        <v>226</v>
      </c>
      <c r="E178" s="132" t="s">
        <v>386</v>
      </c>
      <c r="F178" s="133" t="s">
        <v>387</v>
      </c>
      <c r="G178" s="134" t="s">
        <v>222</v>
      </c>
      <c r="H178" s="135">
        <v>1</v>
      </c>
      <c r="I178" s="136"/>
      <c r="J178" s="136">
        <f t="shared" si="20"/>
        <v>0</v>
      </c>
      <c r="K178" s="133" t="s">
        <v>1</v>
      </c>
      <c r="L178" s="24"/>
      <c r="M178" s="137" t="s">
        <v>1</v>
      </c>
      <c r="N178" s="138" t="s">
        <v>34</v>
      </c>
      <c r="O178" s="127">
        <v>0</v>
      </c>
      <c r="P178" s="127">
        <f t="shared" si="21"/>
        <v>0</v>
      </c>
      <c r="Q178" s="127">
        <v>0</v>
      </c>
      <c r="R178" s="127">
        <f t="shared" si="22"/>
        <v>0</v>
      </c>
      <c r="S178" s="127">
        <v>0</v>
      </c>
      <c r="T178" s="128">
        <f t="shared" si="23"/>
        <v>0</v>
      </c>
      <c r="AN178" s="129" t="s">
        <v>120</v>
      </c>
      <c r="AP178" s="129" t="s">
        <v>226</v>
      </c>
      <c r="AQ178" s="129" t="s">
        <v>77</v>
      </c>
      <c r="AU178" s="12" t="s">
        <v>114</v>
      </c>
      <c r="BA178" s="130">
        <f t="shared" si="24"/>
        <v>0</v>
      </c>
      <c r="BB178" s="130">
        <f t="shared" si="25"/>
        <v>0</v>
      </c>
      <c r="BC178" s="130">
        <f t="shared" si="26"/>
        <v>0</v>
      </c>
      <c r="BD178" s="130">
        <f t="shared" si="27"/>
        <v>0</v>
      </c>
      <c r="BE178" s="130">
        <f t="shared" si="28"/>
        <v>0</v>
      </c>
      <c r="BF178" s="12" t="s">
        <v>77</v>
      </c>
      <c r="BG178" s="130">
        <f t="shared" si="29"/>
        <v>0</v>
      </c>
      <c r="BH178" s="12" t="s">
        <v>120</v>
      </c>
      <c r="BI178" s="129" t="s">
        <v>388</v>
      </c>
    </row>
    <row r="179" spans="2:61" s="1" customFormat="1" ht="24">
      <c r="B179" s="117"/>
      <c r="C179" s="131" t="s">
        <v>301</v>
      </c>
      <c r="D179" s="131" t="s">
        <v>226</v>
      </c>
      <c r="E179" s="132" t="s">
        <v>389</v>
      </c>
      <c r="F179" s="133" t="s">
        <v>390</v>
      </c>
      <c r="G179" s="134" t="s">
        <v>222</v>
      </c>
      <c r="H179" s="135">
        <v>1</v>
      </c>
      <c r="I179" s="136"/>
      <c r="J179" s="136">
        <f t="shared" si="20"/>
        <v>0</v>
      </c>
      <c r="K179" s="133" t="s">
        <v>1</v>
      </c>
      <c r="L179" s="24"/>
      <c r="M179" s="137" t="s">
        <v>1</v>
      </c>
      <c r="N179" s="138" t="s">
        <v>34</v>
      </c>
      <c r="O179" s="127">
        <v>0</v>
      </c>
      <c r="P179" s="127">
        <f t="shared" si="21"/>
        <v>0</v>
      </c>
      <c r="Q179" s="127">
        <v>0</v>
      </c>
      <c r="R179" s="127">
        <f t="shared" si="22"/>
        <v>0</v>
      </c>
      <c r="S179" s="127">
        <v>0</v>
      </c>
      <c r="T179" s="128">
        <f t="shared" si="23"/>
        <v>0</v>
      </c>
      <c r="AN179" s="129" t="s">
        <v>120</v>
      </c>
      <c r="AP179" s="129" t="s">
        <v>226</v>
      </c>
      <c r="AQ179" s="129" t="s">
        <v>77</v>
      </c>
      <c r="AU179" s="12" t="s">
        <v>114</v>
      </c>
      <c r="BA179" s="130">
        <f t="shared" si="24"/>
        <v>0</v>
      </c>
      <c r="BB179" s="130">
        <f t="shared" si="25"/>
        <v>0</v>
      </c>
      <c r="BC179" s="130">
        <f t="shared" si="26"/>
        <v>0</v>
      </c>
      <c r="BD179" s="130">
        <f t="shared" si="27"/>
        <v>0</v>
      </c>
      <c r="BE179" s="130">
        <f t="shared" si="28"/>
        <v>0</v>
      </c>
      <c r="BF179" s="12" t="s">
        <v>77</v>
      </c>
      <c r="BG179" s="130">
        <f t="shared" si="29"/>
        <v>0</v>
      </c>
      <c r="BH179" s="12" t="s">
        <v>120</v>
      </c>
      <c r="BI179" s="129" t="s">
        <v>391</v>
      </c>
    </row>
    <row r="180" spans="2:61" s="1" customFormat="1" ht="16.5" customHeight="1">
      <c r="B180" s="117"/>
      <c r="C180" s="131" t="s">
        <v>233</v>
      </c>
      <c r="D180" s="131" t="s">
        <v>226</v>
      </c>
      <c r="E180" s="132" t="s">
        <v>330</v>
      </c>
      <c r="F180" s="133" t="s">
        <v>331</v>
      </c>
      <c r="G180" s="134" t="s">
        <v>118</v>
      </c>
      <c r="H180" s="135">
        <v>1</v>
      </c>
      <c r="I180" s="136"/>
      <c r="J180" s="136">
        <f t="shared" si="20"/>
        <v>0</v>
      </c>
      <c r="K180" s="133" t="s">
        <v>1</v>
      </c>
      <c r="L180" s="24"/>
      <c r="M180" s="139" t="s">
        <v>1</v>
      </c>
      <c r="N180" s="140" t="s">
        <v>34</v>
      </c>
      <c r="O180" s="141">
        <v>0</v>
      </c>
      <c r="P180" s="141">
        <f t="shared" si="21"/>
        <v>0</v>
      </c>
      <c r="Q180" s="141">
        <v>0</v>
      </c>
      <c r="R180" s="141">
        <f t="shared" si="22"/>
        <v>0</v>
      </c>
      <c r="S180" s="141">
        <v>0</v>
      </c>
      <c r="T180" s="142">
        <f t="shared" si="23"/>
        <v>0</v>
      </c>
      <c r="AN180" s="129" t="s">
        <v>120</v>
      </c>
      <c r="AP180" s="129" t="s">
        <v>226</v>
      </c>
      <c r="AQ180" s="129" t="s">
        <v>77</v>
      </c>
      <c r="AU180" s="12" t="s">
        <v>114</v>
      </c>
      <c r="BA180" s="130">
        <f t="shared" si="24"/>
        <v>0</v>
      </c>
      <c r="BB180" s="130">
        <f t="shared" si="25"/>
        <v>0</v>
      </c>
      <c r="BC180" s="130">
        <f t="shared" si="26"/>
        <v>0</v>
      </c>
      <c r="BD180" s="130">
        <f t="shared" si="27"/>
        <v>0</v>
      </c>
      <c r="BE180" s="130">
        <f t="shared" si="28"/>
        <v>0</v>
      </c>
      <c r="BF180" s="12" t="s">
        <v>77</v>
      </c>
      <c r="BG180" s="130">
        <f t="shared" si="29"/>
        <v>0</v>
      </c>
      <c r="BH180" s="12" t="s">
        <v>120</v>
      </c>
      <c r="BI180" s="129" t="s">
        <v>392</v>
      </c>
    </row>
    <row r="181" spans="2:12" s="1" customFormat="1" ht="6.95" customHeight="1">
      <c r="B181" s="36"/>
      <c r="C181" s="37"/>
      <c r="D181" s="37"/>
      <c r="E181" s="37"/>
      <c r="F181" s="37"/>
      <c r="G181" s="37"/>
      <c r="H181" s="37"/>
      <c r="I181" s="37"/>
      <c r="J181" s="37"/>
      <c r="K181" s="37"/>
      <c r="L181" s="24"/>
    </row>
  </sheetData>
  <autoFilter ref="C120:K180"/>
  <mergeCells count="9">
    <mergeCell ref="E87:H87"/>
    <mergeCell ref="E111:H111"/>
    <mergeCell ref="E113:H113"/>
    <mergeCell ref="L2:U2"/>
    <mergeCell ref="E7:H7"/>
    <mergeCell ref="E9:H9"/>
    <mergeCell ref="E18:H18"/>
    <mergeCell ref="E27:H27"/>
    <mergeCell ref="E85:H85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Prusa</dc:creator>
  <cp:keywords/>
  <dc:description/>
  <cp:lastModifiedBy>Luděk Slejška</cp:lastModifiedBy>
  <cp:lastPrinted>2023-04-11T07:25:32Z</cp:lastPrinted>
  <dcterms:created xsi:type="dcterms:W3CDTF">2021-02-04T10:31:07Z</dcterms:created>
  <dcterms:modified xsi:type="dcterms:W3CDTF">2023-04-12T09:41:59Z</dcterms:modified>
  <cp:category/>
  <cp:version/>
  <cp:contentType/>
  <cp:contentStatus/>
</cp:coreProperties>
</file>