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activeTab="0"/>
  </bookViews>
  <sheets>
    <sheet name="Rekapitulace stavby" sheetId="1" r:id="rId1"/>
    <sheet name="SO 101.1 - Komunikace pro..." sheetId="2" r:id="rId2"/>
    <sheet name="SO 101.2 - Komunikace pro..." sheetId="3" r:id="rId3"/>
    <sheet name="SO 401 - Veřejné osvětlení" sheetId="4" r:id="rId4"/>
    <sheet name="VON - Vedlejší a ostatní ..." sheetId="5" r:id="rId5"/>
    <sheet name="Pokyny pro vyplnění" sheetId="6" r:id="rId6"/>
  </sheets>
  <definedNames>
    <definedName name="_xlnm._FilterDatabase" localSheetId="1" hidden="1">'SO 101.1 - Komunikace pro...'!$C$85:$K$337</definedName>
    <definedName name="_xlnm._FilterDatabase" localSheetId="2" hidden="1">'SO 101.2 - Komunikace pro...'!$C$84:$K$263</definedName>
    <definedName name="_xlnm._FilterDatabase" localSheetId="3" hidden="1">'SO 401 - Veřejné osvětlení'!$C$91:$K$408</definedName>
    <definedName name="_xlnm._FilterDatabase" localSheetId="4" hidden="1">'VON - Vedlejší a ostatní ...'!$C$81:$K$106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1">'SO 101.1 - Komunikace pro...'!$C$4:$J$39,'SO 101.1 - Komunikace pro...'!$C$45:$J$67,'SO 101.1 - Komunikace pro...'!$C$73:$K$337</definedName>
    <definedName name="_xlnm.Print_Area" localSheetId="2">'SO 101.2 - Komunikace pro...'!$C$4:$J$39,'SO 101.2 - Komunikace pro...'!$C$45:$J$66,'SO 101.2 - Komunikace pro...'!$C$72:$K$263</definedName>
    <definedName name="_xlnm.Print_Area" localSheetId="3">'SO 401 - Veřejné osvětlení'!$C$4:$J$39,'SO 401 - Veřejné osvětlení'!$C$45:$J$73,'SO 401 - Veřejné osvětlení'!$C$79:$K$408</definedName>
    <definedName name="_xlnm.Print_Area" localSheetId="4">'VON - Vedlejší a ostatní ...'!$C$4:$J$39,'VON - Vedlejší a ostatní ...'!$C$45:$J$63,'VON - Vedlejší a ostatní ...'!$C$69:$K$106</definedName>
    <definedName name="_xlnm.Print_Titles" localSheetId="0">'Rekapitulace stavby'!$52:$52</definedName>
    <definedName name="_xlnm.Print_Titles" localSheetId="1">'SO 101.1 - Komunikace pro...'!$85:$85</definedName>
    <definedName name="_xlnm.Print_Titles" localSheetId="2">'SO 101.2 - Komunikace pro...'!$84:$84</definedName>
    <definedName name="_xlnm.Print_Titles" localSheetId="3">'SO 401 - Veřejné osvětlení'!$91:$91</definedName>
    <definedName name="_xlnm.Print_Titles" localSheetId="4">'VON - Vedlejší a ostatní ...'!$81:$81</definedName>
  </definedNames>
  <calcPr calcId="191029"/>
  <extLst/>
</workbook>
</file>

<file path=xl/sharedStrings.xml><?xml version="1.0" encoding="utf-8"?>
<sst xmlns="http://schemas.openxmlformats.org/spreadsheetml/2006/main" count="9958" uniqueCount="1491">
  <si>
    <t>Export Komplet</t>
  </si>
  <si>
    <t>VZ</t>
  </si>
  <si>
    <t>2.0</t>
  </si>
  <si>
    <t>ZAMOK</t>
  </si>
  <si>
    <t>False</t>
  </si>
  <si>
    <t>{8e827198-6759-4964-8fb6-785983677834}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</si>
  <si>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</si>
  <si>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</si>
  <si>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</si>
  <si>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</si>
  <si>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</si>
  <si>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</si>
  <si>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</si>
  <si>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</si>
  <si>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21_356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</si>
  <si>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</si>
  <si>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</si>
  <si>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Ústí nad Labem, Skorotice - spojovací chodník</t>
  </si>
  <si>
    <t>KSO:</t>
  </si>
  <si>
    <t/>
  </si>
  <si>
    <t>CC-CZ:</t>
  </si>
  <si>
    <t>Místo:</t>
  </si>
  <si>
    <t>Ústí nad Labem</t>
  </si>
  <si>
    <t>Datum:</t>
  </si>
  <si>
    <t>22. 8. 2022</t>
  </si>
  <si>
    <t>Zadavatel:</t>
  </si>
  <si>
    <t>IČ:</t>
  </si>
  <si>
    <t>Statutární město Ústí nad Labem, Velká Hradební 8</t>
  </si>
  <si>
    <t>DIČ:</t>
  </si>
  <si>
    <t>Uchazeč:</t>
  </si>
  <si>
    <t>Vyplň údaj</t>
  </si>
  <si>
    <t>Projektant:</t>
  </si>
  <si>
    <t>AZ Consult spol. s r.o.</t>
  </si>
  <si>
    <t>True</t>
  </si>
  <si>
    <t>Zpracovatel:</t>
  </si>
  <si>
    <t>Lucie Wojčiková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</si>
  <si>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</si>
  <si>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</si>
  <si>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</si>
  <si>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</si>
  <si>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</si>
  <si>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</si>
  <si>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</si>
  <si>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</si>
  <si>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</si>
  <si>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</si>
  <si>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</si>
  <si>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</si>
  <si>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</si>
  <si>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</si>
  <si>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</si>
  <si>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</si>
  <si>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</si>
  <si>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</si>
  <si>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</si>
  <si>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</si>
  <si>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</si>
  <si>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</si>
  <si>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</si>
  <si>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</si>
  <si>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</si>
  <si>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</si>
  <si>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</si>
  <si>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</si>
  <si>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</si>
  <si>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</si>
  <si>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</si>
  <si>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</si>
  <si>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</si>
  <si>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</si>
  <si>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</si>
  <si>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</si>
  <si>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</si>
  <si>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</si>
  <si>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</si>
  <si>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</si>
  <si>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</si>
  <si>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101.1</t>
  </si>
  <si>
    <t>Komunikace pro pěší - část 1</t>
  </si>
  <si>
    <t>STA</t>
  </si>
  <si>
    <t>1</t>
  </si>
  <si>
    <t>{5b20c4f5-d7cd-4a88-bf8e-5906347e0634}</t>
  </si>
  <si>
    <t>2</t>
  </si>
  <si>
    <t>SO 101.2</t>
  </si>
  <si>
    <t>Komunikace pro pěší - část 2</t>
  </si>
  <si>
    <t>{0e1ee125-df6d-4d20-b354-c3ae259724aa}</t>
  </si>
  <si>
    <t>SO 401</t>
  </si>
  <si>
    <t>Veřejné osvětlení</t>
  </si>
  <si>
    <t>{70b8900f-7668-45b6-a8bc-40c18fd81a4e}</t>
  </si>
  <si>
    <t>VON</t>
  </si>
  <si>
    <t>Vedlejší a ostatní náklady</t>
  </si>
  <si>
    <t>{475db474-effe-4fc2-82a9-8ac4f6c2806b}</t>
  </si>
  <si>
    <t>KRYCÍ LIST SOUPISU PRACÍ</t>
  </si>
  <si>
    <t>Objekt:</t>
  </si>
  <si>
    <t>SO 101.1 - Komunikace pro pěší - část 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</si>
  <si>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</si>
  <si>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</si>
  <si>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</si>
  <si>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</si>
  <si>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</si>
  <si>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</si>
  <si>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</si>
  <si>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89 -  Ostatní konstrukce a práce na trubním vedení</t>
  </si>
  <si>
    <t xml:space="preserve">    9 - Ostatní konstrukce a práce bourací,přesun hmot,lešení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</si>
  <si>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</si>
  <si>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</si>
  <si>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</si>
  <si>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</si>
  <si>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</si>
  <si>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</si>
  <si>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</si>
  <si>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</si>
  <si>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</si>
  <si>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</si>
  <si>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</si>
  <si>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</si>
  <si>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</si>
  <si>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</si>
  <si>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</si>
  <si>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</si>
  <si>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</si>
  <si>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</si>
  <si>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</si>
  <si>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</si>
  <si>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</si>
  <si>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</si>
  <si>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m2</t>
  </si>
  <si>
    <t>CS ÚRS 2022 02</t>
  </si>
  <si>
    <t>4</t>
  </si>
  <si>
    <t>711035985</t>
  </si>
  <si>
    <t>Online PSC</t>
  </si>
  <si>
    <t>https://podminky.urs.cz/item/CS_URS_2022_02/113106134</t>
  </si>
  <si>
    <t>VV</t>
  </si>
  <si>
    <t>"dlažba v tl. 60mm</t>
  </si>
  <si>
    <t>19,0</t>
  </si>
  <si>
    <t>Součet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</si>
  <si>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</si>
  <si>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</si>
  <si>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-2040744716</t>
  </si>
  <si>
    <t>https://podminky.urs.cz/item/CS_URS_2022_02/113107321</t>
  </si>
  <si>
    <t>"štěrková vrstva v tl. 100mm</t>
  </si>
  <si>
    <t>18,0</t>
  </si>
  <si>
    <t>3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</si>
  <si>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</si>
  <si>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</si>
  <si>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-966211059</t>
  </si>
  <si>
    <t>https://podminky.urs.cz/item/CS_URS_2022_02/113107322</t>
  </si>
  <si>
    <t>"štěrkodrť pod dlažbou v tl. 150mm</t>
  </si>
  <si>
    <t>"štěrkodrť v asf. chodníku v tl. 150mm</t>
  </si>
  <si>
    <t>20,0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</si>
  <si>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</si>
  <si>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</si>
  <si>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-822485312</t>
  </si>
  <si>
    <t>https://podminky.urs.cz/item/CS_URS_2022_02/113107332</t>
  </si>
  <si>
    <t>"betonový panel v tl. 180mm</t>
  </si>
  <si>
    <t>2,0</t>
  </si>
  <si>
    <t>5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</si>
  <si>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</si>
  <si>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</si>
  <si>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1035873546</t>
  </si>
  <si>
    <t>https://podminky.urs.cz/item/CS_URS_2022_02/113107341</t>
  </si>
  <si>
    <t>"asf. chodník v tl. 50mm</t>
  </si>
  <si>
    <t>6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</si>
  <si>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</si>
  <si>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</si>
  <si>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-1384303922</t>
  </si>
  <si>
    <t>https://podminky.urs.cz/item/CS_URS_2022_02/113107342</t>
  </si>
  <si>
    <t>"asf. komunikace v tl. 100mm</t>
  </si>
  <si>
    <t>15,0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</si>
  <si>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</si>
  <si>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</si>
  <si>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</si>
  <si>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</si>
  <si>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1413730316</t>
  </si>
  <si>
    <t>https://podminky.urs.cz/item/CS_URS_2022_02/113202111</t>
  </si>
  <si>
    <t>"silniční obruby 100/250/1000</t>
  </si>
  <si>
    <t>17,0+4,0</t>
  </si>
  <si>
    <t>8</t>
  </si>
  <si>
    <t>113204111</t>
  </si>
  <si>
    <t>Vytrhání obrub s vybouráním lože, s přemístěním hmot na skládku na vzdálenost do 3 m nebo s naložením na dopravní prostředek záhonových</t>
  </si>
  <si>
    <t>2072657829</t>
  </si>
  <si>
    <t>https://podminky.urs.cz/item/CS_URS_2022_02/113204111</t>
  </si>
  <si>
    <t>24,0</t>
  </si>
  <si>
    <t>9</t>
  </si>
  <si>
    <t>122251102</t>
  </si>
  <si>
    <t>Odkopávky a prokopávky nezapažené strojně v hornině třídy těžitelnosti I skupiny 3 přes 20 do 50 m3</t>
  </si>
  <si>
    <t>m3</t>
  </si>
  <si>
    <t>1700535379</t>
  </si>
  <si>
    <t>https://podminky.urs.cz/item/CS_URS_2022_02/122251102</t>
  </si>
  <si>
    <t>"odstranění drnu v tl. 150mm</t>
  </si>
  <si>
    <t>(10,0+130,0+109,0)*0,15</t>
  </si>
  <si>
    <t>"odstranění zeminy</t>
  </si>
  <si>
    <t>(0,17*20)+(15*0,1)+(10+164)*0,1+(9*0,27)+(194,0*0,08)</t>
  </si>
  <si>
    <t>10</t>
  </si>
  <si>
    <t>-74346658</t>
  </si>
  <si>
    <t>"bude čerpáno na základě provedených zkoušek po odsouhlasení TDS a investora</t>
  </si>
  <si>
    <t>(194,0+25,0)*0,5*0,3 "výkop pro výměnu AZ</t>
  </si>
  <si>
    <t>11</t>
  </si>
  <si>
    <t>129001101</t>
  </si>
  <si>
    <t>Příplatek k cenám vykopávek za ztížení vykopávky v blízkosti podzemního vedení nebo výbušnin v horninách jakékoliv třídy</t>
  </si>
  <si>
    <t>-1064271619</t>
  </si>
  <si>
    <t>https://podminky.urs.cz/item/CS_URS_2022_02/129001101</t>
  </si>
  <si>
    <t>(62,080+32,850)*0,10</t>
  </si>
  <si>
    <t>12</t>
  </si>
  <si>
    <t>132251101</t>
  </si>
  <si>
    <t>Hloubení nezapažených rýh šířky do 800 mm strojně s urovnáním dna do předepsaného profilu a spádu v hornině třídy těžitelnosti I skupiny 3 do 20 m3</t>
  </si>
  <si>
    <t>1659204730</t>
  </si>
  <si>
    <t>https://podminky.urs.cz/item/CS_URS_2022_02/132251101</t>
  </si>
  <si>
    <t>0,04*233 "výkop pro zahradní obruby</t>
  </si>
  <si>
    <t>0,06*31 "výkop pro silniční obruby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</si>
  <si>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</si>
  <si>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</si>
  <si>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</si>
  <si>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-1344395833</t>
  </si>
  <si>
    <t>https://podminky.urs.cz/item/CS_URS_2022_02/162751117</t>
  </si>
  <si>
    <t>77,60 "odkopávky</t>
  </si>
  <si>
    <t>11,180 "hloubení</t>
  </si>
  <si>
    <t>14</t>
  </si>
  <si>
    <t>297297126</t>
  </si>
  <si>
    <t>32,850 "odkopávky AZ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</si>
  <si>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</si>
  <si>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</si>
  <si>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992770685</t>
  </si>
  <si>
    <t>https://podminky.urs.cz/item/CS_URS_2022_02/171152111</t>
  </si>
  <si>
    <t>(194,0+25,0)*0,5*0,3 "chodník tl. 300mm</t>
  </si>
  <si>
    <t>16</t>
  </si>
  <si>
    <t>M</t>
  </si>
  <si>
    <t>583312021</t>
  </si>
  <si>
    <t>materiál vhodný do aktivní zóny nenamrzavý dle TP 146 a ČSN 73 6133</t>
  </si>
  <si>
    <t>t</t>
  </si>
  <si>
    <t>839447635</t>
  </si>
  <si>
    <t>32,85*1,8 'Přepočtené koeficientem množství</t>
  </si>
  <si>
    <t>17</t>
  </si>
  <si>
    <t>171201231.</t>
  </si>
  <si>
    <t>Poplatek za uložení stavebního odpadu na recyklační skládce (skládkovné) zeminy a kamení zatříděného do Katalogu odpadů pod kódem 17 05 04 x</t>
  </si>
  <si>
    <t>1346653971</t>
  </si>
  <si>
    <t>88,78*1,8 'Přepočtené koeficientem množství</t>
  </si>
  <si>
    <t>18</t>
  </si>
  <si>
    <t>936030551</t>
  </si>
  <si>
    <t>32,850</t>
  </si>
  <si>
    <t>19</t>
  </si>
  <si>
    <t>181351003</t>
  </si>
  <si>
    <t>Rozprostření a urovnání ornice v rovině nebo ve svahu sklonu do 1:5 strojně při souvislé ploše do 100 m2, tl. vrstvy do 200 mm</t>
  </si>
  <si>
    <t>-519986433</t>
  </si>
  <si>
    <t>https://podminky.urs.cz/item/CS_URS_2022_02/181351003</t>
  </si>
  <si>
    <t>"viz. výkres Situace č.1 - D.1.2.1</t>
  </si>
  <si>
    <t>84,0</t>
  </si>
  <si>
    <t>20</t>
  </si>
  <si>
    <t>10364101</t>
  </si>
  <si>
    <t>zemina pro terénní úpravy - ornice</t>
  </si>
  <si>
    <t>1632061501</t>
  </si>
  <si>
    <t>84,0*0,15</t>
  </si>
  <si>
    <t>12,6*1,8 'Přepočtené koeficientem množství</t>
  </si>
  <si>
    <t>181411131</t>
  </si>
  <si>
    <t>Založení trávníku na půdě předem připravené plochy do 1000 m2 výsevem včetně utažení parkového v rovině nebo na svahu do 1:5</t>
  </si>
  <si>
    <t>-900977426</t>
  </si>
  <si>
    <t>https://podminky.urs.cz/item/CS_URS_2022_02/181411131</t>
  </si>
  <si>
    <t>22</t>
  </si>
  <si>
    <t>00572410</t>
  </si>
  <si>
    <t>osivo směs travní parková</t>
  </si>
  <si>
    <t>kg</t>
  </si>
  <si>
    <t>183088740</t>
  </si>
  <si>
    <t>84*0,015 'Přepočtené koeficientem množství</t>
  </si>
  <si>
    <t>23</t>
  </si>
  <si>
    <t>181951112</t>
  </si>
  <si>
    <t>Úprava pláně vyrovnáním výškových rozdílů strojně v hornině třídy těžitelnosti I, skupiny 1 až 3 se zhutněním</t>
  </si>
  <si>
    <t>225995558</t>
  </si>
  <si>
    <t>https://podminky.urs.cz/item/CS_URS_2022_02/181951112</t>
  </si>
  <si>
    <t>194,0+25,0</t>
  </si>
  <si>
    <t>Komunikace pozemní</t>
  </si>
  <si>
    <t>24</t>
  </si>
  <si>
    <t>564861111</t>
  </si>
  <si>
    <t>Podklad ze štěrkodrti ŠD s rozprostřením a zhutněním plochy přes 100 m2, po zhutnění tl. 200 mm</t>
  </si>
  <si>
    <t>181054977</t>
  </si>
  <si>
    <t>https://podminky.urs.cz/item/CS_URS_2022_02/564861111</t>
  </si>
  <si>
    <t>"viz. Vzorový příčný řez D.1.3</t>
  </si>
  <si>
    <t>"skladba B - Komunikace pro pěší</t>
  </si>
  <si>
    <t>194,0</t>
  </si>
  <si>
    <t>25</t>
  </si>
  <si>
    <t>564871111</t>
  </si>
  <si>
    <t>Podklad ze štěrkodrti ŠD s rozprostřením a zhutněním plochy přes 100 m2, po zhutnění tl. 250 mm</t>
  </si>
  <si>
    <t>1331746519</t>
  </si>
  <si>
    <t>https://podminky.urs.cz/item/CS_URS_2022_02/564871111</t>
  </si>
  <si>
    <t>25,0</t>
  </si>
  <si>
    <t>"štěrkodrť pod kamennou dlažbu</t>
  </si>
  <si>
    <t>16,0</t>
  </si>
  <si>
    <t>26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</si>
  <si>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</si>
  <si>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</si>
  <si>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-411599354</t>
  </si>
  <si>
    <t>https://podminky.urs.cz/item/CS_URS_2022_02/591111111</t>
  </si>
  <si>
    <t xml:space="preserve">"kamenné dlažba </t>
  </si>
  <si>
    <t>27</t>
  </si>
  <si>
    <t>58381008</t>
  </si>
  <si>
    <t>kostka štípaná dlažební žula velká 15/17</t>
  </si>
  <si>
    <t>1443700788</t>
  </si>
  <si>
    <t>16*1,01 'Přepočtené koeficientem množství</t>
  </si>
  <si>
    <t>28</t>
  </si>
  <si>
    <t>596211263</t>
  </si>
  <si>
    <t>Kladení dlažby z betonových zámkových dlaždic komunikací pro pěší strojně s ložem z kameniva těženého nebo drceného tl. do 40 mm, s vyplněním spár s dvojitým hutněním, vibrováním a se smetením přebytečného materiálu na krajnici tl. 80 mm do 300 m2</t>
  </si>
  <si>
    <t>422906741</t>
  </si>
  <si>
    <t>https://podminky.urs.cz/item/CS_URS_2022_02/596211263</t>
  </si>
  <si>
    <t>(25,0-1,7)+(194,0-4,0) "přírodní dlažba</t>
  </si>
  <si>
    <t>1,7+4,0 "červená reliéfní</t>
  </si>
  <si>
    <t>29</t>
  </si>
  <si>
    <t>59245020</t>
  </si>
  <si>
    <t>dlažba tvar obdélník betonová 200x100x80mm přírodní</t>
  </si>
  <si>
    <t>-1866398587</t>
  </si>
  <si>
    <t>25,0-1,7</t>
  </si>
  <si>
    <t>194,0-4,0</t>
  </si>
  <si>
    <t>213,3*1,02 'Přepočtené koeficientem množství</t>
  </si>
  <si>
    <t>30</t>
  </si>
  <si>
    <t>59245226</t>
  </si>
  <si>
    <t>dlažba tvar obdélník betonová pro nevidomé 200x100x80mm barevná</t>
  </si>
  <si>
    <t>622879860</t>
  </si>
  <si>
    <t>1,7</t>
  </si>
  <si>
    <t>4,0</t>
  </si>
  <si>
    <t>5,7*1,02 'Přepočtené koeficientem množství</t>
  </si>
  <si>
    <t>89</t>
  </si>
  <si>
    <t xml:space="preserve"> Ostatní konstrukce a práce na trubním vedení</t>
  </si>
  <si>
    <t>31</t>
  </si>
  <si>
    <t>899431111</t>
  </si>
  <si>
    <t>Výšková úprava uličního vstupu nebo vpusti do 200 mm zvýšením krycího hrnce, šoupěte nebo hydrantu bez úpravy armatur</t>
  </si>
  <si>
    <t>kus</t>
  </si>
  <si>
    <t>2022648084</t>
  </si>
  <si>
    <t>https://podminky.urs.cz/item/CS_URS_2022_02/899431111</t>
  </si>
  <si>
    <t>Ostatní konstrukce a práce bourací,přesun hmot,lešení</t>
  </si>
  <si>
    <t>32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</si>
  <si>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</si>
  <si>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</si>
  <si>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1151416320</t>
  </si>
  <si>
    <t>https://podminky.urs.cz/item/CS_URS_2022_02/916131213</t>
  </si>
  <si>
    <t>6,0 "nájezdová obruba</t>
  </si>
  <si>
    <t>2,0 "přechodová obruba</t>
  </si>
  <si>
    <t xml:space="preserve">11,0 "silniční obruba </t>
  </si>
  <si>
    <t>33</t>
  </si>
  <si>
    <t>59217029</t>
  </si>
  <si>
    <t>obrubník betonový silniční nájezdový 1000x150x150mm</t>
  </si>
  <si>
    <t>1789372441</t>
  </si>
  <si>
    <t>6,0</t>
  </si>
  <si>
    <t>34</t>
  </si>
  <si>
    <t>59217030</t>
  </si>
  <si>
    <t>obrubník betonový silniční přechodový 1000x150x150-250mm</t>
  </si>
  <si>
    <t>-273215608</t>
  </si>
  <si>
    <t>35</t>
  </si>
  <si>
    <t>59217031</t>
  </si>
  <si>
    <t>obrubník betonový silniční 1000x150x250mm</t>
  </si>
  <si>
    <t>1042242918</t>
  </si>
  <si>
    <t>11,0</t>
  </si>
  <si>
    <t>36</t>
  </si>
  <si>
    <t>91623121R</t>
  </si>
  <si>
    <t>Osazení chodníkového obrubníku betonového se zřízením lože, s vyplněním a zatřením spár cementovou maltou stojatého s boční opěrou z betonu prostého, do lože z betonu prostého C 16/20 XA1</t>
  </si>
  <si>
    <t>96221004</t>
  </si>
  <si>
    <t xml:space="preserve">6,0+111,0+110,0+6,0 "zahradní obruba </t>
  </si>
  <si>
    <t>12,0 "chodníková obruba</t>
  </si>
  <si>
    <t>37</t>
  </si>
  <si>
    <t>59217003</t>
  </si>
  <si>
    <t>obrubník betonový zahradní 500x50x250mm</t>
  </si>
  <si>
    <t>-423529019</t>
  </si>
  <si>
    <t>6,0+111,0+110,0+6,0</t>
  </si>
  <si>
    <t>38</t>
  </si>
  <si>
    <t>59217017</t>
  </si>
  <si>
    <t>obrubník betonový chodníkový 1000x100x250mm</t>
  </si>
  <si>
    <t>-1443417560</t>
  </si>
  <si>
    <t>12,0</t>
  </si>
  <si>
    <t>39</t>
  </si>
  <si>
    <t>916231291</t>
  </si>
  <si>
    <t>Osazení chodníkového obrubníku betonového se zřízením lože, s vyplněním a zatřením spár cementovou maltou Příplatek k cenám za řezání obrubníků při osazení do oblouku vnitřního poloměru do 1 m</t>
  </si>
  <si>
    <t>1820665719</t>
  </si>
  <si>
    <t>https://podminky.urs.cz/item/CS_URS_2022_02/916231291</t>
  </si>
  <si>
    <t>40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</si>
  <si>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</si>
  <si>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</si>
  <si>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712550095</t>
  </si>
  <si>
    <t>https://podminky.urs.cz/item/CS_URS_2022_02/919732211</t>
  </si>
  <si>
    <t>41</t>
  </si>
  <si>
    <t>919735111</t>
  </si>
  <si>
    <t>Řezání stávajícího živičného krytu nebo podkladu hloubky do 50 mm</t>
  </si>
  <si>
    <t>839900121</t>
  </si>
  <si>
    <t>https://podminky.urs.cz/item/CS_URS_2022_02/919735111</t>
  </si>
  <si>
    <t>997</t>
  </si>
  <si>
    <t>Přesun sutě</t>
  </si>
  <si>
    <t>42</t>
  </si>
  <si>
    <t>997221551</t>
  </si>
  <si>
    <t>Vodorovná doprava suti bez naložení, ale se složením a s hrubým urovnáním ze sypkých materiálů, na vzdálenost do 1 km</t>
  </si>
  <si>
    <t>590976077</t>
  </si>
  <si>
    <t>https://podminky.urs.cz/item/CS_URS_2022_02/997221551</t>
  </si>
  <si>
    <t>"drcené kamenivo</t>
  </si>
  <si>
    <t>3,060+11,310</t>
  </si>
  <si>
    <t>43</t>
  </si>
  <si>
    <t>997221559</t>
  </si>
  <si>
    <t>Vodorovná doprava suti bez naložení, ale se složením a s hrubým urovnáním Příplatek k ceně za každý další i započatý 1 km přes 1 km</t>
  </si>
  <si>
    <t>-463692928</t>
  </si>
  <si>
    <t>https://podminky.urs.cz/item/CS_URS_2022_02/997221559</t>
  </si>
  <si>
    <t>14,37*9 'Přepočtené koeficientem množství</t>
  </si>
  <si>
    <t>44</t>
  </si>
  <si>
    <t>997221561</t>
  </si>
  <si>
    <t>Vodorovná doprava suti bez naložení, ale se složením a s hrubým urovnáním z kusových materiálů, na vzdálenost do 1 km</t>
  </si>
  <si>
    <t>-1364682762</t>
  </si>
  <si>
    <t>https://podminky.urs.cz/item/CS_URS_2022_02/997221561</t>
  </si>
  <si>
    <t>"zámková dlažba</t>
  </si>
  <si>
    <t>4,940</t>
  </si>
  <si>
    <t>"prostý beton</t>
  </si>
  <si>
    <t>1,250</t>
  </si>
  <si>
    <t>"živičné</t>
  </si>
  <si>
    <t>1,960+3,300</t>
  </si>
  <si>
    <t>"betonové obruby</t>
  </si>
  <si>
    <t>4,305+0,960</t>
  </si>
  <si>
    <t>45</t>
  </si>
  <si>
    <t>997221569</t>
  </si>
  <si>
    <t>1294391434</t>
  </si>
  <si>
    <t>https://podminky.urs.cz/item/CS_URS_2022_02/997221569</t>
  </si>
  <si>
    <t>16,715*9 'Přepočtené koeficientem množství</t>
  </si>
  <si>
    <t>46</t>
  </si>
  <si>
    <t>997221861.</t>
  </si>
  <si>
    <t>Poplatek za uložení stavebního odpadu na recyklační skládce (skládkovné) z prostého betonu zatříděného do Katalogu odpadů pod kódem 17 01 01 x</t>
  </si>
  <si>
    <t>-1444836395</t>
  </si>
  <si>
    <t>47</t>
  </si>
  <si>
    <t>997221873.</t>
  </si>
  <si>
    <t>-1819717684</t>
  </si>
  <si>
    <t>48</t>
  </si>
  <si>
    <t>997221875.</t>
  </si>
  <si>
    <t>Poplatek za uložení stavebního odpadu na recyklační skládce (skládkovné) asfaltového bez obsahu dehtu zatříděného do Katalogu odpadů pod kódem 17 03 02 x</t>
  </si>
  <si>
    <t>-1683531109</t>
  </si>
  <si>
    <t>998</t>
  </si>
  <si>
    <t>Přesun hmot</t>
  </si>
  <si>
    <t>49</t>
  </si>
  <si>
    <t>998225111</t>
  </si>
  <si>
    <t>Přesun hmot pro komunikace s krytem z kameniva, monolitickým betonovým nebo živičným dopravní vzdálenost do 200 m jakékoliv délky objektu</t>
  </si>
  <si>
    <t>-71032834</t>
  </si>
  <si>
    <t>https://podminky.urs.cz/item/CS_URS_2022_02/998225111</t>
  </si>
  <si>
    <t>SO 101.2 - Komunikace pro pěší - část 2</t>
  </si>
  <si>
    <t>113154112</t>
  </si>
  <si>
    <t>Frézování živičného podkladu nebo krytu s naložením na dopravní prostředek plochy do 500 m2 bez překážek v trase pruhu šířky do 0,5 m, tloušťky vrstvy 40 mm</t>
  </si>
  <si>
    <t>1277953000</t>
  </si>
  <si>
    <t>https://podminky.urs.cz/item/CS_URS_2022_02/113154112</t>
  </si>
  <si>
    <t>10,0*0,5</t>
  </si>
  <si>
    <t>122251101</t>
  </si>
  <si>
    <t>Odkopávky a prokopávky nezapažené strojně v hornině třídy těžitelnosti I skupiny 3 do 20 m3</t>
  </si>
  <si>
    <t>-1041328858</t>
  </si>
  <si>
    <t>https://podminky.urs.cz/item/CS_URS_2022_02/122251101</t>
  </si>
  <si>
    <t>126,0*0,15</t>
  </si>
  <si>
    <t>0,1*126</t>
  </si>
  <si>
    <t>-1143590940</t>
  </si>
  <si>
    <t>126,0*0,5*0,3 "výkop pro výměnu AZ</t>
  </si>
  <si>
    <t>-786089159</t>
  </si>
  <si>
    <t>(31,50+18,90)*0,10</t>
  </si>
  <si>
    <t>-1080341999</t>
  </si>
  <si>
    <t>0,05*164 "výkop pro obruby</t>
  </si>
  <si>
    <t>591080584</t>
  </si>
  <si>
    <t>31,50 "odkopávky</t>
  </si>
  <si>
    <t>8,20 "hloubení</t>
  </si>
  <si>
    <t>-1382840061</t>
  </si>
  <si>
    <t>126,0*0,5*0,3 "odkopávky AZ</t>
  </si>
  <si>
    <t>-735276391</t>
  </si>
  <si>
    <t>126,0*0,5*0,3 "chodník tl. 300mm</t>
  </si>
  <si>
    <t>-790112670</t>
  </si>
  <si>
    <t>18,9*1,8 'Přepočtené koeficientem množství</t>
  </si>
  <si>
    <t>-1495911825</t>
  </si>
  <si>
    <t>39,7*1,8 'Přepočtené koeficientem množství</t>
  </si>
  <si>
    <t>-1002665781</t>
  </si>
  <si>
    <t>126,0*0,5*0,3</t>
  </si>
  <si>
    <t>1012103420</t>
  </si>
  <si>
    <t>"viz. výkres Situace č.2 - D.1.2.2</t>
  </si>
  <si>
    <t>-2107915436</t>
  </si>
  <si>
    <t>19,0*0,15</t>
  </si>
  <si>
    <t>2,85*1,8 'Přepočtené koeficientem množství</t>
  </si>
  <si>
    <t>-1742171081</t>
  </si>
  <si>
    <t>-684853694</t>
  </si>
  <si>
    <t>19*0,015 'Přepočtené koeficientem množství</t>
  </si>
  <si>
    <t>-1960919454</t>
  </si>
  <si>
    <t>126,0</t>
  </si>
  <si>
    <t>564851111</t>
  </si>
  <si>
    <t>Podklad ze štěrkodrti ŠD s rozprostřením a zhutněním plochy přes 100 m2, po zhutnění tl. 150 mm</t>
  </si>
  <si>
    <t>-2077417523</t>
  </si>
  <si>
    <t>https://podminky.urs.cz/item/CS_URS_2022_02/564851111</t>
  </si>
  <si>
    <t>"skladba A - Komunikace pro pěší</t>
  </si>
  <si>
    <t>108,0</t>
  </si>
  <si>
    <t>573211107</t>
  </si>
  <si>
    <t>Postřik spojovací PS bez posypu kamenivem z asfaltu silničního, v množství 0,30 kg/m2</t>
  </si>
  <si>
    <t>-644513152</t>
  </si>
  <si>
    <t>https://podminky.urs.cz/item/CS_URS_2022_02/573211107</t>
  </si>
  <si>
    <t>"obnova ACO 11 tl. 40mm</t>
  </si>
  <si>
    <t>577134111</t>
  </si>
  <si>
    <t>Asfaltový beton vrstva obrusná ACO 11 (ABS) s rozprostřením a se zhutněním z nemodifikovaného asfaltu v pruhu šířky do 3 m tř. I, po zhutnění tl. 40 mm</t>
  </si>
  <si>
    <t>-2106334406</t>
  </si>
  <si>
    <t>https://podminky.urs.cz/item/CS_URS_2022_02/577134111</t>
  </si>
  <si>
    <t>596211253</t>
  </si>
  <si>
    <t>Kladení dlažby z betonových zámkových dlaždic komunikací pro pěší strojně s ložem z kameniva těženého nebo drceného tl. do 40 mm, s vyplněním spár s dvojitým hutněním, vibrováním a se smetením přebytečného materiálu na krajnici tl. 60 mm do 300 m2</t>
  </si>
  <si>
    <t>-1868774356</t>
  </si>
  <si>
    <t>https://podminky.urs.cz/item/CS_URS_2022_02/596211253</t>
  </si>
  <si>
    <t>108,0-0,6 "přírodní dlažba</t>
  </si>
  <si>
    <t>0,6 "červená reliéfní</t>
  </si>
  <si>
    <t>Součetž</t>
  </si>
  <si>
    <t>59245018</t>
  </si>
  <si>
    <t>dlažba tvar obdélník betonová 200x100x60mm přírodní</t>
  </si>
  <si>
    <t>-560150837</t>
  </si>
  <si>
    <t>108,0-0,6</t>
  </si>
  <si>
    <t>107,4*1,02 'Přepočtené koeficientem množství</t>
  </si>
  <si>
    <t>59245006</t>
  </si>
  <si>
    <t>dlažba tvar obdélník betonová pro nevidomé 200x100x60mm barevná</t>
  </si>
  <si>
    <t>-1015070008</t>
  </si>
  <si>
    <t>0,6</t>
  </si>
  <si>
    <t>0,6*1,02 'Přepočtené koeficientem množství</t>
  </si>
  <si>
    <t>914111111</t>
  </si>
  <si>
    <t>Montáž svislé dopravní značky základní velikosti do 1 m2 objímkami na sloupky nebo konzoly</t>
  </si>
  <si>
    <t>-1420526046</t>
  </si>
  <si>
    <t>https://podminky.urs.cz/item/CS_URS_2022_02/914111111</t>
  </si>
  <si>
    <t>1 "B20a</t>
  </si>
  <si>
    <t>40445620</t>
  </si>
  <si>
    <t>zákazové, příkazové dopravní značky B1-B34, C1-15 700mm</t>
  </si>
  <si>
    <t>-2073736949</t>
  </si>
  <si>
    <t>914511111</t>
  </si>
  <si>
    <t>Montáž sloupku dopravních značek délky do 3,5 m do betonového základu</t>
  </si>
  <si>
    <t>1446476796</t>
  </si>
  <si>
    <t>https://podminky.urs.cz/item/CS_URS_2022_02/914511111</t>
  </si>
  <si>
    <t>40445225</t>
  </si>
  <si>
    <t>sloupek pro dopravní značku Zn D 60mm v 3,5m</t>
  </si>
  <si>
    <t>508989328</t>
  </si>
  <si>
    <t>-970676943</t>
  </si>
  <si>
    <t>1,5 "nájezdová obruba</t>
  </si>
  <si>
    <t>1,0 "přechodová obruba</t>
  </si>
  <si>
    <t xml:space="preserve">62,0 "silniční obruba </t>
  </si>
  <si>
    <t>584162880</t>
  </si>
  <si>
    <t>1,5</t>
  </si>
  <si>
    <t>552638514</t>
  </si>
  <si>
    <t>1,0</t>
  </si>
  <si>
    <t>-321405963</t>
  </si>
  <si>
    <t>62,0</t>
  </si>
  <si>
    <t>-1056143715</t>
  </si>
  <si>
    <t xml:space="preserve">47,0 "zahradní obruba </t>
  </si>
  <si>
    <t>27,0+25,0 "chodníková obruba</t>
  </si>
  <si>
    <t>1849506044</t>
  </si>
  <si>
    <t>47,0</t>
  </si>
  <si>
    <t>59217019</t>
  </si>
  <si>
    <t>obrubník betonový chodníkový 1000x100x200mm</t>
  </si>
  <si>
    <t>1107143349</t>
  </si>
  <si>
    <t>27,0+25,0</t>
  </si>
  <si>
    <t>1392080931</t>
  </si>
  <si>
    <t>10,0</t>
  </si>
  <si>
    <t>1534549981</t>
  </si>
  <si>
    <t>-39517430</t>
  </si>
  <si>
    <t>"frézka</t>
  </si>
  <si>
    <t>0,460</t>
  </si>
  <si>
    <t>1309362772</t>
  </si>
  <si>
    <t>0,46*9 'Přepočtené koeficientem množství</t>
  </si>
  <si>
    <t>1896061294</t>
  </si>
  <si>
    <t>-716113767</t>
  </si>
  <si>
    <t>SO 401 - Veřejné osvětlení</t>
  </si>
  <si>
    <t>21-M - Elektromontáže</t>
  </si>
  <si>
    <t xml:space="preserve">    01 - Stávající betonový sloup na pozemku č. parc.: 319 </t>
  </si>
  <si>
    <t xml:space="preserve">    02 - výkop mezi body VO1 a 4</t>
  </si>
  <si>
    <t xml:space="preserve">    03 - Nový osvětlovací bod č. 1</t>
  </si>
  <si>
    <t xml:space="preserve">    04 - Nový osvětlovací bod č. 2</t>
  </si>
  <si>
    <t xml:space="preserve">    05 - Nový osvětlovací bod č. 3</t>
  </si>
  <si>
    <t xml:space="preserve">    06 - Nový osvětlovací bod č. 4</t>
  </si>
  <si>
    <t xml:space="preserve">    VBS - výkop mezi stáv. bet. sloup na pozemku ppč. 876 a 5</t>
  </si>
  <si>
    <t xml:space="preserve">    07 - Nový osvětlovací bod č. 5</t>
  </si>
  <si>
    <t xml:space="preserve">    08 - Nový osvětlovací bod č. 6</t>
  </si>
  <si>
    <t xml:space="preserve">    09 - Nový osvětlovací bod č. 7</t>
  </si>
  <si>
    <t xml:space="preserve">    10 - Nový osvětlovací bod č. 8</t>
  </si>
  <si>
    <t xml:space="preserve">    SBS - Stávající betonový sloup na pozemku č. parc.: 876 </t>
  </si>
  <si>
    <t>21-M</t>
  </si>
  <si>
    <t>Elektromontáže</t>
  </si>
  <si>
    <t>01</t>
  </si>
  <si>
    <t xml:space="preserve">Stávající betonový sloup na pozemku č. parc.: 319 </t>
  </si>
  <si>
    <t>1001</t>
  </si>
  <si>
    <t>proudový spoj pro vodiče AlFe 16/16</t>
  </si>
  <si>
    <t>nh</t>
  </si>
  <si>
    <t>64</t>
  </si>
  <si>
    <t>1580239172</t>
  </si>
  <si>
    <t>1002</t>
  </si>
  <si>
    <t>proudové spoje AlFe / CYKY 4x10</t>
  </si>
  <si>
    <t>ks</t>
  </si>
  <si>
    <t>256</t>
  </si>
  <si>
    <t>-131656383</t>
  </si>
  <si>
    <t>P</t>
  </si>
  <si>
    <t xml:space="preserve">Poznámka k položce:
 </t>
  </si>
  <si>
    <t>1003</t>
  </si>
  <si>
    <t>kabel CYKY 4x16 mm2 pevně uložený</t>
  </si>
  <si>
    <t>221572552</t>
  </si>
  <si>
    <t>1004</t>
  </si>
  <si>
    <t>-262695928</t>
  </si>
  <si>
    <t>1005</t>
  </si>
  <si>
    <t>upevnění kabelu na sloup páskou</t>
  </si>
  <si>
    <t>-1411687609</t>
  </si>
  <si>
    <t>1006</t>
  </si>
  <si>
    <t>1474804</t>
  </si>
  <si>
    <t>1007</t>
  </si>
  <si>
    <t>kabelová chránička tuhá</t>
  </si>
  <si>
    <t>-1355355669</t>
  </si>
  <si>
    <t>1008</t>
  </si>
  <si>
    <t>-1654192005</t>
  </si>
  <si>
    <t>1009</t>
  </si>
  <si>
    <t>koncovka SKELDO 6 -50 mm2</t>
  </si>
  <si>
    <t>461911825</t>
  </si>
  <si>
    <t>1010</t>
  </si>
  <si>
    <t>-1919731766</t>
  </si>
  <si>
    <t>1011</t>
  </si>
  <si>
    <t>pojistková skříň SP 100 na sloup</t>
  </si>
  <si>
    <t>-2068603626</t>
  </si>
  <si>
    <t>1012</t>
  </si>
  <si>
    <t>720793816</t>
  </si>
  <si>
    <t>1013</t>
  </si>
  <si>
    <t>pojistka NN - 16A</t>
  </si>
  <si>
    <t>687561302</t>
  </si>
  <si>
    <t>1014</t>
  </si>
  <si>
    <t>-596669081</t>
  </si>
  <si>
    <t>1015</t>
  </si>
  <si>
    <t>popis pojistkové skříně</t>
  </si>
  <si>
    <t>751845972</t>
  </si>
  <si>
    <t>1016</t>
  </si>
  <si>
    <t>ukončení kabelu do průřezu 25mm2</t>
  </si>
  <si>
    <t>-1719869706</t>
  </si>
  <si>
    <t>1017</t>
  </si>
  <si>
    <t xml:space="preserve">lano 50 mm2 - svodový vodič </t>
  </si>
  <si>
    <t>964624552</t>
  </si>
  <si>
    <t>1018</t>
  </si>
  <si>
    <t>1760962412</t>
  </si>
  <si>
    <t>1019</t>
  </si>
  <si>
    <t>svorka  lano - lano</t>
  </si>
  <si>
    <t>-617634091</t>
  </si>
  <si>
    <t>1020</t>
  </si>
  <si>
    <t>zemnící drát FeZn D10</t>
  </si>
  <si>
    <t>-1415395522</t>
  </si>
  <si>
    <t>1021</t>
  </si>
  <si>
    <t xml:space="preserve">vyražení hodnoty uzemnění </t>
  </si>
  <si>
    <t>-959846224</t>
  </si>
  <si>
    <t>1022</t>
  </si>
  <si>
    <t>ochrana přechodu vzduch země</t>
  </si>
  <si>
    <t>-1737579296</t>
  </si>
  <si>
    <t>1023</t>
  </si>
  <si>
    <t>kryt zemnící pásky na sloupu (dřevěná lišta)</t>
  </si>
  <si>
    <t>-970438267</t>
  </si>
  <si>
    <t>02</t>
  </si>
  <si>
    <t>výkop mezi body VO1 a 4</t>
  </si>
  <si>
    <t>1024</t>
  </si>
  <si>
    <t>výkop 50x120 cm</t>
  </si>
  <si>
    <t>646689388</t>
  </si>
  <si>
    <t>1025</t>
  </si>
  <si>
    <t>zához 50x120 cm</t>
  </si>
  <si>
    <t>-1881356115</t>
  </si>
  <si>
    <t>1026</t>
  </si>
  <si>
    <t>výkop 10x10 cm pro uzemnění</t>
  </si>
  <si>
    <t>-558041778</t>
  </si>
  <si>
    <t>1027</t>
  </si>
  <si>
    <t>zához výkopu10x10 cm pro uzemnění</t>
  </si>
  <si>
    <t>-1773168815</t>
  </si>
  <si>
    <t>1028</t>
  </si>
  <si>
    <t>betonové lože šíře 50 cm výšky 20 cm</t>
  </si>
  <si>
    <t>-2050261290</t>
  </si>
  <si>
    <t>1029</t>
  </si>
  <si>
    <t>chránička KOPODUR DN63 (pokládka vč. protažení kabelu)</t>
  </si>
  <si>
    <t>-1622103871</t>
  </si>
  <si>
    <t>1030</t>
  </si>
  <si>
    <t xml:space="preserve">chránička KOPODUR DN63 </t>
  </si>
  <si>
    <t>-94026309</t>
  </si>
  <si>
    <t>1031</t>
  </si>
  <si>
    <t>výstražná folie</t>
  </si>
  <si>
    <t>846772002</t>
  </si>
  <si>
    <t>1032</t>
  </si>
  <si>
    <t>53391301</t>
  </si>
  <si>
    <t>1033</t>
  </si>
  <si>
    <t>výkop rýhy 35 x50 cm</t>
  </si>
  <si>
    <t>-1635511077</t>
  </si>
  <si>
    <t>1034</t>
  </si>
  <si>
    <t>zához rýhy 35x50 cm</t>
  </si>
  <si>
    <t>966123725</t>
  </si>
  <si>
    <t>1035</t>
  </si>
  <si>
    <t>pískové lože tloušťka 20cm</t>
  </si>
  <si>
    <t>-379077597</t>
  </si>
  <si>
    <t>-499534938</t>
  </si>
  <si>
    <t>1123089527</t>
  </si>
  <si>
    <t>1036</t>
  </si>
  <si>
    <t>folie výstražná červená šíře 125 mm</t>
  </si>
  <si>
    <t>-1261880424</t>
  </si>
  <si>
    <t>1037</t>
  </si>
  <si>
    <t>807774863</t>
  </si>
  <si>
    <t>1038</t>
  </si>
  <si>
    <t>výkop 35x80 cm</t>
  </si>
  <si>
    <t>-1254186860</t>
  </si>
  <si>
    <t>1039</t>
  </si>
  <si>
    <t>zához 35x80 cm</t>
  </si>
  <si>
    <t>193406235</t>
  </si>
  <si>
    <t>1040</t>
  </si>
  <si>
    <t>betonové lože šíře 35 cm výšky 20 cm</t>
  </si>
  <si>
    <t>-172572508</t>
  </si>
  <si>
    <t>2082289353</t>
  </si>
  <si>
    <t>-1668029526</t>
  </si>
  <si>
    <t>1868667231</t>
  </si>
  <si>
    <t>1041</t>
  </si>
  <si>
    <t>-369604890</t>
  </si>
  <si>
    <t>1042</t>
  </si>
  <si>
    <t>1188425415</t>
  </si>
  <si>
    <t>1043</t>
  </si>
  <si>
    <t>1124392214</t>
  </si>
  <si>
    <t>-1408258991</t>
  </si>
  <si>
    <t>50</t>
  </si>
  <si>
    <t>-1744815616</t>
  </si>
  <si>
    <t>51</t>
  </si>
  <si>
    <t>2021975925</t>
  </si>
  <si>
    <t>52</t>
  </si>
  <si>
    <t>1107356458</t>
  </si>
  <si>
    <t>03</t>
  </si>
  <si>
    <t>Nový osvětlovací bod č. 1</t>
  </si>
  <si>
    <t>53</t>
  </si>
  <si>
    <t>1044</t>
  </si>
  <si>
    <t>výkop jámy pro stožárový základ</t>
  </si>
  <si>
    <t>688219096</t>
  </si>
  <si>
    <t>54</t>
  </si>
  <si>
    <t>1045</t>
  </si>
  <si>
    <t>zához jámy pro stožárový základ</t>
  </si>
  <si>
    <t>-46348504</t>
  </si>
  <si>
    <t>55</t>
  </si>
  <si>
    <t>1046</t>
  </si>
  <si>
    <t xml:space="preserve">základ betonový </t>
  </si>
  <si>
    <t>-670134995</t>
  </si>
  <si>
    <t>56</t>
  </si>
  <si>
    <t>1047</t>
  </si>
  <si>
    <t>trubka do základu DN350</t>
  </si>
  <si>
    <t>-1706628461</t>
  </si>
  <si>
    <t>57</t>
  </si>
  <si>
    <t>1048</t>
  </si>
  <si>
    <t>dlaždice 30x30</t>
  </si>
  <si>
    <t>-1614688500</t>
  </si>
  <si>
    <t>58</t>
  </si>
  <si>
    <t>1049</t>
  </si>
  <si>
    <t>stožár  6 m výšky</t>
  </si>
  <si>
    <t>-828081625</t>
  </si>
  <si>
    <t>59</t>
  </si>
  <si>
    <t>1050</t>
  </si>
  <si>
    <t>ochranná manžeta</t>
  </si>
  <si>
    <t>-1702269201</t>
  </si>
  <si>
    <t>60</t>
  </si>
  <si>
    <t>1051</t>
  </si>
  <si>
    <t>1168272716</t>
  </si>
  <si>
    <t>61</t>
  </si>
  <si>
    <t>1052</t>
  </si>
  <si>
    <t>montáž stožáru</t>
  </si>
  <si>
    <t>2021157985</t>
  </si>
  <si>
    <t>62</t>
  </si>
  <si>
    <t>1053</t>
  </si>
  <si>
    <t>1790484503</t>
  </si>
  <si>
    <t>63</t>
  </si>
  <si>
    <t>1054</t>
  </si>
  <si>
    <t>1442851738</t>
  </si>
  <si>
    <t>1055</t>
  </si>
  <si>
    <t>elektroinstalace stožáru VO CYKY 5x1,5 mm2</t>
  </si>
  <si>
    <t>-1980252954</t>
  </si>
  <si>
    <t>65</t>
  </si>
  <si>
    <t>1056</t>
  </si>
  <si>
    <t>125727690</t>
  </si>
  <si>
    <t>66</t>
  </si>
  <si>
    <t>-1791123768</t>
  </si>
  <si>
    <t>67</t>
  </si>
  <si>
    <t>1057</t>
  </si>
  <si>
    <t xml:space="preserve">připojení stožáru k uzemnění </t>
  </si>
  <si>
    <t>-1280924914</t>
  </si>
  <si>
    <t>68</t>
  </si>
  <si>
    <t>1058</t>
  </si>
  <si>
    <t xml:space="preserve">svorka zemnící </t>
  </si>
  <si>
    <t>1764986041</t>
  </si>
  <si>
    <t>69</t>
  </si>
  <si>
    <t>1059</t>
  </si>
  <si>
    <t>svítidlo LED 118W 4000K</t>
  </si>
  <si>
    <t>1567305549</t>
  </si>
  <si>
    <t>70</t>
  </si>
  <si>
    <t>1060</t>
  </si>
  <si>
    <t>-1906344439</t>
  </si>
  <si>
    <t>71</t>
  </si>
  <si>
    <t>1061</t>
  </si>
  <si>
    <t>očíslování stožáru VO</t>
  </si>
  <si>
    <t>584163558</t>
  </si>
  <si>
    <t>72</t>
  </si>
  <si>
    <t>1062</t>
  </si>
  <si>
    <t>-267257442</t>
  </si>
  <si>
    <t>73</t>
  </si>
  <si>
    <t>1063</t>
  </si>
  <si>
    <t>stožárová svorkovnice</t>
  </si>
  <si>
    <t>1483222701</t>
  </si>
  <si>
    <t>74</t>
  </si>
  <si>
    <t>1064</t>
  </si>
  <si>
    <t>253759812</t>
  </si>
  <si>
    <t>75</t>
  </si>
  <si>
    <t>1065</t>
  </si>
  <si>
    <t>zapojení kabelu ve svorkovnici</t>
  </si>
  <si>
    <t>-1962585392</t>
  </si>
  <si>
    <t>Poznámka k položce:
počet zapoj kabelů 3 ks</t>
  </si>
  <si>
    <t>76</t>
  </si>
  <si>
    <t>1066</t>
  </si>
  <si>
    <t>pojistka NN - 6A</t>
  </si>
  <si>
    <t>-513665426</t>
  </si>
  <si>
    <t>04</t>
  </si>
  <si>
    <t>Nový osvětlovací bod č. 2</t>
  </si>
  <si>
    <t>77</t>
  </si>
  <si>
    <t>-2133325470</t>
  </si>
  <si>
    <t>78</t>
  </si>
  <si>
    <t>-1290676107</t>
  </si>
  <si>
    <t>79</t>
  </si>
  <si>
    <t>-1307239665</t>
  </si>
  <si>
    <t>80</t>
  </si>
  <si>
    <t>1882319687</t>
  </si>
  <si>
    <t>81</t>
  </si>
  <si>
    <t>1714149084</t>
  </si>
  <si>
    <t>82</t>
  </si>
  <si>
    <t>-1291051125</t>
  </si>
  <si>
    <t>83</t>
  </si>
  <si>
    <t>2049192984</t>
  </si>
  <si>
    <t>84</t>
  </si>
  <si>
    <t>876949306</t>
  </si>
  <si>
    <t>85</t>
  </si>
  <si>
    <t>1540475759</t>
  </si>
  <si>
    <t>86</t>
  </si>
  <si>
    <t>-678612536</t>
  </si>
  <si>
    <t>87</t>
  </si>
  <si>
    <t>2015453838</t>
  </si>
  <si>
    <t>88</t>
  </si>
  <si>
    <t>-1889011147</t>
  </si>
  <si>
    <t>-1197317182</t>
  </si>
  <si>
    <t>90</t>
  </si>
  <si>
    <t>1502045159</t>
  </si>
  <si>
    <t>91</t>
  </si>
  <si>
    <t>1116718122</t>
  </si>
  <si>
    <t>92</t>
  </si>
  <si>
    <t>-1326543547</t>
  </si>
  <si>
    <t>93</t>
  </si>
  <si>
    <t>52570839</t>
  </si>
  <si>
    <t>94</t>
  </si>
  <si>
    <t>-1786545217</t>
  </si>
  <si>
    <t>95</t>
  </si>
  <si>
    <t>-609849368</t>
  </si>
  <si>
    <t>96</t>
  </si>
  <si>
    <t>343351151</t>
  </si>
  <si>
    <t>97</t>
  </si>
  <si>
    <t>1340575449</t>
  </si>
  <si>
    <t>98</t>
  </si>
  <si>
    <t>-852151464</t>
  </si>
  <si>
    <t>99</t>
  </si>
  <si>
    <t>389330000</t>
  </si>
  <si>
    <t>100</t>
  </si>
  <si>
    <t>-1829822847</t>
  </si>
  <si>
    <t>05</t>
  </si>
  <si>
    <t>Nový osvětlovací bod č. 3</t>
  </si>
  <si>
    <t>101</t>
  </si>
  <si>
    <t>-1905018441</t>
  </si>
  <si>
    <t>102</t>
  </si>
  <si>
    <t>-217314647</t>
  </si>
  <si>
    <t>103</t>
  </si>
  <si>
    <t>-835998435</t>
  </si>
  <si>
    <t>104</t>
  </si>
  <si>
    <t>1079771591</t>
  </si>
  <si>
    <t>105</t>
  </si>
  <si>
    <t>1294616711</t>
  </si>
  <si>
    <t>106</t>
  </si>
  <si>
    <t>498347378</t>
  </si>
  <si>
    <t>107</t>
  </si>
  <si>
    <t>734884080</t>
  </si>
  <si>
    <t>108</t>
  </si>
  <si>
    <t>-293598539</t>
  </si>
  <si>
    <t>109</t>
  </si>
  <si>
    <t>850921072</t>
  </si>
  <si>
    <t>110</t>
  </si>
  <si>
    <t>-505151560</t>
  </si>
  <si>
    <t>111</t>
  </si>
  <si>
    <t>875327522</t>
  </si>
  <si>
    <t>112</t>
  </si>
  <si>
    <t>2104568649</t>
  </si>
  <si>
    <t>113</t>
  </si>
  <si>
    <t>-2007181339</t>
  </si>
  <si>
    <t>114</t>
  </si>
  <si>
    <t>-2101793983</t>
  </si>
  <si>
    <t>115</t>
  </si>
  <si>
    <t>1193177304</t>
  </si>
  <si>
    <t>116</t>
  </si>
  <si>
    <t>-868969905</t>
  </si>
  <si>
    <t>117</t>
  </si>
  <si>
    <t>-1383626064</t>
  </si>
  <si>
    <t>118</t>
  </si>
  <si>
    <t>1429976603</t>
  </si>
  <si>
    <t>119</t>
  </si>
  <si>
    <t>-864668184</t>
  </si>
  <si>
    <t>120</t>
  </si>
  <si>
    <t>348395591</t>
  </si>
  <si>
    <t>121</t>
  </si>
  <si>
    <t>1873981969</t>
  </si>
  <si>
    <t>122</t>
  </si>
  <si>
    <t>413952527</t>
  </si>
  <si>
    <t>123</t>
  </si>
  <si>
    <t>-2031961280</t>
  </si>
  <si>
    <t>124</t>
  </si>
  <si>
    <t>-385787464</t>
  </si>
  <si>
    <t>06</t>
  </si>
  <si>
    <t>Nový osvětlovací bod č. 4</t>
  </si>
  <si>
    <t>125</t>
  </si>
  <si>
    <t>-584185505</t>
  </si>
  <si>
    <t>126</t>
  </si>
  <si>
    <t>-1665837610</t>
  </si>
  <si>
    <t>127</t>
  </si>
  <si>
    <t>862645881</t>
  </si>
  <si>
    <t>128</t>
  </si>
  <si>
    <t>558174892</t>
  </si>
  <si>
    <t>129</t>
  </si>
  <si>
    <t>-408346554</t>
  </si>
  <si>
    <t>130</t>
  </si>
  <si>
    <t>-1451354999</t>
  </si>
  <si>
    <t>131</t>
  </si>
  <si>
    <t>-519392595</t>
  </si>
  <si>
    <t>132</t>
  </si>
  <si>
    <t>1243182560</t>
  </si>
  <si>
    <t>133</t>
  </si>
  <si>
    <t>-1088134194</t>
  </si>
  <si>
    <t>134</t>
  </si>
  <si>
    <t>1434777675</t>
  </si>
  <si>
    <t>135</t>
  </si>
  <si>
    <t>-1882626538</t>
  </si>
  <si>
    <t>136</t>
  </si>
  <si>
    <t>273291614</t>
  </si>
  <si>
    <t>137</t>
  </si>
  <si>
    <t>1600386600</t>
  </si>
  <si>
    <t>138</t>
  </si>
  <si>
    <t>1935656924</t>
  </si>
  <si>
    <t>139</t>
  </si>
  <si>
    <t>-1996077641</t>
  </si>
  <si>
    <t>140</t>
  </si>
  <si>
    <t>-111082589</t>
  </si>
  <si>
    <t>141</t>
  </si>
  <si>
    <t>334713120</t>
  </si>
  <si>
    <t>142</t>
  </si>
  <si>
    <t>665369234</t>
  </si>
  <si>
    <t>143</t>
  </si>
  <si>
    <t>-1093520629</t>
  </si>
  <si>
    <t>144</t>
  </si>
  <si>
    <t>440612904</t>
  </si>
  <si>
    <t>145</t>
  </si>
  <si>
    <t>451038488</t>
  </si>
  <si>
    <t>146</t>
  </si>
  <si>
    <t>-450873769</t>
  </si>
  <si>
    <t>147</t>
  </si>
  <si>
    <t>-555054917</t>
  </si>
  <si>
    <t>148</t>
  </si>
  <si>
    <t>1920459771</t>
  </si>
  <si>
    <t>VBS</t>
  </si>
  <si>
    <t>výkop mezi stáv. bet. sloup na pozemku ppč. 876 a 5</t>
  </si>
  <si>
    <t>149</t>
  </si>
  <si>
    <t>847713886</t>
  </si>
  <si>
    <t>150</t>
  </si>
  <si>
    <t>-1546300304</t>
  </si>
  <si>
    <t>151</t>
  </si>
  <si>
    <t>-1973558890</t>
  </si>
  <si>
    <t>152</t>
  </si>
  <si>
    <t>1150656207</t>
  </si>
  <si>
    <t>153</t>
  </si>
  <si>
    <t>-1248576226</t>
  </si>
  <si>
    <t>154</t>
  </si>
  <si>
    <t>-609514020</t>
  </si>
  <si>
    <t>155</t>
  </si>
  <si>
    <t>-1533978191</t>
  </si>
  <si>
    <t>156</t>
  </si>
  <si>
    <t>-124307951</t>
  </si>
  <si>
    <t>157</t>
  </si>
  <si>
    <t>-175472776</t>
  </si>
  <si>
    <t>158</t>
  </si>
  <si>
    <t>687068907</t>
  </si>
  <si>
    <t>159</t>
  </si>
  <si>
    <t>-1574663437</t>
  </si>
  <si>
    <t>160</t>
  </si>
  <si>
    <t>-314571566</t>
  </si>
  <si>
    <t>161</t>
  </si>
  <si>
    <t>-1767968062</t>
  </si>
  <si>
    <t>162</t>
  </si>
  <si>
    <t>-937722787</t>
  </si>
  <si>
    <t>163</t>
  </si>
  <si>
    <t>-1013441748</t>
  </si>
  <si>
    <t>164</t>
  </si>
  <si>
    <t>1661212432</t>
  </si>
  <si>
    <t>165</t>
  </si>
  <si>
    <t>-618712955</t>
  </si>
  <si>
    <t>166</t>
  </si>
  <si>
    <t>-808228412</t>
  </si>
  <si>
    <t>07</t>
  </si>
  <si>
    <t>Nový osvětlovací bod č. 5</t>
  </si>
  <si>
    <t>167</t>
  </si>
  <si>
    <t>-1730910216</t>
  </si>
  <si>
    <t>168</t>
  </si>
  <si>
    <t>833657990</t>
  </si>
  <si>
    <t>169</t>
  </si>
  <si>
    <t>-327506529</t>
  </si>
  <si>
    <t>170</t>
  </si>
  <si>
    <t>356271825</t>
  </si>
  <si>
    <t>171</t>
  </si>
  <si>
    <t>698326396</t>
  </si>
  <si>
    <t>172</t>
  </si>
  <si>
    <t>-325004914</t>
  </si>
  <si>
    <t>173</t>
  </si>
  <si>
    <t>-238675828</t>
  </si>
  <si>
    <t>174</t>
  </si>
  <si>
    <t>60400514</t>
  </si>
  <si>
    <t>175</t>
  </si>
  <si>
    <t>-1697422116</t>
  </si>
  <si>
    <t>176</t>
  </si>
  <si>
    <t>-1362980956</t>
  </si>
  <si>
    <t>177</t>
  </si>
  <si>
    <t>-263863943</t>
  </si>
  <si>
    <t>178</t>
  </si>
  <si>
    <t>-1056974413</t>
  </si>
  <si>
    <t>179</t>
  </si>
  <si>
    <t>1944860247</t>
  </si>
  <si>
    <t>180</t>
  </si>
  <si>
    <t>1801717929</t>
  </si>
  <si>
    <t>181</t>
  </si>
  <si>
    <t>-42549878</t>
  </si>
  <si>
    <t>182</t>
  </si>
  <si>
    <t>1668879357</t>
  </si>
  <si>
    <t>183</t>
  </si>
  <si>
    <t>-1560780088</t>
  </si>
  <si>
    <t>184</t>
  </si>
  <si>
    <t>-267783345</t>
  </si>
  <si>
    <t>185</t>
  </si>
  <si>
    <t>206736347</t>
  </si>
  <si>
    <t>186</t>
  </si>
  <si>
    <t>823911461</t>
  </si>
  <si>
    <t>187</t>
  </si>
  <si>
    <t>1391671033</t>
  </si>
  <si>
    <t>188</t>
  </si>
  <si>
    <t>-1648301872</t>
  </si>
  <si>
    <t>189</t>
  </si>
  <si>
    <t>-763396247</t>
  </si>
  <si>
    <t>190</t>
  </si>
  <si>
    <t>-15813801</t>
  </si>
  <si>
    <t>08</t>
  </si>
  <si>
    <t>Nový osvětlovací bod č. 6</t>
  </si>
  <si>
    <t>191</t>
  </si>
  <si>
    <t>273431990</t>
  </si>
  <si>
    <t>192</t>
  </si>
  <si>
    <t>-959957895</t>
  </si>
  <si>
    <t>193</t>
  </si>
  <si>
    <t>269419392</t>
  </si>
  <si>
    <t>194</t>
  </si>
  <si>
    <t>436296537</t>
  </si>
  <si>
    <t>195</t>
  </si>
  <si>
    <t>1659656453</t>
  </si>
  <si>
    <t>196</t>
  </si>
  <si>
    <t>-1192629250</t>
  </si>
  <si>
    <t>197</t>
  </si>
  <si>
    <t>-673317858</t>
  </si>
  <si>
    <t>198</t>
  </si>
  <si>
    <t>1152979603</t>
  </si>
  <si>
    <t>199</t>
  </si>
  <si>
    <t>402627717</t>
  </si>
  <si>
    <t>200</t>
  </si>
  <si>
    <t>-370090584</t>
  </si>
  <si>
    <t>201</t>
  </si>
  <si>
    <t>754615967</t>
  </si>
  <si>
    <t>202</t>
  </si>
  <si>
    <t>1346245287</t>
  </si>
  <si>
    <t>203</t>
  </si>
  <si>
    <t>1614616415</t>
  </si>
  <si>
    <t>204</t>
  </si>
  <si>
    <t>-508168714</t>
  </si>
  <si>
    <t>205</t>
  </si>
  <si>
    <t>799027851</t>
  </si>
  <si>
    <t>206</t>
  </si>
  <si>
    <t>1128441638</t>
  </si>
  <si>
    <t>207</t>
  </si>
  <si>
    <t>557524254</t>
  </si>
  <si>
    <t>208</t>
  </si>
  <si>
    <t>-192807000</t>
  </si>
  <si>
    <t>209</t>
  </si>
  <si>
    <t>-2109948375</t>
  </si>
  <si>
    <t>210</t>
  </si>
  <si>
    <t>1486323833</t>
  </si>
  <si>
    <t>211</t>
  </si>
  <si>
    <t>795640854</t>
  </si>
  <si>
    <t>212</t>
  </si>
  <si>
    <t>1576580109</t>
  </si>
  <si>
    <t>213</t>
  </si>
  <si>
    <t>-48948433</t>
  </si>
  <si>
    <t>214</t>
  </si>
  <si>
    <t>-570898993</t>
  </si>
  <si>
    <t>09</t>
  </si>
  <si>
    <t>Nový osvětlovací bod č. 7</t>
  </si>
  <si>
    <t>215</t>
  </si>
  <si>
    <t>-98105954</t>
  </si>
  <si>
    <t>216</t>
  </si>
  <si>
    <t>-1424545182</t>
  </si>
  <si>
    <t>217</t>
  </si>
  <si>
    <t>725474589</t>
  </si>
  <si>
    <t>218</t>
  </si>
  <si>
    <t>-1036705904</t>
  </si>
  <si>
    <t>219</t>
  </si>
  <si>
    <t>245481473</t>
  </si>
  <si>
    <t>220</t>
  </si>
  <si>
    <t>-1384747134</t>
  </si>
  <si>
    <t>221</t>
  </si>
  <si>
    <t>-1541624603</t>
  </si>
  <si>
    <t>222</t>
  </si>
  <si>
    <t>1177027824</t>
  </si>
  <si>
    <t>223</t>
  </si>
  <si>
    <t>1946940898</t>
  </si>
  <si>
    <t>224</t>
  </si>
  <si>
    <t>1374413337</t>
  </si>
  <si>
    <t>225</t>
  </si>
  <si>
    <t>1151140102</t>
  </si>
  <si>
    <t>226</t>
  </si>
  <si>
    <t>1366621083</t>
  </si>
  <si>
    <t>227</t>
  </si>
  <si>
    <t>140753287</t>
  </si>
  <si>
    <t>228</t>
  </si>
  <si>
    <t>1781568175</t>
  </si>
  <si>
    <t>229</t>
  </si>
  <si>
    <t>-863482997</t>
  </si>
  <si>
    <t>230</t>
  </si>
  <si>
    <t>1510645634</t>
  </si>
  <si>
    <t>231</t>
  </si>
  <si>
    <t>1878582605</t>
  </si>
  <si>
    <t>232</t>
  </si>
  <si>
    <t>941296716</t>
  </si>
  <si>
    <t>233</t>
  </si>
  <si>
    <t>-1192206280</t>
  </si>
  <si>
    <t>234</t>
  </si>
  <si>
    <t>-1557796650</t>
  </si>
  <si>
    <t>235</t>
  </si>
  <si>
    <t>-368017397</t>
  </si>
  <si>
    <t>236</t>
  </si>
  <si>
    <t>1644443880</t>
  </si>
  <si>
    <t>237</t>
  </si>
  <si>
    <t>-785652085</t>
  </si>
  <si>
    <t>238</t>
  </si>
  <si>
    <t>393622815</t>
  </si>
  <si>
    <t>Nový osvětlovací bod č. 8</t>
  </si>
  <si>
    <t>239</t>
  </si>
  <si>
    <t>1001503847</t>
  </si>
  <si>
    <t>240</t>
  </si>
  <si>
    <t>1272951807</t>
  </si>
  <si>
    <t>241</t>
  </si>
  <si>
    <t>2000361101</t>
  </si>
  <si>
    <t>242</t>
  </si>
  <si>
    <t>-2034658304</t>
  </si>
  <si>
    <t>243</t>
  </si>
  <si>
    <t>1001528654</t>
  </si>
  <si>
    <t>244</t>
  </si>
  <si>
    <t>1845917581</t>
  </si>
  <si>
    <t>245</t>
  </si>
  <si>
    <t>149253931</t>
  </si>
  <si>
    <t>246</t>
  </si>
  <si>
    <t>-1697761546</t>
  </si>
  <si>
    <t>247</t>
  </si>
  <si>
    <t>-1452198011</t>
  </si>
  <si>
    <t>248</t>
  </si>
  <si>
    <t>-1465078249</t>
  </si>
  <si>
    <t>249</t>
  </si>
  <si>
    <t>579888147</t>
  </si>
  <si>
    <t>250</t>
  </si>
  <si>
    <t>-628712227</t>
  </si>
  <si>
    <t>251</t>
  </si>
  <si>
    <t>424334627</t>
  </si>
  <si>
    <t>252</t>
  </si>
  <si>
    <t>1158936768</t>
  </si>
  <si>
    <t>253</t>
  </si>
  <si>
    <t>2140258170</t>
  </si>
  <si>
    <t>254</t>
  </si>
  <si>
    <t>-1018139584</t>
  </si>
  <si>
    <t>255</t>
  </si>
  <si>
    <t>1304137736</t>
  </si>
  <si>
    <t>-931117650</t>
  </si>
  <si>
    <t>257</t>
  </si>
  <si>
    <t>1867023578</t>
  </si>
  <si>
    <t>258</t>
  </si>
  <si>
    <t>-1737419825</t>
  </si>
  <si>
    <t>259</t>
  </si>
  <si>
    <t>-532844992</t>
  </si>
  <si>
    <t>260</t>
  </si>
  <si>
    <t>-514821920</t>
  </si>
  <si>
    <t>261</t>
  </si>
  <si>
    <t>1439244059</t>
  </si>
  <si>
    <t>262</t>
  </si>
  <si>
    <t>1117310306</t>
  </si>
  <si>
    <t>SBS</t>
  </si>
  <si>
    <t xml:space="preserve">Stávající betonový sloup na pozemku č. parc.: 876 </t>
  </si>
  <si>
    <t>263</t>
  </si>
  <si>
    <t>-1891023852</t>
  </si>
  <si>
    <t>264</t>
  </si>
  <si>
    <t>-512322209</t>
  </si>
  <si>
    <t>265</t>
  </si>
  <si>
    <t>56263127</t>
  </si>
  <si>
    <t>266</t>
  </si>
  <si>
    <t>-693140376</t>
  </si>
  <si>
    <t>267</t>
  </si>
  <si>
    <t>2120289582</t>
  </si>
  <si>
    <t>268</t>
  </si>
  <si>
    <t>-168532448</t>
  </si>
  <si>
    <t>269</t>
  </si>
  <si>
    <t>-1081527282</t>
  </si>
  <si>
    <t>270</t>
  </si>
  <si>
    <t>291063569</t>
  </si>
  <si>
    <t>271</t>
  </si>
  <si>
    <t>-386517100</t>
  </si>
  <si>
    <t>272</t>
  </si>
  <si>
    <t>-304484366</t>
  </si>
  <si>
    <t>273</t>
  </si>
  <si>
    <t>-1919910323</t>
  </si>
  <si>
    <t>274</t>
  </si>
  <si>
    <t>1445684306</t>
  </si>
  <si>
    <t>275</t>
  </si>
  <si>
    <t>-756974371</t>
  </si>
  <si>
    <t>276</t>
  </si>
  <si>
    <t>502972149</t>
  </si>
  <si>
    <t>277</t>
  </si>
  <si>
    <t>912550369</t>
  </si>
  <si>
    <t>278</t>
  </si>
  <si>
    <t>520153576</t>
  </si>
  <si>
    <t>279</t>
  </si>
  <si>
    <t>480286925</t>
  </si>
  <si>
    <t>280</t>
  </si>
  <si>
    <t>-828202374</t>
  </si>
  <si>
    <t>281</t>
  </si>
  <si>
    <t>685347215</t>
  </si>
  <si>
    <t>282</t>
  </si>
  <si>
    <t>-1208048547</t>
  </si>
  <si>
    <t>283</t>
  </si>
  <si>
    <t>-294891246</t>
  </si>
  <si>
    <t>284</t>
  </si>
  <si>
    <t>1067</t>
  </si>
  <si>
    <t>svorka polopropichovací pro AES - montáž</t>
  </si>
  <si>
    <t>-2143507006</t>
  </si>
  <si>
    <t>285</t>
  </si>
  <si>
    <t>1068</t>
  </si>
  <si>
    <t>-1351084920</t>
  </si>
  <si>
    <t>286</t>
  </si>
  <si>
    <t>1069</t>
  </si>
  <si>
    <t xml:space="preserve">kabel CYKY 4x16 volně uložený </t>
  </si>
  <si>
    <t>1267344574</t>
  </si>
  <si>
    <t>287</t>
  </si>
  <si>
    <t>1070</t>
  </si>
  <si>
    <t>2120545425</t>
  </si>
  <si>
    <t>288</t>
  </si>
  <si>
    <t>1121</t>
  </si>
  <si>
    <t>výchozí revize</t>
  </si>
  <si>
    <t>-15599431</t>
  </si>
  <si>
    <t>289</t>
  </si>
  <si>
    <t>1122</t>
  </si>
  <si>
    <t>revize po skončení práce</t>
  </si>
  <si>
    <t>-425963495</t>
  </si>
  <si>
    <t>290</t>
  </si>
  <si>
    <t>1123</t>
  </si>
  <si>
    <t>Zkoušky kabelů silových do 1 kV, počtu a průřezu žil do 4x25 mm2</t>
  </si>
  <si>
    <t>-1668484397</t>
  </si>
  <si>
    <t>291</t>
  </si>
  <si>
    <t>1124</t>
  </si>
  <si>
    <t>Měření impedance nulové smyčky okruhu vedení třífázového</t>
  </si>
  <si>
    <t>-1042107393</t>
  </si>
  <si>
    <t>292</t>
  </si>
  <si>
    <t>1125</t>
  </si>
  <si>
    <t>Měření intenzity osvětlení na pracovišti do 50 svítidel</t>
  </si>
  <si>
    <t>-276678781</t>
  </si>
  <si>
    <t>293</t>
  </si>
  <si>
    <t>1126</t>
  </si>
  <si>
    <t>Skládkovné</t>
  </si>
  <si>
    <t>-106608550</t>
  </si>
  <si>
    <t>294</t>
  </si>
  <si>
    <t>1127</t>
  </si>
  <si>
    <t>Geodetické zaměření po stavbě</t>
  </si>
  <si>
    <t>754670271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</si>
  <si>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</si>
  <si>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</si>
  <si>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</si>
  <si>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</si>
  <si>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</si>
  <si>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</si>
  <si>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</si>
  <si>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</si>
  <si>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</si>
  <si>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</si>
  <si>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Kč</t>
  </si>
  <si>
    <t>744958031</t>
  </si>
  <si>
    <t>https://podminky.urs.cz/item/CS_URS_2022_02/012002000</t>
  </si>
  <si>
    <t>"geodetické práce před, během a po stavbě</t>
  </si>
  <si>
    <t>012002001</t>
  </si>
  <si>
    <t>Geodetické vytyčení IS</t>
  </si>
  <si>
    <t>1463065213</t>
  </si>
  <si>
    <t>012002002</t>
  </si>
  <si>
    <t>Geometrický plán</t>
  </si>
  <si>
    <t>1478238915</t>
  </si>
  <si>
    <t>012002003</t>
  </si>
  <si>
    <t>Uložení sítí do chráničky</t>
  </si>
  <si>
    <t>Kpl</t>
  </si>
  <si>
    <t>-1457591090</t>
  </si>
  <si>
    <t>"chránička Cetin 3*5m, odkopání kabelu pro umístění do chráničky</t>
  </si>
  <si>
    <t>"rezervní chránička, výkop, uložení chráničky, zásyp</t>
  </si>
  <si>
    <t>"chránička pro ČEZ - 10m</t>
  </si>
  <si>
    <t>"chráničku pro VO při křížení s plynem - 2m</t>
  </si>
  <si>
    <t>013203001</t>
  </si>
  <si>
    <t>Pasport oplocení + fotodokumentace</t>
  </si>
  <si>
    <t>1715589213</t>
  </si>
  <si>
    <t>013254000</t>
  </si>
  <si>
    <t>Dokumentace skutečného provedení stavby</t>
  </si>
  <si>
    <t>-1392455493</t>
  </si>
  <si>
    <t>https://podminky.urs.cz/item/CS_URS_2022_02/013254000</t>
  </si>
  <si>
    <t>VRN3</t>
  </si>
  <si>
    <t>Zařízení staveniště</t>
  </si>
  <si>
    <t>030001000</t>
  </si>
  <si>
    <t>-835807864</t>
  </si>
  <si>
    <t>https://podminky.urs.cz/item/CS_URS_2022_02/030001000</t>
  </si>
  <si>
    <t>034303000</t>
  </si>
  <si>
    <t>Dopravní značení na staveništi</t>
  </si>
  <si>
    <t>1951214495</t>
  </si>
  <si>
    <t>https://podminky.urs.cz/item/CS_URS_2022_02/034303000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</si>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</sst>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9" fillId="0" borderId="0" xfId="0" applyFont="1" applyAlignment="1">
      <alignment vertical="center" wrapText="1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34" TargetMode="External" /><Relationship Id="rId2" Type="http://schemas.openxmlformats.org/officeDocument/2006/relationships/hyperlink" Target="https://podminky.urs.cz/item/CS_URS_2022_02/113107321" TargetMode="External" /><Relationship Id="rId3" Type="http://schemas.openxmlformats.org/officeDocument/2006/relationships/hyperlink" Target="https://podminky.urs.cz/item/CS_URS_2022_02/113107322" TargetMode="External" /><Relationship Id="rId4" Type="http://schemas.openxmlformats.org/officeDocument/2006/relationships/hyperlink" Target="https://podminky.urs.cz/item/CS_URS_2022_02/113107332" TargetMode="External" /><Relationship Id="rId5" Type="http://schemas.openxmlformats.org/officeDocument/2006/relationships/hyperlink" Target="https://podminky.urs.cz/item/CS_URS_2022_02/113107341" TargetMode="External" /><Relationship Id="rId6" Type="http://schemas.openxmlformats.org/officeDocument/2006/relationships/hyperlink" Target="https://podminky.urs.cz/item/CS_URS_2022_02/113107342" TargetMode="External" /><Relationship Id="rId7" Type="http://schemas.openxmlformats.org/officeDocument/2006/relationships/hyperlink" Target="https://podminky.urs.cz/item/CS_URS_2022_02/113202111" TargetMode="External" /><Relationship Id="rId8" Type="http://schemas.openxmlformats.org/officeDocument/2006/relationships/hyperlink" Target="https://podminky.urs.cz/item/CS_URS_2022_02/113204111" TargetMode="External" /><Relationship Id="rId9" Type="http://schemas.openxmlformats.org/officeDocument/2006/relationships/hyperlink" Target="https://podminky.urs.cz/item/CS_URS_2022_02/122251102" TargetMode="External" /><Relationship Id="rId10" Type="http://schemas.openxmlformats.org/officeDocument/2006/relationships/hyperlink" Target="https://podminky.urs.cz/item/CS_URS_2022_02/122251102" TargetMode="External" /><Relationship Id="rId11" Type="http://schemas.openxmlformats.org/officeDocument/2006/relationships/hyperlink" Target="https://podminky.urs.cz/item/CS_URS_2022_02/129001101" TargetMode="External" /><Relationship Id="rId12" Type="http://schemas.openxmlformats.org/officeDocument/2006/relationships/hyperlink" Target="https://podminky.urs.cz/item/CS_URS_2022_02/132251101" TargetMode="External" /><Relationship Id="rId13" Type="http://schemas.openxmlformats.org/officeDocument/2006/relationships/hyperlink" Target="https://podminky.urs.cz/item/CS_URS_2022_02/162751117" TargetMode="External" /><Relationship Id="rId14" Type="http://schemas.openxmlformats.org/officeDocument/2006/relationships/hyperlink" Target="https://podminky.urs.cz/item/CS_URS_2022_02/162751117" TargetMode="External" /><Relationship Id="rId15" Type="http://schemas.openxmlformats.org/officeDocument/2006/relationships/hyperlink" Target="https://podminky.urs.cz/item/CS_URS_2022_02/171152111" TargetMode="External" /><Relationship Id="rId16" Type="http://schemas.openxmlformats.org/officeDocument/2006/relationships/hyperlink" Target="https://podminky.urs.cz/item/CS_URS_2022_02/181351003" TargetMode="External" /><Relationship Id="rId17" Type="http://schemas.openxmlformats.org/officeDocument/2006/relationships/hyperlink" Target="https://podminky.urs.cz/item/CS_URS_2022_02/181411131" TargetMode="External" /><Relationship Id="rId18" Type="http://schemas.openxmlformats.org/officeDocument/2006/relationships/hyperlink" Target="https://podminky.urs.cz/item/CS_URS_2022_02/181951112" TargetMode="External" /><Relationship Id="rId19" Type="http://schemas.openxmlformats.org/officeDocument/2006/relationships/hyperlink" Target="https://podminky.urs.cz/item/CS_URS_2022_02/564861111" TargetMode="External" /><Relationship Id="rId20" Type="http://schemas.openxmlformats.org/officeDocument/2006/relationships/hyperlink" Target="https://podminky.urs.cz/item/CS_URS_2022_02/564871111" TargetMode="External" /><Relationship Id="rId21" Type="http://schemas.openxmlformats.org/officeDocument/2006/relationships/hyperlink" Target="https://podminky.urs.cz/item/CS_URS_2022_02/591111111" TargetMode="External" /><Relationship Id="rId22" Type="http://schemas.openxmlformats.org/officeDocument/2006/relationships/hyperlink" Target="https://podminky.urs.cz/item/CS_URS_2022_02/596211263" TargetMode="External" /><Relationship Id="rId23" Type="http://schemas.openxmlformats.org/officeDocument/2006/relationships/hyperlink" Target="https://podminky.urs.cz/item/CS_URS_2022_02/899431111" TargetMode="External" /><Relationship Id="rId24" Type="http://schemas.openxmlformats.org/officeDocument/2006/relationships/hyperlink" Target="https://podminky.urs.cz/item/CS_URS_2022_02/916131213" TargetMode="External" /><Relationship Id="rId25" Type="http://schemas.openxmlformats.org/officeDocument/2006/relationships/hyperlink" Target="https://podminky.urs.cz/item/CS_URS_2022_02/916231291" TargetMode="External" /><Relationship Id="rId26" Type="http://schemas.openxmlformats.org/officeDocument/2006/relationships/hyperlink" Target="https://podminky.urs.cz/item/CS_URS_2022_02/919732211" TargetMode="External" /><Relationship Id="rId27" Type="http://schemas.openxmlformats.org/officeDocument/2006/relationships/hyperlink" Target="https://podminky.urs.cz/item/CS_URS_2022_02/919735111" TargetMode="External" /><Relationship Id="rId28" Type="http://schemas.openxmlformats.org/officeDocument/2006/relationships/hyperlink" Target="https://podminky.urs.cz/item/CS_URS_2022_02/997221551" TargetMode="External" /><Relationship Id="rId29" Type="http://schemas.openxmlformats.org/officeDocument/2006/relationships/hyperlink" Target="https://podminky.urs.cz/item/CS_URS_2022_02/997221559" TargetMode="External" /><Relationship Id="rId30" Type="http://schemas.openxmlformats.org/officeDocument/2006/relationships/hyperlink" Target="https://podminky.urs.cz/item/CS_URS_2022_02/997221561" TargetMode="External" /><Relationship Id="rId31" Type="http://schemas.openxmlformats.org/officeDocument/2006/relationships/hyperlink" Target="https://podminky.urs.cz/item/CS_URS_2022_02/997221569" TargetMode="External" /><Relationship Id="rId32" Type="http://schemas.openxmlformats.org/officeDocument/2006/relationships/hyperlink" Target="https://podminky.urs.cz/item/CS_URS_2022_02/998225111" TargetMode="External" /><Relationship Id="rId3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54112" TargetMode="External" /><Relationship Id="rId2" Type="http://schemas.openxmlformats.org/officeDocument/2006/relationships/hyperlink" Target="https://podminky.urs.cz/item/CS_URS_2022_02/122251101" TargetMode="External" /><Relationship Id="rId3" Type="http://schemas.openxmlformats.org/officeDocument/2006/relationships/hyperlink" Target="https://podminky.urs.cz/item/CS_URS_2022_02/122251101" TargetMode="External" /><Relationship Id="rId4" Type="http://schemas.openxmlformats.org/officeDocument/2006/relationships/hyperlink" Target="https://podminky.urs.cz/item/CS_URS_2022_02/129001101" TargetMode="External" /><Relationship Id="rId5" Type="http://schemas.openxmlformats.org/officeDocument/2006/relationships/hyperlink" Target="https://podminky.urs.cz/item/CS_URS_2022_02/132251101" TargetMode="External" /><Relationship Id="rId6" Type="http://schemas.openxmlformats.org/officeDocument/2006/relationships/hyperlink" Target="https://podminky.urs.cz/item/CS_URS_2022_02/162751117" TargetMode="External" /><Relationship Id="rId7" Type="http://schemas.openxmlformats.org/officeDocument/2006/relationships/hyperlink" Target="https://podminky.urs.cz/item/CS_URS_2022_02/162751117" TargetMode="External" /><Relationship Id="rId8" Type="http://schemas.openxmlformats.org/officeDocument/2006/relationships/hyperlink" Target="https://podminky.urs.cz/item/CS_URS_2022_02/171152111" TargetMode="External" /><Relationship Id="rId9" Type="http://schemas.openxmlformats.org/officeDocument/2006/relationships/hyperlink" Target="https://podminky.urs.cz/item/CS_URS_2022_02/181351003" TargetMode="External" /><Relationship Id="rId10" Type="http://schemas.openxmlformats.org/officeDocument/2006/relationships/hyperlink" Target="https://podminky.urs.cz/item/CS_URS_2022_02/181411131" TargetMode="External" /><Relationship Id="rId11" Type="http://schemas.openxmlformats.org/officeDocument/2006/relationships/hyperlink" Target="https://podminky.urs.cz/item/CS_URS_2022_02/181951112" TargetMode="External" /><Relationship Id="rId12" Type="http://schemas.openxmlformats.org/officeDocument/2006/relationships/hyperlink" Target="https://podminky.urs.cz/item/CS_URS_2022_02/564851111" TargetMode="External" /><Relationship Id="rId13" Type="http://schemas.openxmlformats.org/officeDocument/2006/relationships/hyperlink" Target="https://podminky.urs.cz/item/CS_URS_2022_02/573211107" TargetMode="External" /><Relationship Id="rId14" Type="http://schemas.openxmlformats.org/officeDocument/2006/relationships/hyperlink" Target="https://podminky.urs.cz/item/CS_URS_2022_02/577134111" TargetMode="External" /><Relationship Id="rId15" Type="http://schemas.openxmlformats.org/officeDocument/2006/relationships/hyperlink" Target="https://podminky.urs.cz/item/CS_URS_2022_02/596211253" TargetMode="External" /><Relationship Id="rId16" Type="http://schemas.openxmlformats.org/officeDocument/2006/relationships/hyperlink" Target="https://podminky.urs.cz/item/CS_URS_2022_02/914111111" TargetMode="External" /><Relationship Id="rId17" Type="http://schemas.openxmlformats.org/officeDocument/2006/relationships/hyperlink" Target="https://podminky.urs.cz/item/CS_URS_2022_02/914511111" TargetMode="External" /><Relationship Id="rId18" Type="http://schemas.openxmlformats.org/officeDocument/2006/relationships/hyperlink" Target="https://podminky.urs.cz/item/CS_URS_2022_02/916131213" TargetMode="External" /><Relationship Id="rId19" Type="http://schemas.openxmlformats.org/officeDocument/2006/relationships/hyperlink" Target="https://podminky.urs.cz/item/CS_URS_2022_02/919732211" TargetMode="External" /><Relationship Id="rId20" Type="http://schemas.openxmlformats.org/officeDocument/2006/relationships/hyperlink" Target="https://podminky.urs.cz/item/CS_URS_2022_02/919735111" TargetMode="External" /><Relationship Id="rId21" Type="http://schemas.openxmlformats.org/officeDocument/2006/relationships/hyperlink" Target="https://podminky.urs.cz/item/CS_URS_2022_02/997221551" TargetMode="External" /><Relationship Id="rId22" Type="http://schemas.openxmlformats.org/officeDocument/2006/relationships/hyperlink" Target="https://podminky.urs.cz/item/CS_URS_2022_02/997221559" TargetMode="External" /><Relationship Id="rId23" Type="http://schemas.openxmlformats.org/officeDocument/2006/relationships/hyperlink" Target="https://podminky.urs.cz/item/CS_URS_2022_02/998225111" TargetMode="External" /><Relationship Id="rId2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002000" TargetMode="External" /><Relationship Id="rId2" Type="http://schemas.openxmlformats.org/officeDocument/2006/relationships/hyperlink" Target="https://podminky.urs.cz/item/CS_URS_2022_02/013254000" TargetMode="External" /><Relationship Id="rId3" Type="http://schemas.openxmlformats.org/officeDocument/2006/relationships/hyperlink" Target="https://podminky.urs.cz/item/CS_URS_2022_02/030001000" TargetMode="External" /><Relationship Id="rId4" Type="http://schemas.openxmlformats.org/officeDocument/2006/relationships/hyperlink" Target="https://podminky.urs.cz/item/CS_URS_2022_02/034303000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abSelected="1" workbookViewId="0" topLeftCell="A45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83" t="s">
        <v>14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R5" s="20"/>
      <c r="BE5" s="280" t="s">
        <v>15</v>
      </c>
      <c r="BS5" s="17" t="s">
        <v>6</v>
      </c>
    </row>
    <row r="6" spans="2:71" ht="36.95" customHeight="1">
      <c r="B6" s="20"/>
      <c r="D6" s="26" t="s">
        <v>16</v>
      </c>
      <c r="K6" s="285" t="s">
        <v>17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R6" s="20"/>
      <c r="BE6" s="281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81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81"/>
      <c r="BS8" s="17" t="s">
        <v>6</v>
      </c>
    </row>
    <row r="9" spans="2:71" ht="14.45" customHeight="1">
      <c r="B9" s="20"/>
      <c r="AR9" s="20"/>
      <c r="BE9" s="281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81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81"/>
      <c r="BS11" s="17" t="s">
        <v>6</v>
      </c>
    </row>
    <row r="12" spans="2:71" ht="6.95" customHeight="1">
      <c r="B12" s="20"/>
      <c r="AR12" s="20"/>
      <c r="BE12" s="281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81"/>
      <c r="BS13" s="17" t="s">
        <v>6</v>
      </c>
    </row>
    <row r="14" spans="2:71" ht="12.75">
      <c r="B14" s="20"/>
      <c r="E14" s="286" t="s">
        <v>30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7" t="s">
        <v>28</v>
      </c>
      <c r="AN14" s="29" t="s">
        <v>30</v>
      </c>
      <c r="AR14" s="20"/>
      <c r="BE14" s="281"/>
      <c r="BS14" s="17" t="s">
        <v>6</v>
      </c>
    </row>
    <row r="15" spans="2:71" ht="6.95" customHeight="1">
      <c r="B15" s="20"/>
      <c r="AR15" s="20"/>
      <c r="BE15" s="281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81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281"/>
      <c r="BS17" s="17" t="s">
        <v>33</v>
      </c>
    </row>
    <row r="18" spans="2:71" ht="6.95" customHeight="1">
      <c r="B18" s="20"/>
      <c r="AR18" s="20"/>
      <c r="BE18" s="281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81"/>
      <c r="BS19" s="17" t="s">
        <v>6</v>
      </c>
    </row>
    <row r="20" spans="2:71" ht="18.4" customHeight="1">
      <c r="B20" s="20"/>
      <c r="E20" s="25" t="s">
        <v>35</v>
      </c>
      <c r="AK20" s="27" t="s">
        <v>28</v>
      </c>
      <c r="AN20" s="25" t="s">
        <v>19</v>
      </c>
      <c r="AR20" s="20"/>
      <c r="BE20" s="281"/>
      <c r="BS20" s="17" t="s">
        <v>4</v>
      </c>
    </row>
    <row r="21" spans="2:57" ht="6.95" customHeight="1">
      <c r="B21" s="20"/>
      <c r="AR21" s="20"/>
      <c r="BE21" s="281"/>
    </row>
    <row r="22" spans="2:57" ht="12" customHeight="1">
      <c r="B22" s="20"/>
      <c r="D22" s="27" t="s">
        <v>36</v>
      </c>
      <c r="AR22" s="20"/>
      <c r="BE22" s="281"/>
    </row>
    <row r="23" spans="2:57" ht="47.25" customHeight="1">
      <c r="B23" s="20"/>
      <c r="E23" s="288" t="s">
        <v>37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R23" s="20"/>
      <c r="BE23" s="281"/>
    </row>
    <row r="24" spans="2:57" ht="6.95" customHeight="1">
      <c r="B24" s="20"/>
      <c r="AR24" s="20"/>
      <c r="BE24" s="281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1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9">
        <f>ROUND(AG54,2)</f>
        <v>0</v>
      </c>
      <c r="AL26" s="290"/>
      <c r="AM26" s="290"/>
      <c r="AN26" s="290"/>
      <c r="AO26" s="290"/>
      <c r="AR26" s="32"/>
      <c r="BE26" s="281"/>
    </row>
    <row r="27" spans="2:57" s="1" customFormat="1" ht="6.95" customHeight="1">
      <c r="B27" s="32"/>
      <c r="AR27" s="32"/>
      <c r="BE27" s="281"/>
    </row>
    <row r="28" spans="2:57" s="1" customFormat="1" ht="12.75">
      <c r="B28" s="32"/>
      <c r="L28" s="291" t="s">
        <v>39</v>
      </c>
      <c r="M28" s="291"/>
      <c r="N28" s="291"/>
      <c r="O28" s="291"/>
      <c r="P28" s="291"/>
      <c r="W28" s="291" t="s">
        <v>40</v>
      </c>
      <c r="X28" s="291"/>
      <c r="Y28" s="291"/>
      <c r="Z28" s="291"/>
      <c r="AA28" s="291"/>
      <c r="AB28" s="291"/>
      <c r="AC28" s="291"/>
      <c r="AD28" s="291"/>
      <c r="AE28" s="291"/>
      <c r="AK28" s="291" t="s">
        <v>41</v>
      </c>
      <c r="AL28" s="291"/>
      <c r="AM28" s="291"/>
      <c r="AN28" s="291"/>
      <c r="AO28" s="291"/>
      <c r="AR28" s="32"/>
      <c r="BE28" s="281"/>
    </row>
    <row r="29" spans="2:57" s="2" customFormat="1" ht="14.45" customHeight="1">
      <c r="B29" s="36"/>
      <c r="D29" s="27" t="s">
        <v>42</v>
      </c>
      <c r="F29" s="27" t="s">
        <v>43</v>
      </c>
      <c r="L29" s="294">
        <v>0.21</v>
      </c>
      <c r="M29" s="293"/>
      <c r="N29" s="293"/>
      <c r="O29" s="293"/>
      <c r="P29" s="293"/>
      <c r="W29" s="292">
        <f>ROUND(AZ54,2)</f>
        <v>0</v>
      </c>
      <c r="X29" s="293"/>
      <c r="Y29" s="293"/>
      <c r="Z29" s="293"/>
      <c r="AA29" s="293"/>
      <c r="AB29" s="293"/>
      <c r="AC29" s="293"/>
      <c r="AD29" s="293"/>
      <c r="AE29" s="293"/>
      <c r="AK29" s="292">
        <f>ROUND(AV54,2)</f>
        <v>0</v>
      </c>
      <c r="AL29" s="293"/>
      <c r="AM29" s="293"/>
      <c r="AN29" s="293"/>
      <c r="AO29" s="293"/>
      <c r="AR29" s="36"/>
      <c r="BE29" s="282"/>
    </row>
    <row r="30" spans="2:57" s="2" customFormat="1" ht="14.45" customHeight="1">
      <c r="B30" s="36"/>
      <c r="F30" s="27" t="s">
        <v>44</v>
      </c>
      <c r="L30" s="294">
        <v>0.15</v>
      </c>
      <c r="M30" s="293"/>
      <c r="N30" s="293"/>
      <c r="O30" s="293"/>
      <c r="P30" s="293"/>
      <c r="W30" s="292">
        <f>ROUND(BA54,2)</f>
        <v>0</v>
      </c>
      <c r="X30" s="293"/>
      <c r="Y30" s="293"/>
      <c r="Z30" s="293"/>
      <c r="AA30" s="293"/>
      <c r="AB30" s="293"/>
      <c r="AC30" s="293"/>
      <c r="AD30" s="293"/>
      <c r="AE30" s="293"/>
      <c r="AK30" s="292">
        <f>ROUND(AW54,2)</f>
        <v>0</v>
      </c>
      <c r="AL30" s="293"/>
      <c r="AM30" s="293"/>
      <c r="AN30" s="293"/>
      <c r="AO30" s="293"/>
      <c r="AR30" s="36"/>
      <c r="BE30" s="282"/>
    </row>
    <row r="31" spans="2:57" s="2" customFormat="1" ht="14.45" customHeight="1" hidden="1">
      <c r="B31" s="36"/>
      <c r="F31" s="27" t="s">
        <v>45</v>
      </c>
      <c r="L31" s="294">
        <v>0.21</v>
      </c>
      <c r="M31" s="293"/>
      <c r="N31" s="293"/>
      <c r="O31" s="293"/>
      <c r="P31" s="293"/>
      <c r="W31" s="292">
        <f>ROUND(BB54,2)</f>
        <v>0</v>
      </c>
      <c r="X31" s="293"/>
      <c r="Y31" s="293"/>
      <c r="Z31" s="293"/>
      <c r="AA31" s="293"/>
      <c r="AB31" s="293"/>
      <c r="AC31" s="293"/>
      <c r="AD31" s="293"/>
      <c r="AE31" s="293"/>
      <c r="AK31" s="292">
        <v>0</v>
      </c>
      <c r="AL31" s="293"/>
      <c r="AM31" s="293"/>
      <c r="AN31" s="293"/>
      <c r="AO31" s="293"/>
      <c r="AR31" s="36"/>
      <c r="BE31" s="282"/>
    </row>
    <row r="32" spans="2:57" s="2" customFormat="1" ht="14.45" customHeight="1" hidden="1">
      <c r="B32" s="36"/>
      <c r="F32" s="27" t="s">
        <v>46</v>
      </c>
      <c r="L32" s="294">
        <v>0.15</v>
      </c>
      <c r="M32" s="293"/>
      <c r="N32" s="293"/>
      <c r="O32" s="293"/>
      <c r="P32" s="293"/>
      <c r="W32" s="292">
        <f>ROUND(BC54,2)</f>
        <v>0</v>
      </c>
      <c r="X32" s="293"/>
      <c r="Y32" s="293"/>
      <c r="Z32" s="293"/>
      <c r="AA32" s="293"/>
      <c r="AB32" s="293"/>
      <c r="AC32" s="293"/>
      <c r="AD32" s="293"/>
      <c r="AE32" s="293"/>
      <c r="AK32" s="292">
        <v>0</v>
      </c>
      <c r="AL32" s="293"/>
      <c r="AM32" s="293"/>
      <c r="AN32" s="293"/>
      <c r="AO32" s="293"/>
      <c r="AR32" s="36"/>
      <c r="BE32" s="282"/>
    </row>
    <row r="33" spans="2:44" s="2" customFormat="1" ht="14.45" customHeight="1" hidden="1">
      <c r="B33" s="36"/>
      <c r="F33" s="27" t="s">
        <v>47</v>
      </c>
      <c r="L33" s="294">
        <v>0</v>
      </c>
      <c r="M33" s="293"/>
      <c r="N33" s="293"/>
      <c r="O33" s="293"/>
      <c r="P33" s="293"/>
      <c r="W33" s="292">
        <f>ROUND(BD54,2)</f>
        <v>0</v>
      </c>
      <c r="X33" s="293"/>
      <c r="Y33" s="293"/>
      <c r="Z33" s="293"/>
      <c r="AA33" s="293"/>
      <c r="AB33" s="293"/>
      <c r="AC33" s="293"/>
      <c r="AD33" s="293"/>
      <c r="AE33" s="293"/>
      <c r="AK33" s="292">
        <v>0</v>
      </c>
      <c r="AL33" s="293"/>
      <c r="AM33" s="293"/>
      <c r="AN33" s="293"/>
      <c r="AO33" s="293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298" t="s">
        <v>50</v>
      </c>
      <c r="Y35" s="296"/>
      <c r="Z35" s="296"/>
      <c r="AA35" s="296"/>
      <c r="AB35" s="296"/>
      <c r="AC35" s="39"/>
      <c r="AD35" s="39"/>
      <c r="AE35" s="39"/>
      <c r="AF35" s="39"/>
      <c r="AG35" s="39"/>
      <c r="AH35" s="39"/>
      <c r="AI35" s="39"/>
      <c r="AJ35" s="39"/>
      <c r="AK35" s="295">
        <f>SUM(AK26:AK33)</f>
        <v>0</v>
      </c>
      <c r="AL35" s="296"/>
      <c r="AM35" s="296"/>
      <c r="AN35" s="296"/>
      <c r="AO35" s="297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21_356</v>
      </c>
      <c r="AR44" s="45"/>
    </row>
    <row r="45" spans="2:44" s="4" customFormat="1" ht="36.95" customHeight="1">
      <c r="B45" s="46"/>
      <c r="C45" s="47" t="s">
        <v>16</v>
      </c>
      <c r="L45" s="262" t="str">
        <f>K6</f>
        <v>Ústí nad Labem, Skorotice - spojovací chodník</v>
      </c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Ústí nad Labem</v>
      </c>
      <c r="AI47" s="27" t="s">
        <v>23</v>
      </c>
      <c r="AM47" s="264" t="str">
        <f>IF(AN8="","",AN8)</f>
        <v>22. 8. 2022</v>
      </c>
      <c r="AN47" s="264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Ústí nad Labem, Velká Hradební 8</v>
      </c>
      <c r="AI49" s="27" t="s">
        <v>31</v>
      </c>
      <c r="AM49" s="265" t="str">
        <f>IF(E17="","",E17)</f>
        <v>AZ Consult spol. s r.o.</v>
      </c>
      <c r="AN49" s="266"/>
      <c r="AO49" s="266"/>
      <c r="AP49" s="266"/>
      <c r="AR49" s="32"/>
      <c r="AS49" s="267" t="s">
        <v>52</v>
      </c>
      <c r="AT49" s="268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265" t="str">
        <f>IF(E20="","",E20)</f>
        <v>Lucie Wojčiková</v>
      </c>
      <c r="AN50" s="266"/>
      <c r="AO50" s="266"/>
      <c r="AP50" s="266"/>
      <c r="AR50" s="32"/>
      <c r="AS50" s="269"/>
      <c r="AT50" s="270"/>
      <c r="BD50" s="53"/>
    </row>
    <row r="51" spans="2:56" s="1" customFormat="1" ht="10.9" customHeight="1">
      <c r="B51" s="32"/>
      <c r="AR51" s="32"/>
      <c r="AS51" s="269"/>
      <c r="AT51" s="270"/>
      <c r="BD51" s="53"/>
    </row>
    <row r="52" spans="2:56" s="1" customFormat="1" ht="29.25" customHeight="1">
      <c r="B52" s="32"/>
      <c r="C52" s="271" t="s">
        <v>53</v>
      </c>
      <c r="D52" s="272"/>
      <c r="E52" s="272"/>
      <c r="F52" s="272"/>
      <c r="G52" s="272"/>
      <c r="H52" s="54"/>
      <c r="I52" s="274" t="s">
        <v>54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3" t="s">
        <v>55</v>
      </c>
      <c r="AH52" s="272"/>
      <c r="AI52" s="272"/>
      <c r="AJ52" s="272"/>
      <c r="AK52" s="272"/>
      <c r="AL52" s="272"/>
      <c r="AM52" s="272"/>
      <c r="AN52" s="274" t="s">
        <v>56</v>
      </c>
      <c r="AO52" s="272"/>
      <c r="AP52" s="272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78">
        <f>ROUND(SUM(AG55:AG58),2)</f>
        <v>0</v>
      </c>
      <c r="AH54" s="278"/>
      <c r="AI54" s="278"/>
      <c r="AJ54" s="278"/>
      <c r="AK54" s="278"/>
      <c r="AL54" s="278"/>
      <c r="AM54" s="278"/>
      <c r="AN54" s="279">
        <f>SUM(AG54,AT54)</f>
        <v>0</v>
      </c>
      <c r="AO54" s="279"/>
      <c r="AP54" s="279"/>
      <c r="AQ54" s="64" t="s">
        <v>19</v>
      </c>
      <c r="AR54" s="60"/>
      <c r="AS54" s="65">
        <f>ROUND(SUM(AS55:AS58),2)</f>
        <v>0</v>
      </c>
      <c r="AT54" s="66">
        <f>ROUND(SUM(AV54:AW54),2)</f>
        <v>0</v>
      </c>
      <c r="AU54" s="67">
        <f>ROUND(SUM(AU55:AU58),5)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ROUND(SUM(AZ55:AZ58),2)</f>
        <v>0</v>
      </c>
      <c r="BA54" s="66">
        <f>ROUND(SUM(BA55:BA58),2)</f>
        <v>0</v>
      </c>
      <c r="BB54" s="66">
        <f>ROUND(SUM(BB55:BB58),2)</f>
        <v>0</v>
      </c>
      <c r="BC54" s="66">
        <f>ROUND(SUM(BC55:BC58),2)</f>
        <v>0</v>
      </c>
      <c r="BD54" s="68">
        <f>ROUND(SUM(BD55:BD58),2)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19</v>
      </c>
    </row>
    <row r="55" spans="1:91" s="6" customFormat="1" ht="24.75" customHeight="1">
      <c r="A55" s="71" t="s">
        <v>76</v>
      </c>
      <c r="B55" s="72"/>
      <c r="C55" s="73"/>
      <c r="D55" s="275" t="s">
        <v>77</v>
      </c>
      <c r="E55" s="275"/>
      <c r="F55" s="275"/>
      <c r="G55" s="275"/>
      <c r="H55" s="275"/>
      <c r="I55" s="74"/>
      <c r="J55" s="275" t="s">
        <v>78</v>
      </c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6">
        <f>'SO 101.1 - Komunikace pro...'!J30</f>
        <v>0</v>
      </c>
      <c r="AH55" s="277"/>
      <c r="AI55" s="277"/>
      <c r="AJ55" s="277"/>
      <c r="AK55" s="277"/>
      <c r="AL55" s="277"/>
      <c r="AM55" s="277"/>
      <c r="AN55" s="276">
        <f>SUM(AG55,AT55)</f>
        <v>0</v>
      </c>
      <c r="AO55" s="277"/>
      <c r="AP55" s="277"/>
      <c r="AQ55" s="75" t="s">
        <v>79</v>
      </c>
      <c r="AR55" s="72"/>
      <c r="AS55" s="76">
        <v>0</v>
      </c>
      <c r="AT55" s="77">
        <f>ROUND(SUM(AV55:AW55),2)</f>
        <v>0</v>
      </c>
      <c r="AU55" s="78">
        <f>'SO 101.1 - Komunikace pro...'!P86</f>
        <v>0</v>
      </c>
      <c r="AV55" s="77">
        <f>'SO 101.1 - Komunikace pro...'!J33</f>
        <v>0</v>
      </c>
      <c r="AW55" s="77">
        <f>'SO 101.1 - Komunikace pro...'!J34</f>
        <v>0</v>
      </c>
      <c r="AX55" s="77">
        <f>'SO 101.1 - Komunikace pro...'!J35</f>
        <v>0</v>
      </c>
      <c r="AY55" s="77">
        <f>'SO 101.1 - Komunikace pro...'!J36</f>
        <v>0</v>
      </c>
      <c r="AZ55" s="77">
        <f>'SO 101.1 - Komunikace pro...'!F33</f>
        <v>0</v>
      </c>
      <c r="BA55" s="77">
        <f>'SO 101.1 - Komunikace pro...'!F34</f>
        <v>0</v>
      </c>
      <c r="BB55" s="77">
        <f>'SO 101.1 - Komunikace pro...'!F35</f>
        <v>0</v>
      </c>
      <c r="BC55" s="77">
        <f>'SO 101.1 - Komunikace pro...'!F36</f>
        <v>0</v>
      </c>
      <c r="BD55" s="79">
        <f>'SO 101.1 - Komunikace pro...'!F37</f>
        <v>0</v>
      </c>
      <c r="BT55" s="80" t="s">
        <v>80</v>
      </c>
      <c r="BV55" s="80" t="s">
        <v>74</v>
      </c>
      <c r="BW55" s="80" t="s">
        <v>81</v>
      </c>
      <c r="BX55" s="80" t="s">
        <v>5</v>
      </c>
      <c r="CL55" s="80" t="s">
        <v>19</v>
      </c>
      <c r="CM55" s="80" t="s">
        <v>82</v>
      </c>
    </row>
    <row r="56" spans="1:91" s="6" customFormat="1" ht="24.75" customHeight="1">
      <c r="A56" s="71" t="s">
        <v>76</v>
      </c>
      <c r="B56" s="72"/>
      <c r="C56" s="73"/>
      <c r="D56" s="275" t="s">
        <v>83</v>
      </c>
      <c r="E56" s="275"/>
      <c r="F56" s="275"/>
      <c r="G56" s="275"/>
      <c r="H56" s="275"/>
      <c r="I56" s="74"/>
      <c r="J56" s="275" t="s">
        <v>84</v>
      </c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6">
        <f>'SO 101.2 - Komunikace pro...'!J30</f>
        <v>0</v>
      </c>
      <c r="AH56" s="277"/>
      <c r="AI56" s="277"/>
      <c r="AJ56" s="277"/>
      <c r="AK56" s="277"/>
      <c r="AL56" s="277"/>
      <c r="AM56" s="277"/>
      <c r="AN56" s="276">
        <f>SUM(AG56,AT56)</f>
        <v>0</v>
      </c>
      <c r="AO56" s="277"/>
      <c r="AP56" s="277"/>
      <c r="AQ56" s="75" t="s">
        <v>79</v>
      </c>
      <c r="AR56" s="72"/>
      <c r="AS56" s="76">
        <v>0</v>
      </c>
      <c r="AT56" s="77">
        <f>ROUND(SUM(AV56:AW56),2)</f>
        <v>0</v>
      </c>
      <c r="AU56" s="78">
        <f>'SO 101.2 - Komunikace pro...'!P85</f>
        <v>0</v>
      </c>
      <c r="AV56" s="77">
        <f>'SO 101.2 - Komunikace pro...'!J33</f>
        <v>0</v>
      </c>
      <c r="AW56" s="77">
        <f>'SO 101.2 - Komunikace pro...'!J34</f>
        <v>0</v>
      </c>
      <c r="AX56" s="77">
        <f>'SO 101.2 - Komunikace pro...'!J35</f>
        <v>0</v>
      </c>
      <c r="AY56" s="77">
        <f>'SO 101.2 - Komunikace pro...'!J36</f>
        <v>0</v>
      </c>
      <c r="AZ56" s="77">
        <f>'SO 101.2 - Komunikace pro...'!F33</f>
        <v>0</v>
      </c>
      <c r="BA56" s="77">
        <f>'SO 101.2 - Komunikace pro...'!F34</f>
        <v>0</v>
      </c>
      <c r="BB56" s="77">
        <f>'SO 101.2 - Komunikace pro...'!F35</f>
        <v>0</v>
      </c>
      <c r="BC56" s="77">
        <f>'SO 101.2 - Komunikace pro...'!F36</f>
        <v>0</v>
      </c>
      <c r="BD56" s="79">
        <f>'SO 101.2 - Komunikace pro...'!F37</f>
        <v>0</v>
      </c>
      <c r="BT56" s="80" t="s">
        <v>80</v>
      </c>
      <c r="BV56" s="80" t="s">
        <v>74</v>
      </c>
      <c r="BW56" s="80" t="s">
        <v>85</v>
      </c>
      <c r="BX56" s="80" t="s">
        <v>5</v>
      </c>
      <c r="CL56" s="80" t="s">
        <v>19</v>
      </c>
      <c r="CM56" s="80" t="s">
        <v>82</v>
      </c>
    </row>
    <row r="57" spans="1:91" s="6" customFormat="1" ht="16.5" customHeight="1">
      <c r="A57" s="71" t="s">
        <v>76</v>
      </c>
      <c r="B57" s="72"/>
      <c r="C57" s="73"/>
      <c r="D57" s="275" t="s">
        <v>86</v>
      </c>
      <c r="E57" s="275"/>
      <c r="F57" s="275"/>
      <c r="G57" s="275"/>
      <c r="H57" s="275"/>
      <c r="I57" s="74"/>
      <c r="J57" s="275" t="s">
        <v>87</v>
      </c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6">
        <f>'SO 401 - Veřejné osvětlení'!J30</f>
        <v>0</v>
      </c>
      <c r="AH57" s="277"/>
      <c r="AI57" s="277"/>
      <c r="AJ57" s="277"/>
      <c r="AK57" s="277"/>
      <c r="AL57" s="277"/>
      <c r="AM57" s="277"/>
      <c r="AN57" s="276">
        <f>SUM(AG57,AT57)</f>
        <v>0</v>
      </c>
      <c r="AO57" s="277"/>
      <c r="AP57" s="277"/>
      <c r="AQ57" s="75" t="s">
        <v>79</v>
      </c>
      <c r="AR57" s="72"/>
      <c r="AS57" s="76">
        <v>0</v>
      </c>
      <c r="AT57" s="77">
        <f>ROUND(SUM(AV57:AW57),2)</f>
        <v>0</v>
      </c>
      <c r="AU57" s="78">
        <f>'SO 401 - Veřejné osvětlení'!P92</f>
        <v>0</v>
      </c>
      <c r="AV57" s="77">
        <f>'SO 401 - Veřejné osvětlení'!J33</f>
        <v>0</v>
      </c>
      <c r="AW57" s="77">
        <f>'SO 401 - Veřejné osvětlení'!J34</f>
        <v>0</v>
      </c>
      <c r="AX57" s="77">
        <f>'SO 401 - Veřejné osvětlení'!J35</f>
        <v>0</v>
      </c>
      <c r="AY57" s="77">
        <f>'SO 401 - Veřejné osvětlení'!J36</f>
        <v>0</v>
      </c>
      <c r="AZ57" s="77">
        <f>'SO 401 - Veřejné osvětlení'!F33</f>
        <v>0</v>
      </c>
      <c r="BA57" s="77">
        <f>'SO 401 - Veřejné osvětlení'!F34</f>
        <v>0</v>
      </c>
      <c r="BB57" s="77">
        <f>'SO 401 - Veřejné osvětlení'!F35</f>
        <v>0</v>
      </c>
      <c r="BC57" s="77">
        <f>'SO 401 - Veřejné osvětlení'!F36</f>
        <v>0</v>
      </c>
      <c r="BD57" s="79">
        <f>'SO 401 - Veřejné osvětlení'!F37</f>
        <v>0</v>
      </c>
      <c r="BT57" s="80" t="s">
        <v>80</v>
      </c>
      <c r="BV57" s="80" t="s">
        <v>74</v>
      </c>
      <c r="BW57" s="80" t="s">
        <v>88</v>
      </c>
      <c r="BX57" s="80" t="s">
        <v>5</v>
      </c>
      <c r="CL57" s="80" t="s">
        <v>19</v>
      </c>
      <c r="CM57" s="80" t="s">
        <v>82</v>
      </c>
    </row>
    <row r="58" spans="1:91" s="6" customFormat="1" ht="16.5" customHeight="1">
      <c r="A58" s="71" t="s">
        <v>76</v>
      </c>
      <c r="B58" s="72"/>
      <c r="C58" s="73"/>
      <c r="D58" s="275" t="s">
        <v>89</v>
      </c>
      <c r="E58" s="275"/>
      <c r="F58" s="275"/>
      <c r="G58" s="275"/>
      <c r="H58" s="275"/>
      <c r="I58" s="74"/>
      <c r="J58" s="275" t="s">
        <v>90</v>
      </c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6">
        <f>'VON - Vedlejší a ostatní ...'!J30</f>
        <v>0</v>
      </c>
      <c r="AH58" s="277"/>
      <c r="AI58" s="277"/>
      <c r="AJ58" s="277"/>
      <c r="AK58" s="277"/>
      <c r="AL58" s="277"/>
      <c r="AM58" s="277"/>
      <c r="AN58" s="276">
        <f>SUM(AG58,AT58)</f>
        <v>0</v>
      </c>
      <c r="AO58" s="277"/>
      <c r="AP58" s="277"/>
      <c r="AQ58" s="75" t="s">
        <v>89</v>
      </c>
      <c r="AR58" s="72"/>
      <c r="AS58" s="81">
        <v>0</v>
      </c>
      <c r="AT58" s="82">
        <f>ROUND(SUM(AV58:AW58),2)</f>
        <v>0</v>
      </c>
      <c r="AU58" s="83">
        <f>'VON - Vedlejší a ostatní ...'!P82</f>
        <v>0</v>
      </c>
      <c r="AV58" s="82">
        <f>'VON - Vedlejší a ostatní ...'!J33</f>
        <v>0</v>
      </c>
      <c r="AW58" s="82">
        <f>'VON - Vedlejší a ostatní ...'!J34</f>
        <v>0</v>
      </c>
      <c r="AX58" s="82">
        <f>'VON - Vedlejší a ostatní ...'!J35</f>
        <v>0</v>
      </c>
      <c r="AY58" s="82">
        <f>'VON - Vedlejší a ostatní ...'!J36</f>
        <v>0</v>
      </c>
      <c r="AZ58" s="82">
        <f>'VON - Vedlejší a ostatní ...'!F33</f>
        <v>0</v>
      </c>
      <c r="BA58" s="82">
        <f>'VON - Vedlejší a ostatní ...'!F34</f>
        <v>0</v>
      </c>
      <c r="BB58" s="82">
        <f>'VON - Vedlejší a ostatní ...'!F35</f>
        <v>0</v>
      </c>
      <c r="BC58" s="82">
        <f>'VON - Vedlejší a ostatní ...'!F36</f>
        <v>0</v>
      </c>
      <c r="BD58" s="84">
        <f>'VON - Vedlejší a ostatní ...'!F37</f>
        <v>0</v>
      </c>
      <c r="BT58" s="80" t="s">
        <v>80</v>
      </c>
      <c r="BV58" s="80" t="s">
        <v>74</v>
      </c>
      <c r="BW58" s="80" t="s">
        <v>91</v>
      </c>
      <c r="BX58" s="80" t="s">
        <v>5</v>
      </c>
      <c r="CL58" s="80" t="s">
        <v>19</v>
      </c>
      <c r="CM58" s="80" t="s">
        <v>82</v>
      </c>
    </row>
    <row r="59" spans="2:44" s="1" customFormat="1" ht="30" customHeight="1">
      <c r="B59" s="32"/>
      <c r="AR59" s="32"/>
    </row>
    <row r="60" spans="2:44" s="1" customFormat="1" ht="6.9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32"/>
    </row>
  </sheetData>
  <sheetProtection algorithmName="SHA-512" hashValue="pkciIBmXT/CcEio0KSwAopwsLIL5Pn2PQdSgLO/0hqKs40HjXyB4+0kVlvXjvDa6NVhTYYomLXTGWEOlqvq7NQ==" saltValue="LruT+Ya95fmPJfp1zJAGFTe8m2eiVcZYZrKlvEsNty1d04P4hvTON+Pj0Ijh7XapUV38ILdeJpqp53Ld4peCn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101.1 - Komunikace pro...'!C2" display="/"/>
    <hyperlink ref="A56" location="'SO 101.2 - Komunikace pro...'!C2" display="/"/>
    <hyperlink ref="A57" location="'SO 401 - Veřejné osvětlení'!C2" display="/"/>
    <hyperlink ref="A5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92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99" t="str">
        <f>'Rekapitulace stavby'!K6</f>
        <v>Ústí nad Labem, Skorotice - spojovací chodník</v>
      </c>
      <c r="F7" s="300"/>
      <c r="G7" s="300"/>
      <c r="H7" s="300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62" t="s">
        <v>94</v>
      </c>
      <c r="F9" s="301"/>
      <c r="G9" s="301"/>
      <c r="H9" s="301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22. 8. 2022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2" t="str">
        <f>'Rekapitulace stavby'!E14</f>
        <v>Vyplň údaj</v>
      </c>
      <c r="F18" s="283"/>
      <c r="G18" s="283"/>
      <c r="H18" s="283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47.25" customHeight="1">
      <c r="B27" s="86"/>
      <c r="E27" s="288" t="s">
        <v>37</v>
      </c>
      <c r="F27" s="288"/>
      <c r="G27" s="288"/>
      <c r="H27" s="288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ROUND(J86,2)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ROUND((SUM(BE86:BE337)),2)</f>
        <v>0</v>
      </c>
      <c r="I33" s="89">
        <v>0.21</v>
      </c>
      <c r="J33" s="88">
        <f>ROUND(((SUM(BE86:BE337))*I33),2)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ROUND((SUM(BF86:BF337)),2)</f>
        <v>0</v>
      </c>
      <c r="I34" s="89">
        <v>0.15</v>
      </c>
      <c r="J34" s="88">
        <f>ROUND(((SUM(BF86:BF337))*I34),2)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ROUND((SUM(BG86:BG337)),2)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ROUND((SUM(BH86:BH337)),2)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ROUND((SUM(BI86:BI337)),2)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95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99" t="str">
        <f>E7</f>
        <v>Ústí nad Labem, Skorotice - spojovací chodník</v>
      </c>
      <c r="F48" s="300"/>
      <c r="G48" s="300"/>
      <c r="H48" s="300"/>
      <c r="L48" s="32"/>
    </row>
    <row r="49" spans="2:12" s="1" customFormat="1" ht="12" customHeight="1">
      <c r="B49" s="32"/>
      <c r="C49" s="27" t="s">
        <v>93</v>
      </c>
      <c r="L49" s="32"/>
    </row>
    <row r="50" spans="2:12" s="1" customFormat="1" ht="16.5" customHeight="1">
      <c r="B50" s="32"/>
      <c r="E50" s="262" t="str">
        <f>E9</f>
        <v>SO 101.1 - Komunikace pro pěší - část 1</v>
      </c>
      <c r="F50" s="301"/>
      <c r="G50" s="301"/>
      <c r="H50" s="301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Ústí nad Labem</v>
      </c>
      <c r="I52" s="27" t="s">
        <v>23</v>
      </c>
      <c r="J52" s="49" t="str">
        <f>IF(J12="","",J12)</f>
        <v>22. 8. 2022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25</v>
      </c>
      <c r="F54" s="25" t="str">
        <f>E15</f>
        <v>Statutární město Ústí nad Labem, Velká Hradební 8</v>
      </c>
      <c r="I54" s="27" t="s">
        <v>31</v>
      </c>
      <c r="J54" s="30" t="str">
        <f>E21</f>
        <v>AZ Consult spol. s 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Lucie Wojčiková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96</v>
      </c>
      <c r="D57" s="90"/>
      <c r="E57" s="90"/>
      <c r="F57" s="90"/>
      <c r="G57" s="90"/>
      <c r="H57" s="90"/>
      <c r="I57" s="90"/>
      <c r="J57" s="97" t="s">
        <v>97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J86</f>
        <v>0</v>
      </c>
      <c r="L59" s="32"/>
      <c r="AU59" s="17" t="s">
        <v>98</v>
      </c>
    </row>
    <row r="60" spans="2:12" s="8" customFormat="1" ht="24.95" customHeight="1">
      <c r="B60" s="99"/>
      <c r="D60" s="100" t="s">
        <v>99</v>
      </c>
      <c r="E60" s="101"/>
      <c r="F60" s="101"/>
      <c r="G60" s="101"/>
      <c r="H60" s="101"/>
      <c r="I60" s="101"/>
      <c r="J60" s="102">
        <f>J87</f>
        <v>0</v>
      </c>
      <c r="L60" s="99"/>
    </row>
    <row r="61" spans="2:12" s="9" customFormat="1" ht="19.9" customHeight="1">
      <c r="B61" s="103"/>
      <c r="D61" s="104" t="s">
        <v>100</v>
      </c>
      <c r="E61" s="105"/>
      <c r="F61" s="105"/>
      <c r="G61" s="105"/>
      <c r="H61" s="105"/>
      <c r="I61" s="105"/>
      <c r="J61" s="106">
        <f>J88</f>
        <v>0</v>
      </c>
      <c r="L61" s="103"/>
    </row>
    <row r="62" spans="2:12" s="9" customFormat="1" ht="19.9" customHeight="1">
      <c r="B62" s="103"/>
      <c r="D62" s="104" t="s">
        <v>101</v>
      </c>
      <c r="E62" s="105"/>
      <c r="F62" s="105"/>
      <c r="G62" s="105"/>
      <c r="H62" s="105"/>
      <c r="I62" s="105"/>
      <c r="J62" s="106">
        <f>J203</f>
        <v>0</v>
      </c>
      <c r="L62" s="103"/>
    </row>
    <row r="63" spans="2:12" s="9" customFormat="1" ht="19.9" customHeight="1">
      <c r="B63" s="103"/>
      <c r="D63" s="104" t="s">
        <v>102</v>
      </c>
      <c r="E63" s="105"/>
      <c r="F63" s="105"/>
      <c r="G63" s="105"/>
      <c r="H63" s="105"/>
      <c r="I63" s="105"/>
      <c r="J63" s="106">
        <f>J244</f>
        <v>0</v>
      </c>
      <c r="L63" s="103"/>
    </row>
    <row r="64" spans="2:12" s="9" customFormat="1" ht="19.9" customHeight="1">
      <c r="B64" s="103"/>
      <c r="D64" s="104" t="s">
        <v>103</v>
      </c>
      <c r="E64" s="105"/>
      <c r="F64" s="105"/>
      <c r="G64" s="105"/>
      <c r="H64" s="105"/>
      <c r="I64" s="105"/>
      <c r="J64" s="106">
        <f>J247</f>
        <v>0</v>
      </c>
      <c r="L64" s="103"/>
    </row>
    <row r="65" spans="2:12" s="9" customFormat="1" ht="19.9" customHeight="1">
      <c r="B65" s="103"/>
      <c r="D65" s="104" t="s">
        <v>104</v>
      </c>
      <c r="E65" s="105"/>
      <c r="F65" s="105"/>
      <c r="G65" s="105"/>
      <c r="H65" s="105"/>
      <c r="I65" s="105"/>
      <c r="J65" s="106">
        <f>J284</f>
        <v>0</v>
      </c>
      <c r="L65" s="103"/>
    </row>
    <row r="66" spans="2:12" s="9" customFormat="1" ht="19.9" customHeight="1">
      <c r="B66" s="103"/>
      <c r="D66" s="104" t="s">
        <v>105</v>
      </c>
      <c r="E66" s="105"/>
      <c r="F66" s="105"/>
      <c r="G66" s="105"/>
      <c r="H66" s="105"/>
      <c r="I66" s="105"/>
      <c r="J66" s="106">
        <f>J335</f>
        <v>0</v>
      </c>
      <c r="L66" s="103"/>
    </row>
    <row r="67" spans="2:12" s="1" customFormat="1" ht="21.75" customHeight="1">
      <c r="B67" s="32"/>
      <c r="L67" s="32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32"/>
    </row>
    <row r="72" spans="2:12" s="1" customFormat="1" ht="6.9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32"/>
    </row>
    <row r="73" spans="2:12" s="1" customFormat="1" ht="24.95" customHeight="1">
      <c r="B73" s="32"/>
      <c r="C73" s="21" t="s">
        <v>106</v>
      </c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16</v>
      </c>
      <c r="L75" s="32"/>
    </row>
    <row r="76" spans="2:12" s="1" customFormat="1" ht="16.5" customHeight="1">
      <c r="B76" s="32"/>
      <c r="E76" s="299" t="str">
        <f>E7</f>
        <v>Ústí nad Labem, Skorotice - spojovací chodník</v>
      </c>
      <c r="F76" s="300"/>
      <c r="G76" s="300"/>
      <c r="H76" s="300"/>
      <c r="L76" s="32"/>
    </row>
    <row r="77" spans="2:12" s="1" customFormat="1" ht="12" customHeight="1">
      <c r="B77" s="32"/>
      <c r="C77" s="27" t="s">
        <v>93</v>
      </c>
      <c r="L77" s="32"/>
    </row>
    <row r="78" spans="2:12" s="1" customFormat="1" ht="16.5" customHeight="1">
      <c r="B78" s="32"/>
      <c r="E78" s="262" t="str">
        <f>E9</f>
        <v>SO 101.1 - Komunikace pro pěší - část 1</v>
      </c>
      <c r="F78" s="301"/>
      <c r="G78" s="301"/>
      <c r="H78" s="301"/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21</v>
      </c>
      <c r="F80" s="25" t="str">
        <f>F12</f>
        <v>Ústí nad Labem</v>
      </c>
      <c r="I80" s="27" t="s">
        <v>23</v>
      </c>
      <c r="J80" s="49" t="str">
        <f>IF(J12="","",J12)</f>
        <v>22. 8. 2022</v>
      </c>
      <c r="L80" s="32"/>
    </row>
    <row r="81" spans="2:12" s="1" customFormat="1" ht="6.95" customHeight="1">
      <c r="B81" s="32"/>
      <c r="L81" s="32"/>
    </row>
    <row r="82" spans="2:12" s="1" customFormat="1" ht="25.7" customHeight="1">
      <c r="B82" s="32"/>
      <c r="C82" s="27" t="s">
        <v>25</v>
      </c>
      <c r="F82" s="25" t="str">
        <f>E15</f>
        <v>Statutární město Ústí nad Labem, Velká Hradební 8</v>
      </c>
      <c r="I82" s="27" t="s">
        <v>31</v>
      </c>
      <c r="J82" s="30" t="str">
        <f>E21</f>
        <v>AZ Consult spol. s r.o.</v>
      </c>
      <c r="L82" s="32"/>
    </row>
    <row r="83" spans="2:12" s="1" customFormat="1" ht="15.2" customHeight="1">
      <c r="B83" s="32"/>
      <c r="C83" s="27" t="s">
        <v>29</v>
      </c>
      <c r="F83" s="25" t="str">
        <f>IF(E18="","",E18)</f>
        <v>Vyplň údaj</v>
      </c>
      <c r="I83" s="27" t="s">
        <v>34</v>
      </c>
      <c r="J83" s="30" t="str">
        <f>E24</f>
        <v>Lucie Wojčiková</v>
      </c>
      <c r="L83" s="32"/>
    </row>
    <row r="84" spans="2:12" s="1" customFormat="1" ht="10.35" customHeight="1">
      <c r="B84" s="32"/>
      <c r="L84" s="32"/>
    </row>
    <row r="85" spans="2:20" s="10" customFormat="1" ht="29.25" customHeight="1">
      <c r="B85" s="107"/>
      <c r="C85" s="108" t="s">
        <v>107</v>
      </c>
      <c r="D85" s="109" t="s">
        <v>57</v>
      </c>
      <c r="E85" s="109" t="s">
        <v>53</v>
      </c>
      <c r="F85" s="109" t="s">
        <v>54</v>
      </c>
      <c r="G85" s="109" t="s">
        <v>108</v>
      </c>
      <c r="H85" s="109" t="s">
        <v>109</v>
      </c>
      <c r="I85" s="109" t="s">
        <v>110</v>
      </c>
      <c r="J85" s="109" t="s">
        <v>97</v>
      </c>
      <c r="K85" s="110" t="s">
        <v>111</v>
      </c>
      <c r="L85" s="107"/>
      <c r="M85" s="56" t="s">
        <v>19</v>
      </c>
      <c r="N85" s="57" t="s">
        <v>42</v>
      </c>
      <c r="O85" s="57" t="s">
        <v>112</v>
      </c>
      <c r="P85" s="57" t="s">
        <v>113</v>
      </c>
      <c r="Q85" s="57" t="s">
        <v>114</v>
      </c>
      <c r="R85" s="57" t="s">
        <v>115</v>
      </c>
      <c r="S85" s="57" t="s">
        <v>116</v>
      </c>
      <c r="T85" s="58" t="s">
        <v>117</v>
      </c>
    </row>
    <row r="86" spans="2:63" s="1" customFormat="1" ht="22.9" customHeight="1">
      <c r="B86" s="32"/>
      <c r="C86" s="61" t="s">
        <v>118</v>
      </c>
      <c r="J86" s="111">
        <f>BK86</f>
        <v>0</v>
      </c>
      <c r="L86" s="32"/>
      <c r="M86" s="59"/>
      <c r="N86" s="50"/>
      <c r="O86" s="50"/>
      <c r="P86" s="112">
        <f>P87</f>
        <v>0</v>
      </c>
      <c r="Q86" s="50"/>
      <c r="R86" s="112">
        <f>R87</f>
        <v>135.32635799999997</v>
      </c>
      <c r="S86" s="50"/>
      <c r="T86" s="113">
        <f>T87</f>
        <v>31.085</v>
      </c>
      <c r="AT86" s="17" t="s">
        <v>71</v>
      </c>
      <c r="AU86" s="17" t="s">
        <v>98</v>
      </c>
      <c r="BK86" s="114">
        <f>BK87</f>
        <v>0</v>
      </c>
    </row>
    <row r="87" spans="2:63" s="11" customFormat="1" ht="25.9" customHeight="1">
      <c r="B87" s="115"/>
      <c r="D87" s="116" t="s">
        <v>71</v>
      </c>
      <c r="E87" s="117" t="s">
        <v>119</v>
      </c>
      <c r="F87" s="117" t="s">
        <v>120</v>
      </c>
      <c r="I87" s="118"/>
      <c r="J87" s="119">
        <f>BK87</f>
        <v>0</v>
      </c>
      <c r="L87" s="115"/>
      <c r="M87" s="120"/>
      <c r="P87" s="121">
        <f>P88+P203+P244+P247+P284+P335</f>
        <v>0</v>
      </c>
      <c r="R87" s="121">
        <f>R88+R203+R244+R247+R284+R335</f>
        <v>135.32635799999997</v>
      </c>
      <c r="T87" s="122">
        <f>T88+T203+T244+T247+T284+T335</f>
        <v>31.085</v>
      </c>
      <c r="AR87" s="116" t="s">
        <v>80</v>
      </c>
      <c r="AT87" s="123" t="s">
        <v>71</v>
      </c>
      <c r="AU87" s="123" t="s">
        <v>72</v>
      </c>
      <c r="AY87" s="116" t="s">
        <v>121</v>
      </c>
      <c r="BK87" s="124">
        <f>BK88+BK203+BK244+BK247+BK284+BK335</f>
        <v>0</v>
      </c>
    </row>
    <row r="88" spans="2:63" s="11" customFormat="1" ht="22.9" customHeight="1">
      <c r="B88" s="115"/>
      <c r="D88" s="116" t="s">
        <v>71</v>
      </c>
      <c r="E88" s="125" t="s">
        <v>80</v>
      </c>
      <c r="F88" s="125" t="s">
        <v>122</v>
      </c>
      <c r="I88" s="118"/>
      <c r="J88" s="126">
        <f>BK88</f>
        <v>0</v>
      </c>
      <c r="L88" s="115"/>
      <c r="M88" s="120"/>
      <c r="P88" s="121">
        <f>SUM(P89:P202)</f>
        <v>0</v>
      </c>
      <c r="R88" s="121">
        <f>SUM(R89:R202)</f>
        <v>22.681259999999998</v>
      </c>
      <c r="T88" s="122">
        <f>SUM(T89:T202)</f>
        <v>31.085</v>
      </c>
      <c r="AR88" s="116" t="s">
        <v>80</v>
      </c>
      <c r="AT88" s="123" t="s">
        <v>71</v>
      </c>
      <c r="AU88" s="123" t="s">
        <v>80</v>
      </c>
      <c r="AY88" s="116" t="s">
        <v>121</v>
      </c>
      <c r="BK88" s="124">
        <f>SUM(BK89:BK202)</f>
        <v>0</v>
      </c>
    </row>
    <row r="89" spans="2:65" s="1" customFormat="1" ht="37.9" customHeight="1">
      <c r="B89" s="32"/>
      <c r="C89" s="127" t="s">
        <v>80</v>
      </c>
      <c r="D89" s="127" t="s">
        <v>123</v>
      </c>
      <c r="E89" s="128" t="s">
        <v>124</v>
      </c>
      <c r="F89" s="129" t="s">
        <v>125</v>
      </c>
      <c r="G89" s="130" t="s">
        <v>126</v>
      </c>
      <c r="H89" s="131">
        <v>19</v>
      </c>
      <c r="I89" s="132"/>
      <c r="J89" s="133">
        <f>ROUND(I89*H89,2)</f>
        <v>0</v>
      </c>
      <c r="K89" s="129" t="s">
        <v>127</v>
      </c>
      <c r="L89" s="32"/>
      <c r="M89" s="134" t="s">
        <v>19</v>
      </c>
      <c r="N89" s="135" t="s">
        <v>43</v>
      </c>
      <c r="P89" s="136">
        <f>O89*H89</f>
        <v>0</v>
      </c>
      <c r="Q89" s="136">
        <v>0</v>
      </c>
      <c r="R89" s="136">
        <f>Q89*H89</f>
        <v>0</v>
      </c>
      <c r="S89" s="136">
        <v>0.26</v>
      </c>
      <c r="T89" s="137">
        <f>S89*H89</f>
        <v>4.94</v>
      </c>
      <c r="AR89" s="138" t="s">
        <v>128</v>
      </c>
      <c r="AT89" s="138" t="s">
        <v>123</v>
      </c>
      <c r="AU89" s="138" t="s">
        <v>82</v>
      </c>
      <c r="AY89" s="17" t="s">
        <v>121</v>
      </c>
      <c r="BE89" s="139">
        <f>IF(N89="základní",J89,0)</f>
        <v>0</v>
      </c>
      <c r="BF89" s="139">
        <f>IF(N89="snížená",J89,0)</f>
        <v>0</v>
      </c>
      <c r="BG89" s="139">
        <f>IF(N89="zákl. přenesená",J89,0)</f>
        <v>0</v>
      </c>
      <c r="BH89" s="139">
        <f>IF(N89="sníž. přenesená",J89,0)</f>
        <v>0</v>
      </c>
      <c r="BI89" s="139">
        <f>IF(N89="nulová",J89,0)</f>
        <v>0</v>
      </c>
      <c r="BJ89" s="17" t="s">
        <v>80</v>
      </c>
      <c r="BK89" s="139">
        <f>ROUND(I89*H89,2)</f>
        <v>0</v>
      </c>
      <c r="BL89" s="17" t="s">
        <v>128</v>
      </c>
      <c r="BM89" s="138" t="s">
        <v>129</v>
      </c>
    </row>
    <row r="90" spans="2:47" s="1" customFormat="1" ht="11.25">
      <c r="B90" s="32"/>
      <c r="D90" s="140" t="s">
        <v>130</v>
      </c>
      <c r="F90" s="141" t="s">
        <v>131</v>
      </c>
      <c r="I90" s="142"/>
      <c r="L90" s="32"/>
      <c r="M90" s="143"/>
      <c r="T90" s="53"/>
      <c r="AT90" s="17" t="s">
        <v>130</v>
      </c>
      <c r="AU90" s="17" t="s">
        <v>82</v>
      </c>
    </row>
    <row r="91" spans="2:51" s="12" customFormat="1" ht="11.25">
      <c r="B91" s="144"/>
      <c r="D91" s="145" t="s">
        <v>132</v>
      </c>
      <c r="E91" s="146" t="s">
        <v>19</v>
      </c>
      <c r="F91" s="147" t="s">
        <v>133</v>
      </c>
      <c r="H91" s="146" t="s">
        <v>19</v>
      </c>
      <c r="I91" s="148"/>
      <c r="L91" s="144"/>
      <c r="M91" s="149"/>
      <c r="T91" s="150"/>
      <c r="AT91" s="146" t="s">
        <v>132</v>
      </c>
      <c r="AU91" s="146" t="s">
        <v>82</v>
      </c>
      <c r="AV91" s="12" t="s">
        <v>80</v>
      </c>
      <c r="AW91" s="12" t="s">
        <v>33</v>
      </c>
      <c r="AX91" s="12" t="s">
        <v>72</v>
      </c>
      <c r="AY91" s="146" t="s">
        <v>121</v>
      </c>
    </row>
    <row r="92" spans="2:51" s="13" customFormat="1" ht="11.25">
      <c r="B92" s="151"/>
      <c r="D92" s="145" t="s">
        <v>132</v>
      </c>
      <c r="E92" s="152" t="s">
        <v>19</v>
      </c>
      <c r="F92" s="153" t="s">
        <v>134</v>
      </c>
      <c r="H92" s="154">
        <v>19</v>
      </c>
      <c r="I92" s="155"/>
      <c r="L92" s="151"/>
      <c r="M92" s="156"/>
      <c r="T92" s="157"/>
      <c r="AT92" s="152" t="s">
        <v>132</v>
      </c>
      <c r="AU92" s="152" t="s">
        <v>82</v>
      </c>
      <c r="AV92" s="13" t="s">
        <v>82</v>
      </c>
      <c r="AW92" s="13" t="s">
        <v>33</v>
      </c>
      <c r="AX92" s="13" t="s">
        <v>72</v>
      </c>
      <c r="AY92" s="152" t="s">
        <v>121</v>
      </c>
    </row>
    <row r="93" spans="2:51" s="14" customFormat="1" ht="11.25">
      <c r="B93" s="158"/>
      <c r="D93" s="145" t="s">
        <v>132</v>
      </c>
      <c r="E93" s="159" t="s">
        <v>19</v>
      </c>
      <c r="F93" s="160" t="s">
        <v>135</v>
      </c>
      <c r="H93" s="161">
        <v>19</v>
      </c>
      <c r="I93" s="162"/>
      <c r="L93" s="158"/>
      <c r="M93" s="163"/>
      <c r="T93" s="164"/>
      <c r="AT93" s="159" t="s">
        <v>132</v>
      </c>
      <c r="AU93" s="159" t="s">
        <v>82</v>
      </c>
      <c r="AV93" s="14" t="s">
        <v>128</v>
      </c>
      <c r="AW93" s="14" t="s">
        <v>33</v>
      </c>
      <c r="AX93" s="14" t="s">
        <v>80</v>
      </c>
      <c r="AY93" s="159" t="s">
        <v>121</v>
      </c>
    </row>
    <row r="94" spans="2:65" s="1" customFormat="1" ht="37.9" customHeight="1">
      <c r="B94" s="32"/>
      <c r="C94" s="127" t="s">
        <v>82</v>
      </c>
      <c r="D94" s="127" t="s">
        <v>123</v>
      </c>
      <c r="E94" s="128" t="s">
        <v>136</v>
      </c>
      <c r="F94" s="129" t="s">
        <v>137</v>
      </c>
      <c r="G94" s="130" t="s">
        <v>126</v>
      </c>
      <c r="H94" s="131">
        <v>18</v>
      </c>
      <c r="I94" s="132"/>
      <c r="J94" s="133">
        <f>ROUND(I94*H94,2)</f>
        <v>0</v>
      </c>
      <c r="K94" s="129" t="s">
        <v>127</v>
      </c>
      <c r="L94" s="32"/>
      <c r="M94" s="134" t="s">
        <v>19</v>
      </c>
      <c r="N94" s="135" t="s">
        <v>43</v>
      </c>
      <c r="P94" s="136">
        <f>O94*H94</f>
        <v>0</v>
      </c>
      <c r="Q94" s="136">
        <v>0</v>
      </c>
      <c r="R94" s="136">
        <f>Q94*H94</f>
        <v>0</v>
      </c>
      <c r="S94" s="136">
        <v>0.17</v>
      </c>
      <c r="T94" s="137">
        <f>S94*H94</f>
        <v>3.06</v>
      </c>
      <c r="AR94" s="138" t="s">
        <v>128</v>
      </c>
      <c r="AT94" s="138" t="s">
        <v>123</v>
      </c>
      <c r="AU94" s="138" t="s">
        <v>82</v>
      </c>
      <c r="AY94" s="17" t="s">
        <v>121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7" t="s">
        <v>80</v>
      </c>
      <c r="BK94" s="139">
        <f>ROUND(I94*H94,2)</f>
        <v>0</v>
      </c>
      <c r="BL94" s="17" t="s">
        <v>128</v>
      </c>
      <c r="BM94" s="138" t="s">
        <v>138</v>
      </c>
    </row>
    <row r="95" spans="2:47" s="1" customFormat="1" ht="11.25">
      <c r="B95" s="32"/>
      <c r="D95" s="140" t="s">
        <v>130</v>
      </c>
      <c r="F95" s="141" t="s">
        <v>139</v>
      </c>
      <c r="I95" s="142"/>
      <c r="L95" s="32"/>
      <c r="M95" s="143"/>
      <c r="T95" s="53"/>
      <c r="AT95" s="17" t="s">
        <v>130</v>
      </c>
      <c r="AU95" s="17" t="s">
        <v>82</v>
      </c>
    </row>
    <row r="96" spans="2:51" s="12" customFormat="1" ht="11.25">
      <c r="B96" s="144"/>
      <c r="D96" s="145" t="s">
        <v>132</v>
      </c>
      <c r="E96" s="146" t="s">
        <v>19</v>
      </c>
      <c r="F96" s="147" t="s">
        <v>140</v>
      </c>
      <c r="H96" s="146" t="s">
        <v>19</v>
      </c>
      <c r="I96" s="148"/>
      <c r="L96" s="144"/>
      <c r="M96" s="149"/>
      <c r="T96" s="150"/>
      <c r="AT96" s="146" t="s">
        <v>132</v>
      </c>
      <c r="AU96" s="146" t="s">
        <v>82</v>
      </c>
      <c r="AV96" s="12" t="s">
        <v>80</v>
      </c>
      <c r="AW96" s="12" t="s">
        <v>33</v>
      </c>
      <c r="AX96" s="12" t="s">
        <v>72</v>
      </c>
      <c r="AY96" s="146" t="s">
        <v>121</v>
      </c>
    </row>
    <row r="97" spans="2:51" s="13" customFormat="1" ht="11.25">
      <c r="B97" s="151"/>
      <c r="D97" s="145" t="s">
        <v>132</v>
      </c>
      <c r="E97" s="152" t="s">
        <v>19</v>
      </c>
      <c r="F97" s="153" t="s">
        <v>141</v>
      </c>
      <c r="H97" s="154">
        <v>18</v>
      </c>
      <c r="I97" s="155"/>
      <c r="L97" s="151"/>
      <c r="M97" s="156"/>
      <c r="T97" s="157"/>
      <c r="AT97" s="152" t="s">
        <v>132</v>
      </c>
      <c r="AU97" s="152" t="s">
        <v>82</v>
      </c>
      <c r="AV97" s="13" t="s">
        <v>82</v>
      </c>
      <c r="AW97" s="13" t="s">
        <v>33</v>
      </c>
      <c r="AX97" s="13" t="s">
        <v>72</v>
      </c>
      <c r="AY97" s="152" t="s">
        <v>121</v>
      </c>
    </row>
    <row r="98" spans="2:51" s="14" customFormat="1" ht="11.25">
      <c r="B98" s="158"/>
      <c r="D98" s="145" t="s">
        <v>132</v>
      </c>
      <c r="E98" s="159" t="s">
        <v>19</v>
      </c>
      <c r="F98" s="160" t="s">
        <v>135</v>
      </c>
      <c r="H98" s="161">
        <v>18</v>
      </c>
      <c r="I98" s="162"/>
      <c r="L98" s="158"/>
      <c r="M98" s="163"/>
      <c r="T98" s="164"/>
      <c r="AT98" s="159" t="s">
        <v>132</v>
      </c>
      <c r="AU98" s="159" t="s">
        <v>82</v>
      </c>
      <c r="AV98" s="14" t="s">
        <v>128</v>
      </c>
      <c r="AW98" s="14" t="s">
        <v>33</v>
      </c>
      <c r="AX98" s="14" t="s">
        <v>80</v>
      </c>
      <c r="AY98" s="159" t="s">
        <v>121</v>
      </c>
    </row>
    <row r="99" spans="2:65" s="1" customFormat="1" ht="37.9" customHeight="1">
      <c r="B99" s="32"/>
      <c r="C99" s="127" t="s">
        <v>142</v>
      </c>
      <c r="D99" s="127" t="s">
        <v>123</v>
      </c>
      <c r="E99" s="128" t="s">
        <v>143</v>
      </c>
      <c r="F99" s="129" t="s">
        <v>144</v>
      </c>
      <c r="G99" s="130" t="s">
        <v>126</v>
      </c>
      <c r="H99" s="131">
        <v>39</v>
      </c>
      <c r="I99" s="132"/>
      <c r="J99" s="133">
        <f>ROUND(I99*H99,2)</f>
        <v>0</v>
      </c>
      <c r="K99" s="129" t="s">
        <v>127</v>
      </c>
      <c r="L99" s="32"/>
      <c r="M99" s="134" t="s">
        <v>19</v>
      </c>
      <c r="N99" s="135" t="s">
        <v>43</v>
      </c>
      <c r="P99" s="136">
        <f>O99*H99</f>
        <v>0</v>
      </c>
      <c r="Q99" s="136">
        <v>0</v>
      </c>
      <c r="R99" s="136">
        <f>Q99*H99</f>
        <v>0</v>
      </c>
      <c r="S99" s="136">
        <v>0.29</v>
      </c>
      <c r="T99" s="137">
        <f>S99*H99</f>
        <v>11.309999999999999</v>
      </c>
      <c r="AR99" s="138" t="s">
        <v>128</v>
      </c>
      <c r="AT99" s="138" t="s">
        <v>123</v>
      </c>
      <c r="AU99" s="138" t="s">
        <v>82</v>
      </c>
      <c r="AY99" s="17" t="s">
        <v>121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80</v>
      </c>
      <c r="BK99" s="139">
        <f>ROUND(I99*H99,2)</f>
        <v>0</v>
      </c>
      <c r="BL99" s="17" t="s">
        <v>128</v>
      </c>
      <c r="BM99" s="138" t="s">
        <v>145</v>
      </c>
    </row>
    <row r="100" spans="2:47" s="1" customFormat="1" ht="11.25">
      <c r="B100" s="32"/>
      <c r="D100" s="140" t="s">
        <v>130</v>
      </c>
      <c r="F100" s="141" t="s">
        <v>146</v>
      </c>
      <c r="I100" s="142"/>
      <c r="L100" s="32"/>
      <c r="M100" s="143"/>
      <c r="T100" s="53"/>
      <c r="AT100" s="17" t="s">
        <v>130</v>
      </c>
      <c r="AU100" s="17" t="s">
        <v>82</v>
      </c>
    </row>
    <row r="101" spans="2:51" s="12" customFormat="1" ht="11.25">
      <c r="B101" s="144"/>
      <c r="D101" s="145" t="s">
        <v>132</v>
      </c>
      <c r="E101" s="146" t="s">
        <v>19</v>
      </c>
      <c r="F101" s="147" t="s">
        <v>147</v>
      </c>
      <c r="H101" s="146" t="s">
        <v>19</v>
      </c>
      <c r="I101" s="148"/>
      <c r="L101" s="144"/>
      <c r="M101" s="149"/>
      <c r="T101" s="150"/>
      <c r="AT101" s="146" t="s">
        <v>132</v>
      </c>
      <c r="AU101" s="146" t="s">
        <v>82</v>
      </c>
      <c r="AV101" s="12" t="s">
        <v>80</v>
      </c>
      <c r="AW101" s="12" t="s">
        <v>33</v>
      </c>
      <c r="AX101" s="12" t="s">
        <v>72</v>
      </c>
      <c r="AY101" s="146" t="s">
        <v>121</v>
      </c>
    </row>
    <row r="102" spans="2:51" s="13" customFormat="1" ht="11.25">
      <c r="B102" s="151"/>
      <c r="D102" s="145" t="s">
        <v>132</v>
      </c>
      <c r="E102" s="152" t="s">
        <v>19</v>
      </c>
      <c r="F102" s="153" t="s">
        <v>134</v>
      </c>
      <c r="H102" s="154">
        <v>19</v>
      </c>
      <c r="I102" s="155"/>
      <c r="L102" s="151"/>
      <c r="M102" s="156"/>
      <c r="T102" s="157"/>
      <c r="AT102" s="152" t="s">
        <v>132</v>
      </c>
      <c r="AU102" s="152" t="s">
        <v>82</v>
      </c>
      <c r="AV102" s="13" t="s">
        <v>82</v>
      </c>
      <c r="AW102" s="13" t="s">
        <v>33</v>
      </c>
      <c r="AX102" s="13" t="s">
        <v>72</v>
      </c>
      <c r="AY102" s="152" t="s">
        <v>121</v>
      </c>
    </row>
    <row r="103" spans="2:51" s="12" customFormat="1" ht="11.25">
      <c r="B103" s="144"/>
      <c r="D103" s="145" t="s">
        <v>132</v>
      </c>
      <c r="E103" s="146" t="s">
        <v>19</v>
      </c>
      <c r="F103" s="147" t="s">
        <v>148</v>
      </c>
      <c r="H103" s="146" t="s">
        <v>19</v>
      </c>
      <c r="I103" s="148"/>
      <c r="L103" s="144"/>
      <c r="M103" s="149"/>
      <c r="T103" s="150"/>
      <c r="AT103" s="146" t="s">
        <v>132</v>
      </c>
      <c r="AU103" s="146" t="s">
        <v>82</v>
      </c>
      <c r="AV103" s="12" t="s">
        <v>80</v>
      </c>
      <c r="AW103" s="12" t="s">
        <v>33</v>
      </c>
      <c r="AX103" s="12" t="s">
        <v>72</v>
      </c>
      <c r="AY103" s="146" t="s">
        <v>121</v>
      </c>
    </row>
    <row r="104" spans="2:51" s="13" customFormat="1" ht="11.25">
      <c r="B104" s="151"/>
      <c r="D104" s="145" t="s">
        <v>132</v>
      </c>
      <c r="E104" s="152" t="s">
        <v>19</v>
      </c>
      <c r="F104" s="153" t="s">
        <v>149</v>
      </c>
      <c r="H104" s="154">
        <v>20</v>
      </c>
      <c r="I104" s="155"/>
      <c r="L104" s="151"/>
      <c r="M104" s="156"/>
      <c r="T104" s="157"/>
      <c r="AT104" s="152" t="s">
        <v>132</v>
      </c>
      <c r="AU104" s="152" t="s">
        <v>82</v>
      </c>
      <c r="AV104" s="13" t="s">
        <v>82</v>
      </c>
      <c r="AW104" s="13" t="s">
        <v>33</v>
      </c>
      <c r="AX104" s="13" t="s">
        <v>72</v>
      </c>
      <c r="AY104" s="152" t="s">
        <v>121</v>
      </c>
    </row>
    <row r="105" spans="2:51" s="14" customFormat="1" ht="11.25">
      <c r="B105" s="158"/>
      <c r="D105" s="145" t="s">
        <v>132</v>
      </c>
      <c r="E105" s="159" t="s">
        <v>19</v>
      </c>
      <c r="F105" s="160" t="s">
        <v>135</v>
      </c>
      <c r="H105" s="161">
        <v>39</v>
      </c>
      <c r="I105" s="162"/>
      <c r="L105" s="158"/>
      <c r="M105" s="163"/>
      <c r="T105" s="164"/>
      <c r="AT105" s="159" t="s">
        <v>132</v>
      </c>
      <c r="AU105" s="159" t="s">
        <v>82</v>
      </c>
      <c r="AV105" s="14" t="s">
        <v>128</v>
      </c>
      <c r="AW105" s="14" t="s">
        <v>33</v>
      </c>
      <c r="AX105" s="14" t="s">
        <v>80</v>
      </c>
      <c r="AY105" s="159" t="s">
        <v>121</v>
      </c>
    </row>
    <row r="106" spans="2:65" s="1" customFormat="1" ht="33" customHeight="1">
      <c r="B106" s="32"/>
      <c r="C106" s="127" t="s">
        <v>128</v>
      </c>
      <c r="D106" s="127" t="s">
        <v>123</v>
      </c>
      <c r="E106" s="128" t="s">
        <v>150</v>
      </c>
      <c r="F106" s="129" t="s">
        <v>151</v>
      </c>
      <c r="G106" s="130" t="s">
        <v>126</v>
      </c>
      <c r="H106" s="131">
        <v>2</v>
      </c>
      <c r="I106" s="132"/>
      <c r="J106" s="133">
        <f>ROUND(I106*H106,2)</f>
        <v>0</v>
      </c>
      <c r="K106" s="129" t="s">
        <v>127</v>
      </c>
      <c r="L106" s="32"/>
      <c r="M106" s="134" t="s">
        <v>19</v>
      </c>
      <c r="N106" s="135" t="s">
        <v>43</v>
      </c>
      <c r="P106" s="136">
        <f>O106*H106</f>
        <v>0</v>
      </c>
      <c r="Q106" s="136">
        <v>0</v>
      </c>
      <c r="R106" s="136">
        <f>Q106*H106</f>
        <v>0</v>
      </c>
      <c r="S106" s="136">
        <v>0.625</v>
      </c>
      <c r="T106" s="137">
        <f>S106*H106</f>
        <v>1.25</v>
      </c>
      <c r="AR106" s="138" t="s">
        <v>128</v>
      </c>
      <c r="AT106" s="138" t="s">
        <v>123</v>
      </c>
      <c r="AU106" s="138" t="s">
        <v>82</v>
      </c>
      <c r="AY106" s="17" t="s">
        <v>121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80</v>
      </c>
      <c r="BK106" s="139">
        <f>ROUND(I106*H106,2)</f>
        <v>0</v>
      </c>
      <c r="BL106" s="17" t="s">
        <v>128</v>
      </c>
      <c r="BM106" s="138" t="s">
        <v>152</v>
      </c>
    </row>
    <row r="107" spans="2:47" s="1" customFormat="1" ht="11.25">
      <c r="B107" s="32"/>
      <c r="D107" s="140" t="s">
        <v>130</v>
      </c>
      <c r="F107" s="141" t="s">
        <v>153</v>
      </c>
      <c r="I107" s="142"/>
      <c r="L107" s="32"/>
      <c r="M107" s="143"/>
      <c r="T107" s="53"/>
      <c r="AT107" s="17" t="s">
        <v>130</v>
      </c>
      <c r="AU107" s="17" t="s">
        <v>82</v>
      </c>
    </row>
    <row r="108" spans="2:51" s="12" customFormat="1" ht="11.25">
      <c r="B108" s="144"/>
      <c r="D108" s="145" t="s">
        <v>132</v>
      </c>
      <c r="E108" s="146" t="s">
        <v>19</v>
      </c>
      <c r="F108" s="147" t="s">
        <v>154</v>
      </c>
      <c r="H108" s="146" t="s">
        <v>19</v>
      </c>
      <c r="I108" s="148"/>
      <c r="L108" s="144"/>
      <c r="M108" s="149"/>
      <c r="T108" s="150"/>
      <c r="AT108" s="146" t="s">
        <v>132</v>
      </c>
      <c r="AU108" s="146" t="s">
        <v>82</v>
      </c>
      <c r="AV108" s="12" t="s">
        <v>80</v>
      </c>
      <c r="AW108" s="12" t="s">
        <v>33</v>
      </c>
      <c r="AX108" s="12" t="s">
        <v>72</v>
      </c>
      <c r="AY108" s="146" t="s">
        <v>121</v>
      </c>
    </row>
    <row r="109" spans="2:51" s="13" customFormat="1" ht="11.25">
      <c r="B109" s="151"/>
      <c r="D109" s="145" t="s">
        <v>132</v>
      </c>
      <c r="E109" s="152" t="s">
        <v>19</v>
      </c>
      <c r="F109" s="153" t="s">
        <v>155</v>
      </c>
      <c r="H109" s="154">
        <v>2</v>
      </c>
      <c r="I109" s="155"/>
      <c r="L109" s="151"/>
      <c r="M109" s="156"/>
      <c r="T109" s="157"/>
      <c r="AT109" s="152" t="s">
        <v>132</v>
      </c>
      <c r="AU109" s="152" t="s">
        <v>82</v>
      </c>
      <c r="AV109" s="13" t="s">
        <v>82</v>
      </c>
      <c r="AW109" s="13" t="s">
        <v>33</v>
      </c>
      <c r="AX109" s="13" t="s">
        <v>72</v>
      </c>
      <c r="AY109" s="152" t="s">
        <v>121</v>
      </c>
    </row>
    <row r="110" spans="2:51" s="14" customFormat="1" ht="11.25">
      <c r="B110" s="158"/>
      <c r="D110" s="145" t="s">
        <v>132</v>
      </c>
      <c r="E110" s="159" t="s">
        <v>19</v>
      </c>
      <c r="F110" s="160" t="s">
        <v>135</v>
      </c>
      <c r="H110" s="161">
        <v>2</v>
      </c>
      <c r="I110" s="162"/>
      <c r="L110" s="158"/>
      <c r="M110" s="163"/>
      <c r="T110" s="164"/>
      <c r="AT110" s="159" t="s">
        <v>132</v>
      </c>
      <c r="AU110" s="159" t="s">
        <v>82</v>
      </c>
      <c r="AV110" s="14" t="s">
        <v>128</v>
      </c>
      <c r="AW110" s="14" t="s">
        <v>33</v>
      </c>
      <c r="AX110" s="14" t="s">
        <v>80</v>
      </c>
      <c r="AY110" s="159" t="s">
        <v>121</v>
      </c>
    </row>
    <row r="111" spans="2:65" s="1" customFormat="1" ht="33" customHeight="1">
      <c r="B111" s="32"/>
      <c r="C111" s="127" t="s">
        <v>156</v>
      </c>
      <c r="D111" s="127" t="s">
        <v>123</v>
      </c>
      <c r="E111" s="128" t="s">
        <v>157</v>
      </c>
      <c r="F111" s="129" t="s">
        <v>158</v>
      </c>
      <c r="G111" s="130" t="s">
        <v>126</v>
      </c>
      <c r="H111" s="131">
        <v>20</v>
      </c>
      <c r="I111" s="132"/>
      <c r="J111" s="133">
        <f>ROUND(I111*H111,2)</f>
        <v>0</v>
      </c>
      <c r="K111" s="129" t="s">
        <v>127</v>
      </c>
      <c r="L111" s="32"/>
      <c r="M111" s="134" t="s">
        <v>19</v>
      </c>
      <c r="N111" s="135" t="s">
        <v>43</v>
      </c>
      <c r="P111" s="136">
        <f>O111*H111</f>
        <v>0</v>
      </c>
      <c r="Q111" s="136">
        <v>0</v>
      </c>
      <c r="R111" s="136">
        <f>Q111*H111</f>
        <v>0</v>
      </c>
      <c r="S111" s="136">
        <v>0.098</v>
      </c>
      <c r="T111" s="137">
        <f>S111*H111</f>
        <v>1.96</v>
      </c>
      <c r="AR111" s="138" t="s">
        <v>128</v>
      </c>
      <c r="AT111" s="138" t="s">
        <v>123</v>
      </c>
      <c r="AU111" s="138" t="s">
        <v>82</v>
      </c>
      <c r="AY111" s="17" t="s">
        <v>121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80</v>
      </c>
      <c r="BK111" s="139">
        <f>ROUND(I111*H111,2)</f>
        <v>0</v>
      </c>
      <c r="BL111" s="17" t="s">
        <v>128</v>
      </c>
      <c r="BM111" s="138" t="s">
        <v>159</v>
      </c>
    </row>
    <row r="112" spans="2:47" s="1" customFormat="1" ht="11.25">
      <c r="B112" s="32"/>
      <c r="D112" s="140" t="s">
        <v>130</v>
      </c>
      <c r="F112" s="141" t="s">
        <v>160</v>
      </c>
      <c r="I112" s="142"/>
      <c r="L112" s="32"/>
      <c r="M112" s="143"/>
      <c r="T112" s="53"/>
      <c r="AT112" s="17" t="s">
        <v>130</v>
      </c>
      <c r="AU112" s="17" t="s">
        <v>82</v>
      </c>
    </row>
    <row r="113" spans="2:51" s="12" customFormat="1" ht="11.25">
      <c r="B113" s="144"/>
      <c r="D113" s="145" t="s">
        <v>132</v>
      </c>
      <c r="E113" s="146" t="s">
        <v>19</v>
      </c>
      <c r="F113" s="147" t="s">
        <v>161</v>
      </c>
      <c r="H113" s="146" t="s">
        <v>19</v>
      </c>
      <c r="I113" s="148"/>
      <c r="L113" s="144"/>
      <c r="M113" s="149"/>
      <c r="T113" s="150"/>
      <c r="AT113" s="146" t="s">
        <v>132</v>
      </c>
      <c r="AU113" s="146" t="s">
        <v>82</v>
      </c>
      <c r="AV113" s="12" t="s">
        <v>80</v>
      </c>
      <c r="AW113" s="12" t="s">
        <v>33</v>
      </c>
      <c r="AX113" s="12" t="s">
        <v>72</v>
      </c>
      <c r="AY113" s="146" t="s">
        <v>121</v>
      </c>
    </row>
    <row r="114" spans="2:51" s="13" customFormat="1" ht="11.25">
      <c r="B114" s="151"/>
      <c r="D114" s="145" t="s">
        <v>132</v>
      </c>
      <c r="E114" s="152" t="s">
        <v>19</v>
      </c>
      <c r="F114" s="153" t="s">
        <v>149</v>
      </c>
      <c r="H114" s="154">
        <v>20</v>
      </c>
      <c r="I114" s="155"/>
      <c r="L114" s="151"/>
      <c r="M114" s="156"/>
      <c r="T114" s="157"/>
      <c r="AT114" s="152" t="s">
        <v>132</v>
      </c>
      <c r="AU114" s="152" t="s">
        <v>82</v>
      </c>
      <c r="AV114" s="13" t="s">
        <v>82</v>
      </c>
      <c r="AW114" s="13" t="s">
        <v>33</v>
      </c>
      <c r="AX114" s="13" t="s">
        <v>72</v>
      </c>
      <c r="AY114" s="152" t="s">
        <v>121</v>
      </c>
    </row>
    <row r="115" spans="2:51" s="14" customFormat="1" ht="11.25">
      <c r="B115" s="158"/>
      <c r="D115" s="145" t="s">
        <v>132</v>
      </c>
      <c r="E115" s="159" t="s">
        <v>19</v>
      </c>
      <c r="F115" s="160" t="s">
        <v>135</v>
      </c>
      <c r="H115" s="161">
        <v>20</v>
      </c>
      <c r="I115" s="162"/>
      <c r="L115" s="158"/>
      <c r="M115" s="163"/>
      <c r="T115" s="164"/>
      <c r="AT115" s="159" t="s">
        <v>132</v>
      </c>
      <c r="AU115" s="159" t="s">
        <v>82</v>
      </c>
      <c r="AV115" s="14" t="s">
        <v>128</v>
      </c>
      <c r="AW115" s="14" t="s">
        <v>33</v>
      </c>
      <c r="AX115" s="14" t="s">
        <v>80</v>
      </c>
      <c r="AY115" s="159" t="s">
        <v>121</v>
      </c>
    </row>
    <row r="116" spans="2:65" s="1" customFormat="1" ht="33" customHeight="1">
      <c r="B116" s="32"/>
      <c r="C116" s="127" t="s">
        <v>162</v>
      </c>
      <c r="D116" s="127" t="s">
        <v>123</v>
      </c>
      <c r="E116" s="128" t="s">
        <v>163</v>
      </c>
      <c r="F116" s="129" t="s">
        <v>164</v>
      </c>
      <c r="G116" s="130" t="s">
        <v>126</v>
      </c>
      <c r="H116" s="131">
        <v>15</v>
      </c>
      <c r="I116" s="132"/>
      <c r="J116" s="133">
        <f>ROUND(I116*H116,2)</f>
        <v>0</v>
      </c>
      <c r="K116" s="129" t="s">
        <v>127</v>
      </c>
      <c r="L116" s="32"/>
      <c r="M116" s="134" t="s">
        <v>19</v>
      </c>
      <c r="N116" s="135" t="s">
        <v>43</v>
      </c>
      <c r="P116" s="136">
        <f>O116*H116</f>
        <v>0</v>
      </c>
      <c r="Q116" s="136">
        <v>0</v>
      </c>
      <c r="R116" s="136">
        <f>Q116*H116</f>
        <v>0</v>
      </c>
      <c r="S116" s="136">
        <v>0.22</v>
      </c>
      <c r="T116" s="137">
        <f>S116*H116</f>
        <v>3.3</v>
      </c>
      <c r="AR116" s="138" t="s">
        <v>128</v>
      </c>
      <c r="AT116" s="138" t="s">
        <v>123</v>
      </c>
      <c r="AU116" s="138" t="s">
        <v>82</v>
      </c>
      <c r="AY116" s="17" t="s">
        <v>121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80</v>
      </c>
      <c r="BK116" s="139">
        <f>ROUND(I116*H116,2)</f>
        <v>0</v>
      </c>
      <c r="BL116" s="17" t="s">
        <v>128</v>
      </c>
      <c r="BM116" s="138" t="s">
        <v>165</v>
      </c>
    </row>
    <row r="117" spans="2:47" s="1" customFormat="1" ht="11.25">
      <c r="B117" s="32"/>
      <c r="D117" s="140" t="s">
        <v>130</v>
      </c>
      <c r="F117" s="141" t="s">
        <v>166</v>
      </c>
      <c r="I117" s="142"/>
      <c r="L117" s="32"/>
      <c r="M117" s="143"/>
      <c r="T117" s="53"/>
      <c r="AT117" s="17" t="s">
        <v>130</v>
      </c>
      <c r="AU117" s="17" t="s">
        <v>82</v>
      </c>
    </row>
    <row r="118" spans="2:51" s="12" customFormat="1" ht="11.25">
      <c r="B118" s="144"/>
      <c r="D118" s="145" t="s">
        <v>132</v>
      </c>
      <c r="E118" s="146" t="s">
        <v>19</v>
      </c>
      <c r="F118" s="147" t="s">
        <v>167</v>
      </c>
      <c r="H118" s="146" t="s">
        <v>19</v>
      </c>
      <c r="I118" s="148"/>
      <c r="L118" s="144"/>
      <c r="M118" s="149"/>
      <c r="T118" s="150"/>
      <c r="AT118" s="146" t="s">
        <v>132</v>
      </c>
      <c r="AU118" s="146" t="s">
        <v>82</v>
      </c>
      <c r="AV118" s="12" t="s">
        <v>80</v>
      </c>
      <c r="AW118" s="12" t="s">
        <v>33</v>
      </c>
      <c r="AX118" s="12" t="s">
        <v>72</v>
      </c>
      <c r="AY118" s="146" t="s">
        <v>121</v>
      </c>
    </row>
    <row r="119" spans="2:51" s="13" customFormat="1" ht="11.25">
      <c r="B119" s="151"/>
      <c r="D119" s="145" t="s">
        <v>132</v>
      </c>
      <c r="E119" s="152" t="s">
        <v>19</v>
      </c>
      <c r="F119" s="153" t="s">
        <v>168</v>
      </c>
      <c r="H119" s="154">
        <v>15</v>
      </c>
      <c r="I119" s="155"/>
      <c r="L119" s="151"/>
      <c r="M119" s="156"/>
      <c r="T119" s="157"/>
      <c r="AT119" s="152" t="s">
        <v>132</v>
      </c>
      <c r="AU119" s="152" t="s">
        <v>82</v>
      </c>
      <c r="AV119" s="13" t="s">
        <v>82</v>
      </c>
      <c r="AW119" s="13" t="s">
        <v>33</v>
      </c>
      <c r="AX119" s="13" t="s">
        <v>72</v>
      </c>
      <c r="AY119" s="152" t="s">
        <v>121</v>
      </c>
    </row>
    <row r="120" spans="2:51" s="14" customFormat="1" ht="11.25">
      <c r="B120" s="158"/>
      <c r="D120" s="145" t="s">
        <v>132</v>
      </c>
      <c r="E120" s="159" t="s">
        <v>19</v>
      </c>
      <c r="F120" s="160" t="s">
        <v>135</v>
      </c>
      <c r="H120" s="161">
        <v>15</v>
      </c>
      <c r="I120" s="162"/>
      <c r="L120" s="158"/>
      <c r="M120" s="163"/>
      <c r="T120" s="164"/>
      <c r="AT120" s="159" t="s">
        <v>132</v>
      </c>
      <c r="AU120" s="159" t="s">
        <v>82</v>
      </c>
      <c r="AV120" s="14" t="s">
        <v>128</v>
      </c>
      <c r="AW120" s="14" t="s">
        <v>33</v>
      </c>
      <c r="AX120" s="14" t="s">
        <v>80</v>
      </c>
      <c r="AY120" s="159" t="s">
        <v>121</v>
      </c>
    </row>
    <row r="121" spans="2:65" s="1" customFormat="1" ht="24.2" customHeight="1">
      <c r="B121" s="32"/>
      <c r="C121" s="127" t="s">
        <v>169</v>
      </c>
      <c r="D121" s="127" t="s">
        <v>123</v>
      </c>
      <c r="E121" s="128" t="s">
        <v>170</v>
      </c>
      <c r="F121" s="129" t="s">
        <v>171</v>
      </c>
      <c r="G121" s="130" t="s">
        <v>172</v>
      </c>
      <c r="H121" s="131">
        <v>21</v>
      </c>
      <c r="I121" s="132"/>
      <c r="J121" s="133">
        <f>ROUND(I121*H121,2)</f>
        <v>0</v>
      </c>
      <c r="K121" s="129" t="s">
        <v>127</v>
      </c>
      <c r="L121" s="32"/>
      <c r="M121" s="134" t="s">
        <v>19</v>
      </c>
      <c r="N121" s="135" t="s">
        <v>43</v>
      </c>
      <c r="P121" s="136">
        <f>O121*H121</f>
        <v>0</v>
      </c>
      <c r="Q121" s="136">
        <v>0</v>
      </c>
      <c r="R121" s="136">
        <f>Q121*H121</f>
        <v>0</v>
      </c>
      <c r="S121" s="136">
        <v>0.205</v>
      </c>
      <c r="T121" s="137">
        <f>S121*H121</f>
        <v>4.305</v>
      </c>
      <c r="AR121" s="138" t="s">
        <v>128</v>
      </c>
      <c r="AT121" s="138" t="s">
        <v>123</v>
      </c>
      <c r="AU121" s="138" t="s">
        <v>82</v>
      </c>
      <c r="AY121" s="17" t="s">
        <v>121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7" t="s">
        <v>80</v>
      </c>
      <c r="BK121" s="139">
        <f>ROUND(I121*H121,2)</f>
        <v>0</v>
      </c>
      <c r="BL121" s="17" t="s">
        <v>128</v>
      </c>
      <c r="BM121" s="138" t="s">
        <v>173</v>
      </c>
    </row>
    <row r="122" spans="2:47" s="1" customFormat="1" ht="11.25">
      <c r="B122" s="32"/>
      <c r="D122" s="140" t="s">
        <v>130</v>
      </c>
      <c r="F122" s="141" t="s">
        <v>174</v>
      </c>
      <c r="I122" s="142"/>
      <c r="L122" s="32"/>
      <c r="M122" s="143"/>
      <c r="T122" s="53"/>
      <c r="AT122" s="17" t="s">
        <v>130</v>
      </c>
      <c r="AU122" s="17" t="s">
        <v>82</v>
      </c>
    </row>
    <row r="123" spans="2:51" s="12" customFormat="1" ht="11.25">
      <c r="B123" s="144"/>
      <c r="D123" s="145" t="s">
        <v>132</v>
      </c>
      <c r="E123" s="146" t="s">
        <v>19</v>
      </c>
      <c r="F123" s="147" t="s">
        <v>175</v>
      </c>
      <c r="H123" s="146" t="s">
        <v>19</v>
      </c>
      <c r="I123" s="148"/>
      <c r="L123" s="144"/>
      <c r="M123" s="149"/>
      <c r="T123" s="150"/>
      <c r="AT123" s="146" t="s">
        <v>132</v>
      </c>
      <c r="AU123" s="146" t="s">
        <v>82</v>
      </c>
      <c r="AV123" s="12" t="s">
        <v>80</v>
      </c>
      <c r="AW123" s="12" t="s">
        <v>33</v>
      </c>
      <c r="AX123" s="12" t="s">
        <v>72</v>
      </c>
      <c r="AY123" s="146" t="s">
        <v>121</v>
      </c>
    </row>
    <row r="124" spans="2:51" s="13" customFormat="1" ht="11.25">
      <c r="B124" s="151"/>
      <c r="D124" s="145" t="s">
        <v>132</v>
      </c>
      <c r="E124" s="152" t="s">
        <v>19</v>
      </c>
      <c r="F124" s="153" t="s">
        <v>176</v>
      </c>
      <c r="H124" s="154">
        <v>21</v>
      </c>
      <c r="I124" s="155"/>
      <c r="L124" s="151"/>
      <c r="M124" s="156"/>
      <c r="T124" s="157"/>
      <c r="AT124" s="152" t="s">
        <v>132</v>
      </c>
      <c r="AU124" s="152" t="s">
        <v>82</v>
      </c>
      <c r="AV124" s="13" t="s">
        <v>82</v>
      </c>
      <c r="AW124" s="13" t="s">
        <v>33</v>
      </c>
      <c r="AX124" s="13" t="s">
        <v>72</v>
      </c>
      <c r="AY124" s="152" t="s">
        <v>121</v>
      </c>
    </row>
    <row r="125" spans="2:51" s="14" customFormat="1" ht="11.25">
      <c r="B125" s="158"/>
      <c r="D125" s="145" t="s">
        <v>132</v>
      </c>
      <c r="E125" s="159" t="s">
        <v>19</v>
      </c>
      <c r="F125" s="160" t="s">
        <v>135</v>
      </c>
      <c r="H125" s="161">
        <v>21</v>
      </c>
      <c r="I125" s="162"/>
      <c r="L125" s="158"/>
      <c r="M125" s="163"/>
      <c r="T125" s="164"/>
      <c r="AT125" s="159" t="s">
        <v>132</v>
      </c>
      <c r="AU125" s="159" t="s">
        <v>82</v>
      </c>
      <c r="AV125" s="14" t="s">
        <v>128</v>
      </c>
      <c r="AW125" s="14" t="s">
        <v>33</v>
      </c>
      <c r="AX125" s="14" t="s">
        <v>80</v>
      </c>
      <c r="AY125" s="159" t="s">
        <v>121</v>
      </c>
    </row>
    <row r="126" spans="2:65" s="1" customFormat="1" ht="24.2" customHeight="1">
      <c r="B126" s="32"/>
      <c r="C126" s="127" t="s">
        <v>177</v>
      </c>
      <c r="D126" s="127" t="s">
        <v>123</v>
      </c>
      <c r="E126" s="128" t="s">
        <v>178</v>
      </c>
      <c r="F126" s="129" t="s">
        <v>179</v>
      </c>
      <c r="G126" s="130" t="s">
        <v>172</v>
      </c>
      <c r="H126" s="131">
        <v>24</v>
      </c>
      <c r="I126" s="132"/>
      <c r="J126" s="133">
        <f>ROUND(I126*H126,2)</f>
        <v>0</v>
      </c>
      <c r="K126" s="129" t="s">
        <v>127</v>
      </c>
      <c r="L126" s="32"/>
      <c r="M126" s="134" t="s">
        <v>19</v>
      </c>
      <c r="N126" s="135" t="s">
        <v>43</v>
      </c>
      <c r="P126" s="136">
        <f>O126*H126</f>
        <v>0</v>
      </c>
      <c r="Q126" s="136">
        <v>0</v>
      </c>
      <c r="R126" s="136">
        <f>Q126*H126</f>
        <v>0</v>
      </c>
      <c r="S126" s="136">
        <v>0.04</v>
      </c>
      <c r="T126" s="137">
        <f>S126*H126</f>
        <v>0.96</v>
      </c>
      <c r="AR126" s="138" t="s">
        <v>128</v>
      </c>
      <c r="AT126" s="138" t="s">
        <v>123</v>
      </c>
      <c r="AU126" s="138" t="s">
        <v>82</v>
      </c>
      <c r="AY126" s="17" t="s">
        <v>121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80</v>
      </c>
      <c r="BK126" s="139">
        <f>ROUND(I126*H126,2)</f>
        <v>0</v>
      </c>
      <c r="BL126" s="17" t="s">
        <v>128</v>
      </c>
      <c r="BM126" s="138" t="s">
        <v>180</v>
      </c>
    </row>
    <row r="127" spans="2:47" s="1" customFormat="1" ht="11.25">
      <c r="B127" s="32"/>
      <c r="D127" s="140" t="s">
        <v>130</v>
      </c>
      <c r="F127" s="141" t="s">
        <v>181</v>
      </c>
      <c r="I127" s="142"/>
      <c r="L127" s="32"/>
      <c r="M127" s="143"/>
      <c r="T127" s="53"/>
      <c r="AT127" s="17" t="s">
        <v>130</v>
      </c>
      <c r="AU127" s="17" t="s">
        <v>82</v>
      </c>
    </row>
    <row r="128" spans="2:51" s="13" customFormat="1" ht="11.25">
      <c r="B128" s="151"/>
      <c r="D128" s="145" t="s">
        <v>132</v>
      </c>
      <c r="E128" s="152" t="s">
        <v>19</v>
      </c>
      <c r="F128" s="153" t="s">
        <v>182</v>
      </c>
      <c r="H128" s="154">
        <v>24</v>
      </c>
      <c r="I128" s="155"/>
      <c r="L128" s="151"/>
      <c r="M128" s="156"/>
      <c r="T128" s="157"/>
      <c r="AT128" s="152" t="s">
        <v>132</v>
      </c>
      <c r="AU128" s="152" t="s">
        <v>82</v>
      </c>
      <c r="AV128" s="13" t="s">
        <v>82</v>
      </c>
      <c r="AW128" s="13" t="s">
        <v>33</v>
      </c>
      <c r="AX128" s="13" t="s">
        <v>72</v>
      </c>
      <c r="AY128" s="152" t="s">
        <v>121</v>
      </c>
    </row>
    <row r="129" spans="2:51" s="14" customFormat="1" ht="11.25">
      <c r="B129" s="158"/>
      <c r="D129" s="145" t="s">
        <v>132</v>
      </c>
      <c r="E129" s="159" t="s">
        <v>19</v>
      </c>
      <c r="F129" s="160" t="s">
        <v>135</v>
      </c>
      <c r="H129" s="161">
        <v>24</v>
      </c>
      <c r="I129" s="162"/>
      <c r="L129" s="158"/>
      <c r="M129" s="163"/>
      <c r="T129" s="164"/>
      <c r="AT129" s="159" t="s">
        <v>132</v>
      </c>
      <c r="AU129" s="159" t="s">
        <v>82</v>
      </c>
      <c r="AV129" s="14" t="s">
        <v>128</v>
      </c>
      <c r="AW129" s="14" t="s">
        <v>33</v>
      </c>
      <c r="AX129" s="14" t="s">
        <v>80</v>
      </c>
      <c r="AY129" s="159" t="s">
        <v>121</v>
      </c>
    </row>
    <row r="130" spans="2:65" s="1" customFormat="1" ht="21.75" customHeight="1">
      <c r="B130" s="32"/>
      <c r="C130" s="127" t="s">
        <v>183</v>
      </c>
      <c r="D130" s="127" t="s">
        <v>123</v>
      </c>
      <c r="E130" s="128" t="s">
        <v>184</v>
      </c>
      <c r="F130" s="129" t="s">
        <v>185</v>
      </c>
      <c r="G130" s="130" t="s">
        <v>186</v>
      </c>
      <c r="H130" s="131">
        <v>77.6</v>
      </c>
      <c r="I130" s="132"/>
      <c r="J130" s="133">
        <f>ROUND(I130*H130,2)</f>
        <v>0</v>
      </c>
      <c r="K130" s="129" t="s">
        <v>127</v>
      </c>
      <c r="L130" s="32"/>
      <c r="M130" s="134" t="s">
        <v>19</v>
      </c>
      <c r="N130" s="135" t="s">
        <v>43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128</v>
      </c>
      <c r="AT130" s="138" t="s">
        <v>123</v>
      </c>
      <c r="AU130" s="138" t="s">
        <v>82</v>
      </c>
      <c r="AY130" s="17" t="s">
        <v>121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7" t="s">
        <v>80</v>
      </c>
      <c r="BK130" s="139">
        <f>ROUND(I130*H130,2)</f>
        <v>0</v>
      </c>
      <c r="BL130" s="17" t="s">
        <v>128</v>
      </c>
      <c r="BM130" s="138" t="s">
        <v>187</v>
      </c>
    </row>
    <row r="131" spans="2:47" s="1" customFormat="1" ht="11.25">
      <c r="B131" s="32"/>
      <c r="D131" s="140" t="s">
        <v>130</v>
      </c>
      <c r="F131" s="141" t="s">
        <v>188</v>
      </c>
      <c r="I131" s="142"/>
      <c r="L131" s="32"/>
      <c r="M131" s="143"/>
      <c r="T131" s="53"/>
      <c r="AT131" s="17" t="s">
        <v>130</v>
      </c>
      <c r="AU131" s="17" t="s">
        <v>82</v>
      </c>
    </row>
    <row r="132" spans="2:51" s="12" customFormat="1" ht="11.25">
      <c r="B132" s="144"/>
      <c r="D132" s="145" t="s">
        <v>132</v>
      </c>
      <c r="E132" s="146" t="s">
        <v>19</v>
      </c>
      <c r="F132" s="147" t="s">
        <v>189</v>
      </c>
      <c r="H132" s="146" t="s">
        <v>19</v>
      </c>
      <c r="I132" s="148"/>
      <c r="L132" s="144"/>
      <c r="M132" s="149"/>
      <c r="T132" s="150"/>
      <c r="AT132" s="146" t="s">
        <v>132</v>
      </c>
      <c r="AU132" s="146" t="s">
        <v>82</v>
      </c>
      <c r="AV132" s="12" t="s">
        <v>80</v>
      </c>
      <c r="AW132" s="12" t="s">
        <v>33</v>
      </c>
      <c r="AX132" s="12" t="s">
        <v>72</v>
      </c>
      <c r="AY132" s="146" t="s">
        <v>121</v>
      </c>
    </row>
    <row r="133" spans="2:51" s="13" customFormat="1" ht="11.25">
      <c r="B133" s="151"/>
      <c r="D133" s="145" t="s">
        <v>132</v>
      </c>
      <c r="E133" s="152" t="s">
        <v>19</v>
      </c>
      <c r="F133" s="153" t="s">
        <v>190</v>
      </c>
      <c r="H133" s="154">
        <v>37.35</v>
      </c>
      <c r="I133" s="155"/>
      <c r="L133" s="151"/>
      <c r="M133" s="156"/>
      <c r="T133" s="157"/>
      <c r="AT133" s="152" t="s">
        <v>132</v>
      </c>
      <c r="AU133" s="152" t="s">
        <v>82</v>
      </c>
      <c r="AV133" s="13" t="s">
        <v>82</v>
      </c>
      <c r="AW133" s="13" t="s">
        <v>33</v>
      </c>
      <c r="AX133" s="13" t="s">
        <v>72</v>
      </c>
      <c r="AY133" s="152" t="s">
        <v>121</v>
      </c>
    </row>
    <row r="134" spans="2:51" s="12" customFormat="1" ht="11.25">
      <c r="B134" s="144"/>
      <c r="D134" s="145" t="s">
        <v>132</v>
      </c>
      <c r="E134" s="146" t="s">
        <v>19</v>
      </c>
      <c r="F134" s="147" t="s">
        <v>191</v>
      </c>
      <c r="H134" s="146" t="s">
        <v>19</v>
      </c>
      <c r="I134" s="148"/>
      <c r="L134" s="144"/>
      <c r="M134" s="149"/>
      <c r="T134" s="150"/>
      <c r="AT134" s="146" t="s">
        <v>132</v>
      </c>
      <c r="AU134" s="146" t="s">
        <v>82</v>
      </c>
      <c r="AV134" s="12" t="s">
        <v>80</v>
      </c>
      <c r="AW134" s="12" t="s">
        <v>33</v>
      </c>
      <c r="AX134" s="12" t="s">
        <v>72</v>
      </c>
      <c r="AY134" s="146" t="s">
        <v>121</v>
      </c>
    </row>
    <row r="135" spans="2:51" s="13" customFormat="1" ht="11.25">
      <c r="B135" s="151"/>
      <c r="D135" s="145" t="s">
        <v>132</v>
      </c>
      <c r="E135" s="152" t="s">
        <v>19</v>
      </c>
      <c r="F135" s="153" t="s">
        <v>192</v>
      </c>
      <c r="H135" s="154">
        <v>40.25</v>
      </c>
      <c r="I135" s="155"/>
      <c r="L135" s="151"/>
      <c r="M135" s="156"/>
      <c r="T135" s="157"/>
      <c r="AT135" s="152" t="s">
        <v>132</v>
      </c>
      <c r="AU135" s="152" t="s">
        <v>82</v>
      </c>
      <c r="AV135" s="13" t="s">
        <v>82</v>
      </c>
      <c r="AW135" s="13" t="s">
        <v>33</v>
      </c>
      <c r="AX135" s="13" t="s">
        <v>72</v>
      </c>
      <c r="AY135" s="152" t="s">
        <v>121</v>
      </c>
    </row>
    <row r="136" spans="2:51" s="14" customFormat="1" ht="11.25">
      <c r="B136" s="158"/>
      <c r="D136" s="145" t="s">
        <v>132</v>
      </c>
      <c r="E136" s="159" t="s">
        <v>19</v>
      </c>
      <c r="F136" s="160" t="s">
        <v>135</v>
      </c>
      <c r="H136" s="161">
        <v>77.6</v>
      </c>
      <c r="I136" s="162"/>
      <c r="L136" s="158"/>
      <c r="M136" s="163"/>
      <c r="T136" s="164"/>
      <c r="AT136" s="159" t="s">
        <v>132</v>
      </c>
      <c r="AU136" s="159" t="s">
        <v>82</v>
      </c>
      <c r="AV136" s="14" t="s">
        <v>128</v>
      </c>
      <c r="AW136" s="14" t="s">
        <v>33</v>
      </c>
      <c r="AX136" s="14" t="s">
        <v>80</v>
      </c>
      <c r="AY136" s="159" t="s">
        <v>121</v>
      </c>
    </row>
    <row r="137" spans="2:65" s="1" customFormat="1" ht="21.75" customHeight="1">
      <c r="B137" s="32"/>
      <c r="C137" s="127" t="s">
        <v>193</v>
      </c>
      <c r="D137" s="127" t="s">
        <v>123</v>
      </c>
      <c r="E137" s="128" t="s">
        <v>184</v>
      </c>
      <c r="F137" s="129" t="s">
        <v>185</v>
      </c>
      <c r="G137" s="130" t="s">
        <v>186</v>
      </c>
      <c r="H137" s="131">
        <v>32.85</v>
      </c>
      <c r="I137" s="132"/>
      <c r="J137" s="133">
        <f>ROUND(I137*H137,2)</f>
        <v>0</v>
      </c>
      <c r="K137" s="129" t="s">
        <v>127</v>
      </c>
      <c r="L137" s="32"/>
      <c r="M137" s="134" t="s">
        <v>19</v>
      </c>
      <c r="N137" s="135" t="s">
        <v>43</v>
      </c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38" t="s">
        <v>128</v>
      </c>
      <c r="AT137" s="138" t="s">
        <v>123</v>
      </c>
      <c r="AU137" s="138" t="s">
        <v>82</v>
      </c>
      <c r="AY137" s="17" t="s">
        <v>121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80</v>
      </c>
      <c r="BK137" s="139">
        <f>ROUND(I137*H137,2)</f>
        <v>0</v>
      </c>
      <c r="BL137" s="17" t="s">
        <v>128</v>
      </c>
      <c r="BM137" s="138" t="s">
        <v>194</v>
      </c>
    </row>
    <row r="138" spans="2:47" s="1" customFormat="1" ht="11.25">
      <c r="B138" s="32"/>
      <c r="D138" s="140" t="s">
        <v>130</v>
      </c>
      <c r="F138" s="141" t="s">
        <v>188</v>
      </c>
      <c r="I138" s="142"/>
      <c r="L138" s="32"/>
      <c r="M138" s="143"/>
      <c r="T138" s="53"/>
      <c r="AT138" s="17" t="s">
        <v>130</v>
      </c>
      <c r="AU138" s="17" t="s">
        <v>82</v>
      </c>
    </row>
    <row r="139" spans="2:51" s="12" customFormat="1" ht="11.25">
      <c r="B139" s="144"/>
      <c r="D139" s="145" t="s">
        <v>132</v>
      </c>
      <c r="E139" s="146" t="s">
        <v>19</v>
      </c>
      <c r="F139" s="147" t="s">
        <v>195</v>
      </c>
      <c r="H139" s="146" t="s">
        <v>19</v>
      </c>
      <c r="I139" s="148"/>
      <c r="L139" s="144"/>
      <c r="M139" s="149"/>
      <c r="T139" s="150"/>
      <c r="AT139" s="146" t="s">
        <v>132</v>
      </c>
      <c r="AU139" s="146" t="s">
        <v>82</v>
      </c>
      <c r="AV139" s="12" t="s">
        <v>80</v>
      </c>
      <c r="AW139" s="12" t="s">
        <v>33</v>
      </c>
      <c r="AX139" s="12" t="s">
        <v>72</v>
      </c>
      <c r="AY139" s="146" t="s">
        <v>121</v>
      </c>
    </row>
    <row r="140" spans="2:51" s="13" customFormat="1" ht="11.25">
      <c r="B140" s="151"/>
      <c r="D140" s="145" t="s">
        <v>132</v>
      </c>
      <c r="E140" s="152" t="s">
        <v>19</v>
      </c>
      <c r="F140" s="153" t="s">
        <v>196</v>
      </c>
      <c r="H140" s="154">
        <v>32.85</v>
      </c>
      <c r="I140" s="155"/>
      <c r="L140" s="151"/>
      <c r="M140" s="156"/>
      <c r="T140" s="157"/>
      <c r="AT140" s="152" t="s">
        <v>132</v>
      </c>
      <c r="AU140" s="152" t="s">
        <v>82</v>
      </c>
      <c r="AV140" s="13" t="s">
        <v>82</v>
      </c>
      <c r="AW140" s="13" t="s">
        <v>33</v>
      </c>
      <c r="AX140" s="13" t="s">
        <v>72</v>
      </c>
      <c r="AY140" s="152" t="s">
        <v>121</v>
      </c>
    </row>
    <row r="141" spans="2:51" s="14" customFormat="1" ht="11.25">
      <c r="B141" s="158"/>
      <c r="D141" s="145" t="s">
        <v>132</v>
      </c>
      <c r="E141" s="159" t="s">
        <v>19</v>
      </c>
      <c r="F141" s="160" t="s">
        <v>135</v>
      </c>
      <c r="H141" s="161">
        <v>32.85</v>
      </c>
      <c r="I141" s="162"/>
      <c r="L141" s="158"/>
      <c r="M141" s="163"/>
      <c r="T141" s="164"/>
      <c r="AT141" s="159" t="s">
        <v>132</v>
      </c>
      <c r="AU141" s="159" t="s">
        <v>82</v>
      </c>
      <c r="AV141" s="14" t="s">
        <v>128</v>
      </c>
      <c r="AW141" s="14" t="s">
        <v>33</v>
      </c>
      <c r="AX141" s="14" t="s">
        <v>80</v>
      </c>
      <c r="AY141" s="159" t="s">
        <v>121</v>
      </c>
    </row>
    <row r="142" spans="2:65" s="1" customFormat="1" ht="24.2" customHeight="1">
      <c r="B142" s="32"/>
      <c r="C142" s="127" t="s">
        <v>197</v>
      </c>
      <c r="D142" s="127" t="s">
        <v>123</v>
      </c>
      <c r="E142" s="128" t="s">
        <v>198</v>
      </c>
      <c r="F142" s="129" t="s">
        <v>199</v>
      </c>
      <c r="G142" s="130" t="s">
        <v>186</v>
      </c>
      <c r="H142" s="131">
        <v>9.493</v>
      </c>
      <c r="I142" s="132"/>
      <c r="J142" s="133">
        <f>ROUND(I142*H142,2)</f>
        <v>0</v>
      </c>
      <c r="K142" s="129" t="s">
        <v>127</v>
      </c>
      <c r="L142" s="32"/>
      <c r="M142" s="134" t="s">
        <v>19</v>
      </c>
      <c r="N142" s="135" t="s">
        <v>43</v>
      </c>
      <c r="P142" s="136">
        <f>O142*H142</f>
        <v>0</v>
      </c>
      <c r="Q142" s="136">
        <v>0</v>
      </c>
      <c r="R142" s="136">
        <f>Q142*H142</f>
        <v>0</v>
      </c>
      <c r="S142" s="136">
        <v>0</v>
      </c>
      <c r="T142" s="137">
        <f>S142*H142</f>
        <v>0</v>
      </c>
      <c r="AR142" s="138" t="s">
        <v>128</v>
      </c>
      <c r="AT142" s="138" t="s">
        <v>123</v>
      </c>
      <c r="AU142" s="138" t="s">
        <v>82</v>
      </c>
      <c r="AY142" s="17" t="s">
        <v>121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7" t="s">
        <v>80</v>
      </c>
      <c r="BK142" s="139">
        <f>ROUND(I142*H142,2)</f>
        <v>0</v>
      </c>
      <c r="BL142" s="17" t="s">
        <v>128</v>
      </c>
      <c r="BM142" s="138" t="s">
        <v>200</v>
      </c>
    </row>
    <row r="143" spans="2:47" s="1" customFormat="1" ht="11.25">
      <c r="B143" s="32"/>
      <c r="D143" s="140" t="s">
        <v>130</v>
      </c>
      <c r="F143" s="141" t="s">
        <v>201</v>
      </c>
      <c r="I143" s="142"/>
      <c r="L143" s="32"/>
      <c r="M143" s="143"/>
      <c r="T143" s="53"/>
      <c r="AT143" s="17" t="s">
        <v>130</v>
      </c>
      <c r="AU143" s="17" t="s">
        <v>82</v>
      </c>
    </row>
    <row r="144" spans="2:51" s="13" customFormat="1" ht="11.25">
      <c r="B144" s="151"/>
      <c r="D144" s="145" t="s">
        <v>132</v>
      </c>
      <c r="E144" s="152" t="s">
        <v>19</v>
      </c>
      <c r="F144" s="153" t="s">
        <v>202</v>
      </c>
      <c r="H144" s="154">
        <v>9.493</v>
      </c>
      <c r="I144" s="155"/>
      <c r="L144" s="151"/>
      <c r="M144" s="156"/>
      <c r="T144" s="157"/>
      <c r="AT144" s="152" t="s">
        <v>132</v>
      </c>
      <c r="AU144" s="152" t="s">
        <v>82</v>
      </c>
      <c r="AV144" s="13" t="s">
        <v>82</v>
      </c>
      <c r="AW144" s="13" t="s">
        <v>33</v>
      </c>
      <c r="AX144" s="13" t="s">
        <v>72</v>
      </c>
      <c r="AY144" s="152" t="s">
        <v>121</v>
      </c>
    </row>
    <row r="145" spans="2:51" s="14" customFormat="1" ht="11.25">
      <c r="B145" s="158"/>
      <c r="D145" s="145" t="s">
        <v>132</v>
      </c>
      <c r="E145" s="159" t="s">
        <v>19</v>
      </c>
      <c r="F145" s="160" t="s">
        <v>135</v>
      </c>
      <c r="H145" s="161">
        <v>9.493</v>
      </c>
      <c r="I145" s="162"/>
      <c r="L145" s="158"/>
      <c r="M145" s="163"/>
      <c r="T145" s="164"/>
      <c r="AT145" s="159" t="s">
        <v>132</v>
      </c>
      <c r="AU145" s="159" t="s">
        <v>82</v>
      </c>
      <c r="AV145" s="14" t="s">
        <v>128</v>
      </c>
      <c r="AW145" s="14" t="s">
        <v>33</v>
      </c>
      <c r="AX145" s="14" t="s">
        <v>80</v>
      </c>
      <c r="AY145" s="159" t="s">
        <v>121</v>
      </c>
    </row>
    <row r="146" spans="2:65" s="1" customFormat="1" ht="24.2" customHeight="1">
      <c r="B146" s="32"/>
      <c r="C146" s="127" t="s">
        <v>203</v>
      </c>
      <c r="D146" s="127" t="s">
        <v>123</v>
      </c>
      <c r="E146" s="128" t="s">
        <v>204</v>
      </c>
      <c r="F146" s="129" t="s">
        <v>205</v>
      </c>
      <c r="G146" s="130" t="s">
        <v>186</v>
      </c>
      <c r="H146" s="131">
        <v>11.18</v>
      </c>
      <c r="I146" s="132"/>
      <c r="J146" s="133">
        <f>ROUND(I146*H146,2)</f>
        <v>0</v>
      </c>
      <c r="K146" s="129" t="s">
        <v>127</v>
      </c>
      <c r="L146" s="32"/>
      <c r="M146" s="134" t="s">
        <v>19</v>
      </c>
      <c r="N146" s="135" t="s">
        <v>43</v>
      </c>
      <c r="P146" s="136">
        <f>O146*H146</f>
        <v>0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AR146" s="138" t="s">
        <v>128</v>
      </c>
      <c r="AT146" s="138" t="s">
        <v>123</v>
      </c>
      <c r="AU146" s="138" t="s">
        <v>82</v>
      </c>
      <c r="AY146" s="17" t="s">
        <v>121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7" t="s">
        <v>80</v>
      </c>
      <c r="BK146" s="139">
        <f>ROUND(I146*H146,2)</f>
        <v>0</v>
      </c>
      <c r="BL146" s="17" t="s">
        <v>128</v>
      </c>
      <c r="BM146" s="138" t="s">
        <v>206</v>
      </c>
    </row>
    <row r="147" spans="2:47" s="1" customFormat="1" ht="11.25">
      <c r="B147" s="32"/>
      <c r="D147" s="140" t="s">
        <v>130</v>
      </c>
      <c r="F147" s="141" t="s">
        <v>207</v>
      </c>
      <c r="I147" s="142"/>
      <c r="L147" s="32"/>
      <c r="M147" s="143"/>
      <c r="T147" s="53"/>
      <c r="AT147" s="17" t="s">
        <v>130</v>
      </c>
      <c r="AU147" s="17" t="s">
        <v>82</v>
      </c>
    </row>
    <row r="148" spans="2:51" s="13" customFormat="1" ht="11.25">
      <c r="B148" s="151"/>
      <c r="D148" s="145" t="s">
        <v>132</v>
      </c>
      <c r="E148" s="152" t="s">
        <v>19</v>
      </c>
      <c r="F148" s="153" t="s">
        <v>208</v>
      </c>
      <c r="H148" s="154">
        <v>9.32</v>
      </c>
      <c r="I148" s="155"/>
      <c r="L148" s="151"/>
      <c r="M148" s="156"/>
      <c r="T148" s="157"/>
      <c r="AT148" s="152" t="s">
        <v>132</v>
      </c>
      <c r="AU148" s="152" t="s">
        <v>82</v>
      </c>
      <c r="AV148" s="13" t="s">
        <v>82</v>
      </c>
      <c r="AW148" s="13" t="s">
        <v>33</v>
      </c>
      <c r="AX148" s="13" t="s">
        <v>72</v>
      </c>
      <c r="AY148" s="152" t="s">
        <v>121</v>
      </c>
    </row>
    <row r="149" spans="2:51" s="13" customFormat="1" ht="11.25">
      <c r="B149" s="151"/>
      <c r="D149" s="145" t="s">
        <v>132</v>
      </c>
      <c r="E149" s="152" t="s">
        <v>19</v>
      </c>
      <c r="F149" s="153" t="s">
        <v>209</v>
      </c>
      <c r="H149" s="154">
        <v>1.86</v>
      </c>
      <c r="I149" s="155"/>
      <c r="L149" s="151"/>
      <c r="M149" s="156"/>
      <c r="T149" s="157"/>
      <c r="AT149" s="152" t="s">
        <v>132</v>
      </c>
      <c r="AU149" s="152" t="s">
        <v>82</v>
      </c>
      <c r="AV149" s="13" t="s">
        <v>82</v>
      </c>
      <c r="AW149" s="13" t="s">
        <v>33</v>
      </c>
      <c r="AX149" s="13" t="s">
        <v>72</v>
      </c>
      <c r="AY149" s="152" t="s">
        <v>121</v>
      </c>
    </row>
    <row r="150" spans="2:51" s="14" customFormat="1" ht="11.25">
      <c r="B150" s="158"/>
      <c r="D150" s="145" t="s">
        <v>132</v>
      </c>
      <c r="E150" s="159" t="s">
        <v>19</v>
      </c>
      <c r="F150" s="160" t="s">
        <v>135</v>
      </c>
      <c r="H150" s="161">
        <v>11.18</v>
      </c>
      <c r="I150" s="162"/>
      <c r="L150" s="158"/>
      <c r="M150" s="163"/>
      <c r="T150" s="164"/>
      <c r="AT150" s="159" t="s">
        <v>132</v>
      </c>
      <c r="AU150" s="159" t="s">
        <v>82</v>
      </c>
      <c r="AV150" s="14" t="s">
        <v>128</v>
      </c>
      <c r="AW150" s="14" t="s">
        <v>33</v>
      </c>
      <c r="AX150" s="14" t="s">
        <v>80</v>
      </c>
      <c r="AY150" s="159" t="s">
        <v>121</v>
      </c>
    </row>
    <row r="151" spans="2:65" s="1" customFormat="1" ht="37.9" customHeight="1">
      <c r="B151" s="32"/>
      <c r="C151" s="127" t="s">
        <v>210</v>
      </c>
      <c r="D151" s="127" t="s">
        <v>123</v>
      </c>
      <c r="E151" s="128" t="s">
        <v>211</v>
      </c>
      <c r="F151" s="129" t="s">
        <v>212</v>
      </c>
      <c r="G151" s="130" t="s">
        <v>186</v>
      </c>
      <c r="H151" s="131">
        <v>88.78</v>
      </c>
      <c r="I151" s="132"/>
      <c r="J151" s="133">
        <f>ROUND(I151*H151,2)</f>
        <v>0</v>
      </c>
      <c r="K151" s="129" t="s">
        <v>127</v>
      </c>
      <c r="L151" s="32"/>
      <c r="M151" s="134" t="s">
        <v>19</v>
      </c>
      <c r="N151" s="135" t="s">
        <v>43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128</v>
      </c>
      <c r="AT151" s="138" t="s">
        <v>123</v>
      </c>
      <c r="AU151" s="138" t="s">
        <v>82</v>
      </c>
      <c r="AY151" s="17" t="s">
        <v>121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7" t="s">
        <v>80</v>
      </c>
      <c r="BK151" s="139">
        <f>ROUND(I151*H151,2)</f>
        <v>0</v>
      </c>
      <c r="BL151" s="17" t="s">
        <v>128</v>
      </c>
      <c r="BM151" s="138" t="s">
        <v>213</v>
      </c>
    </row>
    <row r="152" spans="2:47" s="1" customFormat="1" ht="11.25">
      <c r="B152" s="32"/>
      <c r="D152" s="140" t="s">
        <v>130</v>
      </c>
      <c r="F152" s="141" t="s">
        <v>214</v>
      </c>
      <c r="I152" s="142"/>
      <c r="L152" s="32"/>
      <c r="M152" s="143"/>
      <c r="T152" s="53"/>
      <c r="AT152" s="17" t="s">
        <v>130</v>
      </c>
      <c r="AU152" s="17" t="s">
        <v>82</v>
      </c>
    </row>
    <row r="153" spans="2:51" s="13" customFormat="1" ht="11.25">
      <c r="B153" s="151"/>
      <c r="D153" s="145" t="s">
        <v>132</v>
      </c>
      <c r="E153" s="152" t="s">
        <v>19</v>
      </c>
      <c r="F153" s="153" t="s">
        <v>215</v>
      </c>
      <c r="H153" s="154">
        <v>77.6</v>
      </c>
      <c r="I153" s="155"/>
      <c r="L153" s="151"/>
      <c r="M153" s="156"/>
      <c r="T153" s="157"/>
      <c r="AT153" s="152" t="s">
        <v>132</v>
      </c>
      <c r="AU153" s="152" t="s">
        <v>82</v>
      </c>
      <c r="AV153" s="13" t="s">
        <v>82</v>
      </c>
      <c r="AW153" s="13" t="s">
        <v>33</v>
      </c>
      <c r="AX153" s="13" t="s">
        <v>72</v>
      </c>
      <c r="AY153" s="152" t="s">
        <v>121</v>
      </c>
    </row>
    <row r="154" spans="2:51" s="13" customFormat="1" ht="11.25">
      <c r="B154" s="151"/>
      <c r="D154" s="145" t="s">
        <v>132</v>
      </c>
      <c r="E154" s="152" t="s">
        <v>19</v>
      </c>
      <c r="F154" s="153" t="s">
        <v>216</v>
      </c>
      <c r="H154" s="154">
        <v>11.18</v>
      </c>
      <c r="I154" s="155"/>
      <c r="L154" s="151"/>
      <c r="M154" s="156"/>
      <c r="T154" s="157"/>
      <c r="AT154" s="152" t="s">
        <v>132</v>
      </c>
      <c r="AU154" s="152" t="s">
        <v>82</v>
      </c>
      <c r="AV154" s="13" t="s">
        <v>82</v>
      </c>
      <c r="AW154" s="13" t="s">
        <v>33</v>
      </c>
      <c r="AX154" s="13" t="s">
        <v>72</v>
      </c>
      <c r="AY154" s="152" t="s">
        <v>121</v>
      </c>
    </row>
    <row r="155" spans="2:51" s="14" customFormat="1" ht="11.25">
      <c r="B155" s="158"/>
      <c r="D155" s="145" t="s">
        <v>132</v>
      </c>
      <c r="E155" s="159" t="s">
        <v>19</v>
      </c>
      <c r="F155" s="160" t="s">
        <v>135</v>
      </c>
      <c r="H155" s="161">
        <v>88.78</v>
      </c>
      <c r="I155" s="162"/>
      <c r="L155" s="158"/>
      <c r="M155" s="163"/>
      <c r="T155" s="164"/>
      <c r="AT155" s="159" t="s">
        <v>132</v>
      </c>
      <c r="AU155" s="159" t="s">
        <v>82</v>
      </c>
      <c r="AV155" s="14" t="s">
        <v>128</v>
      </c>
      <c r="AW155" s="14" t="s">
        <v>33</v>
      </c>
      <c r="AX155" s="14" t="s">
        <v>80</v>
      </c>
      <c r="AY155" s="159" t="s">
        <v>121</v>
      </c>
    </row>
    <row r="156" spans="2:65" s="1" customFormat="1" ht="37.9" customHeight="1">
      <c r="B156" s="32"/>
      <c r="C156" s="127" t="s">
        <v>217</v>
      </c>
      <c r="D156" s="127" t="s">
        <v>123</v>
      </c>
      <c r="E156" s="128" t="s">
        <v>211</v>
      </c>
      <c r="F156" s="129" t="s">
        <v>212</v>
      </c>
      <c r="G156" s="130" t="s">
        <v>186</v>
      </c>
      <c r="H156" s="131">
        <v>32.85</v>
      </c>
      <c r="I156" s="132"/>
      <c r="J156" s="133">
        <f>ROUND(I156*H156,2)</f>
        <v>0</v>
      </c>
      <c r="K156" s="129" t="s">
        <v>127</v>
      </c>
      <c r="L156" s="32"/>
      <c r="M156" s="134" t="s">
        <v>19</v>
      </c>
      <c r="N156" s="135" t="s">
        <v>43</v>
      </c>
      <c r="P156" s="136">
        <f>O156*H156</f>
        <v>0</v>
      </c>
      <c r="Q156" s="136">
        <v>0</v>
      </c>
      <c r="R156" s="136">
        <f>Q156*H156</f>
        <v>0</v>
      </c>
      <c r="S156" s="136">
        <v>0</v>
      </c>
      <c r="T156" s="137">
        <f>S156*H156</f>
        <v>0</v>
      </c>
      <c r="AR156" s="138" t="s">
        <v>128</v>
      </c>
      <c r="AT156" s="138" t="s">
        <v>123</v>
      </c>
      <c r="AU156" s="138" t="s">
        <v>82</v>
      </c>
      <c r="AY156" s="17" t="s">
        <v>121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7" t="s">
        <v>80</v>
      </c>
      <c r="BK156" s="139">
        <f>ROUND(I156*H156,2)</f>
        <v>0</v>
      </c>
      <c r="BL156" s="17" t="s">
        <v>128</v>
      </c>
      <c r="BM156" s="138" t="s">
        <v>218</v>
      </c>
    </row>
    <row r="157" spans="2:47" s="1" customFormat="1" ht="11.25">
      <c r="B157" s="32"/>
      <c r="D157" s="140" t="s">
        <v>130</v>
      </c>
      <c r="F157" s="141" t="s">
        <v>214</v>
      </c>
      <c r="I157" s="142"/>
      <c r="L157" s="32"/>
      <c r="M157" s="143"/>
      <c r="T157" s="53"/>
      <c r="AT157" s="17" t="s">
        <v>130</v>
      </c>
      <c r="AU157" s="17" t="s">
        <v>82</v>
      </c>
    </row>
    <row r="158" spans="2:51" s="12" customFormat="1" ht="11.25">
      <c r="B158" s="144"/>
      <c r="D158" s="145" t="s">
        <v>132</v>
      </c>
      <c r="E158" s="146" t="s">
        <v>19</v>
      </c>
      <c r="F158" s="147" t="s">
        <v>195</v>
      </c>
      <c r="H158" s="146" t="s">
        <v>19</v>
      </c>
      <c r="I158" s="148"/>
      <c r="L158" s="144"/>
      <c r="M158" s="149"/>
      <c r="T158" s="150"/>
      <c r="AT158" s="146" t="s">
        <v>132</v>
      </c>
      <c r="AU158" s="146" t="s">
        <v>82</v>
      </c>
      <c r="AV158" s="12" t="s">
        <v>80</v>
      </c>
      <c r="AW158" s="12" t="s">
        <v>33</v>
      </c>
      <c r="AX158" s="12" t="s">
        <v>72</v>
      </c>
      <c r="AY158" s="146" t="s">
        <v>121</v>
      </c>
    </row>
    <row r="159" spans="2:51" s="13" customFormat="1" ht="11.25">
      <c r="B159" s="151"/>
      <c r="D159" s="145" t="s">
        <v>132</v>
      </c>
      <c r="E159" s="152" t="s">
        <v>19</v>
      </c>
      <c r="F159" s="153" t="s">
        <v>219</v>
      </c>
      <c r="H159" s="154">
        <v>32.85</v>
      </c>
      <c r="I159" s="155"/>
      <c r="L159" s="151"/>
      <c r="M159" s="156"/>
      <c r="T159" s="157"/>
      <c r="AT159" s="152" t="s">
        <v>132</v>
      </c>
      <c r="AU159" s="152" t="s">
        <v>82</v>
      </c>
      <c r="AV159" s="13" t="s">
        <v>82</v>
      </c>
      <c r="AW159" s="13" t="s">
        <v>33</v>
      </c>
      <c r="AX159" s="13" t="s">
        <v>72</v>
      </c>
      <c r="AY159" s="152" t="s">
        <v>121</v>
      </c>
    </row>
    <row r="160" spans="2:51" s="14" customFormat="1" ht="11.25">
      <c r="B160" s="158"/>
      <c r="D160" s="145" t="s">
        <v>132</v>
      </c>
      <c r="E160" s="159" t="s">
        <v>19</v>
      </c>
      <c r="F160" s="160" t="s">
        <v>135</v>
      </c>
      <c r="H160" s="161">
        <v>32.85</v>
      </c>
      <c r="I160" s="162"/>
      <c r="L160" s="158"/>
      <c r="M160" s="163"/>
      <c r="T160" s="164"/>
      <c r="AT160" s="159" t="s">
        <v>132</v>
      </c>
      <c r="AU160" s="159" t="s">
        <v>82</v>
      </c>
      <c r="AV160" s="14" t="s">
        <v>128</v>
      </c>
      <c r="AW160" s="14" t="s">
        <v>33</v>
      </c>
      <c r="AX160" s="14" t="s">
        <v>80</v>
      </c>
      <c r="AY160" s="159" t="s">
        <v>121</v>
      </c>
    </row>
    <row r="161" spans="2:65" s="1" customFormat="1" ht="33" customHeight="1">
      <c r="B161" s="32"/>
      <c r="C161" s="127" t="s">
        <v>8</v>
      </c>
      <c r="D161" s="127" t="s">
        <v>123</v>
      </c>
      <c r="E161" s="128" t="s">
        <v>220</v>
      </c>
      <c r="F161" s="129" t="s">
        <v>221</v>
      </c>
      <c r="G161" s="130" t="s">
        <v>186</v>
      </c>
      <c r="H161" s="131">
        <v>32.85</v>
      </c>
      <c r="I161" s="132"/>
      <c r="J161" s="133">
        <f>ROUND(I161*H161,2)</f>
        <v>0</v>
      </c>
      <c r="K161" s="129" t="s">
        <v>127</v>
      </c>
      <c r="L161" s="32"/>
      <c r="M161" s="134" t="s">
        <v>19</v>
      </c>
      <c r="N161" s="135" t="s">
        <v>43</v>
      </c>
      <c r="P161" s="136">
        <f>O161*H161</f>
        <v>0</v>
      </c>
      <c r="Q161" s="136">
        <v>0</v>
      </c>
      <c r="R161" s="136">
        <f>Q161*H161</f>
        <v>0</v>
      </c>
      <c r="S161" s="136">
        <v>0</v>
      </c>
      <c r="T161" s="137">
        <f>S161*H161</f>
        <v>0</v>
      </c>
      <c r="AR161" s="138" t="s">
        <v>128</v>
      </c>
      <c r="AT161" s="138" t="s">
        <v>123</v>
      </c>
      <c r="AU161" s="138" t="s">
        <v>82</v>
      </c>
      <c r="AY161" s="17" t="s">
        <v>121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7" t="s">
        <v>80</v>
      </c>
      <c r="BK161" s="139">
        <f>ROUND(I161*H161,2)</f>
        <v>0</v>
      </c>
      <c r="BL161" s="17" t="s">
        <v>128</v>
      </c>
      <c r="BM161" s="138" t="s">
        <v>222</v>
      </c>
    </row>
    <row r="162" spans="2:47" s="1" customFormat="1" ht="11.25">
      <c r="B162" s="32"/>
      <c r="D162" s="140" t="s">
        <v>130</v>
      </c>
      <c r="F162" s="141" t="s">
        <v>223</v>
      </c>
      <c r="I162" s="142"/>
      <c r="L162" s="32"/>
      <c r="M162" s="143"/>
      <c r="T162" s="53"/>
      <c r="AT162" s="17" t="s">
        <v>130</v>
      </c>
      <c r="AU162" s="17" t="s">
        <v>82</v>
      </c>
    </row>
    <row r="163" spans="2:51" s="12" customFormat="1" ht="11.25">
      <c r="B163" s="144"/>
      <c r="D163" s="145" t="s">
        <v>132</v>
      </c>
      <c r="E163" s="146" t="s">
        <v>19</v>
      </c>
      <c r="F163" s="147" t="s">
        <v>195</v>
      </c>
      <c r="H163" s="146" t="s">
        <v>19</v>
      </c>
      <c r="I163" s="148"/>
      <c r="L163" s="144"/>
      <c r="M163" s="149"/>
      <c r="T163" s="150"/>
      <c r="AT163" s="146" t="s">
        <v>132</v>
      </c>
      <c r="AU163" s="146" t="s">
        <v>82</v>
      </c>
      <c r="AV163" s="12" t="s">
        <v>80</v>
      </c>
      <c r="AW163" s="12" t="s">
        <v>33</v>
      </c>
      <c r="AX163" s="12" t="s">
        <v>72</v>
      </c>
      <c r="AY163" s="146" t="s">
        <v>121</v>
      </c>
    </row>
    <row r="164" spans="2:51" s="13" customFormat="1" ht="11.25">
      <c r="B164" s="151"/>
      <c r="D164" s="145" t="s">
        <v>132</v>
      </c>
      <c r="E164" s="152" t="s">
        <v>19</v>
      </c>
      <c r="F164" s="153" t="s">
        <v>224</v>
      </c>
      <c r="H164" s="154">
        <v>32.85</v>
      </c>
      <c r="I164" s="155"/>
      <c r="L164" s="151"/>
      <c r="M164" s="156"/>
      <c r="T164" s="157"/>
      <c r="AT164" s="152" t="s">
        <v>132</v>
      </c>
      <c r="AU164" s="152" t="s">
        <v>82</v>
      </c>
      <c r="AV164" s="13" t="s">
        <v>82</v>
      </c>
      <c r="AW164" s="13" t="s">
        <v>33</v>
      </c>
      <c r="AX164" s="13" t="s">
        <v>72</v>
      </c>
      <c r="AY164" s="152" t="s">
        <v>121</v>
      </c>
    </row>
    <row r="165" spans="2:51" s="14" customFormat="1" ht="11.25">
      <c r="B165" s="158"/>
      <c r="D165" s="145" t="s">
        <v>132</v>
      </c>
      <c r="E165" s="159" t="s">
        <v>19</v>
      </c>
      <c r="F165" s="160" t="s">
        <v>135</v>
      </c>
      <c r="H165" s="161">
        <v>32.85</v>
      </c>
      <c r="I165" s="162"/>
      <c r="L165" s="158"/>
      <c r="M165" s="163"/>
      <c r="T165" s="164"/>
      <c r="AT165" s="159" t="s">
        <v>132</v>
      </c>
      <c r="AU165" s="159" t="s">
        <v>82</v>
      </c>
      <c r="AV165" s="14" t="s">
        <v>128</v>
      </c>
      <c r="AW165" s="14" t="s">
        <v>33</v>
      </c>
      <c r="AX165" s="14" t="s">
        <v>80</v>
      </c>
      <c r="AY165" s="159" t="s">
        <v>121</v>
      </c>
    </row>
    <row r="166" spans="2:65" s="1" customFormat="1" ht="16.5" customHeight="1">
      <c r="B166" s="32"/>
      <c r="C166" s="165" t="s">
        <v>225</v>
      </c>
      <c r="D166" s="165" t="s">
        <v>226</v>
      </c>
      <c r="E166" s="166" t="s">
        <v>227</v>
      </c>
      <c r="F166" s="167" t="s">
        <v>228</v>
      </c>
      <c r="G166" s="168" t="s">
        <v>229</v>
      </c>
      <c r="H166" s="169">
        <v>59.13</v>
      </c>
      <c r="I166" s="170"/>
      <c r="J166" s="171">
        <f>ROUND(I166*H166,2)</f>
        <v>0</v>
      </c>
      <c r="K166" s="167" t="s">
        <v>19</v>
      </c>
      <c r="L166" s="172"/>
      <c r="M166" s="173" t="s">
        <v>19</v>
      </c>
      <c r="N166" s="174" t="s">
        <v>43</v>
      </c>
      <c r="P166" s="136">
        <f>O166*H166</f>
        <v>0</v>
      </c>
      <c r="Q166" s="136">
        <v>0</v>
      </c>
      <c r="R166" s="136">
        <f>Q166*H166</f>
        <v>0</v>
      </c>
      <c r="S166" s="136">
        <v>0</v>
      </c>
      <c r="T166" s="137">
        <f>S166*H166</f>
        <v>0</v>
      </c>
      <c r="AR166" s="138" t="s">
        <v>177</v>
      </c>
      <c r="AT166" s="138" t="s">
        <v>226</v>
      </c>
      <c r="AU166" s="138" t="s">
        <v>82</v>
      </c>
      <c r="AY166" s="17" t="s">
        <v>121</v>
      </c>
      <c r="BE166" s="139">
        <f>IF(N166="základní",J166,0)</f>
        <v>0</v>
      </c>
      <c r="BF166" s="139">
        <f>IF(N166="snížená",J166,0)</f>
        <v>0</v>
      </c>
      <c r="BG166" s="139">
        <f>IF(N166="zákl. přenesená",J166,0)</f>
        <v>0</v>
      </c>
      <c r="BH166" s="139">
        <f>IF(N166="sníž. přenesená",J166,0)</f>
        <v>0</v>
      </c>
      <c r="BI166" s="139">
        <f>IF(N166="nulová",J166,0)</f>
        <v>0</v>
      </c>
      <c r="BJ166" s="17" t="s">
        <v>80</v>
      </c>
      <c r="BK166" s="139">
        <f>ROUND(I166*H166,2)</f>
        <v>0</v>
      </c>
      <c r="BL166" s="17" t="s">
        <v>128</v>
      </c>
      <c r="BM166" s="138" t="s">
        <v>230</v>
      </c>
    </row>
    <row r="167" spans="2:51" s="12" customFormat="1" ht="11.25">
      <c r="B167" s="144"/>
      <c r="D167" s="145" t="s">
        <v>132</v>
      </c>
      <c r="E167" s="146" t="s">
        <v>19</v>
      </c>
      <c r="F167" s="147" t="s">
        <v>195</v>
      </c>
      <c r="H167" s="146" t="s">
        <v>19</v>
      </c>
      <c r="I167" s="148"/>
      <c r="L167" s="144"/>
      <c r="M167" s="149"/>
      <c r="T167" s="150"/>
      <c r="AT167" s="146" t="s">
        <v>132</v>
      </c>
      <c r="AU167" s="146" t="s">
        <v>82</v>
      </c>
      <c r="AV167" s="12" t="s">
        <v>80</v>
      </c>
      <c r="AW167" s="12" t="s">
        <v>33</v>
      </c>
      <c r="AX167" s="12" t="s">
        <v>72</v>
      </c>
      <c r="AY167" s="146" t="s">
        <v>121</v>
      </c>
    </row>
    <row r="168" spans="2:51" s="13" customFormat="1" ht="11.25">
      <c r="B168" s="151"/>
      <c r="D168" s="145" t="s">
        <v>132</v>
      </c>
      <c r="E168" s="152" t="s">
        <v>19</v>
      </c>
      <c r="F168" s="153" t="s">
        <v>224</v>
      </c>
      <c r="H168" s="154">
        <v>32.85</v>
      </c>
      <c r="I168" s="155"/>
      <c r="L168" s="151"/>
      <c r="M168" s="156"/>
      <c r="T168" s="157"/>
      <c r="AT168" s="152" t="s">
        <v>132</v>
      </c>
      <c r="AU168" s="152" t="s">
        <v>82</v>
      </c>
      <c r="AV168" s="13" t="s">
        <v>82</v>
      </c>
      <c r="AW168" s="13" t="s">
        <v>33</v>
      </c>
      <c r="AX168" s="13" t="s">
        <v>72</v>
      </c>
      <c r="AY168" s="152" t="s">
        <v>121</v>
      </c>
    </row>
    <row r="169" spans="2:51" s="14" customFormat="1" ht="11.25">
      <c r="B169" s="158"/>
      <c r="D169" s="145" t="s">
        <v>132</v>
      </c>
      <c r="E169" s="159" t="s">
        <v>19</v>
      </c>
      <c r="F169" s="160" t="s">
        <v>135</v>
      </c>
      <c r="H169" s="161">
        <v>32.85</v>
      </c>
      <c r="I169" s="162"/>
      <c r="L169" s="158"/>
      <c r="M169" s="163"/>
      <c r="T169" s="164"/>
      <c r="AT169" s="159" t="s">
        <v>132</v>
      </c>
      <c r="AU169" s="159" t="s">
        <v>82</v>
      </c>
      <c r="AV169" s="14" t="s">
        <v>128</v>
      </c>
      <c r="AW169" s="14" t="s">
        <v>33</v>
      </c>
      <c r="AX169" s="14" t="s">
        <v>80</v>
      </c>
      <c r="AY169" s="159" t="s">
        <v>121</v>
      </c>
    </row>
    <row r="170" spans="2:51" s="13" customFormat="1" ht="11.25">
      <c r="B170" s="151"/>
      <c r="D170" s="145" t="s">
        <v>132</v>
      </c>
      <c r="F170" s="153" t="s">
        <v>231</v>
      </c>
      <c r="H170" s="154">
        <v>59.13</v>
      </c>
      <c r="I170" s="155"/>
      <c r="L170" s="151"/>
      <c r="M170" s="156"/>
      <c r="T170" s="157"/>
      <c r="AT170" s="152" t="s">
        <v>132</v>
      </c>
      <c r="AU170" s="152" t="s">
        <v>82</v>
      </c>
      <c r="AV170" s="13" t="s">
        <v>82</v>
      </c>
      <c r="AW170" s="13" t="s">
        <v>4</v>
      </c>
      <c r="AX170" s="13" t="s">
        <v>80</v>
      </c>
      <c r="AY170" s="152" t="s">
        <v>121</v>
      </c>
    </row>
    <row r="171" spans="2:65" s="1" customFormat="1" ht="24.2" customHeight="1">
      <c r="B171" s="32"/>
      <c r="C171" s="127" t="s">
        <v>232</v>
      </c>
      <c r="D171" s="127" t="s">
        <v>123</v>
      </c>
      <c r="E171" s="128" t="s">
        <v>233</v>
      </c>
      <c r="F171" s="129" t="s">
        <v>234</v>
      </c>
      <c r="G171" s="130" t="s">
        <v>229</v>
      </c>
      <c r="H171" s="131">
        <v>159.804</v>
      </c>
      <c r="I171" s="132"/>
      <c r="J171" s="133">
        <f>ROUND(I171*H171,2)</f>
        <v>0</v>
      </c>
      <c r="K171" s="129" t="s">
        <v>19</v>
      </c>
      <c r="L171" s="32"/>
      <c r="M171" s="134" t="s">
        <v>19</v>
      </c>
      <c r="N171" s="135" t="s">
        <v>43</v>
      </c>
      <c r="P171" s="136">
        <f>O171*H171</f>
        <v>0</v>
      </c>
      <c r="Q171" s="136">
        <v>0</v>
      </c>
      <c r="R171" s="136">
        <f>Q171*H171</f>
        <v>0</v>
      </c>
      <c r="S171" s="136">
        <v>0</v>
      </c>
      <c r="T171" s="137">
        <f>S171*H171</f>
        <v>0</v>
      </c>
      <c r="AR171" s="138" t="s">
        <v>128</v>
      </c>
      <c r="AT171" s="138" t="s">
        <v>123</v>
      </c>
      <c r="AU171" s="138" t="s">
        <v>82</v>
      </c>
      <c r="AY171" s="17" t="s">
        <v>121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7" t="s">
        <v>80</v>
      </c>
      <c r="BK171" s="139">
        <f>ROUND(I171*H171,2)</f>
        <v>0</v>
      </c>
      <c r="BL171" s="17" t="s">
        <v>128</v>
      </c>
      <c r="BM171" s="138" t="s">
        <v>235</v>
      </c>
    </row>
    <row r="172" spans="2:51" s="13" customFormat="1" ht="11.25">
      <c r="B172" s="151"/>
      <c r="D172" s="145" t="s">
        <v>132</v>
      </c>
      <c r="E172" s="152" t="s">
        <v>19</v>
      </c>
      <c r="F172" s="153" t="s">
        <v>215</v>
      </c>
      <c r="H172" s="154">
        <v>77.6</v>
      </c>
      <c r="I172" s="155"/>
      <c r="L172" s="151"/>
      <c r="M172" s="156"/>
      <c r="T172" s="157"/>
      <c r="AT172" s="152" t="s">
        <v>132</v>
      </c>
      <c r="AU172" s="152" t="s">
        <v>82</v>
      </c>
      <c r="AV172" s="13" t="s">
        <v>82</v>
      </c>
      <c r="AW172" s="13" t="s">
        <v>33</v>
      </c>
      <c r="AX172" s="13" t="s">
        <v>72</v>
      </c>
      <c r="AY172" s="152" t="s">
        <v>121</v>
      </c>
    </row>
    <row r="173" spans="2:51" s="13" customFormat="1" ht="11.25">
      <c r="B173" s="151"/>
      <c r="D173" s="145" t="s">
        <v>132</v>
      </c>
      <c r="E173" s="152" t="s">
        <v>19</v>
      </c>
      <c r="F173" s="153" t="s">
        <v>216</v>
      </c>
      <c r="H173" s="154">
        <v>11.18</v>
      </c>
      <c r="I173" s="155"/>
      <c r="L173" s="151"/>
      <c r="M173" s="156"/>
      <c r="T173" s="157"/>
      <c r="AT173" s="152" t="s">
        <v>132</v>
      </c>
      <c r="AU173" s="152" t="s">
        <v>82</v>
      </c>
      <c r="AV173" s="13" t="s">
        <v>82</v>
      </c>
      <c r="AW173" s="13" t="s">
        <v>33</v>
      </c>
      <c r="AX173" s="13" t="s">
        <v>72</v>
      </c>
      <c r="AY173" s="152" t="s">
        <v>121</v>
      </c>
    </row>
    <row r="174" spans="2:51" s="14" customFormat="1" ht="11.25">
      <c r="B174" s="158"/>
      <c r="D174" s="145" t="s">
        <v>132</v>
      </c>
      <c r="E174" s="159" t="s">
        <v>19</v>
      </c>
      <c r="F174" s="160" t="s">
        <v>135</v>
      </c>
      <c r="H174" s="161">
        <v>88.78</v>
      </c>
      <c r="I174" s="162"/>
      <c r="L174" s="158"/>
      <c r="M174" s="163"/>
      <c r="T174" s="164"/>
      <c r="AT174" s="159" t="s">
        <v>132</v>
      </c>
      <c r="AU174" s="159" t="s">
        <v>82</v>
      </c>
      <c r="AV174" s="14" t="s">
        <v>128</v>
      </c>
      <c r="AW174" s="14" t="s">
        <v>33</v>
      </c>
      <c r="AX174" s="14" t="s">
        <v>80</v>
      </c>
      <c r="AY174" s="159" t="s">
        <v>121</v>
      </c>
    </row>
    <row r="175" spans="2:51" s="13" customFormat="1" ht="11.25">
      <c r="B175" s="151"/>
      <c r="D175" s="145" t="s">
        <v>132</v>
      </c>
      <c r="F175" s="153" t="s">
        <v>236</v>
      </c>
      <c r="H175" s="154">
        <v>159.804</v>
      </c>
      <c r="I175" s="155"/>
      <c r="L175" s="151"/>
      <c r="M175" s="156"/>
      <c r="T175" s="157"/>
      <c r="AT175" s="152" t="s">
        <v>132</v>
      </c>
      <c r="AU175" s="152" t="s">
        <v>82</v>
      </c>
      <c r="AV175" s="13" t="s">
        <v>82</v>
      </c>
      <c r="AW175" s="13" t="s">
        <v>4</v>
      </c>
      <c r="AX175" s="13" t="s">
        <v>80</v>
      </c>
      <c r="AY175" s="152" t="s">
        <v>121</v>
      </c>
    </row>
    <row r="176" spans="2:65" s="1" customFormat="1" ht="24.2" customHeight="1">
      <c r="B176" s="32"/>
      <c r="C176" s="127" t="s">
        <v>237</v>
      </c>
      <c r="D176" s="127" t="s">
        <v>123</v>
      </c>
      <c r="E176" s="128" t="s">
        <v>233</v>
      </c>
      <c r="F176" s="129" t="s">
        <v>234</v>
      </c>
      <c r="G176" s="130" t="s">
        <v>229</v>
      </c>
      <c r="H176" s="131">
        <v>59.13</v>
      </c>
      <c r="I176" s="132"/>
      <c r="J176" s="133">
        <f>ROUND(I176*H176,2)</f>
        <v>0</v>
      </c>
      <c r="K176" s="129" t="s">
        <v>19</v>
      </c>
      <c r="L176" s="32"/>
      <c r="M176" s="134" t="s">
        <v>19</v>
      </c>
      <c r="N176" s="135" t="s">
        <v>43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128</v>
      </c>
      <c r="AT176" s="138" t="s">
        <v>123</v>
      </c>
      <c r="AU176" s="138" t="s">
        <v>82</v>
      </c>
      <c r="AY176" s="17" t="s">
        <v>121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7" t="s">
        <v>80</v>
      </c>
      <c r="BK176" s="139">
        <f>ROUND(I176*H176,2)</f>
        <v>0</v>
      </c>
      <c r="BL176" s="17" t="s">
        <v>128</v>
      </c>
      <c r="BM176" s="138" t="s">
        <v>238</v>
      </c>
    </row>
    <row r="177" spans="2:51" s="12" customFormat="1" ht="11.25">
      <c r="B177" s="144"/>
      <c r="D177" s="145" t="s">
        <v>132</v>
      </c>
      <c r="E177" s="146" t="s">
        <v>19</v>
      </c>
      <c r="F177" s="147" t="s">
        <v>195</v>
      </c>
      <c r="H177" s="146" t="s">
        <v>19</v>
      </c>
      <c r="I177" s="148"/>
      <c r="L177" s="144"/>
      <c r="M177" s="149"/>
      <c r="T177" s="150"/>
      <c r="AT177" s="146" t="s">
        <v>132</v>
      </c>
      <c r="AU177" s="146" t="s">
        <v>82</v>
      </c>
      <c r="AV177" s="12" t="s">
        <v>80</v>
      </c>
      <c r="AW177" s="12" t="s">
        <v>33</v>
      </c>
      <c r="AX177" s="12" t="s">
        <v>72</v>
      </c>
      <c r="AY177" s="146" t="s">
        <v>121</v>
      </c>
    </row>
    <row r="178" spans="2:51" s="13" customFormat="1" ht="11.25">
      <c r="B178" s="151"/>
      <c r="D178" s="145" t="s">
        <v>132</v>
      </c>
      <c r="E178" s="152" t="s">
        <v>19</v>
      </c>
      <c r="F178" s="153" t="s">
        <v>239</v>
      </c>
      <c r="H178" s="154">
        <v>32.85</v>
      </c>
      <c r="I178" s="155"/>
      <c r="L178" s="151"/>
      <c r="M178" s="156"/>
      <c r="T178" s="157"/>
      <c r="AT178" s="152" t="s">
        <v>132</v>
      </c>
      <c r="AU178" s="152" t="s">
        <v>82</v>
      </c>
      <c r="AV178" s="13" t="s">
        <v>82</v>
      </c>
      <c r="AW178" s="13" t="s">
        <v>33</v>
      </c>
      <c r="AX178" s="13" t="s">
        <v>72</v>
      </c>
      <c r="AY178" s="152" t="s">
        <v>121</v>
      </c>
    </row>
    <row r="179" spans="2:51" s="14" customFormat="1" ht="11.25">
      <c r="B179" s="158"/>
      <c r="D179" s="145" t="s">
        <v>132</v>
      </c>
      <c r="E179" s="159" t="s">
        <v>19</v>
      </c>
      <c r="F179" s="160" t="s">
        <v>135</v>
      </c>
      <c r="H179" s="161">
        <v>32.85</v>
      </c>
      <c r="I179" s="162"/>
      <c r="L179" s="158"/>
      <c r="M179" s="163"/>
      <c r="T179" s="164"/>
      <c r="AT179" s="159" t="s">
        <v>132</v>
      </c>
      <c r="AU179" s="159" t="s">
        <v>82</v>
      </c>
      <c r="AV179" s="14" t="s">
        <v>128</v>
      </c>
      <c r="AW179" s="14" t="s">
        <v>33</v>
      </c>
      <c r="AX179" s="14" t="s">
        <v>80</v>
      </c>
      <c r="AY179" s="159" t="s">
        <v>121</v>
      </c>
    </row>
    <row r="180" spans="2:51" s="13" customFormat="1" ht="11.25">
      <c r="B180" s="151"/>
      <c r="D180" s="145" t="s">
        <v>132</v>
      </c>
      <c r="F180" s="153" t="s">
        <v>231</v>
      </c>
      <c r="H180" s="154">
        <v>59.13</v>
      </c>
      <c r="I180" s="155"/>
      <c r="L180" s="151"/>
      <c r="M180" s="156"/>
      <c r="T180" s="157"/>
      <c r="AT180" s="152" t="s">
        <v>132</v>
      </c>
      <c r="AU180" s="152" t="s">
        <v>82</v>
      </c>
      <c r="AV180" s="13" t="s">
        <v>82</v>
      </c>
      <c r="AW180" s="13" t="s">
        <v>4</v>
      </c>
      <c r="AX180" s="13" t="s">
        <v>80</v>
      </c>
      <c r="AY180" s="152" t="s">
        <v>121</v>
      </c>
    </row>
    <row r="181" spans="2:65" s="1" customFormat="1" ht="24.2" customHeight="1">
      <c r="B181" s="32"/>
      <c r="C181" s="127" t="s">
        <v>240</v>
      </c>
      <c r="D181" s="127" t="s">
        <v>123</v>
      </c>
      <c r="E181" s="128" t="s">
        <v>241</v>
      </c>
      <c r="F181" s="129" t="s">
        <v>242</v>
      </c>
      <c r="G181" s="130" t="s">
        <v>126</v>
      </c>
      <c r="H181" s="131">
        <v>84</v>
      </c>
      <c r="I181" s="132"/>
      <c r="J181" s="133">
        <f>ROUND(I181*H181,2)</f>
        <v>0</v>
      </c>
      <c r="K181" s="129" t="s">
        <v>127</v>
      </c>
      <c r="L181" s="32"/>
      <c r="M181" s="134" t="s">
        <v>19</v>
      </c>
      <c r="N181" s="135" t="s">
        <v>43</v>
      </c>
      <c r="P181" s="136">
        <f>O181*H181</f>
        <v>0</v>
      </c>
      <c r="Q181" s="136">
        <v>0</v>
      </c>
      <c r="R181" s="136">
        <f>Q181*H181</f>
        <v>0</v>
      </c>
      <c r="S181" s="136">
        <v>0</v>
      </c>
      <c r="T181" s="137">
        <f>S181*H181</f>
        <v>0</v>
      </c>
      <c r="AR181" s="138" t="s">
        <v>128</v>
      </c>
      <c r="AT181" s="138" t="s">
        <v>123</v>
      </c>
      <c r="AU181" s="138" t="s">
        <v>82</v>
      </c>
      <c r="AY181" s="17" t="s">
        <v>121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7" t="s">
        <v>80</v>
      </c>
      <c r="BK181" s="139">
        <f>ROUND(I181*H181,2)</f>
        <v>0</v>
      </c>
      <c r="BL181" s="17" t="s">
        <v>128</v>
      </c>
      <c r="BM181" s="138" t="s">
        <v>243</v>
      </c>
    </row>
    <row r="182" spans="2:47" s="1" customFormat="1" ht="11.25">
      <c r="B182" s="32"/>
      <c r="D182" s="140" t="s">
        <v>130</v>
      </c>
      <c r="F182" s="141" t="s">
        <v>244</v>
      </c>
      <c r="I182" s="142"/>
      <c r="L182" s="32"/>
      <c r="M182" s="143"/>
      <c r="T182" s="53"/>
      <c r="AT182" s="17" t="s">
        <v>130</v>
      </c>
      <c r="AU182" s="17" t="s">
        <v>82</v>
      </c>
    </row>
    <row r="183" spans="2:51" s="12" customFormat="1" ht="11.25">
      <c r="B183" s="144"/>
      <c r="D183" s="145" t="s">
        <v>132</v>
      </c>
      <c r="E183" s="146" t="s">
        <v>19</v>
      </c>
      <c r="F183" s="147" t="s">
        <v>245</v>
      </c>
      <c r="H183" s="146" t="s">
        <v>19</v>
      </c>
      <c r="I183" s="148"/>
      <c r="L183" s="144"/>
      <c r="M183" s="149"/>
      <c r="T183" s="150"/>
      <c r="AT183" s="146" t="s">
        <v>132</v>
      </c>
      <c r="AU183" s="146" t="s">
        <v>82</v>
      </c>
      <c r="AV183" s="12" t="s">
        <v>80</v>
      </c>
      <c r="AW183" s="12" t="s">
        <v>33</v>
      </c>
      <c r="AX183" s="12" t="s">
        <v>72</v>
      </c>
      <c r="AY183" s="146" t="s">
        <v>121</v>
      </c>
    </row>
    <row r="184" spans="2:51" s="13" customFormat="1" ht="11.25">
      <c r="B184" s="151"/>
      <c r="D184" s="145" t="s">
        <v>132</v>
      </c>
      <c r="E184" s="152" t="s">
        <v>19</v>
      </c>
      <c r="F184" s="153" t="s">
        <v>246</v>
      </c>
      <c r="H184" s="154">
        <v>84</v>
      </c>
      <c r="I184" s="155"/>
      <c r="L184" s="151"/>
      <c r="M184" s="156"/>
      <c r="T184" s="157"/>
      <c r="AT184" s="152" t="s">
        <v>132</v>
      </c>
      <c r="AU184" s="152" t="s">
        <v>82</v>
      </c>
      <c r="AV184" s="13" t="s">
        <v>82</v>
      </c>
      <c r="AW184" s="13" t="s">
        <v>33</v>
      </c>
      <c r="AX184" s="13" t="s">
        <v>72</v>
      </c>
      <c r="AY184" s="152" t="s">
        <v>121</v>
      </c>
    </row>
    <row r="185" spans="2:51" s="14" customFormat="1" ht="11.25">
      <c r="B185" s="158"/>
      <c r="D185" s="145" t="s">
        <v>132</v>
      </c>
      <c r="E185" s="159" t="s">
        <v>19</v>
      </c>
      <c r="F185" s="160" t="s">
        <v>135</v>
      </c>
      <c r="H185" s="161">
        <v>84</v>
      </c>
      <c r="I185" s="162"/>
      <c r="L185" s="158"/>
      <c r="M185" s="163"/>
      <c r="T185" s="164"/>
      <c r="AT185" s="159" t="s">
        <v>132</v>
      </c>
      <c r="AU185" s="159" t="s">
        <v>82</v>
      </c>
      <c r="AV185" s="14" t="s">
        <v>128</v>
      </c>
      <c r="AW185" s="14" t="s">
        <v>33</v>
      </c>
      <c r="AX185" s="14" t="s">
        <v>80</v>
      </c>
      <c r="AY185" s="159" t="s">
        <v>121</v>
      </c>
    </row>
    <row r="186" spans="2:65" s="1" customFormat="1" ht="16.5" customHeight="1">
      <c r="B186" s="32"/>
      <c r="C186" s="165" t="s">
        <v>247</v>
      </c>
      <c r="D186" s="165" t="s">
        <v>226</v>
      </c>
      <c r="E186" s="166" t="s">
        <v>248</v>
      </c>
      <c r="F186" s="167" t="s">
        <v>249</v>
      </c>
      <c r="G186" s="168" t="s">
        <v>229</v>
      </c>
      <c r="H186" s="169">
        <v>22.68</v>
      </c>
      <c r="I186" s="170"/>
      <c r="J186" s="171">
        <f>ROUND(I186*H186,2)</f>
        <v>0</v>
      </c>
      <c r="K186" s="167" t="s">
        <v>127</v>
      </c>
      <c r="L186" s="172"/>
      <c r="M186" s="173" t="s">
        <v>19</v>
      </c>
      <c r="N186" s="174" t="s">
        <v>43</v>
      </c>
      <c r="P186" s="136">
        <f>O186*H186</f>
        <v>0</v>
      </c>
      <c r="Q186" s="136">
        <v>1</v>
      </c>
      <c r="R186" s="136">
        <f>Q186*H186</f>
        <v>22.68</v>
      </c>
      <c r="S186" s="136">
        <v>0</v>
      </c>
      <c r="T186" s="137">
        <f>S186*H186</f>
        <v>0</v>
      </c>
      <c r="AR186" s="138" t="s">
        <v>177</v>
      </c>
      <c r="AT186" s="138" t="s">
        <v>226</v>
      </c>
      <c r="AU186" s="138" t="s">
        <v>82</v>
      </c>
      <c r="AY186" s="17" t="s">
        <v>121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7" t="s">
        <v>80</v>
      </c>
      <c r="BK186" s="139">
        <f>ROUND(I186*H186,2)</f>
        <v>0</v>
      </c>
      <c r="BL186" s="17" t="s">
        <v>128</v>
      </c>
      <c r="BM186" s="138" t="s">
        <v>250</v>
      </c>
    </row>
    <row r="187" spans="2:51" s="13" customFormat="1" ht="11.25">
      <c r="B187" s="151"/>
      <c r="D187" s="145" t="s">
        <v>132</v>
      </c>
      <c r="E187" s="152" t="s">
        <v>19</v>
      </c>
      <c r="F187" s="153" t="s">
        <v>251</v>
      </c>
      <c r="H187" s="154">
        <v>12.6</v>
      </c>
      <c r="I187" s="155"/>
      <c r="L187" s="151"/>
      <c r="M187" s="156"/>
      <c r="T187" s="157"/>
      <c r="AT187" s="152" t="s">
        <v>132</v>
      </c>
      <c r="AU187" s="152" t="s">
        <v>82</v>
      </c>
      <c r="AV187" s="13" t="s">
        <v>82</v>
      </c>
      <c r="AW187" s="13" t="s">
        <v>33</v>
      </c>
      <c r="AX187" s="13" t="s">
        <v>72</v>
      </c>
      <c r="AY187" s="152" t="s">
        <v>121</v>
      </c>
    </row>
    <row r="188" spans="2:51" s="14" customFormat="1" ht="11.25">
      <c r="B188" s="158"/>
      <c r="D188" s="145" t="s">
        <v>132</v>
      </c>
      <c r="E188" s="159" t="s">
        <v>19</v>
      </c>
      <c r="F188" s="160" t="s">
        <v>135</v>
      </c>
      <c r="H188" s="161">
        <v>12.6</v>
      </c>
      <c r="I188" s="162"/>
      <c r="L188" s="158"/>
      <c r="M188" s="163"/>
      <c r="T188" s="164"/>
      <c r="AT188" s="159" t="s">
        <v>132</v>
      </c>
      <c r="AU188" s="159" t="s">
        <v>82</v>
      </c>
      <c r="AV188" s="14" t="s">
        <v>128</v>
      </c>
      <c r="AW188" s="14" t="s">
        <v>33</v>
      </c>
      <c r="AX188" s="14" t="s">
        <v>80</v>
      </c>
      <c r="AY188" s="159" t="s">
        <v>121</v>
      </c>
    </row>
    <row r="189" spans="2:51" s="13" customFormat="1" ht="11.25">
      <c r="B189" s="151"/>
      <c r="D189" s="145" t="s">
        <v>132</v>
      </c>
      <c r="F189" s="153" t="s">
        <v>252</v>
      </c>
      <c r="H189" s="154">
        <v>22.68</v>
      </c>
      <c r="I189" s="155"/>
      <c r="L189" s="151"/>
      <c r="M189" s="156"/>
      <c r="T189" s="157"/>
      <c r="AT189" s="152" t="s">
        <v>132</v>
      </c>
      <c r="AU189" s="152" t="s">
        <v>82</v>
      </c>
      <c r="AV189" s="13" t="s">
        <v>82</v>
      </c>
      <c r="AW189" s="13" t="s">
        <v>4</v>
      </c>
      <c r="AX189" s="13" t="s">
        <v>80</v>
      </c>
      <c r="AY189" s="152" t="s">
        <v>121</v>
      </c>
    </row>
    <row r="190" spans="2:65" s="1" customFormat="1" ht="24.2" customHeight="1">
      <c r="B190" s="32"/>
      <c r="C190" s="127" t="s">
        <v>7</v>
      </c>
      <c r="D190" s="127" t="s">
        <v>123</v>
      </c>
      <c r="E190" s="128" t="s">
        <v>253</v>
      </c>
      <c r="F190" s="129" t="s">
        <v>254</v>
      </c>
      <c r="G190" s="130" t="s">
        <v>126</v>
      </c>
      <c r="H190" s="131">
        <v>84</v>
      </c>
      <c r="I190" s="132"/>
      <c r="J190" s="133">
        <f>ROUND(I190*H190,2)</f>
        <v>0</v>
      </c>
      <c r="K190" s="129" t="s">
        <v>127</v>
      </c>
      <c r="L190" s="32"/>
      <c r="M190" s="134" t="s">
        <v>19</v>
      </c>
      <c r="N190" s="135" t="s">
        <v>43</v>
      </c>
      <c r="P190" s="136">
        <f>O190*H190</f>
        <v>0</v>
      </c>
      <c r="Q190" s="136">
        <v>0</v>
      </c>
      <c r="R190" s="136">
        <f>Q190*H190</f>
        <v>0</v>
      </c>
      <c r="S190" s="136">
        <v>0</v>
      </c>
      <c r="T190" s="137">
        <f>S190*H190</f>
        <v>0</v>
      </c>
      <c r="AR190" s="138" t="s">
        <v>128</v>
      </c>
      <c r="AT190" s="138" t="s">
        <v>123</v>
      </c>
      <c r="AU190" s="138" t="s">
        <v>82</v>
      </c>
      <c r="AY190" s="17" t="s">
        <v>121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7" t="s">
        <v>80</v>
      </c>
      <c r="BK190" s="139">
        <f>ROUND(I190*H190,2)</f>
        <v>0</v>
      </c>
      <c r="BL190" s="17" t="s">
        <v>128</v>
      </c>
      <c r="BM190" s="138" t="s">
        <v>255</v>
      </c>
    </row>
    <row r="191" spans="2:47" s="1" customFormat="1" ht="11.25">
      <c r="B191" s="32"/>
      <c r="D191" s="140" t="s">
        <v>130</v>
      </c>
      <c r="F191" s="141" t="s">
        <v>256</v>
      </c>
      <c r="I191" s="142"/>
      <c r="L191" s="32"/>
      <c r="M191" s="143"/>
      <c r="T191" s="53"/>
      <c r="AT191" s="17" t="s">
        <v>130</v>
      </c>
      <c r="AU191" s="17" t="s">
        <v>82</v>
      </c>
    </row>
    <row r="192" spans="2:51" s="12" customFormat="1" ht="11.25">
      <c r="B192" s="144"/>
      <c r="D192" s="145" t="s">
        <v>132</v>
      </c>
      <c r="E192" s="146" t="s">
        <v>19</v>
      </c>
      <c r="F192" s="147" t="s">
        <v>245</v>
      </c>
      <c r="H192" s="146" t="s">
        <v>19</v>
      </c>
      <c r="I192" s="148"/>
      <c r="L192" s="144"/>
      <c r="M192" s="149"/>
      <c r="T192" s="150"/>
      <c r="AT192" s="146" t="s">
        <v>132</v>
      </c>
      <c r="AU192" s="146" t="s">
        <v>82</v>
      </c>
      <c r="AV192" s="12" t="s">
        <v>80</v>
      </c>
      <c r="AW192" s="12" t="s">
        <v>33</v>
      </c>
      <c r="AX192" s="12" t="s">
        <v>72</v>
      </c>
      <c r="AY192" s="146" t="s">
        <v>121</v>
      </c>
    </row>
    <row r="193" spans="2:51" s="13" customFormat="1" ht="11.25">
      <c r="B193" s="151"/>
      <c r="D193" s="145" t="s">
        <v>132</v>
      </c>
      <c r="E193" s="152" t="s">
        <v>19</v>
      </c>
      <c r="F193" s="153" t="s">
        <v>246</v>
      </c>
      <c r="H193" s="154">
        <v>84</v>
      </c>
      <c r="I193" s="155"/>
      <c r="L193" s="151"/>
      <c r="M193" s="156"/>
      <c r="T193" s="157"/>
      <c r="AT193" s="152" t="s">
        <v>132</v>
      </c>
      <c r="AU193" s="152" t="s">
        <v>82</v>
      </c>
      <c r="AV193" s="13" t="s">
        <v>82</v>
      </c>
      <c r="AW193" s="13" t="s">
        <v>33</v>
      </c>
      <c r="AX193" s="13" t="s">
        <v>72</v>
      </c>
      <c r="AY193" s="152" t="s">
        <v>121</v>
      </c>
    </row>
    <row r="194" spans="2:51" s="14" customFormat="1" ht="11.25">
      <c r="B194" s="158"/>
      <c r="D194" s="145" t="s">
        <v>132</v>
      </c>
      <c r="E194" s="159" t="s">
        <v>19</v>
      </c>
      <c r="F194" s="160" t="s">
        <v>135</v>
      </c>
      <c r="H194" s="161">
        <v>84</v>
      </c>
      <c r="I194" s="162"/>
      <c r="L194" s="158"/>
      <c r="M194" s="163"/>
      <c r="T194" s="164"/>
      <c r="AT194" s="159" t="s">
        <v>132</v>
      </c>
      <c r="AU194" s="159" t="s">
        <v>82</v>
      </c>
      <c r="AV194" s="14" t="s">
        <v>128</v>
      </c>
      <c r="AW194" s="14" t="s">
        <v>33</v>
      </c>
      <c r="AX194" s="14" t="s">
        <v>80</v>
      </c>
      <c r="AY194" s="159" t="s">
        <v>121</v>
      </c>
    </row>
    <row r="195" spans="2:65" s="1" customFormat="1" ht="16.5" customHeight="1">
      <c r="B195" s="32"/>
      <c r="C195" s="165" t="s">
        <v>257</v>
      </c>
      <c r="D195" s="165" t="s">
        <v>226</v>
      </c>
      <c r="E195" s="166" t="s">
        <v>258</v>
      </c>
      <c r="F195" s="167" t="s">
        <v>259</v>
      </c>
      <c r="G195" s="168" t="s">
        <v>260</v>
      </c>
      <c r="H195" s="169">
        <v>1.26</v>
      </c>
      <c r="I195" s="170"/>
      <c r="J195" s="171">
        <f>ROUND(I195*H195,2)</f>
        <v>0</v>
      </c>
      <c r="K195" s="167" t="s">
        <v>127</v>
      </c>
      <c r="L195" s="172"/>
      <c r="M195" s="173" t="s">
        <v>19</v>
      </c>
      <c r="N195" s="174" t="s">
        <v>43</v>
      </c>
      <c r="P195" s="136">
        <f>O195*H195</f>
        <v>0</v>
      </c>
      <c r="Q195" s="136">
        <v>0.001</v>
      </c>
      <c r="R195" s="136">
        <f>Q195*H195</f>
        <v>0.00126</v>
      </c>
      <c r="S195" s="136">
        <v>0</v>
      </c>
      <c r="T195" s="137">
        <f>S195*H195</f>
        <v>0</v>
      </c>
      <c r="AR195" s="138" t="s">
        <v>177</v>
      </c>
      <c r="AT195" s="138" t="s">
        <v>226</v>
      </c>
      <c r="AU195" s="138" t="s">
        <v>82</v>
      </c>
      <c r="AY195" s="17" t="s">
        <v>121</v>
      </c>
      <c r="BE195" s="139">
        <f>IF(N195="základní",J195,0)</f>
        <v>0</v>
      </c>
      <c r="BF195" s="139">
        <f>IF(N195="snížená",J195,0)</f>
        <v>0</v>
      </c>
      <c r="BG195" s="139">
        <f>IF(N195="zákl. přenesená",J195,0)</f>
        <v>0</v>
      </c>
      <c r="BH195" s="139">
        <f>IF(N195="sníž. přenesená",J195,0)</f>
        <v>0</v>
      </c>
      <c r="BI195" s="139">
        <f>IF(N195="nulová",J195,0)</f>
        <v>0</v>
      </c>
      <c r="BJ195" s="17" t="s">
        <v>80</v>
      </c>
      <c r="BK195" s="139">
        <f>ROUND(I195*H195,2)</f>
        <v>0</v>
      </c>
      <c r="BL195" s="17" t="s">
        <v>128</v>
      </c>
      <c r="BM195" s="138" t="s">
        <v>261</v>
      </c>
    </row>
    <row r="196" spans="2:51" s="13" customFormat="1" ht="11.25">
      <c r="B196" s="151"/>
      <c r="D196" s="145" t="s">
        <v>132</v>
      </c>
      <c r="E196" s="152" t="s">
        <v>19</v>
      </c>
      <c r="F196" s="153" t="s">
        <v>246</v>
      </c>
      <c r="H196" s="154">
        <v>84</v>
      </c>
      <c r="I196" s="155"/>
      <c r="L196" s="151"/>
      <c r="M196" s="156"/>
      <c r="T196" s="157"/>
      <c r="AT196" s="152" t="s">
        <v>132</v>
      </c>
      <c r="AU196" s="152" t="s">
        <v>82</v>
      </c>
      <c r="AV196" s="13" t="s">
        <v>82</v>
      </c>
      <c r="AW196" s="13" t="s">
        <v>33</v>
      </c>
      <c r="AX196" s="13" t="s">
        <v>72</v>
      </c>
      <c r="AY196" s="152" t="s">
        <v>121</v>
      </c>
    </row>
    <row r="197" spans="2:51" s="14" customFormat="1" ht="11.25">
      <c r="B197" s="158"/>
      <c r="D197" s="145" t="s">
        <v>132</v>
      </c>
      <c r="E197" s="159" t="s">
        <v>19</v>
      </c>
      <c r="F197" s="160" t="s">
        <v>135</v>
      </c>
      <c r="H197" s="161">
        <v>84</v>
      </c>
      <c r="I197" s="162"/>
      <c r="L197" s="158"/>
      <c r="M197" s="163"/>
      <c r="T197" s="164"/>
      <c r="AT197" s="159" t="s">
        <v>132</v>
      </c>
      <c r="AU197" s="159" t="s">
        <v>82</v>
      </c>
      <c r="AV197" s="14" t="s">
        <v>128</v>
      </c>
      <c r="AW197" s="14" t="s">
        <v>33</v>
      </c>
      <c r="AX197" s="14" t="s">
        <v>80</v>
      </c>
      <c r="AY197" s="159" t="s">
        <v>121</v>
      </c>
    </row>
    <row r="198" spans="2:51" s="13" customFormat="1" ht="11.25">
      <c r="B198" s="151"/>
      <c r="D198" s="145" t="s">
        <v>132</v>
      </c>
      <c r="F198" s="153" t="s">
        <v>262</v>
      </c>
      <c r="H198" s="154">
        <v>1.26</v>
      </c>
      <c r="I198" s="155"/>
      <c r="L198" s="151"/>
      <c r="M198" s="156"/>
      <c r="T198" s="157"/>
      <c r="AT198" s="152" t="s">
        <v>132</v>
      </c>
      <c r="AU198" s="152" t="s">
        <v>82</v>
      </c>
      <c r="AV198" s="13" t="s">
        <v>82</v>
      </c>
      <c r="AW198" s="13" t="s">
        <v>4</v>
      </c>
      <c r="AX198" s="13" t="s">
        <v>80</v>
      </c>
      <c r="AY198" s="152" t="s">
        <v>121</v>
      </c>
    </row>
    <row r="199" spans="2:65" s="1" customFormat="1" ht="21.75" customHeight="1">
      <c r="B199" s="32"/>
      <c r="C199" s="127" t="s">
        <v>263</v>
      </c>
      <c r="D199" s="127" t="s">
        <v>123</v>
      </c>
      <c r="E199" s="128" t="s">
        <v>264</v>
      </c>
      <c r="F199" s="129" t="s">
        <v>265</v>
      </c>
      <c r="G199" s="130" t="s">
        <v>126</v>
      </c>
      <c r="H199" s="131">
        <v>219</v>
      </c>
      <c r="I199" s="132"/>
      <c r="J199" s="133">
        <f>ROUND(I199*H199,2)</f>
        <v>0</v>
      </c>
      <c r="K199" s="129" t="s">
        <v>127</v>
      </c>
      <c r="L199" s="32"/>
      <c r="M199" s="134" t="s">
        <v>19</v>
      </c>
      <c r="N199" s="135" t="s">
        <v>43</v>
      </c>
      <c r="P199" s="136">
        <f>O199*H199</f>
        <v>0</v>
      </c>
      <c r="Q199" s="136">
        <v>0</v>
      </c>
      <c r="R199" s="136">
        <f>Q199*H199</f>
        <v>0</v>
      </c>
      <c r="S199" s="136">
        <v>0</v>
      </c>
      <c r="T199" s="137">
        <f>S199*H199</f>
        <v>0</v>
      </c>
      <c r="AR199" s="138" t="s">
        <v>128</v>
      </c>
      <c r="AT199" s="138" t="s">
        <v>123</v>
      </c>
      <c r="AU199" s="138" t="s">
        <v>82</v>
      </c>
      <c r="AY199" s="17" t="s">
        <v>121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7" t="s">
        <v>80</v>
      </c>
      <c r="BK199" s="139">
        <f>ROUND(I199*H199,2)</f>
        <v>0</v>
      </c>
      <c r="BL199" s="17" t="s">
        <v>128</v>
      </c>
      <c r="BM199" s="138" t="s">
        <v>266</v>
      </c>
    </row>
    <row r="200" spans="2:47" s="1" customFormat="1" ht="11.25">
      <c r="B200" s="32"/>
      <c r="D200" s="140" t="s">
        <v>130</v>
      </c>
      <c r="F200" s="141" t="s">
        <v>267</v>
      </c>
      <c r="I200" s="142"/>
      <c r="L200" s="32"/>
      <c r="M200" s="143"/>
      <c r="T200" s="53"/>
      <c r="AT200" s="17" t="s">
        <v>130</v>
      </c>
      <c r="AU200" s="17" t="s">
        <v>82</v>
      </c>
    </row>
    <row r="201" spans="2:51" s="13" customFormat="1" ht="11.25">
      <c r="B201" s="151"/>
      <c r="D201" s="145" t="s">
        <v>132</v>
      </c>
      <c r="E201" s="152" t="s">
        <v>19</v>
      </c>
      <c r="F201" s="153" t="s">
        <v>268</v>
      </c>
      <c r="H201" s="154">
        <v>219</v>
      </c>
      <c r="I201" s="155"/>
      <c r="L201" s="151"/>
      <c r="M201" s="156"/>
      <c r="T201" s="157"/>
      <c r="AT201" s="152" t="s">
        <v>132</v>
      </c>
      <c r="AU201" s="152" t="s">
        <v>82</v>
      </c>
      <c r="AV201" s="13" t="s">
        <v>82</v>
      </c>
      <c r="AW201" s="13" t="s">
        <v>33</v>
      </c>
      <c r="AX201" s="13" t="s">
        <v>72</v>
      </c>
      <c r="AY201" s="152" t="s">
        <v>121</v>
      </c>
    </row>
    <row r="202" spans="2:51" s="14" customFormat="1" ht="11.25">
      <c r="B202" s="158"/>
      <c r="D202" s="145" t="s">
        <v>132</v>
      </c>
      <c r="E202" s="159" t="s">
        <v>19</v>
      </c>
      <c r="F202" s="160" t="s">
        <v>135</v>
      </c>
      <c r="H202" s="161">
        <v>219</v>
      </c>
      <c r="I202" s="162"/>
      <c r="L202" s="158"/>
      <c r="M202" s="163"/>
      <c r="T202" s="164"/>
      <c r="AT202" s="159" t="s">
        <v>132</v>
      </c>
      <c r="AU202" s="159" t="s">
        <v>82</v>
      </c>
      <c r="AV202" s="14" t="s">
        <v>128</v>
      </c>
      <c r="AW202" s="14" t="s">
        <v>33</v>
      </c>
      <c r="AX202" s="14" t="s">
        <v>80</v>
      </c>
      <c r="AY202" s="159" t="s">
        <v>121</v>
      </c>
    </row>
    <row r="203" spans="2:63" s="11" customFormat="1" ht="22.9" customHeight="1">
      <c r="B203" s="115"/>
      <c r="D203" s="116" t="s">
        <v>71</v>
      </c>
      <c r="E203" s="125" t="s">
        <v>156</v>
      </c>
      <c r="F203" s="125" t="s">
        <v>269</v>
      </c>
      <c r="I203" s="118"/>
      <c r="J203" s="126">
        <f>BK203</f>
        <v>0</v>
      </c>
      <c r="L203" s="115"/>
      <c r="M203" s="120"/>
      <c r="P203" s="121">
        <f>SUM(P204:P243)</f>
        <v>0</v>
      </c>
      <c r="R203" s="121">
        <f>SUM(R204:R243)</f>
        <v>68.83276599999999</v>
      </c>
      <c r="T203" s="122">
        <f>SUM(T204:T243)</f>
        <v>0</v>
      </c>
      <c r="AR203" s="116" t="s">
        <v>80</v>
      </c>
      <c r="AT203" s="123" t="s">
        <v>71</v>
      </c>
      <c r="AU203" s="123" t="s">
        <v>80</v>
      </c>
      <c r="AY203" s="116" t="s">
        <v>121</v>
      </c>
      <c r="BK203" s="124">
        <f>SUM(BK204:BK243)</f>
        <v>0</v>
      </c>
    </row>
    <row r="204" spans="2:65" s="1" customFormat="1" ht="21.75" customHeight="1">
      <c r="B204" s="32"/>
      <c r="C204" s="127" t="s">
        <v>270</v>
      </c>
      <c r="D204" s="127" t="s">
        <v>123</v>
      </c>
      <c r="E204" s="128" t="s">
        <v>271</v>
      </c>
      <c r="F204" s="129" t="s">
        <v>272</v>
      </c>
      <c r="G204" s="130" t="s">
        <v>126</v>
      </c>
      <c r="H204" s="131">
        <v>194</v>
      </c>
      <c r="I204" s="132"/>
      <c r="J204" s="133">
        <f>ROUND(I204*H204,2)</f>
        <v>0</v>
      </c>
      <c r="K204" s="129" t="s">
        <v>127</v>
      </c>
      <c r="L204" s="32"/>
      <c r="M204" s="134" t="s">
        <v>19</v>
      </c>
      <c r="N204" s="135" t="s">
        <v>43</v>
      </c>
      <c r="P204" s="136">
        <f>O204*H204</f>
        <v>0</v>
      </c>
      <c r="Q204" s="136">
        <v>0</v>
      </c>
      <c r="R204" s="136">
        <f>Q204*H204</f>
        <v>0</v>
      </c>
      <c r="S204" s="136">
        <v>0</v>
      </c>
      <c r="T204" s="137">
        <f>S204*H204</f>
        <v>0</v>
      </c>
      <c r="AR204" s="138" t="s">
        <v>128</v>
      </c>
      <c r="AT204" s="138" t="s">
        <v>123</v>
      </c>
      <c r="AU204" s="138" t="s">
        <v>82</v>
      </c>
      <c r="AY204" s="17" t="s">
        <v>121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7" t="s">
        <v>80</v>
      </c>
      <c r="BK204" s="139">
        <f>ROUND(I204*H204,2)</f>
        <v>0</v>
      </c>
      <c r="BL204" s="17" t="s">
        <v>128</v>
      </c>
      <c r="BM204" s="138" t="s">
        <v>273</v>
      </c>
    </row>
    <row r="205" spans="2:47" s="1" customFormat="1" ht="11.25">
      <c r="B205" s="32"/>
      <c r="D205" s="140" t="s">
        <v>130</v>
      </c>
      <c r="F205" s="141" t="s">
        <v>274</v>
      </c>
      <c r="I205" s="142"/>
      <c r="L205" s="32"/>
      <c r="M205" s="143"/>
      <c r="T205" s="53"/>
      <c r="AT205" s="17" t="s">
        <v>130</v>
      </c>
      <c r="AU205" s="17" t="s">
        <v>82</v>
      </c>
    </row>
    <row r="206" spans="2:51" s="12" customFormat="1" ht="11.25">
      <c r="B206" s="144"/>
      <c r="D206" s="145" t="s">
        <v>132</v>
      </c>
      <c r="E206" s="146" t="s">
        <v>19</v>
      </c>
      <c r="F206" s="147" t="s">
        <v>275</v>
      </c>
      <c r="H206" s="146" t="s">
        <v>19</v>
      </c>
      <c r="I206" s="148"/>
      <c r="L206" s="144"/>
      <c r="M206" s="149"/>
      <c r="T206" s="150"/>
      <c r="AT206" s="146" t="s">
        <v>132</v>
      </c>
      <c r="AU206" s="146" t="s">
        <v>82</v>
      </c>
      <c r="AV206" s="12" t="s">
        <v>80</v>
      </c>
      <c r="AW206" s="12" t="s">
        <v>33</v>
      </c>
      <c r="AX206" s="12" t="s">
        <v>72</v>
      </c>
      <c r="AY206" s="146" t="s">
        <v>121</v>
      </c>
    </row>
    <row r="207" spans="2:51" s="12" customFormat="1" ht="11.25">
      <c r="B207" s="144"/>
      <c r="D207" s="145" t="s">
        <v>132</v>
      </c>
      <c r="E207" s="146" t="s">
        <v>19</v>
      </c>
      <c r="F207" s="147" t="s">
        <v>276</v>
      </c>
      <c r="H207" s="146" t="s">
        <v>19</v>
      </c>
      <c r="I207" s="148"/>
      <c r="L207" s="144"/>
      <c r="M207" s="149"/>
      <c r="T207" s="150"/>
      <c r="AT207" s="146" t="s">
        <v>132</v>
      </c>
      <c r="AU207" s="146" t="s">
        <v>82</v>
      </c>
      <c r="AV207" s="12" t="s">
        <v>80</v>
      </c>
      <c r="AW207" s="12" t="s">
        <v>33</v>
      </c>
      <c r="AX207" s="12" t="s">
        <v>72</v>
      </c>
      <c r="AY207" s="146" t="s">
        <v>121</v>
      </c>
    </row>
    <row r="208" spans="2:51" s="13" customFormat="1" ht="11.25">
      <c r="B208" s="151"/>
      <c r="D208" s="145" t="s">
        <v>132</v>
      </c>
      <c r="E208" s="152" t="s">
        <v>19</v>
      </c>
      <c r="F208" s="153" t="s">
        <v>277</v>
      </c>
      <c r="H208" s="154">
        <v>194</v>
      </c>
      <c r="I208" s="155"/>
      <c r="L208" s="151"/>
      <c r="M208" s="156"/>
      <c r="T208" s="157"/>
      <c r="AT208" s="152" t="s">
        <v>132</v>
      </c>
      <c r="AU208" s="152" t="s">
        <v>82</v>
      </c>
      <c r="AV208" s="13" t="s">
        <v>82</v>
      </c>
      <c r="AW208" s="13" t="s">
        <v>33</v>
      </c>
      <c r="AX208" s="13" t="s">
        <v>72</v>
      </c>
      <c r="AY208" s="152" t="s">
        <v>121</v>
      </c>
    </row>
    <row r="209" spans="2:51" s="14" customFormat="1" ht="11.25">
      <c r="B209" s="158"/>
      <c r="D209" s="145" t="s">
        <v>132</v>
      </c>
      <c r="E209" s="159" t="s">
        <v>19</v>
      </c>
      <c r="F209" s="160" t="s">
        <v>135</v>
      </c>
      <c r="H209" s="161">
        <v>194</v>
      </c>
      <c r="I209" s="162"/>
      <c r="L209" s="158"/>
      <c r="M209" s="163"/>
      <c r="T209" s="164"/>
      <c r="AT209" s="159" t="s">
        <v>132</v>
      </c>
      <c r="AU209" s="159" t="s">
        <v>82</v>
      </c>
      <c r="AV209" s="14" t="s">
        <v>128</v>
      </c>
      <c r="AW209" s="14" t="s">
        <v>33</v>
      </c>
      <c r="AX209" s="14" t="s">
        <v>80</v>
      </c>
      <c r="AY209" s="159" t="s">
        <v>121</v>
      </c>
    </row>
    <row r="210" spans="2:65" s="1" customFormat="1" ht="21.75" customHeight="1">
      <c r="B210" s="32"/>
      <c r="C210" s="127" t="s">
        <v>278</v>
      </c>
      <c r="D210" s="127" t="s">
        <v>123</v>
      </c>
      <c r="E210" s="128" t="s">
        <v>279</v>
      </c>
      <c r="F210" s="129" t="s">
        <v>280</v>
      </c>
      <c r="G210" s="130" t="s">
        <v>126</v>
      </c>
      <c r="H210" s="131">
        <v>41</v>
      </c>
      <c r="I210" s="132"/>
      <c r="J210" s="133">
        <f>ROUND(I210*H210,2)</f>
        <v>0</v>
      </c>
      <c r="K210" s="129" t="s">
        <v>127</v>
      </c>
      <c r="L210" s="32"/>
      <c r="M210" s="134" t="s">
        <v>19</v>
      </c>
      <c r="N210" s="135" t="s">
        <v>43</v>
      </c>
      <c r="P210" s="136">
        <f>O210*H210</f>
        <v>0</v>
      </c>
      <c r="Q210" s="136">
        <v>0</v>
      </c>
      <c r="R210" s="136">
        <f>Q210*H210</f>
        <v>0</v>
      </c>
      <c r="S210" s="136">
        <v>0</v>
      </c>
      <c r="T210" s="137">
        <f>S210*H210</f>
        <v>0</v>
      </c>
      <c r="AR210" s="138" t="s">
        <v>128</v>
      </c>
      <c r="AT210" s="138" t="s">
        <v>123</v>
      </c>
      <c r="AU210" s="138" t="s">
        <v>82</v>
      </c>
      <c r="AY210" s="17" t="s">
        <v>121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7" t="s">
        <v>80</v>
      </c>
      <c r="BK210" s="139">
        <f>ROUND(I210*H210,2)</f>
        <v>0</v>
      </c>
      <c r="BL210" s="17" t="s">
        <v>128</v>
      </c>
      <c r="BM210" s="138" t="s">
        <v>281</v>
      </c>
    </row>
    <row r="211" spans="2:47" s="1" customFormat="1" ht="11.25">
      <c r="B211" s="32"/>
      <c r="D211" s="140" t="s">
        <v>130</v>
      </c>
      <c r="F211" s="141" t="s">
        <v>282</v>
      </c>
      <c r="I211" s="142"/>
      <c r="L211" s="32"/>
      <c r="M211" s="143"/>
      <c r="T211" s="53"/>
      <c r="AT211" s="17" t="s">
        <v>130</v>
      </c>
      <c r="AU211" s="17" t="s">
        <v>82</v>
      </c>
    </row>
    <row r="212" spans="2:51" s="12" customFormat="1" ht="11.25">
      <c r="B212" s="144"/>
      <c r="D212" s="145" t="s">
        <v>132</v>
      </c>
      <c r="E212" s="146" t="s">
        <v>19</v>
      </c>
      <c r="F212" s="147" t="s">
        <v>275</v>
      </c>
      <c r="H212" s="146" t="s">
        <v>19</v>
      </c>
      <c r="I212" s="148"/>
      <c r="L212" s="144"/>
      <c r="M212" s="149"/>
      <c r="T212" s="150"/>
      <c r="AT212" s="146" t="s">
        <v>132</v>
      </c>
      <c r="AU212" s="146" t="s">
        <v>82</v>
      </c>
      <c r="AV212" s="12" t="s">
        <v>80</v>
      </c>
      <c r="AW212" s="12" t="s">
        <v>33</v>
      </c>
      <c r="AX212" s="12" t="s">
        <v>72</v>
      </c>
      <c r="AY212" s="146" t="s">
        <v>121</v>
      </c>
    </row>
    <row r="213" spans="2:51" s="12" customFormat="1" ht="11.25">
      <c r="B213" s="144"/>
      <c r="D213" s="145" t="s">
        <v>132</v>
      </c>
      <c r="E213" s="146" t="s">
        <v>19</v>
      </c>
      <c r="F213" s="147" t="s">
        <v>276</v>
      </c>
      <c r="H213" s="146" t="s">
        <v>19</v>
      </c>
      <c r="I213" s="148"/>
      <c r="L213" s="144"/>
      <c r="M213" s="149"/>
      <c r="T213" s="150"/>
      <c r="AT213" s="146" t="s">
        <v>132</v>
      </c>
      <c r="AU213" s="146" t="s">
        <v>82</v>
      </c>
      <c r="AV213" s="12" t="s">
        <v>80</v>
      </c>
      <c r="AW213" s="12" t="s">
        <v>33</v>
      </c>
      <c r="AX213" s="12" t="s">
        <v>72</v>
      </c>
      <c r="AY213" s="146" t="s">
        <v>121</v>
      </c>
    </row>
    <row r="214" spans="2:51" s="13" customFormat="1" ht="11.25">
      <c r="B214" s="151"/>
      <c r="D214" s="145" t="s">
        <v>132</v>
      </c>
      <c r="E214" s="152" t="s">
        <v>19</v>
      </c>
      <c r="F214" s="153" t="s">
        <v>283</v>
      </c>
      <c r="H214" s="154">
        <v>25</v>
      </c>
      <c r="I214" s="155"/>
      <c r="L214" s="151"/>
      <c r="M214" s="156"/>
      <c r="T214" s="157"/>
      <c r="AT214" s="152" t="s">
        <v>132</v>
      </c>
      <c r="AU214" s="152" t="s">
        <v>82</v>
      </c>
      <c r="AV214" s="13" t="s">
        <v>82</v>
      </c>
      <c r="AW214" s="13" t="s">
        <v>33</v>
      </c>
      <c r="AX214" s="13" t="s">
        <v>72</v>
      </c>
      <c r="AY214" s="152" t="s">
        <v>121</v>
      </c>
    </row>
    <row r="215" spans="2:51" s="12" customFormat="1" ht="11.25">
      <c r="B215" s="144"/>
      <c r="D215" s="145" t="s">
        <v>132</v>
      </c>
      <c r="E215" s="146" t="s">
        <v>19</v>
      </c>
      <c r="F215" s="147" t="s">
        <v>284</v>
      </c>
      <c r="H215" s="146" t="s">
        <v>19</v>
      </c>
      <c r="I215" s="148"/>
      <c r="L215" s="144"/>
      <c r="M215" s="149"/>
      <c r="T215" s="150"/>
      <c r="AT215" s="146" t="s">
        <v>132</v>
      </c>
      <c r="AU215" s="146" t="s">
        <v>82</v>
      </c>
      <c r="AV215" s="12" t="s">
        <v>80</v>
      </c>
      <c r="AW215" s="12" t="s">
        <v>33</v>
      </c>
      <c r="AX215" s="12" t="s">
        <v>72</v>
      </c>
      <c r="AY215" s="146" t="s">
        <v>121</v>
      </c>
    </row>
    <row r="216" spans="2:51" s="13" customFormat="1" ht="11.25">
      <c r="B216" s="151"/>
      <c r="D216" s="145" t="s">
        <v>132</v>
      </c>
      <c r="E216" s="152" t="s">
        <v>19</v>
      </c>
      <c r="F216" s="153" t="s">
        <v>285</v>
      </c>
      <c r="H216" s="154">
        <v>16</v>
      </c>
      <c r="I216" s="155"/>
      <c r="L216" s="151"/>
      <c r="M216" s="156"/>
      <c r="T216" s="157"/>
      <c r="AT216" s="152" t="s">
        <v>132</v>
      </c>
      <c r="AU216" s="152" t="s">
        <v>82</v>
      </c>
      <c r="AV216" s="13" t="s">
        <v>82</v>
      </c>
      <c r="AW216" s="13" t="s">
        <v>33</v>
      </c>
      <c r="AX216" s="13" t="s">
        <v>72</v>
      </c>
      <c r="AY216" s="152" t="s">
        <v>121</v>
      </c>
    </row>
    <row r="217" spans="2:51" s="14" customFormat="1" ht="11.25">
      <c r="B217" s="158"/>
      <c r="D217" s="145" t="s">
        <v>132</v>
      </c>
      <c r="E217" s="159" t="s">
        <v>19</v>
      </c>
      <c r="F217" s="160" t="s">
        <v>135</v>
      </c>
      <c r="H217" s="161">
        <v>41</v>
      </c>
      <c r="I217" s="162"/>
      <c r="L217" s="158"/>
      <c r="M217" s="163"/>
      <c r="T217" s="164"/>
      <c r="AT217" s="159" t="s">
        <v>132</v>
      </c>
      <c r="AU217" s="159" t="s">
        <v>82</v>
      </c>
      <c r="AV217" s="14" t="s">
        <v>128</v>
      </c>
      <c r="AW217" s="14" t="s">
        <v>33</v>
      </c>
      <c r="AX217" s="14" t="s">
        <v>80</v>
      </c>
      <c r="AY217" s="159" t="s">
        <v>121</v>
      </c>
    </row>
    <row r="218" spans="2:65" s="1" customFormat="1" ht="33" customHeight="1">
      <c r="B218" s="32"/>
      <c r="C218" s="127" t="s">
        <v>286</v>
      </c>
      <c r="D218" s="127" t="s">
        <v>123</v>
      </c>
      <c r="E218" s="128" t="s">
        <v>287</v>
      </c>
      <c r="F218" s="129" t="s">
        <v>288</v>
      </c>
      <c r="G218" s="130" t="s">
        <v>126</v>
      </c>
      <c r="H218" s="131">
        <v>16</v>
      </c>
      <c r="I218" s="132"/>
      <c r="J218" s="133">
        <f>ROUND(I218*H218,2)</f>
        <v>0</v>
      </c>
      <c r="K218" s="129" t="s">
        <v>127</v>
      </c>
      <c r="L218" s="32"/>
      <c r="M218" s="134" t="s">
        <v>19</v>
      </c>
      <c r="N218" s="135" t="s">
        <v>43</v>
      </c>
      <c r="P218" s="136">
        <f>O218*H218</f>
        <v>0</v>
      </c>
      <c r="Q218" s="136">
        <v>0.1837</v>
      </c>
      <c r="R218" s="136">
        <f>Q218*H218</f>
        <v>2.9392</v>
      </c>
      <c r="S218" s="136">
        <v>0</v>
      </c>
      <c r="T218" s="137">
        <f>S218*H218</f>
        <v>0</v>
      </c>
      <c r="AR218" s="138" t="s">
        <v>128</v>
      </c>
      <c r="AT218" s="138" t="s">
        <v>123</v>
      </c>
      <c r="AU218" s="138" t="s">
        <v>82</v>
      </c>
      <c r="AY218" s="17" t="s">
        <v>121</v>
      </c>
      <c r="BE218" s="139">
        <f>IF(N218="základní",J218,0)</f>
        <v>0</v>
      </c>
      <c r="BF218" s="139">
        <f>IF(N218="snížená",J218,0)</f>
        <v>0</v>
      </c>
      <c r="BG218" s="139">
        <f>IF(N218="zákl. přenesená",J218,0)</f>
        <v>0</v>
      </c>
      <c r="BH218" s="139">
        <f>IF(N218="sníž. přenesená",J218,0)</f>
        <v>0</v>
      </c>
      <c r="BI218" s="139">
        <f>IF(N218="nulová",J218,0)</f>
        <v>0</v>
      </c>
      <c r="BJ218" s="17" t="s">
        <v>80</v>
      </c>
      <c r="BK218" s="139">
        <f>ROUND(I218*H218,2)</f>
        <v>0</v>
      </c>
      <c r="BL218" s="17" t="s">
        <v>128</v>
      </c>
      <c r="BM218" s="138" t="s">
        <v>289</v>
      </c>
    </row>
    <row r="219" spans="2:47" s="1" customFormat="1" ht="11.25">
      <c r="B219" s="32"/>
      <c r="D219" s="140" t="s">
        <v>130</v>
      </c>
      <c r="F219" s="141" t="s">
        <v>290</v>
      </c>
      <c r="I219" s="142"/>
      <c r="L219" s="32"/>
      <c r="M219" s="143"/>
      <c r="T219" s="53"/>
      <c r="AT219" s="17" t="s">
        <v>130</v>
      </c>
      <c r="AU219" s="17" t="s">
        <v>82</v>
      </c>
    </row>
    <row r="220" spans="2:51" s="12" customFormat="1" ht="11.25">
      <c r="B220" s="144"/>
      <c r="D220" s="145" t="s">
        <v>132</v>
      </c>
      <c r="E220" s="146" t="s">
        <v>19</v>
      </c>
      <c r="F220" s="147" t="s">
        <v>291</v>
      </c>
      <c r="H220" s="146" t="s">
        <v>19</v>
      </c>
      <c r="I220" s="148"/>
      <c r="L220" s="144"/>
      <c r="M220" s="149"/>
      <c r="T220" s="150"/>
      <c r="AT220" s="146" t="s">
        <v>132</v>
      </c>
      <c r="AU220" s="146" t="s">
        <v>82</v>
      </c>
      <c r="AV220" s="12" t="s">
        <v>80</v>
      </c>
      <c r="AW220" s="12" t="s">
        <v>33</v>
      </c>
      <c r="AX220" s="12" t="s">
        <v>72</v>
      </c>
      <c r="AY220" s="146" t="s">
        <v>121</v>
      </c>
    </row>
    <row r="221" spans="2:51" s="13" customFormat="1" ht="11.25">
      <c r="B221" s="151"/>
      <c r="D221" s="145" t="s">
        <v>132</v>
      </c>
      <c r="E221" s="152" t="s">
        <v>19</v>
      </c>
      <c r="F221" s="153" t="s">
        <v>285</v>
      </c>
      <c r="H221" s="154">
        <v>16</v>
      </c>
      <c r="I221" s="155"/>
      <c r="L221" s="151"/>
      <c r="M221" s="156"/>
      <c r="T221" s="157"/>
      <c r="AT221" s="152" t="s">
        <v>132</v>
      </c>
      <c r="AU221" s="152" t="s">
        <v>82</v>
      </c>
      <c r="AV221" s="13" t="s">
        <v>82</v>
      </c>
      <c r="AW221" s="13" t="s">
        <v>33</v>
      </c>
      <c r="AX221" s="13" t="s">
        <v>72</v>
      </c>
      <c r="AY221" s="152" t="s">
        <v>121</v>
      </c>
    </row>
    <row r="222" spans="2:51" s="14" customFormat="1" ht="11.25">
      <c r="B222" s="158"/>
      <c r="D222" s="145" t="s">
        <v>132</v>
      </c>
      <c r="E222" s="159" t="s">
        <v>19</v>
      </c>
      <c r="F222" s="160" t="s">
        <v>135</v>
      </c>
      <c r="H222" s="161">
        <v>16</v>
      </c>
      <c r="I222" s="162"/>
      <c r="L222" s="158"/>
      <c r="M222" s="163"/>
      <c r="T222" s="164"/>
      <c r="AT222" s="159" t="s">
        <v>132</v>
      </c>
      <c r="AU222" s="159" t="s">
        <v>82</v>
      </c>
      <c r="AV222" s="14" t="s">
        <v>128</v>
      </c>
      <c r="AW222" s="14" t="s">
        <v>33</v>
      </c>
      <c r="AX222" s="14" t="s">
        <v>80</v>
      </c>
      <c r="AY222" s="159" t="s">
        <v>121</v>
      </c>
    </row>
    <row r="223" spans="2:65" s="1" customFormat="1" ht="16.5" customHeight="1">
      <c r="B223" s="32"/>
      <c r="C223" s="165" t="s">
        <v>292</v>
      </c>
      <c r="D223" s="165" t="s">
        <v>226</v>
      </c>
      <c r="E223" s="166" t="s">
        <v>293</v>
      </c>
      <c r="F223" s="167" t="s">
        <v>294</v>
      </c>
      <c r="G223" s="168" t="s">
        <v>126</v>
      </c>
      <c r="H223" s="169">
        <v>16.16</v>
      </c>
      <c r="I223" s="170"/>
      <c r="J223" s="171">
        <f>ROUND(I223*H223,2)</f>
        <v>0</v>
      </c>
      <c r="K223" s="167" t="s">
        <v>127</v>
      </c>
      <c r="L223" s="172"/>
      <c r="M223" s="173" t="s">
        <v>19</v>
      </c>
      <c r="N223" s="174" t="s">
        <v>43</v>
      </c>
      <c r="P223" s="136">
        <f>O223*H223</f>
        <v>0</v>
      </c>
      <c r="Q223" s="136">
        <v>0.417</v>
      </c>
      <c r="R223" s="136">
        <f>Q223*H223</f>
        <v>6.73872</v>
      </c>
      <c r="S223" s="136">
        <v>0</v>
      </c>
      <c r="T223" s="137">
        <f>S223*H223</f>
        <v>0</v>
      </c>
      <c r="AR223" s="138" t="s">
        <v>177</v>
      </c>
      <c r="AT223" s="138" t="s">
        <v>226</v>
      </c>
      <c r="AU223" s="138" t="s">
        <v>82</v>
      </c>
      <c r="AY223" s="17" t="s">
        <v>121</v>
      </c>
      <c r="BE223" s="139">
        <f>IF(N223="základní",J223,0)</f>
        <v>0</v>
      </c>
      <c r="BF223" s="139">
        <f>IF(N223="snížená",J223,0)</f>
        <v>0</v>
      </c>
      <c r="BG223" s="139">
        <f>IF(N223="zákl. přenesená",J223,0)</f>
        <v>0</v>
      </c>
      <c r="BH223" s="139">
        <f>IF(N223="sníž. přenesená",J223,0)</f>
        <v>0</v>
      </c>
      <c r="BI223" s="139">
        <f>IF(N223="nulová",J223,0)</f>
        <v>0</v>
      </c>
      <c r="BJ223" s="17" t="s">
        <v>80</v>
      </c>
      <c r="BK223" s="139">
        <f>ROUND(I223*H223,2)</f>
        <v>0</v>
      </c>
      <c r="BL223" s="17" t="s">
        <v>128</v>
      </c>
      <c r="BM223" s="138" t="s">
        <v>295</v>
      </c>
    </row>
    <row r="224" spans="2:51" s="13" customFormat="1" ht="11.25">
      <c r="B224" s="151"/>
      <c r="D224" s="145" t="s">
        <v>132</v>
      </c>
      <c r="E224" s="152" t="s">
        <v>19</v>
      </c>
      <c r="F224" s="153" t="s">
        <v>285</v>
      </c>
      <c r="H224" s="154">
        <v>16</v>
      </c>
      <c r="I224" s="155"/>
      <c r="L224" s="151"/>
      <c r="M224" s="156"/>
      <c r="T224" s="157"/>
      <c r="AT224" s="152" t="s">
        <v>132</v>
      </c>
      <c r="AU224" s="152" t="s">
        <v>82</v>
      </c>
      <c r="AV224" s="13" t="s">
        <v>82</v>
      </c>
      <c r="AW224" s="13" t="s">
        <v>33</v>
      </c>
      <c r="AX224" s="13" t="s">
        <v>72</v>
      </c>
      <c r="AY224" s="152" t="s">
        <v>121</v>
      </c>
    </row>
    <row r="225" spans="2:51" s="14" customFormat="1" ht="11.25">
      <c r="B225" s="158"/>
      <c r="D225" s="145" t="s">
        <v>132</v>
      </c>
      <c r="E225" s="159" t="s">
        <v>19</v>
      </c>
      <c r="F225" s="160" t="s">
        <v>135</v>
      </c>
      <c r="H225" s="161">
        <v>16</v>
      </c>
      <c r="I225" s="162"/>
      <c r="L225" s="158"/>
      <c r="M225" s="163"/>
      <c r="T225" s="164"/>
      <c r="AT225" s="159" t="s">
        <v>132</v>
      </c>
      <c r="AU225" s="159" t="s">
        <v>82</v>
      </c>
      <c r="AV225" s="14" t="s">
        <v>128</v>
      </c>
      <c r="AW225" s="14" t="s">
        <v>33</v>
      </c>
      <c r="AX225" s="14" t="s">
        <v>80</v>
      </c>
      <c r="AY225" s="159" t="s">
        <v>121</v>
      </c>
    </row>
    <row r="226" spans="2:51" s="13" customFormat="1" ht="11.25">
      <c r="B226" s="151"/>
      <c r="D226" s="145" t="s">
        <v>132</v>
      </c>
      <c r="F226" s="153" t="s">
        <v>296</v>
      </c>
      <c r="H226" s="154">
        <v>16.16</v>
      </c>
      <c r="I226" s="155"/>
      <c r="L226" s="151"/>
      <c r="M226" s="156"/>
      <c r="T226" s="157"/>
      <c r="AT226" s="152" t="s">
        <v>132</v>
      </c>
      <c r="AU226" s="152" t="s">
        <v>82</v>
      </c>
      <c r="AV226" s="13" t="s">
        <v>82</v>
      </c>
      <c r="AW226" s="13" t="s">
        <v>4</v>
      </c>
      <c r="AX226" s="13" t="s">
        <v>80</v>
      </c>
      <c r="AY226" s="152" t="s">
        <v>121</v>
      </c>
    </row>
    <row r="227" spans="2:65" s="1" customFormat="1" ht="37.9" customHeight="1">
      <c r="B227" s="32"/>
      <c r="C227" s="127" t="s">
        <v>297</v>
      </c>
      <c r="D227" s="127" t="s">
        <v>123</v>
      </c>
      <c r="E227" s="128" t="s">
        <v>298</v>
      </c>
      <c r="F227" s="129" t="s">
        <v>299</v>
      </c>
      <c r="G227" s="130" t="s">
        <v>126</v>
      </c>
      <c r="H227" s="131">
        <v>219</v>
      </c>
      <c r="I227" s="132"/>
      <c r="J227" s="133">
        <f>ROUND(I227*H227,2)</f>
        <v>0</v>
      </c>
      <c r="K227" s="129" t="s">
        <v>127</v>
      </c>
      <c r="L227" s="32"/>
      <c r="M227" s="134" t="s">
        <v>19</v>
      </c>
      <c r="N227" s="135" t="s">
        <v>43</v>
      </c>
      <c r="P227" s="136">
        <f>O227*H227</f>
        <v>0</v>
      </c>
      <c r="Q227" s="136">
        <v>0.09062</v>
      </c>
      <c r="R227" s="136">
        <f>Q227*H227</f>
        <v>19.84578</v>
      </c>
      <c r="S227" s="136">
        <v>0</v>
      </c>
      <c r="T227" s="137">
        <f>S227*H227</f>
        <v>0</v>
      </c>
      <c r="AR227" s="138" t="s">
        <v>128</v>
      </c>
      <c r="AT227" s="138" t="s">
        <v>123</v>
      </c>
      <c r="AU227" s="138" t="s">
        <v>82</v>
      </c>
      <c r="AY227" s="17" t="s">
        <v>121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7" t="s">
        <v>80</v>
      </c>
      <c r="BK227" s="139">
        <f>ROUND(I227*H227,2)</f>
        <v>0</v>
      </c>
      <c r="BL227" s="17" t="s">
        <v>128</v>
      </c>
      <c r="BM227" s="138" t="s">
        <v>300</v>
      </c>
    </row>
    <row r="228" spans="2:47" s="1" customFormat="1" ht="11.25">
      <c r="B228" s="32"/>
      <c r="D228" s="140" t="s">
        <v>130</v>
      </c>
      <c r="F228" s="141" t="s">
        <v>301</v>
      </c>
      <c r="I228" s="142"/>
      <c r="L228" s="32"/>
      <c r="M228" s="143"/>
      <c r="T228" s="53"/>
      <c r="AT228" s="17" t="s">
        <v>130</v>
      </c>
      <c r="AU228" s="17" t="s">
        <v>82</v>
      </c>
    </row>
    <row r="229" spans="2:51" s="12" customFormat="1" ht="11.25">
      <c r="B229" s="144"/>
      <c r="D229" s="145" t="s">
        <v>132</v>
      </c>
      <c r="E229" s="146" t="s">
        <v>19</v>
      </c>
      <c r="F229" s="147" t="s">
        <v>275</v>
      </c>
      <c r="H229" s="146" t="s">
        <v>19</v>
      </c>
      <c r="I229" s="148"/>
      <c r="L229" s="144"/>
      <c r="M229" s="149"/>
      <c r="T229" s="150"/>
      <c r="AT229" s="146" t="s">
        <v>132</v>
      </c>
      <c r="AU229" s="146" t="s">
        <v>82</v>
      </c>
      <c r="AV229" s="12" t="s">
        <v>80</v>
      </c>
      <c r="AW229" s="12" t="s">
        <v>33</v>
      </c>
      <c r="AX229" s="12" t="s">
        <v>72</v>
      </c>
      <c r="AY229" s="146" t="s">
        <v>121</v>
      </c>
    </row>
    <row r="230" spans="2:51" s="12" customFormat="1" ht="11.25">
      <c r="B230" s="144"/>
      <c r="D230" s="145" t="s">
        <v>132</v>
      </c>
      <c r="E230" s="146" t="s">
        <v>19</v>
      </c>
      <c r="F230" s="147" t="s">
        <v>276</v>
      </c>
      <c r="H230" s="146" t="s">
        <v>19</v>
      </c>
      <c r="I230" s="148"/>
      <c r="L230" s="144"/>
      <c r="M230" s="149"/>
      <c r="T230" s="150"/>
      <c r="AT230" s="146" t="s">
        <v>132</v>
      </c>
      <c r="AU230" s="146" t="s">
        <v>82</v>
      </c>
      <c r="AV230" s="12" t="s">
        <v>80</v>
      </c>
      <c r="AW230" s="12" t="s">
        <v>33</v>
      </c>
      <c r="AX230" s="12" t="s">
        <v>72</v>
      </c>
      <c r="AY230" s="146" t="s">
        <v>121</v>
      </c>
    </row>
    <row r="231" spans="2:51" s="13" customFormat="1" ht="11.25">
      <c r="B231" s="151"/>
      <c r="D231" s="145" t="s">
        <v>132</v>
      </c>
      <c r="E231" s="152" t="s">
        <v>19</v>
      </c>
      <c r="F231" s="153" t="s">
        <v>302</v>
      </c>
      <c r="H231" s="154">
        <v>213.3</v>
      </c>
      <c r="I231" s="155"/>
      <c r="L231" s="151"/>
      <c r="M231" s="156"/>
      <c r="T231" s="157"/>
      <c r="AT231" s="152" t="s">
        <v>132</v>
      </c>
      <c r="AU231" s="152" t="s">
        <v>82</v>
      </c>
      <c r="AV231" s="13" t="s">
        <v>82</v>
      </c>
      <c r="AW231" s="13" t="s">
        <v>33</v>
      </c>
      <c r="AX231" s="13" t="s">
        <v>72</v>
      </c>
      <c r="AY231" s="152" t="s">
        <v>121</v>
      </c>
    </row>
    <row r="232" spans="2:51" s="13" customFormat="1" ht="11.25">
      <c r="B232" s="151"/>
      <c r="D232" s="145" t="s">
        <v>132</v>
      </c>
      <c r="E232" s="152" t="s">
        <v>19</v>
      </c>
      <c r="F232" s="153" t="s">
        <v>303</v>
      </c>
      <c r="H232" s="154">
        <v>5.7</v>
      </c>
      <c r="I232" s="155"/>
      <c r="L232" s="151"/>
      <c r="M232" s="156"/>
      <c r="T232" s="157"/>
      <c r="AT232" s="152" t="s">
        <v>132</v>
      </c>
      <c r="AU232" s="152" t="s">
        <v>82</v>
      </c>
      <c r="AV232" s="13" t="s">
        <v>82</v>
      </c>
      <c r="AW232" s="13" t="s">
        <v>33</v>
      </c>
      <c r="AX232" s="13" t="s">
        <v>72</v>
      </c>
      <c r="AY232" s="152" t="s">
        <v>121</v>
      </c>
    </row>
    <row r="233" spans="2:51" s="14" customFormat="1" ht="11.25">
      <c r="B233" s="158"/>
      <c r="D233" s="145" t="s">
        <v>132</v>
      </c>
      <c r="E233" s="159" t="s">
        <v>19</v>
      </c>
      <c r="F233" s="160" t="s">
        <v>135</v>
      </c>
      <c r="H233" s="161">
        <v>219</v>
      </c>
      <c r="I233" s="162"/>
      <c r="L233" s="158"/>
      <c r="M233" s="163"/>
      <c r="T233" s="164"/>
      <c r="AT233" s="159" t="s">
        <v>132</v>
      </c>
      <c r="AU233" s="159" t="s">
        <v>82</v>
      </c>
      <c r="AV233" s="14" t="s">
        <v>128</v>
      </c>
      <c r="AW233" s="14" t="s">
        <v>33</v>
      </c>
      <c r="AX233" s="14" t="s">
        <v>80</v>
      </c>
      <c r="AY233" s="159" t="s">
        <v>121</v>
      </c>
    </row>
    <row r="234" spans="2:65" s="1" customFormat="1" ht="16.5" customHeight="1">
      <c r="B234" s="32"/>
      <c r="C234" s="165" t="s">
        <v>304</v>
      </c>
      <c r="D234" s="165" t="s">
        <v>226</v>
      </c>
      <c r="E234" s="166" t="s">
        <v>305</v>
      </c>
      <c r="F234" s="167" t="s">
        <v>306</v>
      </c>
      <c r="G234" s="168" t="s">
        <v>126</v>
      </c>
      <c r="H234" s="169">
        <v>217.566</v>
      </c>
      <c r="I234" s="170"/>
      <c r="J234" s="171">
        <f>ROUND(I234*H234,2)</f>
        <v>0</v>
      </c>
      <c r="K234" s="167" t="s">
        <v>127</v>
      </c>
      <c r="L234" s="172"/>
      <c r="M234" s="173" t="s">
        <v>19</v>
      </c>
      <c r="N234" s="174" t="s">
        <v>43</v>
      </c>
      <c r="P234" s="136">
        <f>O234*H234</f>
        <v>0</v>
      </c>
      <c r="Q234" s="136">
        <v>0.176</v>
      </c>
      <c r="R234" s="136">
        <f>Q234*H234</f>
        <v>38.291616</v>
      </c>
      <c r="S234" s="136">
        <v>0</v>
      </c>
      <c r="T234" s="137">
        <f>S234*H234</f>
        <v>0</v>
      </c>
      <c r="AR234" s="138" t="s">
        <v>177</v>
      </c>
      <c r="AT234" s="138" t="s">
        <v>226</v>
      </c>
      <c r="AU234" s="138" t="s">
        <v>82</v>
      </c>
      <c r="AY234" s="17" t="s">
        <v>121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7" t="s">
        <v>80</v>
      </c>
      <c r="BK234" s="139">
        <f>ROUND(I234*H234,2)</f>
        <v>0</v>
      </c>
      <c r="BL234" s="17" t="s">
        <v>128</v>
      </c>
      <c r="BM234" s="138" t="s">
        <v>307</v>
      </c>
    </row>
    <row r="235" spans="2:51" s="13" customFormat="1" ht="11.25">
      <c r="B235" s="151"/>
      <c r="D235" s="145" t="s">
        <v>132</v>
      </c>
      <c r="E235" s="152" t="s">
        <v>19</v>
      </c>
      <c r="F235" s="153" t="s">
        <v>308</v>
      </c>
      <c r="H235" s="154">
        <v>23.3</v>
      </c>
      <c r="I235" s="155"/>
      <c r="L235" s="151"/>
      <c r="M235" s="156"/>
      <c r="T235" s="157"/>
      <c r="AT235" s="152" t="s">
        <v>132</v>
      </c>
      <c r="AU235" s="152" t="s">
        <v>82</v>
      </c>
      <c r="AV235" s="13" t="s">
        <v>82</v>
      </c>
      <c r="AW235" s="13" t="s">
        <v>33</v>
      </c>
      <c r="AX235" s="13" t="s">
        <v>72</v>
      </c>
      <c r="AY235" s="152" t="s">
        <v>121</v>
      </c>
    </row>
    <row r="236" spans="2:51" s="13" customFormat="1" ht="11.25">
      <c r="B236" s="151"/>
      <c r="D236" s="145" t="s">
        <v>132</v>
      </c>
      <c r="E236" s="152" t="s">
        <v>19</v>
      </c>
      <c r="F236" s="153" t="s">
        <v>309</v>
      </c>
      <c r="H236" s="154">
        <v>190</v>
      </c>
      <c r="I236" s="155"/>
      <c r="L236" s="151"/>
      <c r="M236" s="156"/>
      <c r="T236" s="157"/>
      <c r="AT236" s="152" t="s">
        <v>132</v>
      </c>
      <c r="AU236" s="152" t="s">
        <v>82</v>
      </c>
      <c r="AV236" s="13" t="s">
        <v>82</v>
      </c>
      <c r="AW236" s="13" t="s">
        <v>33</v>
      </c>
      <c r="AX236" s="13" t="s">
        <v>72</v>
      </c>
      <c r="AY236" s="152" t="s">
        <v>121</v>
      </c>
    </row>
    <row r="237" spans="2:51" s="14" customFormat="1" ht="11.25">
      <c r="B237" s="158"/>
      <c r="D237" s="145" t="s">
        <v>132</v>
      </c>
      <c r="E237" s="159" t="s">
        <v>19</v>
      </c>
      <c r="F237" s="160" t="s">
        <v>135</v>
      </c>
      <c r="H237" s="161">
        <v>213.3</v>
      </c>
      <c r="I237" s="162"/>
      <c r="L237" s="158"/>
      <c r="M237" s="163"/>
      <c r="T237" s="164"/>
      <c r="AT237" s="159" t="s">
        <v>132</v>
      </c>
      <c r="AU237" s="159" t="s">
        <v>82</v>
      </c>
      <c r="AV237" s="14" t="s">
        <v>128</v>
      </c>
      <c r="AW237" s="14" t="s">
        <v>33</v>
      </c>
      <c r="AX237" s="14" t="s">
        <v>80</v>
      </c>
      <c r="AY237" s="159" t="s">
        <v>121</v>
      </c>
    </row>
    <row r="238" spans="2:51" s="13" customFormat="1" ht="11.25">
      <c r="B238" s="151"/>
      <c r="D238" s="145" t="s">
        <v>132</v>
      </c>
      <c r="F238" s="153" t="s">
        <v>310</v>
      </c>
      <c r="H238" s="154">
        <v>217.566</v>
      </c>
      <c r="I238" s="155"/>
      <c r="L238" s="151"/>
      <c r="M238" s="156"/>
      <c r="T238" s="157"/>
      <c r="AT238" s="152" t="s">
        <v>132</v>
      </c>
      <c r="AU238" s="152" t="s">
        <v>82</v>
      </c>
      <c r="AV238" s="13" t="s">
        <v>82</v>
      </c>
      <c r="AW238" s="13" t="s">
        <v>4</v>
      </c>
      <c r="AX238" s="13" t="s">
        <v>80</v>
      </c>
      <c r="AY238" s="152" t="s">
        <v>121</v>
      </c>
    </row>
    <row r="239" spans="2:65" s="1" customFormat="1" ht="16.5" customHeight="1">
      <c r="B239" s="32"/>
      <c r="C239" s="165" t="s">
        <v>311</v>
      </c>
      <c r="D239" s="165" t="s">
        <v>226</v>
      </c>
      <c r="E239" s="166" t="s">
        <v>312</v>
      </c>
      <c r="F239" s="167" t="s">
        <v>313</v>
      </c>
      <c r="G239" s="168" t="s">
        <v>126</v>
      </c>
      <c r="H239" s="169">
        <v>5.814</v>
      </c>
      <c r="I239" s="170"/>
      <c r="J239" s="171">
        <f>ROUND(I239*H239,2)</f>
        <v>0</v>
      </c>
      <c r="K239" s="167" t="s">
        <v>127</v>
      </c>
      <c r="L239" s="172"/>
      <c r="M239" s="173" t="s">
        <v>19</v>
      </c>
      <c r="N239" s="174" t="s">
        <v>43</v>
      </c>
      <c r="P239" s="136">
        <f>O239*H239</f>
        <v>0</v>
      </c>
      <c r="Q239" s="136">
        <v>0.175</v>
      </c>
      <c r="R239" s="136">
        <f>Q239*H239</f>
        <v>1.01745</v>
      </c>
      <c r="S239" s="136">
        <v>0</v>
      </c>
      <c r="T239" s="137">
        <f>S239*H239</f>
        <v>0</v>
      </c>
      <c r="AR239" s="138" t="s">
        <v>177</v>
      </c>
      <c r="AT239" s="138" t="s">
        <v>226</v>
      </c>
      <c r="AU239" s="138" t="s">
        <v>82</v>
      </c>
      <c r="AY239" s="17" t="s">
        <v>121</v>
      </c>
      <c r="BE239" s="139">
        <f>IF(N239="základní",J239,0)</f>
        <v>0</v>
      </c>
      <c r="BF239" s="139">
        <f>IF(N239="snížená",J239,0)</f>
        <v>0</v>
      </c>
      <c r="BG239" s="139">
        <f>IF(N239="zákl. přenesená",J239,0)</f>
        <v>0</v>
      </c>
      <c r="BH239" s="139">
        <f>IF(N239="sníž. přenesená",J239,0)</f>
        <v>0</v>
      </c>
      <c r="BI239" s="139">
        <f>IF(N239="nulová",J239,0)</f>
        <v>0</v>
      </c>
      <c r="BJ239" s="17" t="s">
        <v>80</v>
      </c>
      <c r="BK239" s="139">
        <f>ROUND(I239*H239,2)</f>
        <v>0</v>
      </c>
      <c r="BL239" s="17" t="s">
        <v>128</v>
      </c>
      <c r="BM239" s="138" t="s">
        <v>314</v>
      </c>
    </row>
    <row r="240" spans="2:51" s="13" customFormat="1" ht="11.25">
      <c r="B240" s="151"/>
      <c r="D240" s="145" t="s">
        <v>132</v>
      </c>
      <c r="E240" s="152" t="s">
        <v>19</v>
      </c>
      <c r="F240" s="153" t="s">
        <v>315</v>
      </c>
      <c r="H240" s="154">
        <v>1.7</v>
      </c>
      <c r="I240" s="155"/>
      <c r="L240" s="151"/>
      <c r="M240" s="156"/>
      <c r="T240" s="157"/>
      <c r="AT240" s="152" t="s">
        <v>132</v>
      </c>
      <c r="AU240" s="152" t="s">
        <v>82</v>
      </c>
      <c r="AV240" s="13" t="s">
        <v>82</v>
      </c>
      <c r="AW240" s="13" t="s">
        <v>33</v>
      </c>
      <c r="AX240" s="13" t="s">
        <v>72</v>
      </c>
      <c r="AY240" s="152" t="s">
        <v>121</v>
      </c>
    </row>
    <row r="241" spans="2:51" s="13" customFormat="1" ht="11.25">
      <c r="B241" s="151"/>
      <c r="D241" s="145" t="s">
        <v>132</v>
      </c>
      <c r="E241" s="152" t="s">
        <v>19</v>
      </c>
      <c r="F241" s="153" t="s">
        <v>316</v>
      </c>
      <c r="H241" s="154">
        <v>4</v>
      </c>
      <c r="I241" s="155"/>
      <c r="L241" s="151"/>
      <c r="M241" s="156"/>
      <c r="T241" s="157"/>
      <c r="AT241" s="152" t="s">
        <v>132</v>
      </c>
      <c r="AU241" s="152" t="s">
        <v>82</v>
      </c>
      <c r="AV241" s="13" t="s">
        <v>82</v>
      </c>
      <c r="AW241" s="13" t="s">
        <v>33</v>
      </c>
      <c r="AX241" s="13" t="s">
        <v>72</v>
      </c>
      <c r="AY241" s="152" t="s">
        <v>121</v>
      </c>
    </row>
    <row r="242" spans="2:51" s="14" customFormat="1" ht="11.25">
      <c r="B242" s="158"/>
      <c r="D242" s="145" t="s">
        <v>132</v>
      </c>
      <c r="E242" s="159" t="s">
        <v>19</v>
      </c>
      <c r="F242" s="160" t="s">
        <v>135</v>
      </c>
      <c r="H242" s="161">
        <v>5.7</v>
      </c>
      <c r="I242" s="162"/>
      <c r="L242" s="158"/>
      <c r="M242" s="163"/>
      <c r="T242" s="164"/>
      <c r="AT242" s="159" t="s">
        <v>132</v>
      </c>
      <c r="AU242" s="159" t="s">
        <v>82</v>
      </c>
      <c r="AV242" s="14" t="s">
        <v>128</v>
      </c>
      <c r="AW242" s="14" t="s">
        <v>33</v>
      </c>
      <c r="AX242" s="14" t="s">
        <v>80</v>
      </c>
      <c r="AY242" s="159" t="s">
        <v>121</v>
      </c>
    </row>
    <row r="243" spans="2:51" s="13" customFormat="1" ht="11.25">
      <c r="B243" s="151"/>
      <c r="D243" s="145" t="s">
        <v>132</v>
      </c>
      <c r="F243" s="153" t="s">
        <v>317</v>
      </c>
      <c r="H243" s="154">
        <v>5.814</v>
      </c>
      <c r="I243" s="155"/>
      <c r="L243" s="151"/>
      <c r="M243" s="156"/>
      <c r="T243" s="157"/>
      <c r="AT243" s="152" t="s">
        <v>132</v>
      </c>
      <c r="AU243" s="152" t="s">
        <v>82</v>
      </c>
      <c r="AV243" s="13" t="s">
        <v>82</v>
      </c>
      <c r="AW243" s="13" t="s">
        <v>4</v>
      </c>
      <c r="AX243" s="13" t="s">
        <v>80</v>
      </c>
      <c r="AY243" s="152" t="s">
        <v>121</v>
      </c>
    </row>
    <row r="244" spans="2:63" s="11" customFormat="1" ht="22.9" customHeight="1">
      <c r="B244" s="115"/>
      <c r="D244" s="116" t="s">
        <v>71</v>
      </c>
      <c r="E244" s="125" t="s">
        <v>318</v>
      </c>
      <c r="F244" s="125" t="s">
        <v>319</v>
      </c>
      <c r="I244" s="118"/>
      <c r="J244" s="126">
        <f>BK244</f>
        <v>0</v>
      </c>
      <c r="L244" s="115"/>
      <c r="M244" s="120"/>
      <c r="P244" s="121">
        <f>SUM(P245:P246)</f>
        <v>0</v>
      </c>
      <c r="R244" s="121">
        <f>SUM(R245:R246)</f>
        <v>0.62216</v>
      </c>
      <c r="T244" s="122">
        <f>SUM(T245:T246)</f>
        <v>0</v>
      </c>
      <c r="AR244" s="116" t="s">
        <v>80</v>
      </c>
      <c r="AT244" s="123" t="s">
        <v>71</v>
      </c>
      <c r="AU244" s="123" t="s">
        <v>80</v>
      </c>
      <c r="AY244" s="116" t="s">
        <v>121</v>
      </c>
      <c r="BK244" s="124">
        <f>SUM(BK245:BK246)</f>
        <v>0</v>
      </c>
    </row>
    <row r="245" spans="2:65" s="1" customFormat="1" ht="24.2" customHeight="1">
      <c r="B245" s="32"/>
      <c r="C245" s="127" t="s">
        <v>320</v>
      </c>
      <c r="D245" s="127" t="s">
        <v>123</v>
      </c>
      <c r="E245" s="128" t="s">
        <v>321</v>
      </c>
      <c r="F245" s="129" t="s">
        <v>322</v>
      </c>
      <c r="G245" s="130" t="s">
        <v>323</v>
      </c>
      <c r="H245" s="131">
        <v>2</v>
      </c>
      <c r="I245" s="132"/>
      <c r="J245" s="133">
        <f>ROUND(I245*H245,2)</f>
        <v>0</v>
      </c>
      <c r="K245" s="129" t="s">
        <v>127</v>
      </c>
      <c r="L245" s="32"/>
      <c r="M245" s="134" t="s">
        <v>19</v>
      </c>
      <c r="N245" s="135" t="s">
        <v>43</v>
      </c>
      <c r="P245" s="136">
        <f>O245*H245</f>
        <v>0</v>
      </c>
      <c r="Q245" s="136">
        <v>0.31108</v>
      </c>
      <c r="R245" s="136">
        <f>Q245*H245</f>
        <v>0.62216</v>
      </c>
      <c r="S245" s="136">
        <v>0</v>
      </c>
      <c r="T245" s="137">
        <f>S245*H245</f>
        <v>0</v>
      </c>
      <c r="AR245" s="138" t="s">
        <v>128</v>
      </c>
      <c r="AT245" s="138" t="s">
        <v>123</v>
      </c>
      <c r="AU245" s="138" t="s">
        <v>82</v>
      </c>
      <c r="AY245" s="17" t="s">
        <v>121</v>
      </c>
      <c r="BE245" s="139">
        <f>IF(N245="základní",J245,0)</f>
        <v>0</v>
      </c>
      <c r="BF245" s="139">
        <f>IF(N245="snížená",J245,0)</f>
        <v>0</v>
      </c>
      <c r="BG245" s="139">
        <f>IF(N245="zákl. přenesená",J245,0)</f>
        <v>0</v>
      </c>
      <c r="BH245" s="139">
        <f>IF(N245="sníž. přenesená",J245,0)</f>
        <v>0</v>
      </c>
      <c r="BI245" s="139">
        <f>IF(N245="nulová",J245,0)</f>
        <v>0</v>
      </c>
      <c r="BJ245" s="17" t="s">
        <v>80</v>
      </c>
      <c r="BK245" s="139">
        <f>ROUND(I245*H245,2)</f>
        <v>0</v>
      </c>
      <c r="BL245" s="17" t="s">
        <v>128</v>
      </c>
      <c r="BM245" s="138" t="s">
        <v>324</v>
      </c>
    </row>
    <row r="246" spans="2:47" s="1" customFormat="1" ht="11.25">
      <c r="B246" s="32"/>
      <c r="D246" s="140" t="s">
        <v>130</v>
      </c>
      <c r="F246" s="141" t="s">
        <v>325</v>
      </c>
      <c r="I246" s="142"/>
      <c r="L246" s="32"/>
      <c r="M246" s="143"/>
      <c r="T246" s="53"/>
      <c r="AT246" s="17" t="s">
        <v>130</v>
      </c>
      <c r="AU246" s="17" t="s">
        <v>82</v>
      </c>
    </row>
    <row r="247" spans="2:63" s="11" customFormat="1" ht="22.9" customHeight="1">
      <c r="B247" s="115"/>
      <c r="D247" s="116" t="s">
        <v>71</v>
      </c>
      <c r="E247" s="125" t="s">
        <v>183</v>
      </c>
      <c r="F247" s="125" t="s">
        <v>326</v>
      </c>
      <c r="I247" s="118"/>
      <c r="J247" s="126">
        <f>BK247</f>
        <v>0</v>
      </c>
      <c r="L247" s="115"/>
      <c r="M247" s="120"/>
      <c r="P247" s="121">
        <f>SUM(P248:P283)</f>
        <v>0</v>
      </c>
      <c r="R247" s="121">
        <f>SUM(R248:R283)</f>
        <v>43.190172</v>
      </c>
      <c r="T247" s="122">
        <f>SUM(T248:T283)</f>
        <v>0</v>
      </c>
      <c r="AR247" s="116" t="s">
        <v>80</v>
      </c>
      <c r="AT247" s="123" t="s">
        <v>71</v>
      </c>
      <c r="AU247" s="123" t="s">
        <v>80</v>
      </c>
      <c r="AY247" s="116" t="s">
        <v>121</v>
      </c>
      <c r="BK247" s="124">
        <f>SUM(BK248:BK283)</f>
        <v>0</v>
      </c>
    </row>
    <row r="248" spans="2:65" s="1" customFormat="1" ht="24.2" customHeight="1">
      <c r="B248" s="32"/>
      <c r="C248" s="127" t="s">
        <v>327</v>
      </c>
      <c r="D248" s="127" t="s">
        <v>123</v>
      </c>
      <c r="E248" s="128" t="s">
        <v>328</v>
      </c>
      <c r="F248" s="129" t="s">
        <v>329</v>
      </c>
      <c r="G248" s="130" t="s">
        <v>172</v>
      </c>
      <c r="H248" s="131">
        <v>19</v>
      </c>
      <c r="I248" s="132"/>
      <c r="J248" s="133">
        <f>ROUND(I248*H248,2)</f>
        <v>0</v>
      </c>
      <c r="K248" s="129" t="s">
        <v>127</v>
      </c>
      <c r="L248" s="32"/>
      <c r="M248" s="134" t="s">
        <v>19</v>
      </c>
      <c r="N248" s="135" t="s">
        <v>43</v>
      </c>
      <c r="P248" s="136">
        <f>O248*H248</f>
        <v>0</v>
      </c>
      <c r="Q248" s="136">
        <v>0.1554</v>
      </c>
      <c r="R248" s="136">
        <f>Q248*H248</f>
        <v>2.9526000000000003</v>
      </c>
      <c r="S248" s="136">
        <v>0</v>
      </c>
      <c r="T248" s="137">
        <f>S248*H248</f>
        <v>0</v>
      </c>
      <c r="AR248" s="138" t="s">
        <v>128</v>
      </c>
      <c r="AT248" s="138" t="s">
        <v>123</v>
      </c>
      <c r="AU248" s="138" t="s">
        <v>82</v>
      </c>
      <c r="AY248" s="17" t="s">
        <v>121</v>
      </c>
      <c r="BE248" s="139">
        <f>IF(N248="základní",J248,0)</f>
        <v>0</v>
      </c>
      <c r="BF248" s="139">
        <f>IF(N248="snížená",J248,0)</f>
        <v>0</v>
      </c>
      <c r="BG248" s="139">
        <f>IF(N248="zákl. přenesená",J248,0)</f>
        <v>0</v>
      </c>
      <c r="BH248" s="139">
        <f>IF(N248="sníž. přenesená",J248,0)</f>
        <v>0</v>
      </c>
      <c r="BI248" s="139">
        <f>IF(N248="nulová",J248,0)</f>
        <v>0</v>
      </c>
      <c r="BJ248" s="17" t="s">
        <v>80</v>
      </c>
      <c r="BK248" s="139">
        <f>ROUND(I248*H248,2)</f>
        <v>0</v>
      </c>
      <c r="BL248" s="17" t="s">
        <v>128</v>
      </c>
      <c r="BM248" s="138" t="s">
        <v>330</v>
      </c>
    </row>
    <row r="249" spans="2:47" s="1" customFormat="1" ht="11.25">
      <c r="B249" s="32"/>
      <c r="D249" s="140" t="s">
        <v>130</v>
      </c>
      <c r="F249" s="141" t="s">
        <v>331</v>
      </c>
      <c r="I249" s="142"/>
      <c r="L249" s="32"/>
      <c r="M249" s="143"/>
      <c r="T249" s="53"/>
      <c r="AT249" s="17" t="s">
        <v>130</v>
      </c>
      <c r="AU249" s="17" t="s">
        <v>82</v>
      </c>
    </row>
    <row r="250" spans="2:51" s="13" customFormat="1" ht="11.25">
      <c r="B250" s="151"/>
      <c r="D250" s="145" t="s">
        <v>132</v>
      </c>
      <c r="E250" s="152" t="s">
        <v>19</v>
      </c>
      <c r="F250" s="153" t="s">
        <v>332</v>
      </c>
      <c r="H250" s="154">
        <v>6</v>
      </c>
      <c r="I250" s="155"/>
      <c r="L250" s="151"/>
      <c r="M250" s="156"/>
      <c r="T250" s="157"/>
      <c r="AT250" s="152" t="s">
        <v>132</v>
      </c>
      <c r="AU250" s="152" t="s">
        <v>82</v>
      </c>
      <c r="AV250" s="13" t="s">
        <v>82</v>
      </c>
      <c r="AW250" s="13" t="s">
        <v>33</v>
      </c>
      <c r="AX250" s="13" t="s">
        <v>72</v>
      </c>
      <c r="AY250" s="152" t="s">
        <v>121</v>
      </c>
    </row>
    <row r="251" spans="2:51" s="13" customFormat="1" ht="11.25">
      <c r="B251" s="151"/>
      <c r="D251" s="145" t="s">
        <v>132</v>
      </c>
      <c r="E251" s="152" t="s">
        <v>19</v>
      </c>
      <c r="F251" s="153" t="s">
        <v>333</v>
      </c>
      <c r="H251" s="154">
        <v>2</v>
      </c>
      <c r="I251" s="155"/>
      <c r="L251" s="151"/>
      <c r="M251" s="156"/>
      <c r="T251" s="157"/>
      <c r="AT251" s="152" t="s">
        <v>132</v>
      </c>
      <c r="AU251" s="152" t="s">
        <v>82</v>
      </c>
      <c r="AV251" s="13" t="s">
        <v>82</v>
      </c>
      <c r="AW251" s="13" t="s">
        <v>33</v>
      </c>
      <c r="AX251" s="13" t="s">
        <v>72</v>
      </c>
      <c r="AY251" s="152" t="s">
        <v>121</v>
      </c>
    </row>
    <row r="252" spans="2:51" s="13" customFormat="1" ht="11.25">
      <c r="B252" s="151"/>
      <c r="D252" s="145" t="s">
        <v>132</v>
      </c>
      <c r="E252" s="152" t="s">
        <v>19</v>
      </c>
      <c r="F252" s="153" t="s">
        <v>334</v>
      </c>
      <c r="H252" s="154">
        <v>11</v>
      </c>
      <c r="I252" s="155"/>
      <c r="L252" s="151"/>
      <c r="M252" s="156"/>
      <c r="T252" s="157"/>
      <c r="AT252" s="152" t="s">
        <v>132</v>
      </c>
      <c r="AU252" s="152" t="s">
        <v>82</v>
      </c>
      <c r="AV252" s="13" t="s">
        <v>82</v>
      </c>
      <c r="AW252" s="13" t="s">
        <v>33</v>
      </c>
      <c r="AX252" s="13" t="s">
        <v>72</v>
      </c>
      <c r="AY252" s="152" t="s">
        <v>121</v>
      </c>
    </row>
    <row r="253" spans="2:51" s="14" customFormat="1" ht="11.25">
      <c r="B253" s="158"/>
      <c r="D253" s="145" t="s">
        <v>132</v>
      </c>
      <c r="E253" s="159" t="s">
        <v>19</v>
      </c>
      <c r="F253" s="160" t="s">
        <v>135</v>
      </c>
      <c r="H253" s="161">
        <v>19</v>
      </c>
      <c r="I253" s="162"/>
      <c r="L253" s="158"/>
      <c r="M253" s="163"/>
      <c r="T253" s="164"/>
      <c r="AT253" s="159" t="s">
        <v>132</v>
      </c>
      <c r="AU253" s="159" t="s">
        <v>82</v>
      </c>
      <c r="AV253" s="14" t="s">
        <v>128</v>
      </c>
      <c r="AW253" s="14" t="s">
        <v>33</v>
      </c>
      <c r="AX253" s="14" t="s">
        <v>80</v>
      </c>
      <c r="AY253" s="159" t="s">
        <v>121</v>
      </c>
    </row>
    <row r="254" spans="2:65" s="1" customFormat="1" ht="16.5" customHeight="1">
      <c r="B254" s="32"/>
      <c r="C254" s="165" t="s">
        <v>335</v>
      </c>
      <c r="D254" s="165" t="s">
        <v>226</v>
      </c>
      <c r="E254" s="166" t="s">
        <v>336</v>
      </c>
      <c r="F254" s="167" t="s">
        <v>337</v>
      </c>
      <c r="G254" s="168" t="s">
        <v>172</v>
      </c>
      <c r="H254" s="169">
        <v>6</v>
      </c>
      <c r="I254" s="170"/>
      <c r="J254" s="171">
        <f>ROUND(I254*H254,2)</f>
        <v>0</v>
      </c>
      <c r="K254" s="167" t="s">
        <v>127</v>
      </c>
      <c r="L254" s="172"/>
      <c r="M254" s="173" t="s">
        <v>19</v>
      </c>
      <c r="N254" s="174" t="s">
        <v>43</v>
      </c>
      <c r="P254" s="136">
        <f>O254*H254</f>
        <v>0</v>
      </c>
      <c r="Q254" s="136">
        <v>0.0483</v>
      </c>
      <c r="R254" s="136">
        <f>Q254*H254</f>
        <v>0.2898</v>
      </c>
      <c r="S254" s="136">
        <v>0</v>
      </c>
      <c r="T254" s="137">
        <f>S254*H254</f>
        <v>0</v>
      </c>
      <c r="AR254" s="138" t="s">
        <v>177</v>
      </c>
      <c r="AT254" s="138" t="s">
        <v>226</v>
      </c>
      <c r="AU254" s="138" t="s">
        <v>82</v>
      </c>
      <c r="AY254" s="17" t="s">
        <v>121</v>
      </c>
      <c r="BE254" s="139">
        <f>IF(N254="základní",J254,0)</f>
        <v>0</v>
      </c>
      <c r="BF254" s="139">
        <f>IF(N254="snížená",J254,0)</f>
        <v>0</v>
      </c>
      <c r="BG254" s="139">
        <f>IF(N254="zákl. přenesená",J254,0)</f>
        <v>0</v>
      </c>
      <c r="BH254" s="139">
        <f>IF(N254="sníž. přenesená",J254,0)</f>
        <v>0</v>
      </c>
      <c r="BI254" s="139">
        <f>IF(N254="nulová",J254,0)</f>
        <v>0</v>
      </c>
      <c r="BJ254" s="17" t="s">
        <v>80</v>
      </c>
      <c r="BK254" s="139">
        <f>ROUND(I254*H254,2)</f>
        <v>0</v>
      </c>
      <c r="BL254" s="17" t="s">
        <v>128</v>
      </c>
      <c r="BM254" s="138" t="s">
        <v>338</v>
      </c>
    </row>
    <row r="255" spans="2:51" s="13" customFormat="1" ht="11.25">
      <c r="B255" s="151"/>
      <c r="D255" s="145" t="s">
        <v>132</v>
      </c>
      <c r="E255" s="152" t="s">
        <v>19</v>
      </c>
      <c r="F255" s="153" t="s">
        <v>339</v>
      </c>
      <c r="H255" s="154">
        <v>6</v>
      </c>
      <c r="I255" s="155"/>
      <c r="L255" s="151"/>
      <c r="M255" s="156"/>
      <c r="T255" s="157"/>
      <c r="AT255" s="152" t="s">
        <v>132</v>
      </c>
      <c r="AU255" s="152" t="s">
        <v>82</v>
      </c>
      <c r="AV255" s="13" t="s">
        <v>82</v>
      </c>
      <c r="AW255" s="13" t="s">
        <v>33</v>
      </c>
      <c r="AX255" s="13" t="s">
        <v>72</v>
      </c>
      <c r="AY255" s="152" t="s">
        <v>121</v>
      </c>
    </row>
    <row r="256" spans="2:51" s="14" customFormat="1" ht="11.25">
      <c r="B256" s="158"/>
      <c r="D256" s="145" t="s">
        <v>132</v>
      </c>
      <c r="E256" s="159" t="s">
        <v>19</v>
      </c>
      <c r="F256" s="160" t="s">
        <v>135</v>
      </c>
      <c r="H256" s="161">
        <v>6</v>
      </c>
      <c r="I256" s="162"/>
      <c r="L256" s="158"/>
      <c r="M256" s="163"/>
      <c r="T256" s="164"/>
      <c r="AT256" s="159" t="s">
        <v>132</v>
      </c>
      <c r="AU256" s="159" t="s">
        <v>82</v>
      </c>
      <c r="AV256" s="14" t="s">
        <v>128</v>
      </c>
      <c r="AW256" s="14" t="s">
        <v>33</v>
      </c>
      <c r="AX256" s="14" t="s">
        <v>80</v>
      </c>
      <c r="AY256" s="159" t="s">
        <v>121</v>
      </c>
    </row>
    <row r="257" spans="2:65" s="1" customFormat="1" ht="16.5" customHeight="1">
      <c r="B257" s="32"/>
      <c r="C257" s="165" t="s">
        <v>340</v>
      </c>
      <c r="D257" s="165" t="s">
        <v>226</v>
      </c>
      <c r="E257" s="166" t="s">
        <v>341</v>
      </c>
      <c r="F257" s="167" t="s">
        <v>342</v>
      </c>
      <c r="G257" s="168" t="s">
        <v>172</v>
      </c>
      <c r="H257" s="169">
        <v>2</v>
      </c>
      <c r="I257" s="170"/>
      <c r="J257" s="171">
        <f>ROUND(I257*H257,2)</f>
        <v>0</v>
      </c>
      <c r="K257" s="167" t="s">
        <v>127</v>
      </c>
      <c r="L257" s="172"/>
      <c r="M257" s="173" t="s">
        <v>19</v>
      </c>
      <c r="N257" s="174" t="s">
        <v>43</v>
      </c>
      <c r="P257" s="136">
        <f>O257*H257</f>
        <v>0</v>
      </c>
      <c r="Q257" s="136">
        <v>0.06567</v>
      </c>
      <c r="R257" s="136">
        <f>Q257*H257</f>
        <v>0.13134</v>
      </c>
      <c r="S257" s="136">
        <v>0</v>
      </c>
      <c r="T257" s="137">
        <f>S257*H257</f>
        <v>0</v>
      </c>
      <c r="AR257" s="138" t="s">
        <v>177</v>
      </c>
      <c r="AT257" s="138" t="s">
        <v>226</v>
      </c>
      <c r="AU257" s="138" t="s">
        <v>82</v>
      </c>
      <c r="AY257" s="17" t="s">
        <v>121</v>
      </c>
      <c r="BE257" s="139">
        <f>IF(N257="základní",J257,0)</f>
        <v>0</v>
      </c>
      <c r="BF257" s="139">
        <f>IF(N257="snížená",J257,0)</f>
        <v>0</v>
      </c>
      <c r="BG257" s="139">
        <f>IF(N257="zákl. přenesená",J257,0)</f>
        <v>0</v>
      </c>
      <c r="BH257" s="139">
        <f>IF(N257="sníž. přenesená",J257,0)</f>
        <v>0</v>
      </c>
      <c r="BI257" s="139">
        <f>IF(N257="nulová",J257,0)</f>
        <v>0</v>
      </c>
      <c r="BJ257" s="17" t="s">
        <v>80</v>
      </c>
      <c r="BK257" s="139">
        <f>ROUND(I257*H257,2)</f>
        <v>0</v>
      </c>
      <c r="BL257" s="17" t="s">
        <v>128</v>
      </c>
      <c r="BM257" s="138" t="s">
        <v>343</v>
      </c>
    </row>
    <row r="258" spans="2:51" s="13" customFormat="1" ht="11.25">
      <c r="B258" s="151"/>
      <c r="D258" s="145" t="s">
        <v>132</v>
      </c>
      <c r="E258" s="152" t="s">
        <v>19</v>
      </c>
      <c r="F258" s="153" t="s">
        <v>155</v>
      </c>
      <c r="H258" s="154">
        <v>2</v>
      </c>
      <c r="I258" s="155"/>
      <c r="L258" s="151"/>
      <c r="M258" s="156"/>
      <c r="T258" s="157"/>
      <c r="AT258" s="152" t="s">
        <v>132</v>
      </c>
      <c r="AU258" s="152" t="s">
        <v>82</v>
      </c>
      <c r="AV258" s="13" t="s">
        <v>82</v>
      </c>
      <c r="AW258" s="13" t="s">
        <v>33</v>
      </c>
      <c r="AX258" s="13" t="s">
        <v>72</v>
      </c>
      <c r="AY258" s="152" t="s">
        <v>121</v>
      </c>
    </row>
    <row r="259" spans="2:51" s="14" customFormat="1" ht="11.25">
      <c r="B259" s="158"/>
      <c r="D259" s="145" t="s">
        <v>132</v>
      </c>
      <c r="E259" s="159" t="s">
        <v>19</v>
      </c>
      <c r="F259" s="160" t="s">
        <v>135</v>
      </c>
      <c r="H259" s="161">
        <v>2</v>
      </c>
      <c r="I259" s="162"/>
      <c r="L259" s="158"/>
      <c r="M259" s="163"/>
      <c r="T259" s="164"/>
      <c r="AT259" s="159" t="s">
        <v>132</v>
      </c>
      <c r="AU259" s="159" t="s">
        <v>82</v>
      </c>
      <c r="AV259" s="14" t="s">
        <v>128</v>
      </c>
      <c r="AW259" s="14" t="s">
        <v>33</v>
      </c>
      <c r="AX259" s="14" t="s">
        <v>80</v>
      </c>
      <c r="AY259" s="159" t="s">
        <v>121</v>
      </c>
    </row>
    <row r="260" spans="2:65" s="1" customFormat="1" ht="16.5" customHeight="1">
      <c r="B260" s="32"/>
      <c r="C260" s="165" t="s">
        <v>344</v>
      </c>
      <c r="D260" s="165" t="s">
        <v>226</v>
      </c>
      <c r="E260" s="166" t="s">
        <v>345</v>
      </c>
      <c r="F260" s="167" t="s">
        <v>346</v>
      </c>
      <c r="G260" s="168" t="s">
        <v>172</v>
      </c>
      <c r="H260" s="169">
        <v>11</v>
      </c>
      <c r="I260" s="170"/>
      <c r="J260" s="171">
        <f>ROUND(I260*H260,2)</f>
        <v>0</v>
      </c>
      <c r="K260" s="167" t="s">
        <v>127</v>
      </c>
      <c r="L260" s="172"/>
      <c r="M260" s="173" t="s">
        <v>19</v>
      </c>
      <c r="N260" s="174" t="s">
        <v>43</v>
      </c>
      <c r="P260" s="136">
        <f>O260*H260</f>
        <v>0</v>
      </c>
      <c r="Q260" s="136">
        <v>0.08</v>
      </c>
      <c r="R260" s="136">
        <f>Q260*H260</f>
        <v>0.88</v>
      </c>
      <c r="S260" s="136">
        <v>0</v>
      </c>
      <c r="T260" s="137">
        <f>S260*H260</f>
        <v>0</v>
      </c>
      <c r="AR260" s="138" t="s">
        <v>177</v>
      </c>
      <c r="AT260" s="138" t="s">
        <v>226</v>
      </c>
      <c r="AU260" s="138" t="s">
        <v>82</v>
      </c>
      <c r="AY260" s="17" t="s">
        <v>121</v>
      </c>
      <c r="BE260" s="139">
        <f>IF(N260="základní",J260,0)</f>
        <v>0</v>
      </c>
      <c r="BF260" s="139">
        <f>IF(N260="snížená",J260,0)</f>
        <v>0</v>
      </c>
      <c r="BG260" s="139">
        <f>IF(N260="zákl. přenesená",J260,0)</f>
        <v>0</v>
      </c>
      <c r="BH260" s="139">
        <f>IF(N260="sníž. přenesená",J260,0)</f>
        <v>0</v>
      </c>
      <c r="BI260" s="139">
        <f>IF(N260="nulová",J260,0)</f>
        <v>0</v>
      </c>
      <c r="BJ260" s="17" t="s">
        <v>80</v>
      </c>
      <c r="BK260" s="139">
        <f>ROUND(I260*H260,2)</f>
        <v>0</v>
      </c>
      <c r="BL260" s="17" t="s">
        <v>128</v>
      </c>
      <c r="BM260" s="138" t="s">
        <v>347</v>
      </c>
    </row>
    <row r="261" spans="2:51" s="13" customFormat="1" ht="11.25">
      <c r="B261" s="151"/>
      <c r="D261" s="145" t="s">
        <v>132</v>
      </c>
      <c r="E261" s="152" t="s">
        <v>19</v>
      </c>
      <c r="F261" s="153" t="s">
        <v>348</v>
      </c>
      <c r="H261" s="154">
        <v>11</v>
      </c>
      <c r="I261" s="155"/>
      <c r="L261" s="151"/>
      <c r="M261" s="156"/>
      <c r="T261" s="157"/>
      <c r="AT261" s="152" t="s">
        <v>132</v>
      </c>
      <c r="AU261" s="152" t="s">
        <v>82</v>
      </c>
      <c r="AV261" s="13" t="s">
        <v>82</v>
      </c>
      <c r="AW261" s="13" t="s">
        <v>33</v>
      </c>
      <c r="AX261" s="13" t="s">
        <v>72</v>
      </c>
      <c r="AY261" s="152" t="s">
        <v>121</v>
      </c>
    </row>
    <row r="262" spans="2:51" s="14" customFormat="1" ht="11.25">
      <c r="B262" s="158"/>
      <c r="D262" s="145" t="s">
        <v>132</v>
      </c>
      <c r="E262" s="159" t="s">
        <v>19</v>
      </c>
      <c r="F262" s="160" t="s">
        <v>135</v>
      </c>
      <c r="H262" s="161">
        <v>11</v>
      </c>
      <c r="I262" s="162"/>
      <c r="L262" s="158"/>
      <c r="M262" s="163"/>
      <c r="T262" s="164"/>
      <c r="AT262" s="159" t="s">
        <v>132</v>
      </c>
      <c r="AU262" s="159" t="s">
        <v>82</v>
      </c>
      <c r="AV262" s="14" t="s">
        <v>128</v>
      </c>
      <c r="AW262" s="14" t="s">
        <v>33</v>
      </c>
      <c r="AX262" s="14" t="s">
        <v>80</v>
      </c>
      <c r="AY262" s="159" t="s">
        <v>121</v>
      </c>
    </row>
    <row r="263" spans="2:65" s="1" customFormat="1" ht="33" customHeight="1">
      <c r="B263" s="32"/>
      <c r="C263" s="127" t="s">
        <v>349</v>
      </c>
      <c r="D263" s="127" t="s">
        <v>123</v>
      </c>
      <c r="E263" s="128" t="s">
        <v>350</v>
      </c>
      <c r="F263" s="129" t="s">
        <v>351</v>
      </c>
      <c r="G263" s="130" t="s">
        <v>172</v>
      </c>
      <c r="H263" s="131">
        <v>245</v>
      </c>
      <c r="I263" s="132"/>
      <c r="J263" s="133">
        <f>ROUND(I263*H263,2)</f>
        <v>0</v>
      </c>
      <c r="K263" s="129" t="s">
        <v>19</v>
      </c>
      <c r="L263" s="32"/>
      <c r="M263" s="134" t="s">
        <v>19</v>
      </c>
      <c r="N263" s="135" t="s">
        <v>43</v>
      </c>
      <c r="P263" s="136">
        <f>O263*H263</f>
        <v>0</v>
      </c>
      <c r="Q263" s="136">
        <v>0.1294996</v>
      </c>
      <c r="R263" s="136">
        <f>Q263*H263</f>
        <v>31.727401999999998</v>
      </c>
      <c r="S263" s="136">
        <v>0</v>
      </c>
      <c r="T263" s="137">
        <f>S263*H263</f>
        <v>0</v>
      </c>
      <c r="AR263" s="138" t="s">
        <v>128</v>
      </c>
      <c r="AT263" s="138" t="s">
        <v>123</v>
      </c>
      <c r="AU263" s="138" t="s">
        <v>82</v>
      </c>
      <c r="AY263" s="17" t="s">
        <v>121</v>
      </c>
      <c r="BE263" s="139">
        <f>IF(N263="základní",J263,0)</f>
        <v>0</v>
      </c>
      <c r="BF263" s="139">
        <f>IF(N263="snížená",J263,0)</f>
        <v>0</v>
      </c>
      <c r="BG263" s="139">
        <f>IF(N263="zákl. přenesená",J263,0)</f>
        <v>0</v>
      </c>
      <c r="BH263" s="139">
        <f>IF(N263="sníž. přenesená",J263,0)</f>
        <v>0</v>
      </c>
      <c r="BI263" s="139">
        <f>IF(N263="nulová",J263,0)</f>
        <v>0</v>
      </c>
      <c r="BJ263" s="17" t="s">
        <v>80</v>
      </c>
      <c r="BK263" s="139">
        <f>ROUND(I263*H263,2)</f>
        <v>0</v>
      </c>
      <c r="BL263" s="17" t="s">
        <v>128</v>
      </c>
      <c r="BM263" s="138" t="s">
        <v>352</v>
      </c>
    </row>
    <row r="264" spans="2:51" s="12" customFormat="1" ht="11.25">
      <c r="B264" s="144"/>
      <c r="D264" s="145" t="s">
        <v>132</v>
      </c>
      <c r="E264" s="146" t="s">
        <v>19</v>
      </c>
      <c r="F264" s="147" t="s">
        <v>275</v>
      </c>
      <c r="H264" s="146" t="s">
        <v>19</v>
      </c>
      <c r="I264" s="148"/>
      <c r="L264" s="144"/>
      <c r="M264" s="149"/>
      <c r="T264" s="150"/>
      <c r="AT264" s="146" t="s">
        <v>132</v>
      </c>
      <c r="AU264" s="146" t="s">
        <v>82</v>
      </c>
      <c r="AV264" s="12" t="s">
        <v>80</v>
      </c>
      <c r="AW264" s="12" t="s">
        <v>33</v>
      </c>
      <c r="AX264" s="12" t="s">
        <v>72</v>
      </c>
      <c r="AY264" s="146" t="s">
        <v>121</v>
      </c>
    </row>
    <row r="265" spans="2:51" s="13" customFormat="1" ht="11.25">
      <c r="B265" s="151"/>
      <c r="D265" s="145" t="s">
        <v>132</v>
      </c>
      <c r="E265" s="152" t="s">
        <v>19</v>
      </c>
      <c r="F265" s="153" t="s">
        <v>353</v>
      </c>
      <c r="H265" s="154">
        <v>233</v>
      </c>
      <c r="I265" s="155"/>
      <c r="L265" s="151"/>
      <c r="M265" s="156"/>
      <c r="T265" s="157"/>
      <c r="AT265" s="152" t="s">
        <v>132</v>
      </c>
      <c r="AU265" s="152" t="s">
        <v>82</v>
      </c>
      <c r="AV265" s="13" t="s">
        <v>82</v>
      </c>
      <c r="AW265" s="13" t="s">
        <v>33</v>
      </c>
      <c r="AX265" s="13" t="s">
        <v>72</v>
      </c>
      <c r="AY265" s="152" t="s">
        <v>121</v>
      </c>
    </row>
    <row r="266" spans="2:51" s="13" customFormat="1" ht="11.25">
      <c r="B266" s="151"/>
      <c r="D266" s="145" t="s">
        <v>132</v>
      </c>
      <c r="E266" s="152" t="s">
        <v>19</v>
      </c>
      <c r="F266" s="153" t="s">
        <v>354</v>
      </c>
      <c r="H266" s="154">
        <v>12</v>
      </c>
      <c r="I266" s="155"/>
      <c r="L266" s="151"/>
      <c r="M266" s="156"/>
      <c r="T266" s="157"/>
      <c r="AT266" s="152" t="s">
        <v>132</v>
      </c>
      <c r="AU266" s="152" t="s">
        <v>82</v>
      </c>
      <c r="AV266" s="13" t="s">
        <v>82</v>
      </c>
      <c r="AW266" s="13" t="s">
        <v>33</v>
      </c>
      <c r="AX266" s="13" t="s">
        <v>72</v>
      </c>
      <c r="AY266" s="152" t="s">
        <v>121</v>
      </c>
    </row>
    <row r="267" spans="2:51" s="14" customFormat="1" ht="11.25">
      <c r="B267" s="158"/>
      <c r="D267" s="145" t="s">
        <v>132</v>
      </c>
      <c r="E267" s="159" t="s">
        <v>19</v>
      </c>
      <c r="F267" s="160" t="s">
        <v>135</v>
      </c>
      <c r="H267" s="161">
        <v>245</v>
      </c>
      <c r="I267" s="162"/>
      <c r="L267" s="158"/>
      <c r="M267" s="163"/>
      <c r="T267" s="164"/>
      <c r="AT267" s="159" t="s">
        <v>132</v>
      </c>
      <c r="AU267" s="159" t="s">
        <v>82</v>
      </c>
      <c r="AV267" s="14" t="s">
        <v>128</v>
      </c>
      <c r="AW267" s="14" t="s">
        <v>33</v>
      </c>
      <c r="AX267" s="14" t="s">
        <v>80</v>
      </c>
      <c r="AY267" s="159" t="s">
        <v>121</v>
      </c>
    </row>
    <row r="268" spans="2:65" s="1" customFormat="1" ht="16.5" customHeight="1">
      <c r="B268" s="32"/>
      <c r="C268" s="165" t="s">
        <v>355</v>
      </c>
      <c r="D268" s="165" t="s">
        <v>226</v>
      </c>
      <c r="E268" s="166" t="s">
        <v>356</v>
      </c>
      <c r="F268" s="167" t="s">
        <v>357</v>
      </c>
      <c r="G268" s="168" t="s">
        <v>172</v>
      </c>
      <c r="H268" s="169">
        <v>233</v>
      </c>
      <c r="I268" s="170"/>
      <c r="J268" s="171">
        <f>ROUND(I268*H268,2)</f>
        <v>0</v>
      </c>
      <c r="K268" s="167" t="s">
        <v>127</v>
      </c>
      <c r="L268" s="172"/>
      <c r="M268" s="173" t="s">
        <v>19</v>
      </c>
      <c r="N268" s="174" t="s">
        <v>43</v>
      </c>
      <c r="P268" s="136">
        <f>O268*H268</f>
        <v>0</v>
      </c>
      <c r="Q268" s="136">
        <v>0.028</v>
      </c>
      <c r="R268" s="136">
        <f>Q268*H268</f>
        <v>6.524</v>
      </c>
      <c r="S268" s="136">
        <v>0</v>
      </c>
      <c r="T268" s="137">
        <f>S268*H268</f>
        <v>0</v>
      </c>
      <c r="AR268" s="138" t="s">
        <v>177</v>
      </c>
      <c r="AT268" s="138" t="s">
        <v>226</v>
      </c>
      <c r="AU268" s="138" t="s">
        <v>82</v>
      </c>
      <c r="AY268" s="17" t="s">
        <v>121</v>
      </c>
      <c r="BE268" s="139">
        <f>IF(N268="základní",J268,0)</f>
        <v>0</v>
      </c>
      <c r="BF268" s="139">
        <f>IF(N268="snížená",J268,0)</f>
        <v>0</v>
      </c>
      <c r="BG268" s="139">
        <f>IF(N268="zákl. přenesená",J268,0)</f>
        <v>0</v>
      </c>
      <c r="BH268" s="139">
        <f>IF(N268="sníž. přenesená",J268,0)</f>
        <v>0</v>
      </c>
      <c r="BI268" s="139">
        <f>IF(N268="nulová",J268,0)</f>
        <v>0</v>
      </c>
      <c r="BJ268" s="17" t="s">
        <v>80</v>
      </c>
      <c r="BK268" s="139">
        <f>ROUND(I268*H268,2)</f>
        <v>0</v>
      </c>
      <c r="BL268" s="17" t="s">
        <v>128</v>
      </c>
      <c r="BM268" s="138" t="s">
        <v>358</v>
      </c>
    </row>
    <row r="269" spans="2:51" s="13" customFormat="1" ht="11.25">
      <c r="B269" s="151"/>
      <c r="D269" s="145" t="s">
        <v>132</v>
      </c>
      <c r="E269" s="152" t="s">
        <v>19</v>
      </c>
      <c r="F269" s="153" t="s">
        <v>359</v>
      </c>
      <c r="H269" s="154">
        <v>233</v>
      </c>
      <c r="I269" s="155"/>
      <c r="L269" s="151"/>
      <c r="M269" s="156"/>
      <c r="T269" s="157"/>
      <c r="AT269" s="152" t="s">
        <v>132</v>
      </c>
      <c r="AU269" s="152" t="s">
        <v>82</v>
      </c>
      <c r="AV269" s="13" t="s">
        <v>82</v>
      </c>
      <c r="AW269" s="13" t="s">
        <v>33</v>
      </c>
      <c r="AX269" s="13" t="s">
        <v>72</v>
      </c>
      <c r="AY269" s="152" t="s">
        <v>121</v>
      </c>
    </row>
    <row r="270" spans="2:51" s="14" customFormat="1" ht="11.25">
      <c r="B270" s="158"/>
      <c r="D270" s="145" t="s">
        <v>132</v>
      </c>
      <c r="E270" s="159" t="s">
        <v>19</v>
      </c>
      <c r="F270" s="160" t="s">
        <v>135</v>
      </c>
      <c r="H270" s="161">
        <v>233</v>
      </c>
      <c r="I270" s="162"/>
      <c r="L270" s="158"/>
      <c r="M270" s="163"/>
      <c r="T270" s="164"/>
      <c r="AT270" s="159" t="s">
        <v>132</v>
      </c>
      <c r="AU270" s="159" t="s">
        <v>82</v>
      </c>
      <c r="AV270" s="14" t="s">
        <v>128</v>
      </c>
      <c r="AW270" s="14" t="s">
        <v>33</v>
      </c>
      <c r="AX270" s="14" t="s">
        <v>80</v>
      </c>
      <c r="AY270" s="159" t="s">
        <v>121</v>
      </c>
    </row>
    <row r="271" spans="2:65" s="1" customFormat="1" ht="16.5" customHeight="1">
      <c r="B271" s="32"/>
      <c r="C271" s="165" t="s">
        <v>360</v>
      </c>
      <c r="D271" s="165" t="s">
        <v>226</v>
      </c>
      <c r="E271" s="166" t="s">
        <v>361</v>
      </c>
      <c r="F271" s="167" t="s">
        <v>362</v>
      </c>
      <c r="G271" s="168" t="s">
        <v>172</v>
      </c>
      <c r="H271" s="169">
        <v>12</v>
      </c>
      <c r="I271" s="170"/>
      <c r="J271" s="171">
        <f>ROUND(I271*H271,2)</f>
        <v>0</v>
      </c>
      <c r="K271" s="167" t="s">
        <v>127</v>
      </c>
      <c r="L271" s="172"/>
      <c r="M271" s="173" t="s">
        <v>19</v>
      </c>
      <c r="N271" s="174" t="s">
        <v>43</v>
      </c>
      <c r="P271" s="136">
        <f>O271*H271</f>
        <v>0</v>
      </c>
      <c r="Q271" s="136">
        <v>0.05612</v>
      </c>
      <c r="R271" s="136">
        <f>Q271*H271</f>
        <v>0.67344</v>
      </c>
      <c r="S271" s="136">
        <v>0</v>
      </c>
      <c r="T271" s="137">
        <f>S271*H271</f>
        <v>0</v>
      </c>
      <c r="AR271" s="138" t="s">
        <v>177</v>
      </c>
      <c r="AT271" s="138" t="s">
        <v>226</v>
      </c>
      <c r="AU271" s="138" t="s">
        <v>82</v>
      </c>
      <c r="AY271" s="17" t="s">
        <v>121</v>
      </c>
      <c r="BE271" s="139">
        <f>IF(N271="základní",J271,0)</f>
        <v>0</v>
      </c>
      <c r="BF271" s="139">
        <f>IF(N271="snížená",J271,0)</f>
        <v>0</v>
      </c>
      <c r="BG271" s="139">
        <f>IF(N271="zákl. přenesená",J271,0)</f>
        <v>0</v>
      </c>
      <c r="BH271" s="139">
        <f>IF(N271="sníž. přenesená",J271,0)</f>
        <v>0</v>
      </c>
      <c r="BI271" s="139">
        <f>IF(N271="nulová",J271,0)</f>
        <v>0</v>
      </c>
      <c r="BJ271" s="17" t="s">
        <v>80</v>
      </c>
      <c r="BK271" s="139">
        <f>ROUND(I271*H271,2)</f>
        <v>0</v>
      </c>
      <c r="BL271" s="17" t="s">
        <v>128</v>
      </c>
      <c r="BM271" s="138" t="s">
        <v>363</v>
      </c>
    </row>
    <row r="272" spans="2:51" s="13" customFormat="1" ht="11.25">
      <c r="B272" s="151"/>
      <c r="D272" s="145" t="s">
        <v>132</v>
      </c>
      <c r="E272" s="152" t="s">
        <v>19</v>
      </c>
      <c r="F272" s="153" t="s">
        <v>364</v>
      </c>
      <c r="H272" s="154">
        <v>12</v>
      </c>
      <c r="I272" s="155"/>
      <c r="L272" s="151"/>
      <c r="M272" s="156"/>
      <c r="T272" s="157"/>
      <c r="AT272" s="152" t="s">
        <v>132</v>
      </c>
      <c r="AU272" s="152" t="s">
        <v>82</v>
      </c>
      <c r="AV272" s="13" t="s">
        <v>82</v>
      </c>
      <c r="AW272" s="13" t="s">
        <v>33</v>
      </c>
      <c r="AX272" s="13" t="s">
        <v>72</v>
      </c>
      <c r="AY272" s="152" t="s">
        <v>121</v>
      </c>
    </row>
    <row r="273" spans="2:51" s="14" customFormat="1" ht="11.25">
      <c r="B273" s="158"/>
      <c r="D273" s="145" t="s">
        <v>132</v>
      </c>
      <c r="E273" s="159" t="s">
        <v>19</v>
      </c>
      <c r="F273" s="160" t="s">
        <v>135</v>
      </c>
      <c r="H273" s="161">
        <v>12</v>
      </c>
      <c r="I273" s="162"/>
      <c r="L273" s="158"/>
      <c r="M273" s="163"/>
      <c r="T273" s="164"/>
      <c r="AT273" s="159" t="s">
        <v>132</v>
      </c>
      <c r="AU273" s="159" t="s">
        <v>82</v>
      </c>
      <c r="AV273" s="14" t="s">
        <v>128</v>
      </c>
      <c r="AW273" s="14" t="s">
        <v>33</v>
      </c>
      <c r="AX273" s="14" t="s">
        <v>80</v>
      </c>
      <c r="AY273" s="159" t="s">
        <v>121</v>
      </c>
    </row>
    <row r="274" spans="2:65" s="1" customFormat="1" ht="33" customHeight="1">
      <c r="B274" s="32"/>
      <c r="C274" s="127" t="s">
        <v>365</v>
      </c>
      <c r="D274" s="127" t="s">
        <v>123</v>
      </c>
      <c r="E274" s="128" t="s">
        <v>366</v>
      </c>
      <c r="F274" s="129" t="s">
        <v>367</v>
      </c>
      <c r="G274" s="130" t="s">
        <v>172</v>
      </c>
      <c r="H274" s="131">
        <v>9</v>
      </c>
      <c r="I274" s="132"/>
      <c r="J274" s="133">
        <f>ROUND(I274*H274,2)</f>
        <v>0</v>
      </c>
      <c r="K274" s="129" t="s">
        <v>127</v>
      </c>
      <c r="L274" s="32"/>
      <c r="M274" s="134" t="s">
        <v>19</v>
      </c>
      <c r="N274" s="135" t="s">
        <v>43</v>
      </c>
      <c r="P274" s="136">
        <f>O274*H274</f>
        <v>0</v>
      </c>
      <c r="Q274" s="136">
        <v>0</v>
      </c>
      <c r="R274" s="136">
        <f>Q274*H274</f>
        <v>0</v>
      </c>
      <c r="S274" s="136">
        <v>0</v>
      </c>
      <c r="T274" s="137">
        <f>S274*H274</f>
        <v>0</v>
      </c>
      <c r="AR274" s="138" t="s">
        <v>128</v>
      </c>
      <c r="AT274" s="138" t="s">
        <v>123</v>
      </c>
      <c r="AU274" s="138" t="s">
        <v>82</v>
      </c>
      <c r="AY274" s="17" t="s">
        <v>121</v>
      </c>
      <c r="BE274" s="139">
        <f>IF(N274="základní",J274,0)</f>
        <v>0</v>
      </c>
      <c r="BF274" s="139">
        <f>IF(N274="snížená",J274,0)</f>
        <v>0</v>
      </c>
      <c r="BG274" s="139">
        <f>IF(N274="zákl. přenesená",J274,0)</f>
        <v>0</v>
      </c>
      <c r="BH274" s="139">
        <f>IF(N274="sníž. přenesená",J274,0)</f>
        <v>0</v>
      </c>
      <c r="BI274" s="139">
        <f>IF(N274="nulová",J274,0)</f>
        <v>0</v>
      </c>
      <c r="BJ274" s="17" t="s">
        <v>80</v>
      </c>
      <c r="BK274" s="139">
        <f>ROUND(I274*H274,2)</f>
        <v>0</v>
      </c>
      <c r="BL274" s="17" t="s">
        <v>128</v>
      </c>
      <c r="BM274" s="138" t="s">
        <v>368</v>
      </c>
    </row>
    <row r="275" spans="2:47" s="1" customFormat="1" ht="11.25">
      <c r="B275" s="32"/>
      <c r="D275" s="140" t="s">
        <v>130</v>
      </c>
      <c r="F275" s="141" t="s">
        <v>369</v>
      </c>
      <c r="I275" s="142"/>
      <c r="L275" s="32"/>
      <c r="M275" s="143"/>
      <c r="T275" s="53"/>
      <c r="AT275" s="17" t="s">
        <v>130</v>
      </c>
      <c r="AU275" s="17" t="s">
        <v>82</v>
      </c>
    </row>
    <row r="276" spans="2:65" s="1" customFormat="1" ht="33" customHeight="1">
      <c r="B276" s="32"/>
      <c r="C276" s="127" t="s">
        <v>370</v>
      </c>
      <c r="D276" s="127" t="s">
        <v>123</v>
      </c>
      <c r="E276" s="128" t="s">
        <v>371</v>
      </c>
      <c r="F276" s="129" t="s">
        <v>372</v>
      </c>
      <c r="G276" s="130" t="s">
        <v>172</v>
      </c>
      <c r="H276" s="131">
        <v>19</v>
      </c>
      <c r="I276" s="132"/>
      <c r="J276" s="133">
        <f>ROUND(I276*H276,2)</f>
        <v>0</v>
      </c>
      <c r="K276" s="129" t="s">
        <v>127</v>
      </c>
      <c r="L276" s="32"/>
      <c r="M276" s="134" t="s">
        <v>19</v>
      </c>
      <c r="N276" s="135" t="s">
        <v>43</v>
      </c>
      <c r="P276" s="136">
        <f>O276*H276</f>
        <v>0</v>
      </c>
      <c r="Q276" s="136">
        <v>0.00061</v>
      </c>
      <c r="R276" s="136">
        <f>Q276*H276</f>
        <v>0.01159</v>
      </c>
      <c r="S276" s="136">
        <v>0</v>
      </c>
      <c r="T276" s="137">
        <f>S276*H276</f>
        <v>0</v>
      </c>
      <c r="AR276" s="138" t="s">
        <v>128</v>
      </c>
      <c r="AT276" s="138" t="s">
        <v>123</v>
      </c>
      <c r="AU276" s="138" t="s">
        <v>82</v>
      </c>
      <c r="AY276" s="17" t="s">
        <v>121</v>
      </c>
      <c r="BE276" s="139">
        <f>IF(N276="základní",J276,0)</f>
        <v>0</v>
      </c>
      <c r="BF276" s="139">
        <f>IF(N276="snížená",J276,0)</f>
        <v>0</v>
      </c>
      <c r="BG276" s="139">
        <f>IF(N276="zákl. přenesená",J276,0)</f>
        <v>0</v>
      </c>
      <c r="BH276" s="139">
        <f>IF(N276="sníž. přenesená",J276,0)</f>
        <v>0</v>
      </c>
      <c r="BI276" s="139">
        <f>IF(N276="nulová",J276,0)</f>
        <v>0</v>
      </c>
      <c r="BJ276" s="17" t="s">
        <v>80</v>
      </c>
      <c r="BK276" s="139">
        <f>ROUND(I276*H276,2)</f>
        <v>0</v>
      </c>
      <c r="BL276" s="17" t="s">
        <v>128</v>
      </c>
      <c r="BM276" s="138" t="s">
        <v>373</v>
      </c>
    </row>
    <row r="277" spans="2:47" s="1" customFormat="1" ht="11.25">
      <c r="B277" s="32"/>
      <c r="D277" s="140" t="s">
        <v>130</v>
      </c>
      <c r="F277" s="141" t="s">
        <v>374</v>
      </c>
      <c r="I277" s="142"/>
      <c r="L277" s="32"/>
      <c r="M277" s="143"/>
      <c r="T277" s="53"/>
      <c r="AT277" s="17" t="s">
        <v>130</v>
      </c>
      <c r="AU277" s="17" t="s">
        <v>82</v>
      </c>
    </row>
    <row r="278" spans="2:51" s="13" customFormat="1" ht="11.25">
      <c r="B278" s="151"/>
      <c r="D278" s="145" t="s">
        <v>132</v>
      </c>
      <c r="E278" s="152" t="s">
        <v>19</v>
      </c>
      <c r="F278" s="153" t="s">
        <v>134</v>
      </c>
      <c r="H278" s="154">
        <v>19</v>
      </c>
      <c r="I278" s="155"/>
      <c r="L278" s="151"/>
      <c r="M278" s="156"/>
      <c r="T278" s="157"/>
      <c r="AT278" s="152" t="s">
        <v>132</v>
      </c>
      <c r="AU278" s="152" t="s">
        <v>82</v>
      </c>
      <c r="AV278" s="13" t="s">
        <v>82</v>
      </c>
      <c r="AW278" s="13" t="s">
        <v>33</v>
      </c>
      <c r="AX278" s="13" t="s">
        <v>72</v>
      </c>
      <c r="AY278" s="152" t="s">
        <v>121</v>
      </c>
    </row>
    <row r="279" spans="2:51" s="14" customFormat="1" ht="11.25">
      <c r="B279" s="158"/>
      <c r="D279" s="145" t="s">
        <v>132</v>
      </c>
      <c r="E279" s="159" t="s">
        <v>19</v>
      </c>
      <c r="F279" s="160" t="s">
        <v>135</v>
      </c>
      <c r="H279" s="161">
        <v>19</v>
      </c>
      <c r="I279" s="162"/>
      <c r="L279" s="158"/>
      <c r="M279" s="163"/>
      <c r="T279" s="164"/>
      <c r="AT279" s="159" t="s">
        <v>132</v>
      </c>
      <c r="AU279" s="159" t="s">
        <v>82</v>
      </c>
      <c r="AV279" s="14" t="s">
        <v>128</v>
      </c>
      <c r="AW279" s="14" t="s">
        <v>33</v>
      </c>
      <c r="AX279" s="14" t="s">
        <v>80</v>
      </c>
      <c r="AY279" s="159" t="s">
        <v>121</v>
      </c>
    </row>
    <row r="280" spans="2:65" s="1" customFormat="1" ht="16.5" customHeight="1">
      <c r="B280" s="32"/>
      <c r="C280" s="127" t="s">
        <v>375</v>
      </c>
      <c r="D280" s="127" t="s">
        <v>123</v>
      </c>
      <c r="E280" s="128" t="s">
        <v>376</v>
      </c>
      <c r="F280" s="129" t="s">
        <v>377</v>
      </c>
      <c r="G280" s="130" t="s">
        <v>172</v>
      </c>
      <c r="H280" s="131">
        <v>19</v>
      </c>
      <c r="I280" s="132"/>
      <c r="J280" s="133">
        <f>ROUND(I280*H280,2)</f>
        <v>0</v>
      </c>
      <c r="K280" s="129" t="s">
        <v>127</v>
      </c>
      <c r="L280" s="32"/>
      <c r="M280" s="134" t="s">
        <v>19</v>
      </c>
      <c r="N280" s="135" t="s">
        <v>43</v>
      </c>
      <c r="P280" s="136">
        <f>O280*H280</f>
        <v>0</v>
      </c>
      <c r="Q280" s="136">
        <v>0</v>
      </c>
      <c r="R280" s="136">
        <f>Q280*H280</f>
        <v>0</v>
      </c>
      <c r="S280" s="136">
        <v>0</v>
      </c>
      <c r="T280" s="137">
        <f>S280*H280</f>
        <v>0</v>
      </c>
      <c r="AR280" s="138" t="s">
        <v>128</v>
      </c>
      <c r="AT280" s="138" t="s">
        <v>123</v>
      </c>
      <c r="AU280" s="138" t="s">
        <v>82</v>
      </c>
      <c r="AY280" s="17" t="s">
        <v>121</v>
      </c>
      <c r="BE280" s="139">
        <f>IF(N280="základní",J280,0)</f>
        <v>0</v>
      </c>
      <c r="BF280" s="139">
        <f>IF(N280="snížená",J280,0)</f>
        <v>0</v>
      </c>
      <c r="BG280" s="139">
        <f>IF(N280="zákl. přenesená",J280,0)</f>
        <v>0</v>
      </c>
      <c r="BH280" s="139">
        <f>IF(N280="sníž. přenesená",J280,0)</f>
        <v>0</v>
      </c>
      <c r="BI280" s="139">
        <f>IF(N280="nulová",J280,0)</f>
        <v>0</v>
      </c>
      <c r="BJ280" s="17" t="s">
        <v>80</v>
      </c>
      <c r="BK280" s="139">
        <f>ROUND(I280*H280,2)</f>
        <v>0</v>
      </c>
      <c r="BL280" s="17" t="s">
        <v>128</v>
      </c>
      <c r="BM280" s="138" t="s">
        <v>378</v>
      </c>
    </row>
    <row r="281" spans="2:47" s="1" customFormat="1" ht="11.25">
      <c r="B281" s="32"/>
      <c r="D281" s="140" t="s">
        <v>130</v>
      </c>
      <c r="F281" s="141" t="s">
        <v>379</v>
      </c>
      <c r="I281" s="142"/>
      <c r="L281" s="32"/>
      <c r="M281" s="143"/>
      <c r="T281" s="53"/>
      <c r="AT281" s="17" t="s">
        <v>130</v>
      </c>
      <c r="AU281" s="17" t="s">
        <v>82</v>
      </c>
    </row>
    <row r="282" spans="2:51" s="13" customFormat="1" ht="11.25">
      <c r="B282" s="151"/>
      <c r="D282" s="145" t="s">
        <v>132</v>
      </c>
      <c r="E282" s="152" t="s">
        <v>19</v>
      </c>
      <c r="F282" s="153" t="s">
        <v>134</v>
      </c>
      <c r="H282" s="154">
        <v>19</v>
      </c>
      <c r="I282" s="155"/>
      <c r="L282" s="151"/>
      <c r="M282" s="156"/>
      <c r="T282" s="157"/>
      <c r="AT282" s="152" t="s">
        <v>132</v>
      </c>
      <c r="AU282" s="152" t="s">
        <v>82</v>
      </c>
      <c r="AV282" s="13" t="s">
        <v>82</v>
      </c>
      <c r="AW282" s="13" t="s">
        <v>33</v>
      </c>
      <c r="AX282" s="13" t="s">
        <v>72</v>
      </c>
      <c r="AY282" s="152" t="s">
        <v>121</v>
      </c>
    </row>
    <row r="283" spans="2:51" s="14" customFormat="1" ht="11.25">
      <c r="B283" s="158"/>
      <c r="D283" s="145" t="s">
        <v>132</v>
      </c>
      <c r="E283" s="159" t="s">
        <v>19</v>
      </c>
      <c r="F283" s="160" t="s">
        <v>135</v>
      </c>
      <c r="H283" s="161">
        <v>19</v>
      </c>
      <c r="I283" s="162"/>
      <c r="L283" s="158"/>
      <c r="M283" s="163"/>
      <c r="T283" s="164"/>
      <c r="AT283" s="159" t="s">
        <v>132</v>
      </c>
      <c r="AU283" s="159" t="s">
        <v>82</v>
      </c>
      <c r="AV283" s="14" t="s">
        <v>128</v>
      </c>
      <c r="AW283" s="14" t="s">
        <v>33</v>
      </c>
      <c r="AX283" s="14" t="s">
        <v>80</v>
      </c>
      <c r="AY283" s="159" t="s">
        <v>121</v>
      </c>
    </row>
    <row r="284" spans="2:63" s="11" customFormat="1" ht="22.9" customHeight="1">
      <c r="B284" s="115"/>
      <c r="D284" s="116" t="s">
        <v>71</v>
      </c>
      <c r="E284" s="125" t="s">
        <v>380</v>
      </c>
      <c r="F284" s="125" t="s">
        <v>381</v>
      </c>
      <c r="I284" s="118"/>
      <c r="J284" s="126">
        <f>BK284</f>
        <v>0</v>
      </c>
      <c r="L284" s="115"/>
      <c r="M284" s="120"/>
      <c r="P284" s="121">
        <f>SUM(P285:P334)</f>
        <v>0</v>
      </c>
      <c r="R284" s="121">
        <f>SUM(R285:R334)</f>
        <v>0</v>
      </c>
      <c r="T284" s="122">
        <f>SUM(T285:T334)</f>
        <v>0</v>
      </c>
      <c r="AR284" s="116" t="s">
        <v>80</v>
      </c>
      <c r="AT284" s="123" t="s">
        <v>71</v>
      </c>
      <c r="AU284" s="123" t="s">
        <v>80</v>
      </c>
      <c r="AY284" s="116" t="s">
        <v>121</v>
      </c>
      <c r="BK284" s="124">
        <f>SUM(BK285:BK334)</f>
        <v>0</v>
      </c>
    </row>
    <row r="285" spans="2:65" s="1" customFormat="1" ht="24.2" customHeight="1">
      <c r="B285" s="32"/>
      <c r="C285" s="127" t="s">
        <v>382</v>
      </c>
      <c r="D285" s="127" t="s">
        <v>123</v>
      </c>
      <c r="E285" s="128" t="s">
        <v>383</v>
      </c>
      <c r="F285" s="129" t="s">
        <v>384</v>
      </c>
      <c r="G285" s="130" t="s">
        <v>229</v>
      </c>
      <c r="H285" s="131">
        <v>14.37</v>
      </c>
      <c r="I285" s="132"/>
      <c r="J285" s="133">
        <f>ROUND(I285*H285,2)</f>
        <v>0</v>
      </c>
      <c r="K285" s="129" t="s">
        <v>127</v>
      </c>
      <c r="L285" s="32"/>
      <c r="M285" s="134" t="s">
        <v>19</v>
      </c>
      <c r="N285" s="135" t="s">
        <v>43</v>
      </c>
      <c r="P285" s="136">
        <f>O285*H285</f>
        <v>0</v>
      </c>
      <c r="Q285" s="136">
        <v>0</v>
      </c>
      <c r="R285" s="136">
        <f>Q285*H285</f>
        <v>0</v>
      </c>
      <c r="S285" s="136">
        <v>0</v>
      </c>
      <c r="T285" s="137">
        <f>S285*H285</f>
        <v>0</v>
      </c>
      <c r="AR285" s="138" t="s">
        <v>128</v>
      </c>
      <c r="AT285" s="138" t="s">
        <v>123</v>
      </c>
      <c r="AU285" s="138" t="s">
        <v>82</v>
      </c>
      <c r="AY285" s="17" t="s">
        <v>121</v>
      </c>
      <c r="BE285" s="139">
        <f>IF(N285="základní",J285,0)</f>
        <v>0</v>
      </c>
      <c r="BF285" s="139">
        <f>IF(N285="snížená",J285,0)</f>
        <v>0</v>
      </c>
      <c r="BG285" s="139">
        <f>IF(N285="zákl. přenesená",J285,0)</f>
        <v>0</v>
      </c>
      <c r="BH285" s="139">
        <f>IF(N285="sníž. přenesená",J285,0)</f>
        <v>0</v>
      </c>
      <c r="BI285" s="139">
        <f>IF(N285="nulová",J285,0)</f>
        <v>0</v>
      </c>
      <c r="BJ285" s="17" t="s">
        <v>80</v>
      </c>
      <c r="BK285" s="139">
        <f>ROUND(I285*H285,2)</f>
        <v>0</v>
      </c>
      <c r="BL285" s="17" t="s">
        <v>128</v>
      </c>
      <c r="BM285" s="138" t="s">
        <v>385</v>
      </c>
    </row>
    <row r="286" spans="2:47" s="1" customFormat="1" ht="11.25">
      <c r="B286" s="32"/>
      <c r="D286" s="140" t="s">
        <v>130</v>
      </c>
      <c r="F286" s="141" t="s">
        <v>386</v>
      </c>
      <c r="I286" s="142"/>
      <c r="L286" s="32"/>
      <c r="M286" s="143"/>
      <c r="T286" s="53"/>
      <c r="AT286" s="17" t="s">
        <v>130</v>
      </c>
      <c r="AU286" s="17" t="s">
        <v>82</v>
      </c>
    </row>
    <row r="287" spans="2:51" s="12" customFormat="1" ht="11.25">
      <c r="B287" s="144"/>
      <c r="D287" s="145" t="s">
        <v>132</v>
      </c>
      <c r="E287" s="146" t="s">
        <v>19</v>
      </c>
      <c r="F287" s="147" t="s">
        <v>387</v>
      </c>
      <c r="H287" s="146" t="s">
        <v>19</v>
      </c>
      <c r="I287" s="148"/>
      <c r="L287" s="144"/>
      <c r="M287" s="149"/>
      <c r="T287" s="150"/>
      <c r="AT287" s="146" t="s">
        <v>132</v>
      </c>
      <c r="AU287" s="146" t="s">
        <v>82</v>
      </c>
      <c r="AV287" s="12" t="s">
        <v>80</v>
      </c>
      <c r="AW287" s="12" t="s">
        <v>33</v>
      </c>
      <c r="AX287" s="12" t="s">
        <v>72</v>
      </c>
      <c r="AY287" s="146" t="s">
        <v>121</v>
      </c>
    </row>
    <row r="288" spans="2:51" s="13" customFormat="1" ht="11.25">
      <c r="B288" s="151"/>
      <c r="D288" s="145" t="s">
        <v>132</v>
      </c>
      <c r="E288" s="152" t="s">
        <v>19</v>
      </c>
      <c r="F288" s="153" t="s">
        <v>388</v>
      </c>
      <c r="H288" s="154">
        <v>14.37</v>
      </c>
      <c r="I288" s="155"/>
      <c r="L288" s="151"/>
      <c r="M288" s="156"/>
      <c r="T288" s="157"/>
      <c r="AT288" s="152" t="s">
        <v>132</v>
      </c>
      <c r="AU288" s="152" t="s">
        <v>82</v>
      </c>
      <c r="AV288" s="13" t="s">
        <v>82</v>
      </c>
      <c r="AW288" s="13" t="s">
        <v>33</v>
      </c>
      <c r="AX288" s="13" t="s">
        <v>72</v>
      </c>
      <c r="AY288" s="152" t="s">
        <v>121</v>
      </c>
    </row>
    <row r="289" spans="2:51" s="14" customFormat="1" ht="11.25">
      <c r="B289" s="158"/>
      <c r="D289" s="145" t="s">
        <v>132</v>
      </c>
      <c r="E289" s="159" t="s">
        <v>19</v>
      </c>
      <c r="F289" s="160" t="s">
        <v>135</v>
      </c>
      <c r="H289" s="161">
        <v>14.37</v>
      </c>
      <c r="I289" s="162"/>
      <c r="L289" s="158"/>
      <c r="M289" s="163"/>
      <c r="T289" s="164"/>
      <c r="AT289" s="159" t="s">
        <v>132</v>
      </c>
      <c r="AU289" s="159" t="s">
        <v>82</v>
      </c>
      <c r="AV289" s="14" t="s">
        <v>128</v>
      </c>
      <c r="AW289" s="14" t="s">
        <v>33</v>
      </c>
      <c r="AX289" s="14" t="s">
        <v>80</v>
      </c>
      <c r="AY289" s="159" t="s">
        <v>121</v>
      </c>
    </row>
    <row r="290" spans="2:65" s="1" customFormat="1" ht="24.2" customHeight="1">
      <c r="B290" s="32"/>
      <c r="C290" s="127" t="s">
        <v>389</v>
      </c>
      <c r="D290" s="127" t="s">
        <v>123</v>
      </c>
      <c r="E290" s="128" t="s">
        <v>390</v>
      </c>
      <c r="F290" s="129" t="s">
        <v>391</v>
      </c>
      <c r="G290" s="130" t="s">
        <v>229</v>
      </c>
      <c r="H290" s="131">
        <v>129.33</v>
      </c>
      <c r="I290" s="132"/>
      <c r="J290" s="133">
        <f>ROUND(I290*H290,2)</f>
        <v>0</v>
      </c>
      <c r="K290" s="129" t="s">
        <v>127</v>
      </c>
      <c r="L290" s="32"/>
      <c r="M290" s="134" t="s">
        <v>19</v>
      </c>
      <c r="N290" s="135" t="s">
        <v>43</v>
      </c>
      <c r="P290" s="136">
        <f>O290*H290</f>
        <v>0</v>
      </c>
      <c r="Q290" s="136">
        <v>0</v>
      </c>
      <c r="R290" s="136">
        <f>Q290*H290</f>
        <v>0</v>
      </c>
      <c r="S290" s="136">
        <v>0</v>
      </c>
      <c r="T290" s="137">
        <f>S290*H290</f>
        <v>0</v>
      </c>
      <c r="AR290" s="138" t="s">
        <v>128</v>
      </c>
      <c r="AT290" s="138" t="s">
        <v>123</v>
      </c>
      <c r="AU290" s="138" t="s">
        <v>82</v>
      </c>
      <c r="AY290" s="17" t="s">
        <v>121</v>
      </c>
      <c r="BE290" s="139">
        <f>IF(N290="základní",J290,0)</f>
        <v>0</v>
      </c>
      <c r="BF290" s="139">
        <f>IF(N290="snížená",J290,0)</f>
        <v>0</v>
      </c>
      <c r="BG290" s="139">
        <f>IF(N290="zákl. přenesená",J290,0)</f>
        <v>0</v>
      </c>
      <c r="BH290" s="139">
        <f>IF(N290="sníž. přenesená",J290,0)</f>
        <v>0</v>
      </c>
      <c r="BI290" s="139">
        <f>IF(N290="nulová",J290,0)</f>
        <v>0</v>
      </c>
      <c r="BJ290" s="17" t="s">
        <v>80</v>
      </c>
      <c r="BK290" s="139">
        <f>ROUND(I290*H290,2)</f>
        <v>0</v>
      </c>
      <c r="BL290" s="17" t="s">
        <v>128</v>
      </c>
      <c r="BM290" s="138" t="s">
        <v>392</v>
      </c>
    </row>
    <row r="291" spans="2:47" s="1" customFormat="1" ht="11.25">
      <c r="B291" s="32"/>
      <c r="D291" s="140" t="s">
        <v>130</v>
      </c>
      <c r="F291" s="141" t="s">
        <v>393</v>
      </c>
      <c r="I291" s="142"/>
      <c r="L291" s="32"/>
      <c r="M291" s="143"/>
      <c r="T291" s="53"/>
      <c r="AT291" s="17" t="s">
        <v>130</v>
      </c>
      <c r="AU291" s="17" t="s">
        <v>82</v>
      </c>
    </row>
    <row r="292" spans="2:51" s="12" customFormat="1" ht="11.25">
      <c r="B292" s="144"/>
      <c r="D292" s="145" t="s">
        <v>132</v>
      </c>
      <c r="E292" s="146" t="s">
        <v>19</v>
      </c>
      <c r="F292" s="147" t="s">
        <v>387</v>
      </c>
      <c r="H292" s="146" t="s">
        <v>19</v>
      </c>
      <c r="I292" s="148"/>
      <c r="L292" s="144"/>
      <c r="M292" s="149"/>
      <c r="T292" s="150"/>
      <c r="AT292" s="146" t="s">
        <v>132</v>
      </c>
      <c r="AU292" s="146" t="s">
        <v>82</v>
      </c>
      <c r="AV292" s="12" t="s">
        <v>80</v>
      </c>
      <c r="AW292" s="12" t="s">
        <v>33</v>
      </c>
      <c r="AX292" s="12" t="s">
        <v>72</v>
      </c>
      <c r="AY292" s="146" t="s">
        <v>121</v>
      </c>
    </row>
    <row r="293" spans="2:51" s="13" customFormat="1" ht="11.25">
      <c r="B293" s="151"/>
      <c r="D293" s="145" t="s">
        <v>132</v>
      </c>
      <c r="E293" s="152" t="s">
        <v>19</v>
      </c>
      <c r="F293" s="153" t="s">
        <v>388</v>
      </c>
      <c r="H293" s="154">
        <v>14.37</v>
      </c>
      <c r="I293" s="155"/>
      <c r="L293" s="151"/>
      <c r="M293" s="156"/>
      <c r="T293" s="157"/>
      <c r="AT293" s="152" t="s">
        <v>132</v>
      </c>
      <c r="AU293" s="152" t="s">
        <v>82</v>
      </c>
      <c r="AV293" s="13" t="s">
        <v>82</v>
      </c>
      <c r="AW293" s="13" t="s">
        <v>33</v>
      </c>
      <c r="AX293" s="13" t="s">
        <v>72</v>
      </c>
      <c r="AY293" s="152" t="s">
        <v>121</v>
      </c>
    </row>
    <row r="294" spans="2:51" s="14" customFormat="1" ht="11.25">
      <c r="B294" s="158"/>
      <c r="D294" s="145" t="s">
        <v>132</v>
      </c>
      <c r="E294" s="159" t="s">
        <v>19</v>
      </c>
      <c r="F294" s="160" t="s">
        <v>135</v>
      </c>
      <c r="H294" s="161">
        <v>14.37</v>
      </c>
      <c r="I294" s="162"/>
      <c r="L294" s="158"/>
      <c r="M294" s="163"/>
      <c r="T294" s="164"/>
      <c r="AT294" s="159" t="s">
        <v>132</v>
      </c>
      <c r="AU294" s="159" t="s">
        <v>82</v>
      </c>
      <c r="AV294" s="14" t="s">
        <v>128</v>
      </c>
      <c r="AW294" s="14" t="s">
        <v>33</v>
      </c>
      <c r="AX294" s="14" t="s">
        <v>80</v>
      </c>
      <c r="AY294" s="159" t="s">
        <v>121</v>
      </c>
    </row>
    <row r="295" spans="2:51" s="13" customFormat="1" ht="11.25">
      <c r="B295" s="151"/>
      <c r="D295" s="145" t="s">
        <v>132</v>
      </c>
      <c r="F295" s="153" t="s">
        <v>394</v>
      </c>
      <c r="H295" s="154">
        <v>129.33</v>
      </c>
      <c r="I295" s="155"/>
      <c r="L295" s="151"/>
      <c r="M295" s="156"/>
      <c r="T295" s="157"/>
      <c r="AT295" s="152" t="s">
        <v>132</v>
      </c>
      <c r="AU295" s="152" t="s">
        <v>82</v>
      </c>
      <c r="AV295" s="13" t="s">
        <v>82</v>
      </c>
      <c r="AW295" s="13" t="s">
        <v>4</v>
      </c>
      <c r="AX295" s="13" t="s">
        <v>80</v>
      </c>
      <c r="AY295" s="152" t="s">
        <v>121</v>
      </c>
    </row>
    <row r="296" spans="2:65" s="1" customFormat="1" ht="24.2" customHeight="1">
      <c r="B296" s="32"/>
      <c r="C296" s="127" t="s">
        <v>395</v>
      </c>
      <c r="D296" s="127" t="s">
        <v>123</v>
      </c>
      <c r="E296" s="128" t="s">
        <v>396</v>
      </c>
      <c r="F296" s="129" t="s">
        <v>397</v>
      </c>
      <c r="G296" s="130" t="s">
        <v>229</v>
      </c>
      <c r="H296" s="131">
        <v>16.715</v>
      </c>
      <c r="I296" s="132"/>
      <c r="J296" s="133">
        <f>ROUND(I296*H296,2)</f>
        <v>0</v>
      </c>
      <c r="K296" s="129" t="s">
        <v>127</v>
      </c>
      <c r="L296" s="32"/>
      <c r="M296" s="134" t="s">
        <v>19</v>
      </c>
      <c r="N296" s="135" t="s">
        <v>43</v>
      </c>
      <c r="P296" s="136">
        <f>O296*H296</f>
        <v>0</v>
      </c>
      <c r="Q296" s="136">
        <v>0</v>
      </c>
      <c r="R296" s="136">
        <f>Q296*H296</f>
        <v>0</v>
      </c>
      <c r="S296" s="136">
        <v>0</v>
      </c>
      <c r="T296" s="137">
        <f>S296*H296</f>
        <v>0</v>
      </c>
      <c r="AR296" s="138" t="s">
        <v>128</v>
      </c>
      <c r="AT296" s="138" t="s">
        <v>123</v>
      </c>
      <c r="AU296" s="138" t="s">
        <v>82</v>
      </c>
      <c r="AY296" s="17" t="s">
        <v>121</v>
      </c>
      <c r="BE296" s="139">
        <f>IF(N296="základní",J296,0)</f>
        <v>0</v>
      </c>
      <c r="BF296" s="139">
        <f>IF(N296="snížená",J296,0)</f>
        <v>0</v>
      </c>
      <c r="BG296" s="139">
        <f>IF(N296="zákl. přenesená",J296,0)</f>
        <v>0</v>
      </c>
      <c r="BH296" s="139">
        <f>IF(N296="sníž. přenesená",J296,0)</f>
        <v>0</v>
      </c>
      <c r="BI296" s="139">
        <f>IF(N296="nulová",J296,0)</f>
        <v>0</v>
      </c>
      <c r="BJ296" s="17" t="s">
        <v>80</v>
      </c>
      <c r="BK296" s="139">
        <f>ROUND(I296*H296,2)</f>
        <v>0</v>
      </c>
      <c r="BL296" s="17" t="s">
        <v>128</v>
      </c>
      <c r="BM296" s="138" t="s">
        <v>398</v>
      </c>
    </row>
    <row r="297" spans="2:47" s="1" customFormat="1" ht="11.25">
      <c r="B297" s="32"/>
      <c r="D297" s="140" t="s">
        <v>130</v>
      </c>
      <c r="F297" s="141" t="s">
        <v>399</v>
      </c>
      <c r="I297" s="142"/>
      <c r="L297" s="32"/>
      <c r="M297" s="143"/>
      <c r="T297" s="53"/>
      <c r="AT297" s="17" t="s">
        <v>130</v>
      </c>
      <c r="AU297" s="17" t="s">
        <v>82</v>
      </c>
    </row>
    <row r="298" spans="2:51" s="12" customFormat="1" ht="11.25">
      <c r="B298" s="144"/>
      <c r="D298" s="145" t="s">
        <v>132</v>
      </c>
      <c r="E298" s="146" t="s">
        <v>19</v>
      </c>
      <c r="F298" s="147" t="s">
        <v>400</v>
      </c>
      <c r="H298" s="146" t="s">
        <v>19</v>
      </c>
      <c r="I298" s="148"/>
      <c r="L298" s="144"/>
      <c r="M298" s="149"/>
      <c r="T298" s="150"/>
      <c r="AT298" s="146" t="s">
        <v>132</v>
      </c>
      <c r="AU298" s="146" t="s">
        <v>82</v>
      </c>
      <c r="AV298" s="12" t="s">
        <v>80</v>
      </c>
      <c r="AW298" s="12" t="s">
        <v>33</v>
      </c>
      <c r="AX298" s="12" t="s">
        <v>72</v>
      </c>
      <c r="AY298" s="146" t="s">
        <v>121</v>
      </c>
    </row>
    <row r="299" spans="2:51" s="13" customFormat="1" ht="11.25">
      <c r="B299" s="151"/>
      <c r="D299" s="145" t="s">
        <v>132</v>
      </c>
      <c r="E299" s="152" t="s">
        <v>19</v>
      </c>
      <c r="F299" s="153" t="s">
        <v>401</v>
      </c>
      <c r="H299" s="154">
        <v>4.94</v>
      </c>
      <c r="I299" s="155"/>
      <c r="L299" s="151"/>
      <c r="M299" s="156"/>
      <c r="T299" s="157"/>
      <c r="AT299" s="152" t="s">
        <v>132</v>
      </c>
      <c r="AU299" s="152" t="s">
        <v>82</v>
      </c>
      <c r="AV299" s="13" t="s">
        <v>82</v>
      </c>
      <c r="AW299" s="13" t="s">
        <v>33</v>
      </c>
      <c r="AX299" s="13" t="s">
        <v>72</v>
      </c>
      <c r="AY299" s="152" t="s">
        <v>121</v>
      </c>
    </row>
    <row r="300" spans="2:51" s="12" customFormat="1" ht="11.25">
      <c r="B300" s="144"/>
      <c r="D300" s="145" t="s">
        <v>132</v>
      </c>
      <c r="E300" s="146" t="s">
        <v>19</v>
      </c>
      <c r="F300" s="147" t="s">
        <v>402</v>
      </c>
      <c r="H300" s="146" t="s">
        <v>19</v>
      </c>
      <c r="I300" s="148"/>
      <c r="L300" s="144"/>
      <c r="M300" s="149"/>
      <c r="T300" s="150"/>
      <c r="AT300" s="146" t="s">
        <v>132</v>
      </c>
      <c r="AU300" s="146" t="s">
        <v>82</v>
      </c>
      <c r="AV300" s="12" t="s">
        <v>80</v>
      </c>
      <c r="AW300" s="12" t="s">
        <v>33</v>
      </c>
      <c r="AX300" s="12" t="s">
        <v>72</v>
      </c>
      <c r="AY300" s="146" t="s">
        <v>121</v>
      </c>
    </row>
    <row r="301" spans="2:51" s="13" customFormat="1" ht="11.25">
      <c r="B301" s="151"/>
      <c r="D301" s="145" t="s">
        <v>132</v>
      </c>
      <c r="E301" s="152" t="s">
        <v>19</v>
      </c>
      <c r="F301" s="153" t="s">
        <v>403</v>
      </c>
      <c r="H301" s="154">
        <v>1.25</v>
      </c>
      <c r="I301" s="155"/>
      <c r="L301" s="151"/>
      <c r="M301" s="156"/>
      <c r="T301" s="157"/>
      <c r="AT301" s="152" t="s">
        <v>132</v>
      </c>
      <c r="AU301" s="152" t="s">
        <v>82</v>
      </c>
      <c r="AV301" s="13" t="s">
        <v>82</v>
      </c>
      <c r="AW301" s="13" t="s">
        <v>33</v>
      </c>
      <c r="AX301" s="13" t="s">
        <v>72</v>
      </c>
      <c r="AY301" s="152" t="s">
        <v>121</v>
      </c>
    </row>
    <row r="302" spans="2:51" s="12" customFormat="1" ht="11.25">
      <c r="B302" s="144"/>
      <c r="D302" s="145" t="s">
        <v>132</v>
      </c>
      <c r="E302" s="146" t="s">
        <v>19</v>
      </c>
      <c r="F302" s="147" t="s">
        <v>404</v>
      </c>
      <c r="H302" s="146" t="s">
        <v>19</v>
      </c>
      <c r="I302" s="148"/>
      <c r="L302" s="144"/>
      <c r="M302" s="149"/>
      <c r="T302" s="150"/>
      <c r="AT302" s="146" t="s">
        <v>132</v>
      </c>
      <c r="AU302" s="146" t="s">
        <v>82</v>
      </c>
      <c r="AV302" s="12" t="s">
        <v>80</v>
      </c>
      <c r="AW302" s="12" t="s">
        <v>33</v>
      </c>
      <c r="AX302" s="12" t="s">
        <v>72</v>
      </c>
      <c r="AY302" s="146" t="s">
        <v>121</v>
      </c>
    </row>
    <row r="303" spans="2:51" s="13" customFormat="1" ht="11.25">
      <c r="B303" s="151"/>
      <c r="D303" s="145" t="s">
        <v>132</v>
      </c>
      <c r="E303" s="152" t="s">
        <v>19</v>
      </c>
      <c r="F303" s="153" t="s">
        <v>405</v>
      </c>
      <c r="H303" s="154">
        <v>5.26</v>
      </c>
      <c r="I303" s="155"/>
      <c r="L303" s="151"/>
      <c r="M303" s="156"/>
      <c r="T303" s="157"/>
      <c r="AT303" s="152" t="s">
        <v>132</v>
      </c>
      <c r="AU303" s="152" t="s">
        <v>82</v>
      </c>
      <c r="AV303" s="13" t="s">
        <v>82</v>
      </c>
      <c r="AW303" s="13" t="s">
        <v>33</v>
      </c>
      <c r="AX303" s="13" t="s">
        <v>72</v>
      </c>
      <c r="AY303" s="152" t="s">
        <v>121</v>
      </c>
    </row>
    <row r="304" spans="2:51" s="12" customFormat="1" ht="11.25">
      <c r="B304" s="144"/>
      <c r="D304" s="145" t="s">
        <v>132</v>
      </c>
      <c r="E304" s="146" t="s">
        <v>19</v>
      </c>
      <c r="F304" s="147" t="s">
        <v>406</v>
      </c>
      <c r="H304" s="146" t="s">
        <v>19</v>
      </c>
      <c r="I304" s="148"/>
      <c r="L304" s="144"/>
      <c r="M304" s="149"/>
      <c r="T304" s="150"/>
      <c r="AT304" s="146" t="s">
        <v>132</v>
      </c>
      <c r="AU304" s="146" t="s">
        <v>82</v>
      </c>
      <c r="AV304" s="12" t="s">
        <v>80</v>
      </c>
      <c r="AW304" s="12" t="s">
        <v>33</v>
      </c>
      <c r="AX304" s="12" t="s">
        <v>72</v>
      </c>
      <c r="AY304" s="146" t="s">
        <v>121</v>
      </c>
    </row>
    <row r="305" spans="2:51" s="13" customFormat="1" ht="11.25">
      <c r="B305" s="151"/>
      <c r="D305" s="145" t="s">
        <v>132</v>
      </c>
      <c r="E305" s="152" t="s">
        <v>19</v>
      </c>
      <c r="F305" s="153" t="s">
        <v>407</v>
      </c>
      <c r="H305" s="154">
        <v>5.265</v>
      </c>
      <c r="I305" s="155"/>
      <c r="L305" s="151"/>
      <c r="M305" s="156"/>
      <c r="T305" s="157"/>
      <c r="AT305" s="152" t="s">
        <v>132</v>
      </c>
      <c r="AU305" s="152" t="s">
        <v>82</v>
      </c>
      <c r="AV305" s="13" t="s">
        <v>82</v>
      </c>
      <c r="AW305" s="13" t="s">
        <v>33</v>
      </c>
      <c r="AX305" s="13" t="s">
        <v>72</v>
      </c>
      <c r="AY305" s="152" t="s">
        <v>121</v>
      </c>
    </row>
    <row r="306" spans="2:51" s="14" customFormat="1" ht="11.25">
      <c r="B306" s="158"/>
      <c r="D306" s="145" t="s">
        <v>132</v>
      </c>
      <c r="E306" s="159" t="s">
        <v>19</v>
      </c>
      <c r="F306" s="160" t="s">
        <v>135</v>
      </c>
      <c r="H306" s="161">
        <v>16.715</v>
      </c>
      <c r="I306" s="162"/>
      <c r="L306" s="158"/>
      <c r="M306" s="163"/>
      <c r="T306" s="164"/>
      <c r="AT306" s="159" t="s">
        <v>132</v>
      </c>
      <c r="AU306" s="159" t="s">
        <v>82</v>
      </c>
      <c r="AV306" s="14" t="s">
        <v>128</v>
      </c>
      <c r="AW306" s="14" t="s">
        <v>33</v>
      </c>
      <c r="AX306" s="14" t="s">
        <v>80</v>
      </c>
      <c r="AY306" s="159" t="s">
        <v>121</v>
      </c>
    </row>
    <row r="307" spans="2:65" s="1" customFormat="1" ht="24.2" customHeight="1">
      <c r="B307" s="32"/>
      <c r="C307" s="127" t="s">
        <v>408</v>
      </c>
      <c r="D307" s="127" t="s">
        <v>123</v>
      </c>
      <c r="E307" s="128" t="s">
        <v>409</v>
      </c>
      <c r="F307" s="129" t="s">
        <v>391</v>
      </c>
      <c r="G307" s="130" t="s">
        <v>229</v>
      </c>
      <c r="H307" s="131">
        <v>150.435</v>
      </c>
      <c r="I307" s="132"/>
      <c r="J307" s="133">
        <f>ROUND(I307*H307,2)</f>
        <v>0</v>
      </c>
      <c r="K307" s="129" t="s">
        <v>127</v>
      </c>
      <c r="L307" s="32"/>
      <c r="M307" s="134" t="s">
        <v>19</v>
      </c>
      <c r="N307" s="135" t="s">
        <v>43</v>
      </c>
      <c r="P307" s="136">
        <f>O307*H307</f>
        <v>0</v>
      </c>
      <c r="Q307" s="136">
        <v>0</v>
      </c>
      <c r="R307" s="136">
        <f>Q307*H307</f>
        <v>0</v>
      </c>
      <c r="S307" s="136">
        <v>0</v>
      </c>
      <c r="T307" s="137">
        <f>S307*H307</f>
        <v>0</v>
      </c>
      <c r="AR307" s="138" t="s">
        <v>128</v>
      </c>
      <c r="AT307" s="138" t="s">
        <v>123</v>
      </c>
      <c r="AU307" s="138" t="s">
        <v>82</v>
      </c>
      <c r="AY307" s="17" t="s">
        <v>121</v>
      </c>
      <c r="BE307" s="139">
        <f>IF(N307="základní",J307,0)</f>
        <v>0</v>
      </c>
      <c r="BF307" s="139">
        <f>IF(N307="snížená",J307,0)</f>
        <v>0</v>
      </c>
      <c r="BG307" s="139">
        <f>IF(N307="zákl. přenesená",J307,0)</f>
        <v>0</v>
      </c>
      <c r="BH307" s="139">
        <f>IF(N307="sníž. přenesená",J307,0)</f>
        <v>0</v>
      </c>
      <c r="BI307" s="139">
        <f>IF(N307="nulová",J307,0)</f>
        <v>0</v>
      </c>
      <c r="BJ307" s="17" t="s">
        <v>80</v>
      </c>
      <c r="BK307" s="139">
        <f>ROUND(I307*H307,2)</f>
        <v>0</v>
      </c>
      <c r="BL307" s="17" t="s">
        <v>128</v>
      </c>
      <c r="BM307" s="138" t="s">
        <v>410</v>
      </c>
    </row>
    <row r="308" spans="2:47" s="1" customFormat="1" ht="11.25">
      <c r="B308" s="32"/>
      <c r="D308" s="140" t="s">
        <v>130</v>
      </c>
      <c r="F308" s="141" t="s">
        <v>411</v>
      </c>
      <c r="I308" s="142"/>
      <c r="L308" s="32"/>
      <c r="M308" s="143"/>
      <c r="T308" s="53"/>
      <c r="AT308" s="17" t="s">
        <v>130</v>
      </c>
      <c r="AU308" s="17" t="s">
        <v>82</v>
      </c>
    </row>
    <row r="309" spans="2:51" s="12" customFormat="1" ht="11.25">
      <c r="B309" s="144"/>
      <c r="D309" s="145" t="s">
        <v>132</v>
      </c>
      <c r="E309" s="146" t="s">
        <v>19</v>
      </c>
      <c r="F309" s="147" t="s">
        <v>400</v>
      </c>
      <c r="H309" s="146" t="s">
        <v>19</v>
      </c>
      <c r="I309" s="148"/>
      <c r="L309" s="144"/>
      <c r="M309" s="149"/>
      <c r="T309" s="150"/>
      <c r="AT309" s="146" t="s">
        <v>132</v>
      </c>
      <c r="AU309" s="146" t="s">
        <v>82</v>
      </c>
      <c r="AV309" s="12" t="s">
        <v>80</v>
      </c>
      <c r="AW309" s="12" t="s">
        <v>33</v>
      </c>
      <c r="AX309" s="12" t="s">
        <v>72</v>
      </c>
      <c r="AY309" s="146" t="s">
        <v>121</v>
      </c>
    </row>
    <row r="310" spans="2:51" s="13" customFormat="1" ht="11.25">
      <c r="B310" s="151"/>
      <c r="D310" s="145" t="s">
        <v>132</v>
      </c>
      <c r="E310" s="152" t="s">
        <v>19</v>
      </c>
      <c r="F310" s="153" t="s">
        <v>401</v>
      </c>
      <c r="H310" s="154">
        <v>4.94</v>
      </c>
      <c r="I310" s="155"/>
      <c r="L310" s="151"/>
      <c r="M310" s="156"/>
      <c r="T310" s="157"/>
      <c r="AT310" s="152" t="s">
        <v>132</v>
      </c>
      <c r="AU310" s="152" t="s">
        <v>82</v>
      </c>
      <c r="AV310" s="13" t="s">
        <v>82</v>
      </c>
      <c r="AW310" s="13" t="s">
        <v>33</v>
      </c>
      <c r="AX310" s="13" t="s">
        <v>72</v>
      </c>
      <c r="AY310" s="152" t="s">
        <v>121</v>
      </c>
    </row>
    <row r="311" spans="2:51" s="12" customFormat="1" ht="11.25">
      <c r="B311" s="144"/>
      <c r="D311" s="145" t="s">
        <v>132</v>
      </c>
      <c r="E311" s="146" t="s">
        <v>19</v>
      </c>
      <c r="F311" s="147" t="s">
        <v>402</v>
      </c>
      <c r="H311" s="146" t="s">
        <v>19</v>
      </c>
      <c r="I311" s="148"/>
      <c r="L311" s="144"/>
      <c r="M311" s="149"/>
      <c r="T311" s="150"/>
      <c r="AT311" s="146" t="s">
        <v>132</v>
      </c>
      <c r="AU311" s="146" t="s">
        <v>82</v>
      </c>
      <c r="AV311" s="12" t="s">
        <v>80</v>
      </c>
      <c r="AW311" s="12" t="s">
        <v>33</v>
      </c>
      <c r="AX311" s="12" t="s">
        <v>72</v>
      </c>
      <c r="AY311" s="146" t="s">
        <v>121</v>
      </c>
    </row>
    <row r="312" spans="2:51" s="13" customFormat="1" ht="11.25">
      <c r="B312" s="151"/>
      <c r="D312" s="145" t="s">
        <v>132</v>
      </c>
      <c r="E312" s="152" t="s">
        <v>19</v>
      </c>
      <c r="F312" s="153" t="s">
        <v>403</v>
      </c>
      <c r="H312" s="154">
        <v>1.25</v>
      </c>
      <c r="I312" s="155"/>
      <c r="L312" s="151"/>
      <c r="M312" s="156"/>
      <c r="T312" s="157"/>
      <c r="AT312" s="152" t="s">
        <v>132</v>
      </c>
      <c r="AU312" s="152" t="s">
        <v>82</v>
      </c>
      <c r="AV312" s="13" t="s">
        <v>82</v>
      </c>
      <c r="AW312" s="13" t="s">
        <v>33</v>
      </c>
      <c r="AX312" s="13" t="s">
        <v>72</v>
      </c>
      <c r="AY312" s="152" t="s">
        <v>121</v>
      </c>
    </row>
    <row r="313" spans="2:51" s="12" customFormat="1" ht="11.25">
      <c r="B313" s="144"/>
      <c r="D313" s="145" t="s">
        <v>132</v>
      </c>
      <c r="E313" s="146" t="s">
        <v>19</v>
      </c>
      <c r="F313" s="147" t="s">
        <v>404</v>
      </c>
      <c r="H313" s="146" t="s">
        <v>19</v>
      </c>
      <c r="I313" s="148"/>
      <c r="L313" s="144"/>
      <c r="M313" s="149"/>
      <c r="T313" s="150"/>
      <c r="AT313" s="146" t="s">
        <v>132</v>
      </c>
      <c r="AU313" s="146" t="s">
        <v>82</v>
      </c>
      <c r="AV313" s="12" t="s">
        <v>80</v>
      </c>
      <c r="AW313" s="12" t="s">
        <v>33</v>
      </c>
      <c r="AX313" s="12" t="s">
        <v>72</v>
      </c>
      <c r="AY313" s="146" t="s">
        <v>121</v>
      </c>
    </row>
    <row r="314" spans="2:51" s="13" customFormat="1" ht="11.25">
      <c r="B314" s="151"/>
      <c r="D314" s="145" t="s">
        <v>132</v>
      </c>
      <c r="E314" s="152" t="s">
        <v>19</v>
      </c>
      <c r="F314" s="153" t="s">
        <v>405</v>
      </c>
      <c r="H314" s="154">
        <v>5.26</v>
      </c>
      <c r="I314" s="155"/>
      <c r="L314" s="151"/>
      <c r="M314" s="156"/>
      <c r="T314" s="157"/>
      <c r="AT314" s="152" t="s">
        <v>132</v>
      </c>
      <c r="AU314" s="152" t="s">
        <v>82</v>
      </c>
      <c r="AV314" s="13" t="s">
        <v>82</v>
      </c>
      <c r="AW314" s="13" t="s">
        <v>33</v>
      </c>
      <c r="AX314" s="13" t="s">
        <v>72</v>
      </c>
      <c r="AY314" s="152" t="s">
        <v>121</v>
      </c>
    </row>
    <row r="315" spans="2:51" s="12" customFormat="1" ht="11.25">
      <c r="B315" s="144"/>
      <c r="D315" s="145" t="s">
        <v>132</v>
      </c>
      <c r="E315" s="146" t="s">
        <v>19</v>
      </c>
      <c r="F315" s="147" t="s">
        <v>406</v>
      </c>
      <c r="H315" s="146" t="s">
        <v>19</v>
      </c>
      <c r="I315" s="148"/>
      <c r="L315" s="144"/>
      <c r="M315" s="149"/>
      <c r="T315" s="150"/>
      <c r="AT315" s="146" t="s">
        <v>132</v>
      </c>
      <c r="AU315" s="146" t="s">
        <v>82</v>
      </c>
      <c r="AV315" s="12" t="s">
        <v>80</v>
      </c>
      <c r="AW315" s="12" t="s">
        <v>33</v>
      </c>
      <c r="AX315" s="12" t="s">
        <v>72</v>
      </c>
      <c r="AY315" s="146" t="s">
        <v>121</v>
      </c>
    </row>
    <row r="316" spans="2:51" s="13" customFormat="1" ht="11.25">
      <c r="B316" s="151"/>
      <c r="D316" s="145" t="s">
        <v>132</v>
      </c>
      <c r="E316" s="152" t="s">
        <v>19</v>
      </c>
      <c r="F316" s="153" t="s">
        <v>407</v>
      </c>
      <c r="H316" s="154">
        <v>5.265</v>
      </c>
      <c r="I316" s="155"/>
      <c r="L316" s="151"/>
      <c r="M316" s="156"/>
      <c r="T316" s="157"/>
      <c r="AT316" s="152" t="s">
        <v>132</v>
      </c>
      <c r="AU316" s="152" t="s">
        <v>82</v>
      </c>
      <c r="AV316" s="13" t="s">
        <v>82</v>
      </c>
      <c r="AW316" s="13" t="s">
        <v>33</v>
      </c>
      <c r="AX316" s="13" t="s">
        <v>72</v>
      </c>
      <c r="AY316" s="152" t="s">
        <v>121</v>
      </c>
    </row>
    <row r="317" spans="2:51" s="14" customFormat="1" ht="11.25">
      <c r="B317" s="158"/>
      <c r="D317" s="145" t="s">
        <v>132</v>
      </c>
      <c r="E317" s="159" t="s">
        <v>19</v>
      </c>
      <c r="F317" s="160" t="s">
        <v>135</v>
      </c>
      <c r="H317" s="161">
        <v>16.715</v>
      </c>
      <c r="I317" s="162"/>
      <c r="L317" s="158"/>
      <c r="M317" s="163"/>
      <c r="T317" s="164"/>
      <c r="AT317" s="159" t="s">
        <v>132</v>
      </c>
      <c r="AU317" s="159" t="s">
        <v>82</v>
      </c>
      <c r="AV317" s="14" t="s">
        <v>128</v>
      </c>
      <c r="AW317" s="14" t="s">
        <v>33</v>
      </c>
      <c r="AX317" s="14" t="s">
        <v>80</v>
      </c>
      <c r="AY317" s="159" t="s">
        <v>121</v>
      </c>
    </row>
    <row r="318" spans="2:51" s="13" customFormat="1" ht="11.25">
      <c r="B318" s="151"/>
      <c r="D318" s="145" t="s">
        <v>132</v>
      </c>
      <c r="F318" s="153" t="s">
        <v>412</v>
      </c>
      <c r="H318" s="154">
        <v>150.435</v>
      </c>
      <c r="I318" s="155"/>
      <c r="L318" s="151"/>
      <c r="M318" s="156"/>
      <c r="T318" s="157"/>
      <c r="AT318" s="152" t="s">
        <v>132</v>
      </c>
      <c r="AU318" s="152" t="s">
        <v>82</v>
      </c>
      <c r="AV318" s="13" t="s">
        <v>82</v>
      </c>
      <c r="AW318" s="13" t="s">
        <v>4</v>
      </c>
      <c r="AX318" s="13" t="s">
        <v>80</v>
      </c>
      <c r="AY318" s="152" t="s">
        <v>121</v>
      </c>
    </row>
    <row r="319" spans="2:65" s="1" customFormat="1" ht="24.2" customHeight="1">
      <c r="B319" s="32"/>
      <c r="C319" s="127" t="s">
        <v>413</v>
      </c>
      <c r="D319" s="127" t="s">
        <v>123</v>
      </c>
      <c r="E319" s="128" t="s">
        <v>414</v>
      </c>
      <c r="F319" s="129" t="s">
        <v>415</v>
      </c>
      <c r="G319" s="130" t="s">
        <v>229</v>
      </c>
      <c r="H319" s="131">
        <v>11.455</v>
      </c>
      <c r="I319" s="132"/>
      <c r="J319" s="133">
        <f>ROUND(I319*H319,2)</f>
        <v>0</v>
      </c>
      <c r="K319" s="129" t="s">
        <v>19</v>
      </c>
      <c r="L319" s="32"/>
      <c r="M319" s="134" t="s">
        <v>19</v>
      </c>
      <c r="N319" s="135" t="s">
        <v>43</v>
      </c>
      <c r="P319" s="136">
        <f>O319*H319</f>
        <v>0</v>
      </c>
      <c r="Q319" s="136">
        <v>0</v>
      </c>
      <c r="R319" s="136">
        <f>Q319*H319</f>
        <v>0</v>
      </c>
      <c r="S319" s="136">
        <v>0</v>
      </c>
      <c r="T319" s="137">
        <f>S319*H319</f>
        <v>0</v>
      </c>
      <c r="AR319" s="138" t="s">
        <v>128</v>
      </c>
      <c r="AT319" s="138" t="s">
        <v>123</v>
      </c>
      <c r="AU319" s="138" t="s">
        <v>82</v>
      </c>
      <c r="AY319" s="17" t="s">
        <v>121</v>
      </c>
      <c r="BE319" s="139">
        <f>IF(N319="základní",J319,0)</f>
        <v>0</v>
      </c>
      <c r="BF319" s="139">
        <f>IF(N319="snížená",J319,0)</f>
        <v>0</v>
      </c>
      <c r="BG319" s="139">
        <f>IF(N319="zákl. přenesená",J319,0)</f>
        <v>0</v>
      </c>
      <c r="BH319" s="139">
        <f>IF(N319="sníž. přenesená",J319,0)</f>
        <v>0</v>
      </c>
      <c r="BI319" s="139">
        <f>IF(N319="nulová",J319,0)</f>
        <v>0</v>
      </c>
      <c r="BJ319" s="17" t="s">
        <v>80</v>
      </c>
      <c r="BK319" s="139">
        <f>ROUND(I319*H319,2)</f>
        <v>0</v>
      </c>
      <c r="BL319" s="17" t="s">
        <v>128</v>
      </c>
      <c r="BM319" s="138" t="s">
        <v>416</v>
      </c>
    </row>
    <row r="320" spans="2:51" s="12" customFormat="1" ht="11.25">
      <c r="B320" s="144"/>
      <c r="D320" s="145" t="s">
        <v>132</v>
      </c>
      <c r="E320" s="146" t="s">
        <v>19</v>
      </c>
      <c r="F320" s="147" t="s">
        <v>400</v>
      </c>
      <c r="H320" s="146" t="s">
        <v>19</v>
      </c>
      <c r="I320" s="148"/>
      <c r="L320" s="144"/>
      <c r="M320" s="149"/>
      <c r="T320" s="150"/>
      <c r="AT320" s="146" t="s">
        <v>132</v>
      </c>
      <c r="AU320" s="146" t="s">
        <v>82</v>
      </c>
      <c r="AV320" s="12" t="s">
        <v>80</v>
      </c>
      <c r="AW320" s="12" t="s">
        <v>33</v>
      </c>
      <c r="AX320" s="12" t="s">
        <v>72</v>
      </c>
      <c r="AY320" s="146" t="s">
        <v>121</v>
      </c>
    </row>
    <row r="321" spans="2:51" s="13" customFormat="1" ht="11.25">
      <c r="B321" s="151"/>
      <c r="D321" s="145" t="s">
        <v>132</v>
      </c>
      <c r="E321" s="152" t="s">
        <v>19</v>
      </c>
      <c r="F321" s="153" t="s">
        <v>401</v>
      </c>
      <c r="H321" s="154">
        <v>4.94</v>
      </c>
      <c r="I321" s="155"/>
      <c r="L321" s="151"/>
      <c r="M321" s="156"/>
      <c r="T321" s="157"/>
      <c r="AT321" s="152" t="s">
        <v>132</v>
      </c>
      <c r="AU321" s="152" t="s">
        <v>82</v>
      </c>
      <c r="AV321" s="13" t="s">
        <v>82</v>
      </c>
      <c r="AW321" s="13" t="s">
        <v>33</v>
      </c>
      <c r="AX321" s="13" t="s">
        <v>72</v>
      </c>
      <c r="AY321" s="152" t="s">
        <v>121</v>
      </c>
    </row>
    <row r="322" spans="2:51" s="12" customFormat="1" ht="11.25">
      <c r="B322" s="144"/>
      <c r="D322" s="145" t="s">
        <v>132</v>
      </c>
      <c r="E322" s="146" t="s">
        <v>19</v>
      </c>
      <c r="F322" s="147" t="s">
        <v>402</v>
      </c>
      <c r="H322" s="146" t="s">
        <v>19</v>
      </c>
      <c r="I322" s="148"/>
      <c r="L322" s="144"/>
      <c r="M322" s="149"/>
      <c r="T322" s="150"/>
      <c r="AT322" s="146" t="s">
        <v>132</v>
      </c>
      <c r="AU322" s="146" t="s">
        <v>82</v>
      </c>
      <c r="AV322" s="12" t="s">
        <v>80</v>
      </c>
      <c r="AW322" s="12" t="s">
        <v>33</v>
      </c>
      <c r="AX322" s="12" t="s">
        <v>72</v>
      </c>
      <c r="AY322" s="146" t="s">
        <v>121</v>
      </c>
    </row>
    <row r="323" spans="2:51" s="13" customFormat="1" ht="11.25">
      <c r="B323" s="151"/>
      <c r="D323" s="145" t="s">
        <v>132</v>
      </c>
      <c r="E323" s="152" t="s">
        <v>19</v>
      </c>
      <c r="F323" s="153" t="s">
        <v>403</v>
      </c>
      <c r="H323" s="154">
        <v>1.25</v>
      </c>
      <c r="I323" s="155"/>
      <c r="L323" s="151"/>
      <c r="M323" s="156"/>
      <c r="T323" s="157"/>
      <c r="AT323" s="152" t="s">
        <v>132</v>
      </c>
      <c r="AU323" s="152" t="s">
        <v>82</v>
      </c>
      <c r="AV323" s="13" t="s">
        <v>82</v>
      </c>
      <c r="AW323" s="13" t="s">
        <v>33</v>
      </c>
      <c r="AX323" s="13" t="s">
        <v>72</v>
      </c>
      <c r="AY323" s="152" t="s">
        <v>121</v>
      </c>
    </row>
    <row r="324" spans="2:51" s="12" customFormat="1" ht="11.25">
      <c r="B324" s="144"/>
      <c r="D324" s="145" t="s">
        <v>132</v>
      </c>
      <c r="E324" s="146" t="s">
        <v>19</v>
      </c>
      <c r="F324" s="147" t="s">
        <v>406</v>
      </c>
      <c r="H324" s="146" t="s">
        <v>19</v>
      </c>
      <c r="I324" s="148"/>
      <c r="L324" s="144"/>
      <c r="M324" s="149"/>
      <c r="T324" s="150"/>
      <c r="AT324" s="146" t="s">
        <v>132</v>
      </c>
      <c r="AU324" s="146" t="s">
        <v>82</v>
      </c>
      <c r="AV324" s="12" t="s">
        <v>80</v>
      </c>
      <c r="AW324" s="12" t="s">
        <v>33</v>
      </c>
      <c r="AX324" s="12" t="s">
        <v>72</v>
      </c>
      <c r="AY324" s="146" t="s">
        <v>121</v>
      </c>
    </row>
    <row r="325" spans="2:51" s="13" customFormat="1" ht="11.25">
      <c r="B325" s="151"/>
      <c r="D325" s="145" t="s">
        <v>132</v>
      </c>
      <c r="E325" s="152" t="s">
        <v>19</v>
      </c>
      <c r="F325" s="153" t="s">
        <v>407</v>
      </c>
      <c r="H325" s="154">
        <v>5.265</v>
      </c>
      <c r="I325" s="155"/>
      <c r="L325" s="151"/>
      <c r="M325" s="156"/>
      <c r="T325" s="157"/>
      <c r="AT325" s="152" t="s">
        <v>132</v>
      </c>
      <c r="AU325" s="152" t="s">
        <v>82</v>
      </c>
      <c r="AV325" s="13" t="s">
        <v>82</v>
      </c>
      <c r="AW325" s="13" t="s">
        <v>33</v>
      </c>
      <c r="AX325" s="13" t="s">
        <v>72</v>
      </c>
      <c r="AY325" s="152" t="s">
        <v>121</v>
      </c>
    </row>
    <row r="326" spans="2:51" s="14" customFormat="1" ht="11.25">
      <c r="B326" s="158"/>
      <c r="D326" s="145" t="s">
        <v>132</v>
      </c>
      <c r="E326" s="159" t="s">
        <v>19</v>
      </c>
      <c r="F326" s="160" t="s">
        <v>135</v>
      </c>
      <c r="H326" s="161">
        <v>11.455</v>
      </c>
      <c r="I326" s="162"/>
      <c r="L326" s="158"/>
      <c r="M326" s="163"/>
      <c r="T326" s="164"/>
      <c r="AT326" s="159" t="s">
        <v>132</v>
      </c>
      <c r="AU326" s="159" t="s">
        <v>82</v>
      </c>
      <c r="AV326" s="14" t="s">
        <v>128</v>
      </c>
      <c r="AW326" s="14" t="s">
        <v>33</v>
      </c>
      <c r="AX326" s="14" t="s">
        <v>80</v>
      </c>
      <c r="AY326" s="159" t="s">
        <v>121</v>
      </c>
    </row>
    <row r="327" spans="2:65" s="1" customFormat="1" ht="24.2" customHeight="1">
      <c r="B327" s="32"/>
      <c r="C327" s="127" t="s">
        <v>417</v>
      </c>
      <c r="D327" s="127" t="s">
        <v>123</v>
      </c>
      <c r="E327" s="128" t="s">
        <v>418</v>
      </c>
      <c r="F327" s="129" t="s">
        <v>234</v>
      </c>
      <c r="G327" s="130" t="s">
        <v>229</v>
      </c>
      <c r="H327" s="131">
        <v>14.37</v>
      </c>
      <c r="I327" s="132"/>
      <c r="J327" s="133">
        <f>ROUND(I327*H327,2)</f>
        <v>0</v>
      </c>
      <c r="K327" s="129" t="s">
        <v>19</v>
      </c>
      <c r="L327" s="32"/>
      <c r="M327" s="134" t="s">
        <v>19</v>
      </c>
      <c r="N327" s="135" t="s">
        <v>43</v>
      </c>
      <c r="P327" s="136">
        <f>O327*H327</f>
        <v>0</v>
      </c>
      <c r="Q327" s="136">
        <v>0</v>
      </c>
      <c r="R327" s="136">
        <f>Q327*H327</f>
        <v>0</v>
      </c>
      <c r="S327" s="136">
        <v>0</v>
      </c>
      <c r="T327" s="137">
        <f>S327*H327</f>
        <v>0</v>
      </c>
      <c r="AR327" s="138" t="s">
        <v>128</v>
      </c>
      <c r="AT327" s="138" t="s">
        <v>123</v>
      </c>
      <c r="AU327" s="138" t="s">
        <v>82</v>
      </c>
      <c r="AY327" s="17" t="s">
        <v>121</v>
      </c>
      <c r="BE327" s="139">
        <f>IF(N327="základní",J327,0)</f>
        <v>0</v>
      </c>
      <c r="BF327" s="139">
        <f>IF(N327="snížená",J327,0)</f>
        <v>0</v>
      </c>
      <c r="BG327" s="139">
        <f>IF(N327="zákl. přenesená",J327,0)</f>
        <v>0</v>
      </c>
      <c r="BH327" s="139">
        <f>IF(N327="sníž. přenesená",J327,0)</f>
        <v>0</v>
      </c>
      <c r="BI327" s="139">
        <f>IF(N327="nulová",J327,0)</f>
        <v>0</v>
      </c>
      <c r="BJ327" s="17" t="s">
        <v>80</v>
      </c>
      <c r="BK327" s="139">
        <f>ROUND(I327*H327,2)</f>
        <v>0</v>
      </c>
      <c r="BL327" s="17" t="s">
        <v>128</v>
      </c>
      <c r="BM327" s="138" t="s">
        <v>419</v>
      </c>
    </row>
    <row r="328" spans="2:51" s="12" customFormat="1" ht="11.25">
      <c r="B328" s="144"/>
      <c r="D328" s="145" t="s">
        <v>132</v>
      </c>
      <c r="E328" s="146" t="s">
        <v>19</v>
      </c>
      <c r="F328" s="147" t="s">
        <v>387</v>
      </c>
      <c r="H328" s="146" t="s">
        <v>19</v>
      </c>
      <c r="I328" s="148"/>
      <c r="L328" s="144"/>
      <c r="M328" s="149"/>
      <c r="T328" s="150"/>
      <c r="AT328" s="146" t="s">
        <v>132</v>
      </c>
      <c r="AU328" s="146" t="s">
        <v>82</v>
      </c>
      <c r="AV328" s="12" t="s">
        <v>80</v>
      </c>
      <c r="AW328" s="12" t="s">
        <v>33</v>
      </c>
      <c r="AX328" s="12" t="s">
        <v>72</v>
      </c>
      <c r="AY328" s="146" t="s">
        <v>121</v>
      </c>
    </row>
    <row r="329" spans="2:51" s="13" customFormat="1" ht="11.25">
      <c r="B329" s="151"/>
      <c r="D329" s="145" t="s">
        <v>132</v>
      </c>
      <c r="E329" s="152" t="s">
        <v>19</v>
      </c>
      <c r="F329" s="153" t="s">
        <v>388</v>
      </c>
      <c r="H329" s="154">
        <v>14.37</v>
      </c>
      <c r="I329" s="155"/>
      <c r="L329" s="151"/>
      <c r="M329" s="156"/>
      <c r="T329" s="157"/>
      <c r="AT329" s="152" t="s">
        <v>132</v>
      </c>
      <c r="AU329" s="152" t="s">
        <v>82</v>
      </c>
      <c r="AV329" s="13" t="s">
        <v>82</v>
      </c>
      <c r="AW329" s="13" t="s">
        <v>33</v>
      </c>
      <c r="AX329" s="13" t="s">
        <v>72</v>
      </c>
      <c r="AY329" s="152" t="s">
        <v>121</v>
      </c>
    </row>
    <row r="330" spans="2:51" s="14" customFormat="1" ht="11.25">
      <c r="B330" s="158"/>
      <c r="D330" s="145" t="s">
        <v>132</v>
      </c>
      <c r="E330" s="159" t="s">
        <v>19</v>
      </c>
      <c r="F330" s="160" t="s">
        <v>135</v>
      </c>
      <c r="H330" s="161">
        <v>14.37</v>
      </c>
      <c r="I330" s="162"/>
      <c r="L330" s="158"/>
      <c r="M330" s="163"/>
      <c r="T330" s="164"/>
      <c r="AT330" s="159" t="s">
        <v>132</v>
      </c>
      <c r="AU330" s="159" t="s">
        <v>82</v>
      </c>
      <c r="AV330" s="14" t="s">
        <v>128</v>
      </c>
      <c r="AW330" s="14" t="s">
        <v>33</v>
      </c>
      <c r="AX330" s="14" t="s">
        <v>80</v>
      </c>
      <c r="AY330" s="159" t="s">
        <v>121</v>
      </c>
    </row>
    <row r="331" spans="2:65" s="1" customFormat="1" ht="24.2" customHeight="1">
      <c r="B331" s="32"/>
      <c r="C331" s="127" t="s">
        <v>420</v>
      </c>
      <c r="D331" s="127" t="s">
        <v>123</v>
      </c>
      <c r="E331" s="128" t="s">
        <v>421</v>
      </c>
      <c r="F331" s="129" t="s">
        <v>422</v>
      </c>
      <c r="G331" s="130" t="s">
        <v>229</v>
      </c>
      <c r="H331" s="131">
        <v>5.26</v>
      </c>
      <c r="I331" s="132"/>
      <c r="J331" s="133">
        <f>ROUND(I331*H331,2)</f>
        <v>0</v>
      </c>
      <c r="K331" s="129" t="s">
        <v>19</v>
      </c>
      <c r="L331" s="32"/>
      <c r="M331" s="134" t="s">
        <v>19</v>
      </c>
      <c r="N331" s="135" t="s">
        <v>43</v>
      </c>
      <c r="P331" s="136">
        <f>O331*H331</f>
        <v>0</v>
      </c>
      <c r="Q331" s="136">
        <v>0</v>
      </c>
      <c r="R331" s="136">
        <f>Q331*H331</f>
        <v>0</v>
      </c>
      <c r="S331" s="136">
        <v>0</v>
      </c>
      <c r="T331" s="137">
        <f>S331*H331</f>
        <v>0</v>
      </c>
      <c r="AR331" s="138" t="s">
        <v>128</v>
      </c>
      <c r="AT331" s="138" t="s">
        <v>123</v>
      </c>
      <c r="AU331" s="138" t="s">
        <v>82</v>
      </c>
      <c r="AY331" s="17" t="s">
        <v>121</v>
      </c>
      <c r="BE331" s="139">
        <f>IF(N331="základní",J331,0)</f>
        <v>0</v>
      </c>
      <c r="BF331" s="139">
        <f>IF(N331="snížená",J331,0)</f>
        <v>0</v>
      </c>
      <c r="BG331" s="139">
        <f>IF(N331="zákl. přenesená",J331,0)</f>
        <v>0</v>
      </c>
      <c r="BH331" s="139">
        <f>IF(N331="sníž. přenesená",J331,0)</f>
        <v>0</v>
      </c>
      <c r="BI331" s="139">
        <f>IF(N331="nulová",J331,0)</f>
        <v>0</v>
      </c>
      <c r="BJ331" s="17" t="s">
        <v>80</v>
      </c>
      <c r="BK331" s="139">
        <f>ROUND(I331*H331,2)</f>
        <v>0</v>
      </c>
      <c r="BL331" s="17" t="s">
        <v>128</v>
      </c>
      <c r="BM331" s="138" t="s">
        <v>423</v>
      </c>
    </row>
    <row r="332" spans="2:51" s="12" customFormat="1" ht="11.25">
      <c r="B332" s="144"/>
      <c r="D332" s="145" t="s">
        <v>132</v>
      </c>
      <c r="E332" s="146" t="s">
        <v>19</v>
      </c>
      <c r="F332" s="147" t="s">
        <v>404</v>
      </c>
      <c r="H332" s="146" t="s">
        <v>19</v>
      </c>
      <c r="I332" s="148"/>
      <c r="L332" s="144"/>
      <c r="M332" s="149"/>
      <c r="T332" s="150"/>
      <c r="AT332" s="146" t="s">
        <v>132</v>
      </c>
      <c r="AU332" s="146" t="s">
        <v>82</v>
      </c>
      <c r="AV332" s="12" t="s">
        <v>80</v>
      </c>
      <c r="AW332" s="12" t="s">
        <v>33</v>
      </c>
      <c r="AX332" s="12" t="s">
        <v>72</v>
      </c>
      <c r="AY332" s="146" t="s">
        <v>121</v>
      </c>
    </row>
    <row r="333" spans="2:51" s="13" customFormat="1" ht="11.25">
      <c r="B333" s="151"/>
      <c r="D333" s="145" t="s">
        <v>132</v>
      </c>
      <c r="E333" s="152" t="s">
        <v>19</v>
      </c>
      <c r="F333" s="153" t="s">
        <v>405</v>
      </c>
      <c r="H333" s="154">
        <v>5.26</v>
      </c>
      <c r="I333" s="155"/>
      <c r="L333" s="151"/>
      <c r="M333" s="156"/>
      <c r="T333" s="157"/>
      <c r="AT333" s="152" t="s">
        <v>132</v>
      </c>
      <c r="AU333" s="152" t="s">
        <v>82</v>
      </c>
      <c r="AV333" s="13" t="s">
        <v>82</v>
      </c>
      <c r="AW333" s="13" t="s">
        <v>33</v>
      </c>
      <c r="AX333" s="13" t="s">
        <v>72</v>
      </c>
      <c r="AY333" s="152" t="s">
        <v>121</v>
      </c>
    </row>
    <row r="334" spans="2:51" s="14" customFormat="1" ht="11.25">
      <c r="B334" s="158"/>
      <c r="D334" s="145" t="s">
        <v>132</v>
      </c>
      <c r="E334" s="159" t="s">
        <v>19</v>
      </c>
      <c r="F334" s="160" t="s">
        <v>135</v>
      </c>
      <c r="H334" s="161">
        <v>5.26</v>
      </c>
      <c r="I334" s="162"/>
      <c r="L334" s="158"/>
      <c r="M334" s="163"/>
      <c r="T334" s="164"/>
      <c r="AT334" s="159" t="s">
        <v>132</v>
      </c>
      <c r="AU334" s="159" t="s">
        <v>82</v>
      </c>
      <c r="AV334" s="14" t="s">
        <v>128</v>
      </c>
      <c r="AW334" s="14" t="s">
        <v>33</v>
      </c>
      <c r="AX334" s="14" t="s">
        <v>80</v>
      </c>
      <c r="AY334" s="159" t="s">
        <v>121</v>
      </c>
    </row>
    <row r="335" spans="2:63" s="11" customFormat="1" ht="22.9" customHeight="1">
      <c r="B335" s="115"/>
      <c r="D335" s="116" t="s">
        <v>71</v>
      </c>
      <c r="E335" s="125" t="s">
        <v>424</v>
      </c>
      <c r="F335" s="125" t="s">
        <v>425</v>
      </c>
      <c r="I335" s="118"/>
      <c r="J335" s="126">
        <f>BK335</f>
        <v>0</v>
      </c>
      <c r="L335" s="115"/>
      <c r="M335" s="120"/>
      <c r="P335" s="121">
        <f>SUM(P336:P337)</f>
        <v>0</v>
      </c>
      <c r="R335" s="121">
        <f>SUM(R336:R337)</f>
        <v>0</v>
      </c>
      <c r="T335" s="122">
        <f>SUM(T336:T337)</f>
        <v>0</v>
      </c>
      <c r="AR335" s="116" t="s">
        <v>80</v>
      </c>
      <c r="AT335" s="123" t="s">
        <v>71</v>
      </c>
      <c r="AU335" s="123" t="s">
        <v>80</v>
      </c>
      <c r="AY335" s="116" t="s">
        <v>121</v>
      </c>
      <c r="BK335" s="124">
        <f>SUM(BK336:BK337)</f>
        <v>0</v>
      </c>
    </row>
    <row r="336" spans="2:65" s="1" customFormat="1" ht="24.2" customHeight="1">
      <c r="B336" s="32"/>
      <c r="C336" s="127" t="s">
        <v>426</v>
      </c>
      <c r="D336" s="127" t="s">
        <v>123</v>
      </c>
      <c r="E336" s="128" t="s">
        <v>427</v>
      </c>
      <c r="F336" s="129" t="s">
        <v>428</v>
      </c>
      <c r="G336" s="130" t="s">
        <v>229</v>
      </c>
      <c r="H336" s="131">
        <v>135.326</v>
      </c>
      <c r="I336" s="132"/>
      <c r="J336" s="133">
        <f>ROUND(I336*H336,2)</f>
        <v>0</v>
      </c>
      <c r="K336" s="129" t="s">
        <v>127</v>
      </c>
      <c r="L336" s="32"/>
      <c r="M336" s="134" t="s">
        <v>19</v>
      </c>
      <c r="N336" s="135" t="s">
        <v>43</v>
      </c>
      <c r="P336" s="136">
        <f>O336*H336</f>
        <v>0</v>
      </c>
      <c r="Q336" s="136">
        <v>0</v>
      </c>
      <c r="R336" s="136">
        <f>Q336*H336</f>
        <v>0</v>
      </c>
      <c r="S336" s="136">
        <v>0</v>
      </c>
      <c r="T336" s="137">
        <f>S336*H336</f>
        <v>0</v>
      </c>
      <c r="AR336" s="138" t="s">
        <v>128</v>
      </c>
      <c r="AT336" s="138" t="s">
        <v>123</v>
      </c>
      <c r="AU336" s="138" t="s">
        <v>82</v>
      </c>
      <c r="AY336" s="17" t="s">
        <v>121</v>
      </c>
      <c r="BE336" s="139">
        <f>IF(N336="základní",J336,0)</f>
        <v>0</v>
      </c>
      <c r="BF336" s="139">
        <f>IF(N336="snížená",J336,0)</f>
        <v>0</v>
      </c>
      <c r="BG336" s="139">
        <f>IF(N336="zákl. přenesená",J336,0)</f>
        <v>0</v>
      </c>
      <c r="BH336" s="139">
        <f>IF(N336="sníž. přenesená",J336,0)</f>
        <v>0</v>
      </c>
      <c r="BI336" s="139">
        <f>IF(N336="nulová",J336,0)</f>
        <v>0</v>
      </c>
      <c r="BJ336" s="17" t="s">
        <v>80</v>
      </c>
      <c r="BK336" s="139">
        <f>ROUND(I336*H336,2)</f>
        <v>0</v>
      </c>
      <c r="BL336" s="17" t="s">
        <v>128</v>
      </c>
      <c r="BM336" s="138" t="s">
        <v>429</v>
      </c>
    </row>
    <row r="337" spans="2:47" s="1" customFormat="1" ht="11.25">
      <c r="B337" s="32"/>
      <c r="D337" s="140" t="s">
        <v>130</v>
      </c>
      <c r="F337" s="141" t="s">
        <v>430</v>
      </c>
      <c r="I337" s="142"/>
      <c r="L337" s="32"/>
      <c r="M337" s="175"/>
      <c r="N337" s="176"/>
      <c r="O337" s="176"/>
      <c r="P337" s="176"/>
      <c r="Q337" s="176"/>
      <c r="R337" s="176"/>
      <c r="S337" s="176"/>
      <c r="T337" s="177"/>
      <c r="AT337" s="17" t="s">
        <v>130</v>
      </c>
      <c r="AU337" s="17" t="s">
        <v>82</v>
      </c>
    </row>
    <row r="338" spans="2:12" s="1" customFormat="1" ht="6.95" customHeight="1">
      <c r="B338" s="41"/>
      <c r="C338" s="42"/>
      <c r="D338" s="42"/>
      <c r="E338" s="42"/>
      <c r="F338" s="42"/>
      <c r="G338" s="42"/>
      <c r="H338" s="42"/>
      <c r="I338" s="42"/>
      <c r="J338" s="42"/>
      <c r="K338" s="42"/>
      <c r="L338" s="32"/>
    </row>
  </sheetData>
  <sheetProtection algorithmName="SHA-512" hashValue="KNW2tGWT2u82tkqL39IcJht3OrhX2CRN197MvmrsgVbXcra8hAWLcwGTklx8iangcb56gUfjPllWoS5bQnqHrw==" saltValue="XD+XUodQgj6VYQP5DG6jucG2dduSK/sZHubTSV9UsuKNoc6R2IUnB1K7IiZDxnseWnpQJnDLugiD9U69pOb0DA==" spinCount="100000" sheet="1" objects="1" scenarios="1" formatColumns="0" formatRows="0" autoFilter="0"/>
  <autoFilter ref="C85:K33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2/113106134"/>
    <hyperlink ref="F95" r:id="rId2" display="https://podminky.urs.cz/item/CS_URS_2022_02/113107321"/>
    <hyperlink ref="F100" r:id="rId3" display="https://podminky.urs.cz/item/CS_URS_2022_02/113107322"/>
    <hyperlink ref="F107" r:id="rId4" display="https://podminky.urs.cz/item/CS_URS_2022_02/113107332"/>
    <hyperlink ref="F112" r:id="rId5" display="https://podminky.urs.cz/item/CS_URS_2022_02/113107341"/>
    <hyperlink ref="F117" r:id="rId6" display="https://podminky.urs.cz/item/CS_URS_2022_02/113107342"/>
    <hyperlink ref="F122" r:id="rId7" display="https://podminky.urs.cz/item/CS_URS_2022_02/113202111"/>
    <hyperlink ref="F127" r:id="rId8" display="https://podminky.urs.cz/item/CS_URS_2022_02/113204111"/>
    <hyperlink ref="F131" r:id="rId9" display="https://podminky.urs.cz/item/CS_URS_2022_02/122251102"/>
    <hyperlink ref="F138" r:id="rId10" display="https://podminky.urs.cz/item/CS_URS_2022_02/122251102"/>
    <hyperlink ref="F143" r:id="rId11" display="https://podminky.urs.cz/item/CS_URS_2022_02/129001101"/>
    <hyperlink ref="F147" r:id="rId12" display="https://podminky.urs.cz/item/CS_URS_2022_02/132251101"/>
    <hyperlink ref="F152" r:id="rId13" display="https://podminky.urs.cz/item/CS_URS_2022_02/162751117"/>
    <hyperlink ref="F157" r:id="rId14" display="https://podminky.urs.cz/item/CS_URS_2022_02/162751117"/>
    <hyperlink ref="F162" r:id="rId15" display="https://podminky.urs.cz/item/CS_URS_2022_02/171152111"/>
    <hyperlink ref="F182" r:id="rId16" display="https://podminky.urs.cz/item/CS_URS_2022_02/181351003"/>
    <hyperlink ref="F191" r:id="rId17" display="https://podminky.urs.cz/item/CS_URS_2022_02/181411131"/>
    <hyperlink ref="F200" r:id="rId18" display="https://podminky.urs.cz/item/CS_URS_2022_02/181951112"/>
    <hyperlink ref="F205" r:id="rId19" display="https://podminky.urs.cz/item/CS_URS_2022_02/564861111"/>
    <hyperlink ref="F211" r:id="rId20" display="https://podminky.urs.cz/item/CS_URS_2022_02/564871111"/>
    <hyperlink ref="F219" r:id="rId21" display="https://podminky.urs.cz/item/CS_URS_2022_02/591111111"/>
    <hyperlink ref="F228" r:id="rId22" display="https://podminky.urs.cz/item/CS_URS_2022_02/596211263"/>
    <hyperlink ref="F246" r:id="rId23" display="https://podminky.urs.cz/item/CS_URS_2022_02/899431111"/>
    <hyperlink ref="F249" r:id="rId24" display="https://podminky.urs.cz/item/CS_URS_2022_02/916131213"/>
    <hyperlink ref="F275" r:id="rId25" display="https://podminky.urs.cz/item/CS_URS_2022_02/916231291"/>
    <hyperlink ref="F277" r:id="rId26" display="https://podminky.urs.cz/item/CS_URS_2022_02/919732211"/>
    <hyperlink ref="F281" r:id="rId27" display="https://podminky.urs.cz/item/CS_URS_2022_02/919735111"/>
    <hyperlink ref="F286" r:id="rId28" display="https://podminky.urs.cz/item/CS_URS_2022_02/997221551"/>
    <hyperlink ref="F291" r:id="rId29" display="https://podminky.urs.cz/item/CS_URS_2022_02/997221559"/>
    <hyperlink ref="F297" r:id="rId30" display="https://podminky.urs.cz/item/CS_URS_2022_02/997221561"/>
    <hyperlink ref="F308" r:id="rId31" display="https://podminky.urs.cz/item/CS_URS_2022_02/997221569"/>
    <hyperlink ref="F337" r:id="rId32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92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99" t="str">
        <f>'Rekapitulace stavby'!K6</f>
        <v>Ústí nad Labem, Skorotice - spojovací chodník</v>
      </c>
      <c r="F7" s="300"/>
      <c r="G7" s="300"/>
      <c r="H7" s="300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62" t="s">
        <v>431</v>
      </c>
      <c r="F9" s="301"/>
      <c r="G9" s="301"/>
      <c r="H9" s="301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22. 8. 2022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2" t="str">
        <f>'Rekapitulace stavby'!E14</f>
        <v>Vyplň údaj</v>
      </c>
      <c r="F18" s="283"/>
      <c r="G18" s="283"/>
      <c r="H18" s="283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47.25" customHeight="1">
      <c r="B27" s="86"/>
      <c r="E27" s="288" t="s">
        <v>37</v>
      </c>
      <c r="F27" s="288"/>
      <c r="G27" s="288"/>
      <c r="H27" s="288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ROUND((SUM(BE85:BE263)),2)</f>
        <v>0</v>
      </c>
      <c r="I33" s="89">
        <v>0.21</v>
      </c>
      <c r="J33" s="88">
        <f>ROUND(((SUM(BE85:BE263))*I33),2)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ROUND((SUM(BF85:BF263)),2)</f>
        <v>0</v>
      </c>
      <c r="I34" s="89">
        <v>0.15</v>
      </c>
      <c r="J34" s="88">
        <f>ROUND(((SUM(BF85:BF263))*I34),2)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ROUND((SUM(BG85:BG263)),2)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ROUND((SUM(BH85:BH263)),2)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ROUND((SUM(BI85:BI263)),2)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95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99" t="str">
        <f>E7</f>
        <v>Ústí nad Labem, Skorotice - spojovací chodník</v>
      </c>
      <c r="F48" s="300"/>
      <c r="G48" s="300"/>
      <c r="H48" s="300"/>
      <c r="L48" s="32"/>
    </row>
    <row r="49" spans="2:12" s="1" customFormat="1" ht="12" customHeight="1">
      <c r="B49" s="32"/>
      <c r="C49" s="27" t="s">
        <v>93</v>
      </c>
      <c r="L49" s="32"/>
    </row>
    <row r="50" spans="2:12" s="1" customFormat="1" ht="16.5" customHeight="1">
      <c r="B50" s="32"/>
      <c r="E50" s="262" t="str">
        <f>E9</f>
        <v>SO 101.2 - Komunikace pro pěší - část 2</v>
      </c>
      <c r="F50" s="301"/>
      <c r="G50" s="301"/>
      <c r="H50" s="301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Ústí nad Labem</v>
      </c>
      <c r="I52" s="27" t="s">
        <v>23</v>
      </c>
      <c r="J52" s="49" t="str">
        <f>IF(J12="","",J12)</f>
        <v>22. 8. 2022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25</v>
      </c>
      <c r="F54" s="25" t="str">
        <f>E15</f>
        <v>Statutární město Ústí nad Labem, Velká Hradební 8</v>
      </c>
      <c r="I54" s="27" t="s">
        <v>31</v>
      </c>
      <c r="J54" s="30" t="str">
        <f>E21</f>
        <v>AZ Consult spol. s 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Lucie Wojčiková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96</v>
      </c>
      <c r="D57" s="90"/>
      <c r="E57" s="90"/>
      <c r="F57" s="90"/>
      <c r="G57" s="90"/>
      <c r="H57" s="90"/>
      <c r="I57" s="90"/>
      <c r="J57" s="97" t="s">
        <v>97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J85</f>
        <v>0</v>
      </c>
      <c r="L59" s="32"/>
      <c r="AU59" s="17" t="s">
        <v>98</v>
      </c>
    </row>
    <row r="60" spans="2:12" s="8" customFormat="1" ht="24.95" customHeight="1">
      <c r="B60" s="99"/>
      <c r="D60" s="100" t="s">
        <v>99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12" s="9" customFormat="1" ht="19.9" customHeight="1">
      <c r="B61" s="103"/>
      <c r="D61" s="104" t="s">
        <v>100</v>
      </c>
      <c r="E61" s="105"/>
      <c r="F61" s="105"/>
      <c r="G61" s="105"/>
      <c r="H61" s="105"/>
      <c r="I61" s="105"/>
      <c r="J61" s="106">
        <f>J87</f>
        <v>0</v>
      </c>
      <c r="L61" s="103"/>
    </row>
    <row r="62" spans="2:12" s="9" customFormat="1" ht="19.9" customHeight="1">
      <c r="B62" s="103"/>
      <c r="D62" s="104" t="s">
        <v>101</v>
      </c>
      <c r="E62" s="105"/>
      <c r="F62" s="105"/>
      <c r="G62" s="105"/>
      <c r="H62" s="105"/>
      <c r="I62" s="105"/>
      <c r="J62" s="106">
        <f>J164</f>
        <v>0</v>
      </c>
      <c r="L62" s="103"/>
    </row>
    <row r="63" spans="2:12" s="9" customFormat="1" ht="19.9" customHeight="1">
      <c r="B63" s="103"/>
      <c r="D63" s="104" t="s">
        <v>103</v>
      </c>
      <c r="E63" s="105"/>
      <c r="F63" s="105"/>
      <c r="G63" s="105"/>
      <c r="H63" s="105"/>
      <c r="I63" s="105"/>
      <c r="J63" s="106">
        <f>J196</f>
        <v>0</v>
      </c>
      <c r="L63" s="103"/>
    </row>
    <row r="64" spans="2:12" s="9" customFormat="1" ht="19.9" customHeight="1">
      <c r="B64" s="103"/>
      <c r="D64" s="104" t="s">
        <v>104</v>
      </c>
      <c r="E64" s="105"/>
      <c r="F64" s="105"/>
      <c r="G64" s="105"/>
      <c r="H64" s="105"/>
      <c r="I64" s="105"/>
      <c r="J64" s="106">
        <f>J245</f>
        <v>0</v>
      </c>
      <c r="L64" s="103"/>
    </row>
    <row r="65" spans="2:12" s="9" customFormat="1" ht="19.9" customHeight="1">
      <c r="B65" s="103"/>
      <c r="D65" s="104" t="s">
        <v>105</v>
      </c>
      <c r="E65" s="105"/>
      <c r="F65" s="105"/>
      <c r="G65" s="105"/>
      <c r="H65" s="105"/>
      <c r="I65" s="105"/>
      <c r="J65" s="106">
        <f>J261</f>
        <v>0</v>
      </c>
      <c r="L65" s="103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106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299" t="str">
        <f>E7</f>
        <v>Ústí nad Labem, Skorotice - spojovací chodník</v>
      </c>
      <c r="F75" s="300"/>
      <c r="G75" s="300"/>
      <c r="H75" s="300"/>
      <c r="L75" s="32"/>
    </row>
    <row r="76" spans="2:12" s="1" customFormat="1" ht="12" customHeight="1">
      <c r="B76" s="32"/>
      <c r="C76" s="27" t="s">
        <v>93</v>
      </c>
      <c r="L76" s="32"/>
    </row>
    <row r="77" spans="2:12" s="1" customFormat="1" ht="16.5" customHeight="1">
      <c r="B77" s="32"/>
      <c r="E77" s="262" t="str">
        <f>E9</f>
        <v>SO 101.2 - Komunikace pro pěší - část 2</v>
      </c>
      <c r="F77" s="301"/>
      <c r="G77" s="301"/>
      <c r="H77" s="301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Ústí nad Labem</v>
      </c>
      <c r="I79" s="27" t="s">
        <v>23</v>
      </c>
      <c r="J79" s="49" t="str">
        <f>IF(J12="","",J12)</f>
        <v>22. 8. 2022</v>
      </c>
      <c r="L79" s="32"/>
    </row>
    <row r="80" spans="2:12" s="1" customFormat="1" ht="6.95" customHeight="1">
      <c r="B80" s="32"/>
      <c r="L80" s="32"/>
    </row>
    <row r="81" spans="2:12" s="1" customFormat="1" ht="25.7" customHeight="1">
      <c r="B81" s="32"/>
      <c r="C81" s="27" t="s">
        <v>25</v>
      </c>
      <c r="F81" s="25" t="str">
        <f>E15</f>
        <v>Statutární město Ústí nad Labem, Velká Hradební 8</v>
      </c>
      <c r="I81" s="27" t="s">
        <v>31</v>
      </c>
      <c r="J81" s="30" t="str">
        <f>E21</f>
        <v>AZ Consult spol. s r.o.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Lucie Wojčiková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07"/>
      <c r="C84" s="108" t="s">
        <v>107</v>
      </c>
      <c r="D84" s="109" t="s">
        <v>57</v>
      </c>
      <c r="E84" s="109" t="s">
        <v>53</v>
      </c>
      <c r="F84" s="109" t="s">
        <v>54</v>
      </c>
      <c r="G84" s="109" t="s">
        <v>108</v>
      </c>
      <c r="H84" s="109" t="s">
        <v>109</v>
      </c>
      <c r="I84" s="109" t="s">
        <v>110</v>
      </c>
      <c r="J84" s="109" t="s">
        <v>97</v>
      </c>
      <c r="K84" s="110" t="s">
        <v>111</v>
      </c>
      <c r="L84" s="107"/>
      <c r="M84" s="56" t="s">
        <v>19</v>
      </c>
      <c r="N84" s="57" t="s">
        <v>42</v>
      </c>
      <c r="O84" s="57" t="s">
        <v>112</v>
      </c>
      <c r="P84" s="57" t="s">
        <v>113</v>
      </c>
      <c r="Q84" s="57" t="s">
        <v>114</v>
      </c>
      <c r="R84" s="57" t="s">
        <v>115</v>
      </c>
      <c r="S84" s="57" t="s">
        <v>116</v>
      </c>
      <c r="T84" s="58" t="s">
        <v>117</v>
      </c>
    </row>
    <row r="85" spans="2:63" s="1" customFormat="1" ht="22.9" customHeight="1">
      <c r="B85" s="32"/>
      <c r="C85" s="61" t="s">
        <v>118</v>
      </c>
      <c r="J85" s="111">
        <f>BK85</f>
        <v>0</v>
      </c>
      <c r="L85" s="32"/>
      <c r="M85" s="59"/>
      <c r="N85" s="50"/>
      <c r="O85" s="50"/>
      <c r="P85" s="112">
        <f>P86</f>
        <v>0</v>
      </c>
      <c r="Q85" s="50"/>
      <c r="R85" s="112">
        <f>R86</f>
        <v>60.9718454</v>
      </c>
      <c r="S85" s="50"/>
      <c r="T85" s="113">
        <f>T86</f>
        <v>0.45999999999999996</v>
      </c>
      <c r="AT85" s="17" t="s">
        <v>71</v>
      </c>
      <c r="AU85" s="17" t="s">
        <v>98</v>
      </c>
      <c r="BK85" s="114">
        <f>BK86</f>
        <v>0</v>
      </c>
    </row>
    <row r="86" spans="2:63" s="11" customFormat="1" ht="25.9" customHeight="1">
      <c r="B86" s="115"/>
      <c r="D86" s="116" t="s">
        <v>71</v>
      </c>
      <c r="E86" s="117" t="s">
        <v>119</v>
      </c>
      <c r="F86" s="117" t="s">
        <v>120</v>
      </c>
      <c r="I86" s="118"/>
      <c r="J86" s="119">
        <f>BK86</f>
        <v>0</v>
      </c>
      <c r="L86" s="115"/>
      <c r="M86" s="120"/>
      <c r="P86" s="121">
        <f>P87+P164+P196+P245+P261</f>
        <v>0</v>
      </c>
      <c r="R86" s="121">
        <f>R87+R164+R196+R245+R261</f>
        <v>60.9718454</v>
      </c>
      <c r="T86" s="122">
        <f>T87+T164+T196+T245+T261</f>
        <v>0.45999999999999996</v>
      </c>
      <c r="AR86" s="116" t="s">
        <v>80</v>
      </c>
      <c r="AT86" s="123" t="s">
        <v>71</v>
      </c>
      <c r="AU86" s="123" t="s">
        <v>72</v>
      </c>
      <c r="AY86" s="116" t="s">
        <v>121</v>
      </c>
      <c r="BK86" s="124">
        <f>BK87+BK164+BK196+BK245+BK261</f>
        <v>0</v>
      </c>
    </row>
    <row r="87" spans="2:63" s="11" customFormat="1" ht="22.9" customHeight="1">
      <c r="B87" s="115"/>
      <c r="D87" s="116" t="s">
        <v>71</v>
      </c>
      <c r="E87" s="125" t="s">
        <v>80</v>
      </c>
      <c r="F87" s="125" t="s">
        <v>122</v>
      </c>
      <c r="I87" s="118"/>
      <c r="J87" s="126">
        <f>BK87</f>
        <v>0</v>
      </c>
      <c r="L87" s="115"/>
      <c r="M87" s="120"/>
      <c r="P87" s="121">
        <f>SUM(P88:P163)</f>
        <v>0</v>
      </c>
      <c r="R87" s="121">
        <f>SUM(R88:R163)</f>
        <v>5.130434999999999</v>
      </c>
      <c r="T87" s="122">
        <f>SUM(T88:T163)</f>
        <v>0.45999999999999996</v>
      </c>
      <c r="AR87" s="116" t="s">
        <v>80</v>
      </c>
      <c r="AT87" s="123" t="s">
        <v>71</v>
      </c>
      <c r="AU87" s="123" t="s">
        <v>80</v>
      </c>
      <c r="AY87" s="116" t="s">
        <v>121</v>
      </c>
      <c r="BK87" s="124">
        <f>SUM(BK88:BK163)</f>
        <v>0</v>
      </c>
    </row>
    <row r="88" spans="2:65" s="1" customFormat="1" ht="24.2" customHeight="1">
      <c r="B88" s="32"/>
      <c r="C88" s="127" t="s">
        <v>80</v>
      </c>
      <c r="D88" s="127" t="s">
        <v>123</v>
      </c>
      <c r="E88" s="128" t="s">
        <v>432</v>
      </c>
      <c r="F88" s="129" t="s">
        <v>433</v>
      </c>
      <c r="G88" s="130" t="s">
        <v>126</v>
      </c>
      <c r="H88" s="131">
        <v>5</v>
      </c>
      <c r="I88" s="132"/>
      <c r="J88" s="133">
        <f>ROUND(I88*H88,2)</f>
        <v>0</v>
      </c>
      <c r="K88" s="129" t="s">
        <v>127</v>
      </c>
      <c r="L88" s="32"/>
      <c r="M88" s="134" t="s">
        <v>19</v>
      </c>
      <c r="N88" s="135" t="s">
        <v>43</v>
      </c>
      <c r="P88" s="136">
        <f>O88*H88</f>
        <v>0</v>
      </c>
      <c r="Q88" s="136">
        <v>3E-05</v>
      </c>
      <c r="R88" s="136">
        <f>Q88*H88</f>
        <v>0.00015000000000000001</v>
      </c>
      <c r="S88" s="136">
        <v>0.092</v>
      </c>
      <c r="T88" s="137">
        <f>S88*H88</f>
        <v>0.45999999999999996</v>
      </c>
      <c r="AR88" s="138" t="s">
        <v>128</v>
      </c>
      <c r="AT88" s="138" t="s">
        <v>123</v>
      </c>
      <c r="AU88" s="138" t="s">
        <v>82</v>
      </c>
      <c r="AY88" s="17" t="s">
        <v>121</v>
      </c>
      <c r="BE88" s="139">
        <f>IF(N88="základní",J88,0)</f>
        <v>0</v>
      </c>
      <c r="BF88" s="139">
        <f>IF(N88="snížená",J88,0)</f>
        <v>0</v>
      </c>
      <c r="BG88" s="139">
        <f>IF(N88="zákl. přenesená",J88,0)</f>
        <v>0</v>
      </c>
      <c r="BH88" s="139">
        <f>IF(N88="sníž. přenesená",J88,0)</f>
        <v>0</v>
      </c>
      <c r="BI88" s="139">
        <f>IF(N88="nulová",J88,0)</f>
        <v>0</v>
      </c>
      <c r="BJ88" s="17" t="s">
        <v>80</v>
      </c>
      <c r="BK88" s="139">
        <f>ROUND(I88*H88,2)</f>
        <v>0</v>
      </c>
      <c r="BL88" s="17" t="s">
        <v>128</v>
      </c>
      <c r="BM88" s="138" t="s">
        <v>434</v>
      </c>
    </row>
    <row r="89" spans="2:47" s="1" customFormat="1" ht="11.25">
      <c r="B89" s="32"/>
      <c r="D89" s="140" t="s">
        <v>130</v>
      </c>
      <c r="F89" s="141" t="s">
        <v>435</v>
      </c>
      <c r="I89" s="142"/>
      <c r="L89" s="32"/>
      <c r="M89" s="143"/>
      <c r="T89" s="53"/>
      <c r="AT89" s="17" t="s">
        <v>130</v>
      </c>
      <c r="AU89" s="17" t="s">
        <v>82</v>
      </c>
    </row>
    <row r="90" spans="2:51" s="13" customFormat="1" ht="11.25">
      <c r="B90" s="151"/>
      <c r="D90" s="145" t="s">
        <v>132</v>
      </c>
      <c r="E90" s="152" t="s">
        <v>19</v>
      </c>
      <c r="F90" s="153" t="s">
        <v>436</v>
      </c>
      <c r="H90" s="154">
        <v>5</v>
      </c>
      <c r="I90" s="155"/>
      <c r="L90" s="151"/>
      <c r="M90" s="156"/>
      <c r="T90" s="157"/>
      <c r="AT90" s="152" t="s">
        <v>132</v>
      </c>
      <c r="AU90" s="152" t="s">
        <v>82</v>
      </c>
      <c r="AV90" s="13" t="s">
        <v>82</v>
      </c>
      <c r="AW90" s="13" t="s">
        <v>33</v>
      </c>
      <c r="AX90" s="13" t="s">
        <v>72</v>
      </c>
      <c r="AY90" s="152" t="s">
        <v>121</v>
      </c>
    </row>
    <row r="91" spans="2:51" s="14" customFormat="1" ht="11.25">
      <c r="B91" s="158"/>
      <c r="D91" s="145" t="s">
        <v>132</v>
      </c>
      <c r="E91" s="159" t="s">
        <v>19</v>
      </c>
      <c r="F91" s="160" t="s">
        <v>135</v>
      </c>
      <c r="H91" s="161">
        <v>5</v>
      </c>
      <c r="I91" s="162"/>
      <c r="L91" s="158"/>
      <c r="M91" s="163"/>
      <c r="T91" s="164"/>
      <c r="AT91" s="159" t="s">
        <v>132</v>
      </c>
      <c r="AU91" s="159" t="s">
        <v>82</v>
      </c>
      <c r="AV91" s="14" t="s">
        <v>128</v>
      </c>
      <c r="AW91" s="14" t="s">
        <v>33</v>
      </c>
      <c r="AX91" s="14" t="s">
        <v>80</v>
      </c>
      <c r="AY91" s="159" t="s">
        <v>121</v>
      </c>
    </row>
    <row r="92" spans="2:65" s="1" customFormat="1" ht="16.5" customHeight="1">
      <c r="B92" s="32"/>
      <c r="C92" s="127" t="s">
        <v>82</v>
      </c>
      <c r="D92" s="127" t="s">
        <v>123</v>
      </c>
      <c r="E92" s="128" t="s">
        <v>437</v>
      </c>
      <c r="F92" s="129" t="s">
        <v>438</v>
      </c>
      <c r="G92" s="130" t="s">
        <v>186</v>
      </c>
      <c r="H92" s="131">
        <v>31.5</v>
      </c>
      <c r="I92" s="132"/>
      <c r="J92" s="133">
        <f>ROUND(I92*H92,2)</f>
        <v>0</v>
      </c>
      <c r="K92" s="129" t="s">
        <v>127</v>
      </c>
      <c r="L92" s="32"/>
      <c r="M92" s="134" t="s">
        <v>19</v>
      </c>
      <c r="N92" s="135" t="s">
        <v>43</v>
      </c>
      <c r="P92" s="136">
        <f>O92*H92</f>
        <v>0</v>
      </c>
      <c r="Q92" s="136">
        <v>0</v>
      </c>
      <c r="R92" s="136">
        <f>Q92*H92</f>
        <v>0</v>
      </c>
      <c r="S92" s="136">
        <v>0</v>
      </c>
      <c r="T92" s="137">
        <f>S92*H92</f>
        <v>0</v>
      </c>
      <c r="AR92" s="138" t="s">
        <v>128</v>
      </c>
      <c r="AT92" s="138" t="s">
        <v>123</v>
      </c>
      <c r="AU92" s="138" t="s">
        <v>82</v>
      </c>
      <c r="AY92" s="17" t="s">
        <v>121</v>
      </c>
      <c r="BE92" s="139">
        <f>IF(N92="základní",J92,0)</f>
        <v>0</v>
      </c>
      <c r="BF92" s="139">
        <f>IF(N92="snížená",J92,0)</f>
        <v>0</v>
      </c>
      <c r="BG92" s="139">
        <f>IF(N92="zákl. přenesená",J92,0)</f>
        <v>0</v>
      </c>
      <c r="BH92" s="139">
        <f>IF(N92="sníž. přenesená",J92,0)</f>
        <v>0</v>
      </c>
      <c r="BI92" s="139">
        <f>IF(N92="nulová",J92,0)</f>
        <v>0</v>
      </c>
      <c r="BJ92" s="17" t="s">
        <v>80</v>
      </c>
      <c r="BK92" s="139">
        <f>ROUND(I92*H92,2)</f>
        <v>0</v>
      </c>
      <c r="BL92" s="17" t="s">
        <v>128</v>
      </c>
      <c r="BM92" s="138" t="s">
        <v>439</v>
      </c>
    </row>
    <row r="93" spans="2:47" s="1" customFormat="1" ht="11.25">
      <c r="B93" s="32"/>
      <c r="D93" s="140" t="s">
        <v>130</v>
      </c>
      <c r="F93" s="141" t="s">
        <v>440</v>
      </c>
      <c r="I93" s="142"/>
      <c r="L93" s="32"/>
      <c r="M93" s="143"/>
      <c r="T93" s="53"/>
      <c r="AT93" s="17" t="s">
        <v>130</v>
      </c>
      <c r="AU93" s="17" t="s">
        <v>82</v>
      </c>
    </row>
    <row r="94" spans="2:51" s="12" customFormat="1" ht="11.25">
      <c r="B94" s="144"/>
      <c r="D94" s="145" t="s">
        <v>132</v>
      </c>
      <c r="E94" s="146" t="s">
        <v>19</v>
      </c>
      <c r="F94" s="147" t="s">
        <v>189</v>
      </c>
      <c r="H94" s="146" t="s">
        <v>19</v>
      </c>
      <c r="I94" s="148"/>
      <c r="L94" s="144"/>
      <c r="M94" s="149"/>
      <c r="T94" s="150"/>
      <c r="AT94" s="146" t="s">
        <v>132</v>
      </c>
      <c r="AU94" s="146" t="s">
        <v>82</v>
      </c>
      <c r="AV94" s="12" t="s">
        <v>80</v>
      </c>
      <c r="AW94" s="12" t="s">
        <v>33</v>
      </c>
      <c r="AX94" s="12" t="s">
        <v>72</v>
      </c>
      <c r="AY94" s="146" t="s">
        <v>121</v>
      </c>
    </row>
    <row r="95" spans="2:51" s="13" customFormat="1" ht="11.25">
      <c r="B95" s="151"/>
      <c r="D95" s="145" t="s">
        <v>132</v>
      </c>
      <c r="E95" s="152" t="s">
        <v>19</v>
      </c>
      <c r="F95" s="153" t="s">
        <v>441</v>
      </c>
      <c r="H95" s="154">
        <v>18.9</v>
      </c>
      <c r="I95" s="155"/>
      <c r="L95" s="151"/>
      <c r="M95" s="156"/>
      <c r="T95" s="157"/>
      <c r="AT95" s="152" t="s">
        <v>132</v>
      </c>
      <c r="AU95" s="152" t="s">
        <v>82</v>
      </c>
      <c r="AV95" s="13" t="s">
        <v>82</v>
      </c>
      <c r="AW95" s="13" t="s">
        <v>33</v>
      </c>
      <c r="AX95" s="13" t="s">
        <v>72</v>
      </c>
      <c r="AY95" s="152" t="s">
        <v>121</v>
      </c>
    </row>
    <row r="96" spans="2:51" s="12" customFormat="1" ht="11.25">
      <c r="B96" s="144"/>
      <c r="D96" s="145" t="s">
        <v>132</v>
      </c>
      <c r="E96" s="146" t="s">
        <v>19</v>
      </c>
      <c r="F96" s="147" t="s">
        <v>191</v>
      </c>
      <c r="H96" s="146" t="s">
        <v>19</v>
      </c>
      <c r="I96" s="148"/>
      <c r="L96" s="144"/>
      <c r="M96" s="149"/>
      <c r="T96" s="150"/>
      <c r="AT96" s="146" t="s">
        <v>132</v>
      </c>
      <c r="AU96" s="146" t="s">
        <v>82</v>
      </c>
      <c r="AV96" s="12" t="s">
        <v>80</v>
      </c>
      <c r="AW96" s="12" t="s">
        <v>33</v>
      </c>
      <c r="AX96" s="12" t="s">
        <v>72</v>
      </c>
      <c r="AY96" s="146" t="s">
        <v>121</v>
      </c>
    </row>
    <row r="97" spans="2:51" s="13" customFormat="1" ht="11.25">
      <c r="B97" s="151"/>
      <c r="D97" s="145" t="s">
        <v>132</v>
      </c>
      <c r="E97" s="152" t="s">
        <v>19</v>
      </c>
      <c r="F97" s="153" t="s">
        <v>442</v>
      </c>
      <c r="H97" s="154">
        <v>12.6</v>
      </c>
      <c r="I97" s="155"/>
      <c r="L97" s="151"/>
      <c r="M97" s="156"/>
      <c r="T97" s="157"/>
      <c r="AT97" s="152" t="s">
        <v>132</v>
      </c>
      <c r="AU97" s="152" t="s">
        <v>82</v>
      </c>
      <c r="AV97" s="13" t="s">
        <v>82</v>
      </c>
      <c r="AW97" s="13" t="s">
        <v>33</v>
      </c>
      <c r="AX97" s="13" t="s">
        <v>72</v>
      </c>
      <c r="AY97" s="152" t="s">
        <v>121</v>
      </c>
    </row>
    <row r="98" spans="2:51" s="14" customFormat="1" ht="11.25">
      <c r="B98" s="158"/>
      <c r="D98" s="145" t="s">
        <v>132</v>
      </c>
      <c r="E98" s="159" t="s">
        <v>19</v>
      </c>
      <c r="F98" s="160" t="s">
        <v>135</v>
      </c>
      <c r="H98" s="161">
        <v>31.5</v>
      </c>
      <c r="I98" s="162"/>
      <c r="L98" s="158"/>
      <c r="M98" s="163"/>
      <c r="T98" s="164"/>
      <c r="AT98" s="159" t="s">
        <v>132</v>
      </c>
      <c r="AU98" s="159" t="s">
        <v>82</v>
      </c>
      <c r="AV98" s="14" t="s">
        <v>128</v>
      </c>
      <c r="AW98" s="14" t="s">
        <v>33</v>
      </c>
      <c r="AX98" s="14" t="s">
        <v>80</v>
      </c>
      <c r="AY98" s="159" t="s">
        <v>121</v>
      </c>
    </row>
    <row r="99" spans="2:65" s="1" customFormat="1" ht="16.5" customHeight="1">
      <c r="B99" s="32"/>
      <c r="C99" s="127" t="s">
        <v>142</v>
      </c>
      <c r="D99" s="127" t="s">
        <v>123</v>
      </c>
      <c r="E99" s="128" t="s">
        <v>437</v>
      </c>
      <c r="F99" s="129" t="s">
        <v>438</v>
      </c>
      <c r="G99" s="130" t="s">
        <v>186</v>
      </c>
      <c r="H99" s="131">
        <v>18.9</v>
      </c>
      <c r="I99" s="132"/>
      <c r="J99" s="133">
        <f>ROUND(I99*H99,2)</f>
        <v>0</v>
      </c>
      <c r="K99" s="129" t="s">
        <v>127</v>
      </c>
      <c r="L99" s="32"/>
      <c r="M99" s="134" t="s">
        <v>19</v>
      </c>
      <c r="N99" s="135" t="s">
        <v>43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128</v>
      </c>
      <c r="AT99" s="138" t="s">
        <v>123</v>
      </c>
      <c r="AU99" s="138" t="s">
        <v>82</v>
      </c>
      <c r="AY99" s="17" t="s">
        <v>121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80</v>
      </c>
      <c r="BK99" s="139">
        <f>ROUND(I99*H99,2)</f>
        <v>0</v>
      </c>
      <c r="BL99" s="17" t="s">
        <v>128</v>
      </c>
      <c r="BM99" s="138" t="s">
        <v>443</v>
      </c>
    </row>
    <row r="100" spans="2:47" s="1" customFormat="1" ht="11.25">
      <c r="B100" s="32"/>
      <c r="D100" s="140" t="s">
        <v>130</v>
      </c>
      <c r="F100" s="141" t="s">
        <v>440</v>
      </c>
      <c r="I100" s="142"/>
      <c r="L100" s="32"/>
      <c r="M100" s="143"/>
      <c r="T100" s="53"/>
      <c r="AT100" s="17" t="s">
        <v>130</v>
      </c>
      <c r="AU100" s="17" t="s">
        <v>82</v>
      </c>
    </row>
    <row r="101" spans="2:51" s="12" customFormat="1" ht="11.25">
      <c r="B101" s="144"/>
      <c r="D101" s="145" t="s">
        <v>132</v>
      </c>
      <c r="E101" s="146" t="s">
        <v>19</v>
      </c>
      <c r="F101" s="147" t="s">
        <v>195</v>
      </c>
      <c r="H101" s="146" t="s">
        <v>19</v>
      </c>
      <c r="I101" s="148"/>
      <c r="L101" s="144"/>
      <c r="M101" s="149"/>
      <c r="T101" s="150"/>
      <c r="AT101" s="146" t="s">
        <v>132</v>
      </c>
      <c r="AU101" s="146" t="s">
        <v>82</v>
      </c>
      <c r="AV101" s="12" t="s">
        <v>80</v>
      </c>
      <c r="AW101" s="12" t="s">
        <v>33</v>
      </c>
      <c r="AX101" s="12" t="s">
        <v>72</v>
      </c>
      <c r="AY101" s="146" t="s">
        <v>121</v>
      </c>
    </row>
    <row r="102" spans="2:51" s="13" customFormat="1" ht="11.25">
      <c r="B102" s="151"/>
      <c r="D102" s="145" t="s">
        <v>132</v>
      </c>
      <c r="E102" s="152" t="s">
        <v>19</v>
      </c>
      <c r="F102" s="153" t="s">
        <v>444</v>
      </c>
      <c r="H102" s="154">
        <v>18.9</v>
      </c>
      <c r="I102" s="155"/>
      <c r="L102" s="151"/>
      <c r="M102" s="156"/>
      <c r="T102" s="157"/>
      <c r="AT102" s="152" t="s">
        <v>132</v>
      </c>
      <c r="AU102" s="152" t="s">
        <v>82</v>
      </c>
      <c r="AV102" s="13" t="s">
        <v>82</v>
      </c>
      <c r="AW102" s="13" t="s">
        <v>33</v>
      </c>
      <c r="AX102" s="13" t="s">
        <v>72</v>
      </c>
      <c r="AY102" s="152" t="s">
        <v>121</v>
      </c>
    </row>
    <row r="103" spans="2:51" s="14" customFormat="1" ht="11.25">
      <c r="B103" s="158"/>
      <c r="D103" s="145" t="s">
        <v>132</v>
      </c>
      <c r="E103" s="159" t="s">
        <v>19</v>
      </c>
      <c r="F103" s="160" t="s">
        <v>135</v>
      </c>
      <c r="H103" s="161">
        <v>18.9</v>
      </c>
      <c r="I103" s="162"/>
      <c r="L103" s="158"/>
      <c r="M103" s="163"/>
      <c r="T103" s="164"/>
      <c r="AT103" s="159" t="s">
        <v>132</v>
      </c>
      <c r="AU103" s="159" t="s">
        <v>82</v>
      </c>
      <c r="AV103" s="14" t="s">
        <v>128</v>
      </c>
      <c r="AW103" s="14" t="s">
        <v>33</v>
      </c>
      <c r="AX103" s="14" t="s">
        <v>80</v>
      </c>
      <c r="AY103" s="159" t="s">
        <v>121</v>
      </c>
    </row>
    <row r="104" spans="2:65" s="1" customFormat="1" ht="24.2" customHeight="1">
      <c r="B104" s="32"/>
      <c r="C104" s="127" t="s">
        <v>128</v>
      </c>
      <c r="D104" s="127" t="s">
        <v>123</v>
      </c>
      <c r="E104" s="128" t="s">
        <v>198</v>
      </c>
      <c r="F104" s="129" t="s">
        <v>199</v>
      </c>
      <c r="G104" s="130" t="s">
        <v>186</v>
      </c>
      <c r="H104" s="131">
        <v>5.04</v>
      </c>
      <c r="I104" s="132"/>
      <c r="J104" s="133">
        <f>ROUND(I104*H104,2)</f>
        <v>0</v>
      </c>
      <c r="K104" s="129" t="s">
        <v>127</v>
      </c>
      <c r="L104" s="32"/>
      <c r="M104" s="134" t="s">
        <v>19</v>
      </c>
      <c r="N104" s="135" t="s">
        <v>43</v>
      </c>
      <c r="P104" s="136">
        <f>O104*H104</f>
        <v>0</v>
      </c>
      <c r="Q104" s="136">
        <v>0</v>
      </c>
      <c r="R104" s="136">
        <f>Q104*H104</f>
        <v>0</v>
      </c>
      <c r="S104" s="136">
        <v>0</v>
      </c>
      <c r="T104" s="137">
        <f>S104*H104</f>
        <v>0</v>
      </c>
      <c r="AR104" s="138" t="s">
        <v>128</v>
      </c>
      <c r="AT104" s="138" t="s">
        <v>123</v>
      </c>
      <c r="AU104" s="138" t="s">
        <v>82</v>
      </c>
      <c r="AY104" s="17" t="s">
        <v>121</v>
      </c>
      <c r="BE104" s="139">
        <f>IF(N104="základní",J104,0)</f>
        <v>0</v>
      </c>
      <c r="BF104" s="139">
        <f>IF(N104="snížená",J104,0)</f>
        <v>0</v>
      </c>
      <c r="BG104" s="139">
        <f>IF(N104="zákl. přenesená",J104,0)</f>
        <v>0</v>
      </c>
      <c r="BH104" s="139">
        <f>IF(N104="sníž. přenesená",J104,0)</f>
        <v>0</v>
      </c>
      <c r="BI104" s="139">
        <f>IF(N104="nulová",J104,0)</f>
        <v>0</v>
      </c>
      <c r="BJ104" s="17" t="s">
        <v>80</v>
      </c>
      <c r="BK104" s="139">
        <f>ROUND(I104*H104,2)</f>
        <v>0</v>
      </c>
      <c r="BL104" s="17" t="s">
        <v>128</v>
      </c>
      <c r="BM104" s="138" t="s">
        <v>445</v>
      </c>
    </row>
    <row r="105" spans="2:47" s="1" customFormat="1" ht="11.25">
      <c r="B105" s="32"/>
      <c r="D105" s="140" t="s">
        <v>130</v>
      </c>
      <c r="F105" s="141" t="s">
        <v>201</v>
      </c>
      <c r="I105" s="142"/>
      <c r="L105" s="32"/>
      <c r="M105" s="143"/>
      <c r="T105" s="53"/>
      <c r="AT105" s="17" t="s">
        <v>130</v>
      </c>
      <c r="AU105" s="17" t="s">
        <v>82</v>
      </c>
    </row>
    <row r="106" spans="2:51" s="13" customFormat="1" ht="11.25">
      <c r="B106" s="151"/>
      <c r="D106" s="145" t="s">
        <v>132</v>
      </c>
      <c r="E106" s="152" t="s">
        <v>19</v>
      </c>
      <c r="F106" s="153" t="s">
        <v>446</v>
      </c>
      <c r="H106" s="154">
        <v>5.04</v>
      </c>
      <c r="I106" s="155"/>
      <c r="L106" s="151"/>
      <c r="M106" s="156"/>
      <c r="T106" s="157"/>
      <c r="AT106" s="152" t="s">
        <v>132</v>
      </c>
      <c r="AU106" s="152" t="s">
        <v>82</v>
      </c>
      <c r="AV106" s="13" t="s">
        <v>82</v>
      </c>
      <c r="AW106" s="13" t="s">
        <v>33</v>
      </c>
      <c r="AX106" s="13" t="s">
        <v>72</v>
      </c>
      <c r="AY106" s="152" t="s">
        <v>121</v>
      </c>
    </row>
    <row r="107" spans="2:51" s="14" customFormat="1" ht="11.25">
      <c r="B107" s="158"/>
      <c r="D107" s="145" t="s">
        <v>132</v>
      </c>
      <c r="E107" s="159" t="s">
        <v>19</v>
      </c>
      <c r="F107" s="160" t="s">
        <v>135</v>
      </c>
      <c r="H107" s="161">
        <v>5.04</v>
      </c>
      <c r="I107" s="162"/>
      <c r="L107" s="158"/>
      <c r="M107" s="163"/>
      <c r="T107" s="164"/>
      <c r="AT107" s="159" t="s">
        <v>132</v>
      </c>
      <c r="AU107" s="159" t="s">
        <v>82</v>
      </c>
      <c r="AV107" s="14" t="s">
        <v>128</v>
      </c>
      <c r="AW107" s="14" t="s">
        <v>33</v>
      </c>
      <c r="AX107" s="14" t="s">
        <v>80</v>
      </c>
      <c r="AY107" s="159" t="s">
        <v>121</v>
      </c>
    </row>
    <row r="108" spans="2:65" s="1" customFormat="1" ht="24.2" customHeight="1">
      <c r="B108" s="32"/>
      <c r="C108" s="127" t="s">
        <v>156</v>
      </c>
      <c r="D108" s="127" t="s">
        <v>123</v>
      </c>
      <c r="E108" s="128" t="s">
        <v>204</v>
      </c>
      <c r="F108" s="129" t="s">
        <v>205</v>
      </c>
      <c r="G108" s="130" t="s">
        <v>186</v>
      </c>
      <c r="H108" s="131">
        <v>8.2</v>
      </c>
      <c r="I108" s="132"/>
      <c r="J108" s="133">
        <f>ROUND(I108*H108,2)</f>
        <v>0</v>
      </c>
      <c r="K108" s="129" t="s">
        <v>127</v>
      </c>
      <c r="L108" s="32"/>
      <c r="M108" s="134" t="s">
        <v>19</v>
      </c>
      <c r="N108" s="135" t="s">
        <v>43</v>
      </c>
      <c r="P108" s="136">
        <f>O108*H108</f>
        <v>0</v>
      </c>
      <c r="Q108" s="136">
        <v>0</v>
      </c>
      <c r="R108" s="136">
        <f>Q108*H108</f>
        <v>0</v>
      </c>
      <c r="S108" s="136">
        <v>0</v>
      </c>
      <c r="T108" s="137">
        <f>S108*H108</f>
        <v>0</v>
      </c>
      <c r="AR108" s="138" t="s">
        <v>128</v>
      </c>
      <c r="AT108" s="138" t="s">
        <v>123</v>
      </c>
      <c r="AU108" s="138" t="s">
        <v>82</v>
      </c>
      <c r="AY108" s="17" t="s">
        <v>121</v>
      </c>
      <c r="BE108" s="139">
        <f>IF(N108="základní",J108,0)</f>
        <v>0</v>
      </c>
      <c r="BF108" s="139">
        <f>IF(N108="snížená",J108,0)</f>
        <v>0</v>
      </c>
      <c r="BG108" s="139">
        <f>IF(N108="zákl. přenesená",J108,0)</f>
        <v>0</v>
      </c>
      <c r="BH108" s="139">
        <f>IF(N108="sníž. přenesená",J108,0)</f>
        <v>0</v>
      </c>
      <c r="BI108" s="139">
        <f>IF(N108="nulová",J108,0)</f>
        <v>0</v>
      </c>
      <c r="BJ108" s="17" t="s">
        <v>80</v>
      </c>
      <c r="BK108" s="139">
        <f>ROUND(I108*H108,2)</f>
        <v>0</v>
      </c>
      <c r="BL108" s="17" t="s">
        <v>128</v>
      </c>
      <c r="BM108" s="138" t="s">
        <v>447</v>
      </c>
    </row>
    <row r="109" spans="2:47" s="1" customFormat="1" ht="11.25">
      <c r="B109" s="32"/>
      <c r="D109" s="140" t="s">
        <v>130</v>
      </c>
      <c r="F109" s="141" t="s">
        <v>207</v>
      </c>
      <c r="I109" s="142"/>
      <c r="L109" s="32"/>
      <c r="M109" s="143"/>
      <c r="T109" s="53"/>
      <c r="AT109" s="17" t="s">
        <v>130</v>
      </c>
      <c r="AU109" s="17" t="s">
        <v>82</v>
      </c>
    </row>
    <row r="110" spans="2:51" s="13" customFormat="1" ht="11.25">
      <c r="B110" s="151"/>
      <c r="D110" s="145" t="s">
        <v>132</v>
      </c>
      <c r="E110" s="152" t="s">
        <v>19</v>
      </c>
      <c r="F110" s="153" t="s">
        <v>448</v>
      </c>
      <c r="H110" s="154">
        <v>8.2</v>
      </c>
      <c r="I110" s="155"/>
      <c r="L110" s="151"/>
      <c r="M110" s="156"/>
      <c r="T110" s="157"/>
      <c r="AT110" s="152" t="s">
        <v>132</v>
      </c>
      <c r="AU110" s="152" t="s">
        <v>82</v>
      </c>
      <c r="AV110" s="13" t="s">
        <v>82</v>
      </c>
      <c r="AW110" s="13" t="s">
        <v>33</v>
      </c>
      <c r="AX110" s="13" t="s">
        <v>72</v>
      </c>
      <c r="AY110" s="152" t="s">
        <v>121</v>
      </c>
    </row>
    <row r="111" spans="2:51" s="14" customFormat="1" ht="11.25">
      <c r="B111" s="158"/>
      <c r="D111" s="145" t="s">
        <v>132</v>
      </c>
      <c r="E111" s="159" t="s">
        <v>19</v>
      </c>
      <c r="F111" s="160" t="s">
        <v>135</v>
      </c>
      <c r="H111" s="161">
        <v>8.2</v>
      </c>
      <c r="I111" s="162"/>
      <c r="L111" s="158"/>
      <c r="M111" s="163"/>
      <c r="T111" s="164"/>
      <c r="AT111" s="159" t="s">
        <v>132</v>
      </c>
      <c r="AU111" s="159" t="s">
        <v>82</v>
      </c>
      <c r="AV111" s="14" t="s">
        <v>128</v>
      </c>
      <c r="AW111" s="14" t="s">
        <v>33</v>
      </c>
      <c r="AX111" s="14" t="s">
        <v>80</v>
      </c>
      <c r="AY111" s="159" t="s">
        <v>121</v>
      </c>
    </row>
    <row r="112" spans="2:65" s="1" customFormat="1" ht="37.9" customHeight="1">
      <c r="B112" s="32"/>
      <c r="C112" s="127" t="s">
        <v>162</v>
      </c>
      <c r="D112" s="127" t="s">
        <v>123</v>
      </c>
      <c r="E112" s="128" t="s">
        <v>211</v>
      </c>
      <c r="F112" s="129" t="s">
        <v>212</v>
      </c>
      <c r="G112" s="130" t="s">
        <v>186</v>
      </c>
      <c r="H112" s="131">
        <v>39.7</v>
      </c>
      <c r="I112" s="132"/>
      <c r="J112" s="133">
        <f>ROUND(I112*H112,2)</f>
        <v>0</v>
      </c>
      <c r="K112" s="129" t="s">
        <v>127</v>
      </c>
      <c r="L112" s="32"/>
      <c r="M112" s="134" t="s">
        <v>19</v>
      </c>
      <c r="N112" s="135" t="s">
        <v>43</v>
      </c>
      <c r="P112" s="136">
        <f>O112*H112</f>
        <v>0</v>
      </c>
      <c r="Q112" s="136">
        <v>0</v>
      </c>
      <c r="R112" s="136">
        <f>Q112*H112</f>
        <v>0</v>
      </c>
      <c r="S112" s="136">
        <v>0</v>
      </c>
      <c r="T112" s="137">
        <f>S112*H112</f>
        <v>0</v>
      </c>
      <c r="AR112" s="138" t="s">
        <v>128</v>
      </c>
      <c r="AT112" s="138" t="s">
        <v>123</v>
      </c>
      <c r="AU112" s="138" t="s">
        <v>82</v>
      </c>
      <c r="AY112" s="17" t="s">
        <v>121</v>
      </c>
      <c r="BE112" s="139">
        <f>IF(N112="základní",J112,0)</f>
        <v>0</v>
      </c>
      <c r="BF112" s="139">
        <f>IF(N112="snížená",J112,0)</f>
        <v>0</v>
      </c>
      <c r="BG112" s="139">
        <f>IF(N112="zákl. přenesená",J112,0)</f>
        <v>0</v>
      </c>
      <c r="BH112" s="139">
        <f>IF(N112="sníž. přenesená",J112,0)</f>
        <v>0</v>
      </c>
      <c r="BI112" s="139">
        <f>IF(N112="nulová",J112,0)</f>
        <v>0</v>
      </c>
      <c r="BJ112" s="17" t="s">
        <v>80</v>
      </c>
      <c r="BK112" s="139">
        <f>ROUND(I112*H112,2)</f>
        <v>0</v>
      </c>
      <c r="BL112" s="17" t="s">
        <v>128</v>
      </c>
      <c r="BM112" s="138" t="s">
        <v>449</v>
      </c>
    </row>
    <row r="113" spans="2:47" s="1" customFormat="1" ht="11.25">
      <c r="B113" s="32"/>
      <c r="D113" s="140" t="s">
        <v>130</v>
      </c>
      <c r="F113" s="141" t="s">
        <v>214</v>
      </c>
      <c r="I113" s="142"/>
      <c r="L113" s="32"/>
      <c r="M113" s="143"/>
      <c r="T113" s="53"/>
      <c r="AT113" s="17" t="s">
        <v>130</v>
      </c>
      <c r="AU113" s="17" t="s">
        <v>82</v>
      </c>
    </row>
    <row r="114" spans="2:51" s="13" customFormat="1" ht="11.25">
      <c r="B114" s="151"/>
      <c r="D114" s="145" t="s">
        <v>132</v>
      </c>
      <c r="E114" s="152" t="s">
        <v>19</v>
      </c>
      <c r="F114" s="153" t="s">
        <v>450</v>
      </c>
      <c r="H114" s="154">
        <v>31.5</v>
      </c>
      <c r="I114" s="155"/>
      <c r="L114" s="151"/>
      <c r="M114" s="156"/>
      <c r="T114" s="157"/>
      <c r="AT114" s="152" t="s">
        <v>132</v>
      </c>
      <c r="AU114" s="152" t="s">
        <v>82</v>
      </c>
      <c r="AV114" s="13" t="s">
        <v>82</v>
      </c>
      <c r="AW114" s="13" t="s">
        <v>33</v>
      </c>
      <c r="AX114" s="13" t="s">
        <v>72</v>
      </c>
      <c r="AY114" s="152" t="s">
        <v>121</v>
      </c>
    </row>
    <row r="115" spans="2:51" s="13" customFormat="1" ht="11.25">
      <c r="B115" s="151"/>
      <c r="D115" s="145" t="s">
        <v>132</v>
      </c>
      <c r="E115" s="152" t="s">
        <v>19</v>
      </c>
      <c r="F115" s="153" t="s">
        <v>451</v>
      </c>
      <c r="H115" s="154">
        <v>8.2</v>
      </c>
      <c r="I115" s="155"/>
      <c r="L115" s="151"/>
      <c r="M115" s="156"/>
      <c r="T115" s="157"/>
      <c r="AT115" s="152" t="s">
        <v>132</v>
      </c>
      <c r="AU115" s="152" t="s">
        <v>82</v>
      </c>
      <c r="AV115" s="13" t="s">
        <v>82</v>
      </c>
      <c r="AW115" s="13" t="s">
        <v>33</v>
      </c>
      <c r="AX115" s="13" t="s">
        <v>72</v>
      </c>
      <c r="AY115" s="152" t="s">
        <v>121</v>
      </c>
    </row>
    <row r="116" spans="2:51" s="14" customFormat="1" ht="11.25">
      <c r="B116" s="158"/>
      <c r="D116" s="145" t="s">
        <v>132</v>
      </c>
      <c r="E116" s="159" t="s">
        <v>19</v>
      </c>
      <c r="F116" s="160" t="s">
        <v>135</v>
      </c>
      <c r="H116" s="161">
        <v>39.7</v>
      </c>
      <c r="I116" s="162"/>
      <c r="L116" s="158"/>
      <c r="M116" s="163"/>
      <c r="T116" s="164"/>
      <c r="AT116" s="159" t="s">
        <v>132</v>
      </c>
      <c r="AU116" s="159" t="s">
        <v>82</v>
      </c>
      <c r="AV116" s="14" t="s">
        <v>128</v>
      </c>
      <c r="AW116" s="14" t="s">
        <v>33</v>
      </c>
      <c r="AX116" s="14" t="s">
        <v>80</v>
      </c>
      <c r="AY116" s="159" t="s">
        <v>121</v>
      </c>
    </row>
    <row r="117" spans="2:65" s="1" customFormat="1" ht="37.9" customHeight="1">
      <c r="B117" s="32"/>
      <c r="C117" s="127" t="s">
        <v>169</v>
      </c>
      <c r="D117" s="127" t="s">
        <v>123</v>
      </c>
      <c r="E117" s="128" t="s">
        <v>211</v>
      </c>
      <c r="F117" s="129" t="s">
        <v>212</v>
      </c>
      <c r="G117" s="130" t="s">
        <v>186</v>
      </c>
      <c r="H117" s="131">
        <v>18.9</v>
      </c>
      <c r="I117" s="132"/>
      <c r="J117" s="133">
        <f>ROUND(I117*H117,2)</f>
        <v>0</v>
      </c>
      <c r="K117" s="129" t="s">
        <v>127</v>
      </c>
      <c r="L117" s="32"/>
      <c r="M117" s="134" t="s">
        <v>19</v>
      </c>
      <c r="N117" s="135" t="s">
        <v>43</v>
      </c>
      <c r="P117" s="136">
        <f>O117*H117</f>
        <v>0</v>
      </c>
      <c r="Q117" s="136">
        <v>0</v>
      </c>
      <c r="R117" s="136">
        <f>Q117*H117</f>
        <v>0</v>
      </c>
      <c r="S117" s="136">
        <v>0</v>
      </c>
      <c r="T117" s="137">
        <f>S117*H117</f>
        <v>0</v>
      </c>
      <c r="AR117" s="138" t="s">
        <v>128</v>
      </c>
      <c r="AT117" s="138" t="s">
        <v>123</v>
      </c>
      <c r="AU117" s="138" t="s">
        <v>82</v>
      </c>
      <c r="AY117" s="17" t="s">
        <v>121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80</v>
      </c>
      <c r="BK117" s="139">
        <f>ROUND(I117*H117,2)</f>
        <v>0</v>
      </c>
      <c r="BL117" s="17" t="s">
        <v>128</v>
      </c>
      <c r="BM117" s="138" t="s">
        <v>452</v>
      </c>
    </row>
    <row r="118" spans="2:47" s="1" customFormat="1" ht="11.25">
      <c r="B118" s="32"/>
      <c r="D118" s="140" t="s">
        <v>130</v>
      </c>
      <c r="F118" s="141" t="s">
        <v>214</v>
      </c>
      <c r="I118" s="142"/>
      <c r="L118" s="32"/>
      <c r="M118" s="143"/>
      <c r="T118" s="53"/>
      <c r="AT118" s="17" t="s">
        <v>130</v>
      </c>
      <c r="AU118" s="17" t="s">
        <v>82</v>
      </c>
    </row>
    <row r="119" spans="2:51" s="12" customFormat="1" ht="11.25">
      <c r="B119" s="144"/>
      <c r="D119" s="145" t="s">
        <v>132</v>
      </c>
      <c r="E119" s="146" t="s">
        <v>19</v>
      </c>
      <c r="F119" s="147" t="s">
        <v>195</v>
      </c>
      <c r="H119" s="146" t="s">
        <v>19</v>
      </c>
      <c r="I119" s="148"/>
      <c r="L119" s="144"/>
      <c r="M119" s="149"/>
      <c r="T119" s="150"/>
      <c r="AT119" s="146" t="s">
        <v>132</v>
      </c>
      <c r="AU119" s="146" t="s">
        <v>82</v>
      </c>
      <c r="AV119" s="12" t="s">
        <v>80</v>
      </c>
      <c r="AW119" s="12" t="s">
        <v>33</v>
      </c>
      <c r="AX119" s="12" t="s">
        <v>72</v>
      </c>
      <c r="AY119" s="146" t="s">
        <v>121</v>
      </c>
    </row>
    <row r="120" spans="2:51" s="13" customFormat="1" ht="11.25">
      <c r="B120" s="151"/>
      <c r="D120" s="145" t="s">
        <v>132</v>
      </c>
      <c r="E120" s="152" t="s">
        <v>19</v>
      </c>
      <c r="F120" s="153" t="s">
        <v>453</v>
      </c>
      <c r="H120" s="154">
        <v>18.9</v>
      </c>
      <c r="I120" s="155"/>
      <c r="L120" s="151"/>
      <c r="M120" s="156"/>
      <c r="T120" s="157"/>
      <c r="AT120" s="152" t="s">
        <v>132</v>
      </c>
      <c r="AU120" s="152" t="s">
        <v>82</v>
      </c>
      <c r="AV120" s="13" t="s">
        <v>82</v>
      </c>
      <c r="AW120" s="13" t="s">
        <v>33</v>
      </c>
      <c r="AX120" s="13" t="s">
        <v>72</v>
      </c>
      <c r="AY120" s="152" t="s">
        <v>121</v>
      </c>
    </row>
    <row r="121" spans="2:51" s="14" customFormat="1" ht="11.25">
      <c r="B121" s="158"/>
      <c r="D121" s="145" t="s">
        <v>132</v>
      </c>
      <c r="E121" s="159" t="s">
        <v>19</v>
      </c>
      <c r="F121" s="160" t="s">
        <v>135</v>
      </c>
      <c r="H121" s="161">
        <v>18.9</v>
      </c>
      <c r="I121" s="162"/>
      <c r="L121" s="158"/>
      <c r="M121" s="163"/>
      <c r="T121" s="164"/>
      <c r="AT121" s="159" t="s">
        <v>132</v>
      </c>
      <c r="AU121" s="159" t="s">
        <v>82</v>
      </c>
      <c r="AV121" s="14" t="s">
        <v>128</v>
      </c>
      <c r="AW121" s="14" t="s">
        <v>33</v>
      </c>
      <c r="AX121" s="14" t="s">
        <v>80</v>
      </c>
      <c r="AY121" s="159" t="s">
        <v>121</v>
      </c>
    </row>
    <row r="122" spans="2:65" s="1" customFormat="1" ht="33" customHeight="1">
      <c r="B122" s="32"/>
      <c r="C122" s="127" t="s">
        <v>177</v>
      </c>
      <c r="D122" s="127" t="s">
        <v>123</v>
      </c>
      <c r="E122" s="128" t="s">
        <v>220</v>
      </c>
      <c r="F122" s="129" t="s">
        <v>221</v>
      </c>
      <c r="G122" s="130" t="s">
        <v>186</v>
      </c>
      <c r="H122" s="131">
        <v>18.9</v>
      </c>
      <c r="I122" s="132"/>
      <c r="J122" s="133">
        <f>ROUND(I122*H122,2)</f>
        <v>0</v>
      </c>
      <c r="K122" s="129" t="s">
        <v>127</v>
      </c>
      <c r="L122" s="32"/>
      <c r="M122" s="134" t="s">
        <v>19</v>
      </c>
      <c r="N122" s="135" t="s">
        <v>43</v>
      </c>
      <c r="P122" s="136">
        <f>O122*H122</f>
        <v>0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38" t="s">
        <v>128</v>
      </c>
      <c r="AT122" s="138" t="s">
        <v>123</v>
      </c>
      <c r="AU122" s="138" t="s">
        <v>82</v>
      </c>
      <c r="AY122" s="17" t="s">
        <v>121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80</v>
      </c>
      <c r="BK122" s="139">
        <f>ROUND(I122*H122,2)</f>
        <v>0</v>
      </c>
      <c r="BL122" s="17" t="s">
        <v>128</v>
      </c>
      <c r="BM122" s="138" t="s">
        <v>454</v>
      </c>
    </row>
    <row r="123" spans="2:47" s="1" customFormat="1" ht="11.25">
      <c r="B123" s="32"/>
      <c r="D123" s="140" t="s">
        <v>130</v>
      </c>
      <c r="F123" s="141" t="s">
        <v>223</v>
      </c>
      <c r="I123" s="142"/>
      <c r="L123" s="32"/>
      <c r="M123" s="143"/>
      <c r="T123" s="53"/>
      <c r="AT123" s="17" t="s">
        <v>130</v>
      </c>
      <c r="AU123" s="17" t="s">
        <v>82</v>
      </c>
    </row>
    <row r="124" spans="2:51" s="12" customFormat="1" ht="11.25">
      <c r="B124" s="144"/>
      <c r="D124" s="145" t="s">
        <v>132</v>
      </c>
      <c r="E124" s="146" t="s">
        <v>19</v>
      </c>
      <c r="F124" s="147" t="s">
        <v>195</v>
      </c>
      <c r="H124" s="146" t="s">
        <v>19</v>
      </c>
      <c r="I124" s="148"/>
      <c r="L124" s="144"/>
      <c r="M124" s="149"/>
      <c r="T124" s="150"/>
      <c r="AT124" s="146" t="s">
        <v>132</v>
      </c>
      <c r="AU124" s="146" t="s">
        <v>82</v>
      </c>
      <c r="AV124" s="12" t="s">
        <v>80</v>
      </c>
      <c r="AW124" s="12" t="s">
        <v>33</v>
      </c>
      <c r="AX124" s="12" t="s">
        <v>72</v>
      </c>
      <c r="AY124" s="146" t="s">
        <v>121</v>
      </c>
    </row>
    <row r="125" spans="2:51" s="13" customFormat="1" ht="11.25">
      <c r="B125" s="151"/>
      <c r="D125" s="145" t="s">
        <v>132</v>
      </c>
      <c r="E125" s="152" t="s">
        <v>19</v>
      </c>
      <c r="F125" s="153" t="s">
        <v>455</v>
      </c>
      <c r="H125" s="154">
        <v>18.9</v>
      </c>
      <c r="I125" s="155"/>
      <c r="L125" s="151"/>
      <c r="M125" s="156"/>
      <c r="T125" s="157"/>
      <c r="AT125" s="152" t="s">
        <v>132</v>
      </c>
      <c r="AU125" s="152" t="s">
        <v>82</v>
      </c>
      <c r="AV125" s="13" t="s">
        <v>82</v>
      </c>
      <c r="AW125" s="13" t="s">
        <v>33</v>
      </c>
      <c r="AX125" s="13" t="s">
        <v>72</v>
      </c>
      <c r="AY125" s="152" t="s">
        <v>121</v>
      </c>
    </row>
    <row r="126" spans="2:51" s="14" customFormat="1" ht="11.25">
      <c r="B126" s="158"/>
      <c r="D126" s="145" t="s">
        <v>132</v>
      </c>
      <c r="E126" s="159" t="s">
        <v>19</v>
      </c>
      <c r="F126" s="160" t="s">
        <v>135</v>
      </c>
      <c r="H126" s="161">
        <v>18.9</v>
      </c>
      <c r="I126" s="162"/>
      <c r="L126" s="158"/>
      <c r="M126" s="163"/>
      <c r="T126" s="164"/>
      <c r="AT126" s="159" t="s">
        <v>132</v>
      </c>
      <c r="AU126" s="159" t="s">
        <v>82</v>
      </c>
      <c r="AV126" s="14" t="s">
        <v>128</v>
      </c>
      <c r="AW126" s="14" t="s">
        <v>33</v>
      </c>
      <c r="AX126" s="14" t="s">
        <v>80</v>
      </c>
      <c r="AY126" s="159" t="s">
        <v>121</v>
      </c>
    </row>
    <row r="127" spans="2:65" s="1" customFormat="1" ht="16.5" customHeight="1">
      <c r="B127" s="32"/>
      <c r="C127" s="165" t="s">
        <v>183</v>
      </c>
      <c r="D127" s="165" t="s">
        <v>226</v>
      </c>
      <c r="E127" s="166" t="s">
        <v>227</v>
      </c>
      <c r="F127" s="167" t="s">
        <v>228</v>
      </c>
      <c r="G127" s="168" t="s">
        <v>229</v>
      </c>
      <c r="H127" s="169">
        <v>34.02</v>
      </c>
      <c r="I127" s="170"/>
      <c r="J127" s="171">
        <f>ROUND(I127*H127,2)</f>
        <v>0</v>
      </c>
      <c r="K127" s="167" t="s">
        <v>19</v>
      </c>
      <c r="L127" s="172"/>
      <c r="M127" s="173" t="s">
        <v>19</v>
      </c>
      <c r="N127" s="174" t="s">
        <v>43</v>
      </c>
      <c r="P127" s="136">
        <f>O127*H127</f>
        <v>0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38" t="s">
        <v>177</v>
      </c>
      <c r="AT127" s="138" t="s">
        <v>226</v>
      </c>
      <c r="AU127" s="138" t="s">
        <v>82</v>
      </c>
      <c r="AY127" s="17" t="s">
        <v>121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7" t="s">
        <v>80</v>
      </c>
      <c r="BK127" s="139">
        <f>ROUND(I127*H127,2)</f>
        <v>0</v>
      </c>
      <c r="BL127" s="17" t="s">
        <v>128</v>
      </c>
      <c r="BM127" s="138" t="s">
        <v>456</v>
      </c>
    </row>
    <row r="128" spans="2:51" s="12" customFormat="1" ht="11.25">
      <c r="B128" s="144"/>
      <c r="D128" s="145" t="s">
        <v>132</v>
      </c>
      <c r="E128" s="146" t="s">
        <v>19</v>
      </c>
      <c r="F128" s="147" t="s">
        <v>195</v>
      </c>
      <c r="H128" s="146" t="s">
        <v>19</v>
      </c>
      <c r="I128" s="148"/>
      <c r="L128" s="144"/>
      <c r="M128" s="149"/>
      <c r="T128" s="150"/>
      <c r="AT128" s="146" t="s">
        <v>132</v>
      </c>
      <c r="AU128" s="146" t="s">
        <v>82</v>
      </c>
      <c r="AV128" s="12" t="s">
        <v>80</v>
      </c>
      <c r="AW128" s="12" t="s">
        <v>33</v>
      </c>
      <c r="AX128" s="12" t="s">
        <v>72</v>
      </c>
      <c r="AY128" s="146" t="s">
        <v>121</v>
      </c>
    </row>
    <row r="129" spans="2:51" s="13" customFormat="1" ht="11.25">
      <c r="B129" s="151"/>
      <c r="D129" s="145" t="s">
        <v>132</v>
      </c>
      <c r="E129" s="152" t="s">
        <v>19</v>
      </c>
      <c r="F129" s="153" t="s">
        <v>455</v>
      </c>
      <c r="H129" s="154">
        <v>18.9</v>
      </c>
      <c r="I129" s="155"/>
      <c r="L129" s="151"/>
      <c r="M129" s="156"/>
      <c r="T129" s="157"/>
      <c r="AT129" s="152" t="s">
        <v>132</v>
      </c>
      <c r="AU129" s="152" t="s">
        <v>82</v>
      </c>
      <c r="AV129" s="13" t="s">
        <v>82</v>
      </c>
      <c r="AW129" s="13" t="s">
        <v>33</v>
      </c>
      <c r="AX129" s="13" t="s">
        <v>72</v>
      </c>
      <c r="AY129" s="152" t="s">
        <v>121</v>
      </c>
    </row>
    <row r="130" spans="2:51" s="14" customFormat="1" ht="11.25">
      <c r="B130" s="158"/>
      <c r="D130" s="145" t="s">
        <v>132</v>
      </c>
      <c r="E130" s="159" t="s">
        <v>19</v>
      </c>
      <c r="F130" s="160" t="s">
        <v>135</v>
      </c>
      <c r="H130" s="161">
        <v>18.9</v>
      </c>
      <c r="I130" s="162"/>
      <c r="L130" s="158"/>
      <c r="M130" s="163"/>
      <c r="T130" s="164"/>
      <c r="AT130" s="159" t="s">
        <v>132</v>
      </c>
      <c r="AU130" s="159" t="s">
        <v>82</v>
      </c>
      <c r="AV130" s="14" t="s">
        <v>128</v>
      </c>
      <c r="AW130" s="14" t="s">
        <v>33</v>
      </c>
      <c r="AX130" s="14" t="s">
        <v>80</v>
      </c>
      <c r="AY130" s="159" t="s">
        <v>121</v>
      </c>
    </row>
    <row r="131" spans="2:51" s="13" customFormat="1" ht="11.25">
      <c r="B131" s="151"/>
      <c r="D131" s="145" t="s">
        <v>132</v>
      </c>
      <c r="F131" s="153" t="s">
        <v>457</v>
      </c>
      <c r="H131" s="154">
        <v>34.02</v>
      </c>
      <c r="I131" s="155"/>
      <c r="L131" s="151"/>
      <c r="M131" s="156"/>
      <c r="T131" s="157"/>
      <c r="AT131" s="152" t="s">
        <v>132</v>
      </c>
      <c r="AU131" s="152" t="s">
        <v>82</v>
      </c>
      <c r="AV131" s="13" t="s">
        <v>82</v>
      </c>
      <c r="AW131" s="13" t="s">
        <v>4</v>
      </c>
      <c r="AX131" s="13" t="s">
        <v>80</v>
      </c>
      <c r="AY131" s="152" t="s">
        <v>121</v>
      </c>
    </row>
    <row r="132" spans="2:65" s="1" customFormat="1" ht="24.2" customHeight="1">
      <c r="B132" s="32"/>
      <c r="C132" s="127" t="s">
        <v>193</v>
      </c>
      <c r="D132" s="127" t="s">
        <v>123</v>
      </c>
      <c r="E132" s="128" t="s">
        <v>233</v>
      </c>
      <c r="F132" s="129" t="s">
        <v>234</v>
      </c>
      <c r="G132" s="130" t="s">
        <v>229</v>
      </c>
      <c r="H132" s="131">
        <v>71.46</v>
      </c>
      <c r="I132" s="132"/>
      <c r="J132" s="133">
        <f>ROUND(I132*H132,2)</f>
        <v>0</v>
      </c>
      <c r="K132" s="129" t="s">
        <v>19</v>
      </c>
      <c r="L132" s="32"/>
      <c r="M132" s="134" t="s">
        <v>19</v>
      </c>
      <c r="N132" s="135" t="s">
        <v>43</v>
      </c>
      <c r="P132" s="136">
        <f>O132*H132</f>
        <v>0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128</v>
      </c>
      <c r="AT132" s="138" t="s">
        <v>123</v>
      </c>
      <c r="AU132" s="138" t="s">
        <v>82</v>
      </c>
      <c r="AY132" s="17" t="s">
        <v>121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80</v>
      </c>
      <c r="BK132" s="139">
        <f>ROUND(I132*H132,2)</f>
        <v>0</v>
      </c>
      <c r="BL132" s="17" t="s">
        <v>128</v>
      </c>
      <c r="BM132" s="138" t="s">
        <v>458</v>
      </c>
    </row>
    <row r="133" spans="2:51" s="13" customFormat="1" ht="11.25">
      <c r="B133" s="151"/>
      <c r="D133" s="145" t="s">
        <v>132</v>
      </c>
      <c r="E133" s="152" t="s">
        <v>19</v>
      </c>
      <c r="F133" s="153" t="s">
        <v>450</v>
      </c>
      <c r="H133" s="154">
        <v>31.5</v>
      </c>
      <c r="I133" s="155"/>
      <c r="L133" s="151"/>
      <c r="M133" s="156"/>
      <c r="T133" s="157"/>
      <c r="AT133" s="152" t="s">
        <v>132</v>
      </c>
      <c r="AU133" s="152" t="s">
        <v>82</v>
      </c>
      <c r="AV133" s="13" t="s">
        <v>82</v>
      </c>
      <c r="AW133" s="13" t="s">
        <v>33</v>
      </c>
      <c r="AX133" s="13" t="s">
        <v>72</v>
      </c>
      <c r="AY133" s="152" t="s">
        <v>121</v>
      </c>
    </row>
    <row r="134" spans="2:51" s="13" customFormat="1" ht="11.25">
      <c r="B134" s="151"/>
      <c r="D134" s="145" t="s">
        <v>132</v>
      </c>
      <c r="E134" s="152" t="s">
        <v>19</v>
      </c>
      <c r="F134" s="153" t="s">
        <v>451</v>
      </c>
      <c r="H134" s="154">
        <v>8.2</v>
      </c>
      <c r="I134" s="155"/>
      <c r="L134" s="151"/>
      <c r="M134" s="156"/>
      <c r="T134" s="157"/>
      <c r="AT134" s="152" t="s">
        <v>132</v>
      </c>
      <c r="AU134" s="152" t="s">
        <v>82</v>
      </c>
      <c r="AV134" s="13" t="s">
        <v>82</v>
      </c>
      <c r="AW134" s="13" t="s">
        <v>33</v>
      </c>
      <c r="AX134" s="13" t="s">
        <v>72</v>
      </c>
      <c r="AY134" s="152" t="s">
        <v>121</v>
      </c>
    </row>
    <row r="135" spans="2:51" s="14" customFormat="1" ht="11.25">
      <c r="B135" s="158"/>
      <c r="D135" s="145" t="s">
        <v>132</v>
      </c>
      <c r="E135" s="159" t="s">
        <v>19</v>
      </c>
      <c r="F135" s="160" t="s">
        <v>135</v>
      </c>
      <c r="H135" s="161">
        <v>39.7</v>
      </c>
      <c r="I135" s="162"/>
      <c r="L135" s="158"/>
      <c r="M135" s="163"/>
      <c r="T135" s="164"/>
      <c r="AT135" s="159" t="s">
        <v>132</v>
      </c>
      <c r="AU135" s="159" t="s">
        <v>82</v>
      </c>
      <c r="AV135" s="14" t="s">
        <v>128</v>
      </c>
      <c r="AW135" s="14" t="s">
        <v>33</v>
      </c>
      <c r="AX135" s="14" t="s">
        <v>80</v>
      </c>
      <c r="AY135" s="159" t="s">
        <v>121</v>
      </c>
    </row>
    <row r="136" spans="2:51" s="13" customFormat="1" ht="11.25">
      <c r="B136" s="151"/>
      <c r="D136" s="145" t="s">
        <v>132</v>
      </c>
      <c r="F136" s="153" t="s">
        <v>459</v>
      </c>
      <c r="H136" s="154">
        <v>71.46</v>
      </c>
      <c r="I136" s="155"/>
      <c r="L136" s="151"/>
      <c r="M136" s="156"/>
      <c r="T136" s="157"/>
      <c r="AT136" s="152" t="s">
        <v>132</v>
      </c>
      <c r="AU136" s="152" t="s">
        <v>82</v>
      </c>
      <c r="AV136" s="13" t="s">
        <v>82</v>
      </c>
      <c r="AW136" s="13" t="s">
        <v>4</v>
      </c>
      <c r="AX136" s="13" t="s">
        <v>80</v>
      </c>
      <c r="AY136" s="152" t="s">
        <v>121</v>
      </c>
    </row>
    <row r="137" spans="2:65" s="1" customFormat="1" ht="24.2" customHeight="1">
      <c r="B137" s="32"/>
      <c r="C137" s="127" t="s">
        <v>197</v>
      </c>
      <c r="D137" s="127" t="s">
        <v>123</v>
      </c>
      <c r="E137" s="128" t="s">
        <v>233</v>
      </c>
      <c r="F137" s="129" t="s">
        <v>234</v>
      </c>
      <c r="G137" s="130" t="s">
        <v>229</v>
      </c>
      <c r="H137" s="131">
        <v>34.02</v>
      </c>
      <c r="I137" s="132"/>
      <c r="J137" s="133">
        <f>ROUND(I137*H137,2)</f>
        <v>0</v>
      </c>
      <c r="K137" s="129" t="s">
        <v>19</v>
      </c>
      <c r="L137" s="32"/>
      <c r="M137" s="134" t="s">
        <v>19</v>
      </c>
      <c r="N137" s="135" t="s">
        <v>43</v>
      </c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38" t="s">
        <v>128</v>
      </c>
      <c r="AT137" s="138" t="s">
        <v>123</v>
      </c>
      <c r="AU137" s="138" t="s">
        <v>82</v>
      </c>
      <c r="AY137" s="17" t="s">
        <v>121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80</v>
      </c>
      <c r="BK137" s="139">
        <f>ROUND(I137*H137,2)</f>
        <v>0</v>
      </c>
      <c r="BL137" s="17" t="s">
        <v>128</v>
      </c>
      <c r="BM137" s="138" t="s">
        <v>460</v>
      </c>
    </row>
    <row r="138" spans="2:51" s="12" customFormat="1" ht="11.25">
      <c r="B138" s="144"/>
      <c r="D138" s="145" t="s">
        <v>132</v>
      </c>
      <c r="E138" s="146" t="s">
        <v>19</v>
      </c>
      <c r="F138" s="147" t="s">
        <v>195</v>
      </c>
      <c r="H138" s="146" t="s">
        <v>19</v>
      </c>
      <c r="I138" s="148"/>
      <c r="L138" s="144"/>
      <c r="M138" s="149"/>
      <c r="T138" s="150"/>
      <c r="AT138" s="146" t="s">
        <v>132</v>
      </c>
      <c r="AU138" s="146" t="s">
        <v>82</v>
      </c>
      <c r="AV138" s="12" t="s">
        <v>80</v>
      </c>
      <c r="AW138" s="12" t="s">
        <v>33</v>
      </c>
      <c r="AX138" s="12" t="s">
        <v>72</v>
      </c>
      <c r="AY138" s="146" t="s">
        <v>121</v>
      </c>
    </row>
    <row r="139" spans="2:51" s="13" customFormat="1" ht="11.25">
      <c r="B139" s="151"/>
      <c r="D139" s="145" t="s">
        <v>132</v>
      </c>
      <c r="E139" s="152" t="s">
        <v>19</v>
      </c>
      <c r="F139" s="153" t="s">
        <v>461</v>
      </c>
      <c r="H139" s="154">
        <v>18.9</v>
      </c>
      <c r="I139" s="155"/>
      <c r="L139" s="151"/>
      <c r="M139" s="156"/>
      <c r="T139" s="157"/>
      <c r="AT139" s="152" t="s">
        <v>132</v>
      </c>
      <c r="AU139" s="152" t="s">
        <v>82</v>
      </c>
      <c r="AV139" s="13" t="s">
        <v>82</v>
      </c>
      <c r="AW139" s="13" t="s">
        <v>33</v>
      </c>
      <c r="AX139" s="13" t="s">
        <v>72</v>
      </c>
      <c r="AY139" s="152" t="s">
        <v>121</v>
      </c>
    </row>
    <row r="140" spans="2:51" s="14" customFormat="1" ht="11.25">
      <c r="B140" s="158"/>
      <c r="D140" s="145" t="s">
        <v>132</v>
      </c>
      <c r="E140" s="159" t="s">
        <v>19</v>
      </c>
      <c r="F140" s="160" t="s">
        <v>135</v>
      </c>
      <c r="H140" s="161">
        <v>18.9</v>
      </c>
      <c r="I140" s="162"/>
      <c r="L140" s="158"/>
      <c r="M140" s="163"/>
      <c r="T140" s="164"/>
      <c r="AT140" s="159" t="s">
        <v>132</v>
      </c>
      <c r="AU140" s="159" t="s">
        <v>82</v>
      </c>
      <c r="AV140" s="14" t="s">
        <v>128</v>
      </c>
      <c r="AW140" s="14" t="s">
        <v>33</v>
      </c>
      <c r="AX140" s="14" t="s">
        <v>80</v>
      </c>
      <c r="AY140" s="159" t="s">
        <v>121</v>
      </c>
    </row>
    <row r="141" spans="2:51" s="13" customFormat="1" ht="11.25">
      <c r="B141" s="151"/>
      <c r="D141" s="145" t="s">
        <v>132</v>
      </c>
      <c r="F141" s="153" t="s">
        <v>457</v>
      </c>
      <c r="H141" s="154">
        <v>34.02</v>
      </c>
      <c r="I141" s="155"/>
      <c r="L141" s="151"/>
      <c r="M141" s="156"/>
      <c r="T141" s="157"/>
      <c r="AT141" s="152" t="s">
        <v>132</v>
      </c>
      <c r="AU141" s="152" t="s">
        <v>82</v>
      </c>
      <c r="AV141" s="13" t="s">
        <v>82</v>
      </c>
      <c r="AW141" s="13" t="s">
        <v>4</v>
      </c>
      <c r="AX141" s="13" t="s">
        <v>80</v>
      </c>
      <c r="AY141" s="152" t="s">
        <v>121</v>
      </c>
    </row>
    <row r="142" spans="2:65" s="1" customFormat="1" ht="24.2" customHeight="1">
      <c r="B142" s="32"/>
      <c r="C142" s="127" t="s">
        <v>203</v>
      </c>
      <c r="D142" s="127" t="s">
        <v>123</v>
      </c>
      <c r="E142" s="128" t="s">
        <v>241</v>
      </c>
      <c r="F142" s="129" t="s">
        <v>242</v>
      </c>
      <c r="G142" s="130" t="s">
        <v>126</v>
      </c>
      <c r="H142" s="131">
        <v>19</v>
      </c>
      <c r="I142" s="132"/>
      <c r="J142" s="133">
        <f>ROUND(I142*H142,2)</f>
        <v>0</v>
      </c>
      <c r="K142" s="129" t="s">
        <v>127</v>
      </c>
      <c r="L142" s="32"/>
      <c r="M142" s="134" t="s">
        <v>19</v>
      </c>
      <c r="N142" s="135" t="s">
        <v>43</v>
      </c>
      <c r="P142" s="136">
        <f>O142*H142</f>
        <v>0</v>
      </c>
      <c r="Q142" s="136">
        <v>0</v>
      </c>
      <c r="R142" s="136">
        <f>Q142*H142</f>
        <v>0</v>
      </c>
      <c r="S142" s="136">
        <v>0</v>
      </c>
      <c r="T142" s="137">
        <f>S142*H142</f>
        <v>0</v>
      </c>
      <c r="AR142" s="138" t="s">
        <v>128</v>
      </c>
      <c r="AT142" s="138" t="s">
        <v>123</v>
      </c>
      <c r="AU142" s="138" t="s">
        <v>82</v>
      </c>
      <c r="AY142" s="17" t="s">
        <v>121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7" t="s">
        <v>80</v>
      </c>
      <c r="BK142" s="139">
        <f>ROUND(I142*H142,2)</f>
        <v>0</v>
      </c>
      <c r="BL142" s="17" t="s">
        <v>128</v>
      </c>
      <c r="BM142" s="138" t="s">
        <v>462</v>
      </c>
    </row>
    <row r="143" spans="2:47" s="1" customFormat="1" ht="11.25">
      <c r="B143" s="32"/>
      <c r="D143" s="140" t="s">
        <v>130</v>
      </c>
      <c r="F143" s="141" t="s">
        <v>244</v>
      </c>
      <c r="I143" s="142"/>
      <c r="L143" s="32"/>
      <c r="M143" s="143"/>
      <c r="T143" s="53"/>
      <c r="AT143" s="17" t="s">
        <v>130</v>
      </c>
      <c r="AU143" s="17" t="s">
        <v>82</v>
      </c>
    </row>
    <row r="144" spans="2:51" s="12" customFormat="1" ht="11.25">
      <c r="B144" s="144"/>
      <c r="D144" s="145" t="s">
        <v>132</v>
      </c>
      <c r="E144" s="146" t="s">
        <v>19</v>
      </c>
      <c r="F144" s="147" t="s">
        <v>463</v>
      </c>
      <c r="H144" s="146" t="s">
        <v>19</v>
      </c>
      <c r="I144" s="148"/>
      <c r="L144" s="144"/>
      <c r="M144" s="149"/>
      <c r="T144" s="150"/>
      <c r="AT144" s="146" t="s">
        <v>132</v>
      </c>
      <c r="AU144" s="146" t="s">
        <v>82</v>
      </c>
      <c r="AV144" s="12" t="s">
        <v>80</v>
      </c>
      <c r="AW144" s="12" t="s">
        <v>33</v>
      </c>
      <c r="AX144" s="12" t="s">
        <v>72</v>
      </c>
      <c r="AY144" s="146" t="s">
        <v>121</v>
      </c>
    </row>
    <row r="145" spans="2:51" s="13" customFormat="1" ht="11.25">
      <c r="B145" s="151"/>
      <c r="D145" s="145" t="s">
        <v>132</v>
      </c>
      <c r="E145" s="152" t="s">
        <v>19</v>
      </c>
      <c r="F145" s="153" t="s">
        <v>134</v>
      </c>
      <c r="H145" s="154">
        <v>19</v>
      </c>
      <c r="I145" s="155"/>
      <c r="L145" s="151"/>
      <c r="M145" s="156"/>
      <c r="T145" s="157"/>
      <c r="AT145" s="152" t="s">
        <v>132</v>
      </c>
      <c r="AU145" s="152" t="s">
        <v>82</v>
      </c>
      <c r="AV145" s="13" t="s">
        <v>82</v>
      </c>
      <c r="AW145" s="13" t="s">
        <v>33</v>
      </c>
      <c r="AX145" s="13" t="s">
        <v>72</v>
      </c>
      <c r="AY145" s="152" t="s">
        <v>121</v>
      </c>
    </row>
    <row r="146" spans="2:51" s="14" customFormat="1" ht="11.25">
      <c r="B146" s="158"/>
      <c r="D146" s="145" t="s">
        <v>132</v>
      </c>
      <c r="E146" s="159" t="s">
        <v>19</v>
      </c>
      <c r="F146" s="160" t="s">
        <v>135</v>
      </c>
      <c r="H146" s="161">
        <v>19</v>
      </c>
      <c r="I146" s="162"/>
      <c r="L146" s="158"/>
      <c r="M146" s="163"/>
      <c r="T146" s="164"/>
      <c r="AT146" s="159" t="s">
        <v>132</v>
      </c>
      <c r="AU146" s="159" t="s">
        <v>82</v>
      </c>
      <c r="AV146" s="14" t="s">
        <v>128</v>
      </c>
      <c r="AW146" s="14" t="s">
        <v>33</v>
      </c>
      <c r="AX146" s="14" t="s">
        <v>80</v>
      </c>
      <c r="AY146" s="159" t="s">
        <v>121</v>
      </c>
    </row>
    <row r="147" spans="2:65" s="1" customFormat="1" ht="16.5" customHeight="1">
      <c r="B147" s="32"/>
      <c r="C147" s="165" t="s">
        <v>210</v>
      </c>
      <c r="D147" s="165" t="s">
        <v>226</v>
      </c>
      <c r="E147" s="166" t="s">
        <v>248</v>
      </c>
      <c r="F147" s="167" t="s">
        <v>249</v>
      </c>
      <c r="G147" s="168" t="s">
        <v>229</v>
      </c>
      <c r="H147" s="169">
        <v>5.13</v>
      </c>
      <c r="I147" s="170"/>
      <c r="J147" s="171">
        <f>ROUND(I147*H147,2)</f>
        <v>0</v>
      </c>
      <c r="K147" s="167" t="s">
        <v>127</v>
      </c>
      <c r="L147" s="172"/>
      <c r="M147" s="173" t="s">
        <v>19</v>
      </c>
      <c r="N147" s="174" t="s">
        <v>43</v>
      </c>
      <c r="P147" s="136">
        <f>O147*H147</f>
        <v>0</v>
      </c>
      <c r="Q147" s="136">
        <v>1</v>
      </c>
      <c r="R147" s="136">
        <f>Q147*H147</f>
        <v>5.13</v>
      </c>
      <c r="S147" s="136">
        <v>0</v>
      </c>
      <c r="T147" s="137">
        <f>S147*H147</f>
        <v>0</v>
      </c>
      <c r="AR147" s="138" t="s">
        <v>177</v>
      </c>
      <c r="AT147" s="138" t="s">
        <v>226</v>
      </c>
      <c r="AU147" s="138" t="s">
        <v>82</v>
      </c>
      <c r="AY147" s="17" t="s">
        <v>121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80</v>
      </c>
      <c r="BK147" s="139">
        <f>ROUND(I147*H147,2)</f>
        <v>0</v>
      </c>
      <c r="BL147" s="17" t="s">
        <v>128</v>
      </c>
      <c r="BM147" s="138" t="s">
        <v>464</v>
      </c>
    </row>
    <row r="148" spans="2:51" s="13" customFormat="1" ht="11.25">
      <c r="B148" s="151"/>
      <c r="D148" s="145" t="s">
        <v>132</v>
      </c>
      <c r="E148" s="152" t="s">
        <v>19</v>
      </c>
      <c r="F148" s="153" t="s">
        <v>465</v>
      </c>
      <c r="H148" s="154">
        <v>2.85</v>
      </c>
      <c r="I148" s="155"/>
      <c r="L148" s="151"/>
      <c r="M148" s="156"/>
      <c r="T148" s="157"/>
      <c r="AT148" s="152" t="s">
        <v>132</v>
      </c>
      <c r="AU148" s="152" t="s">
        <v>82</v>
      </c>
      <c r="AV148" s="13" t="s">
        <v>82</v>
      </c>
      <c r="AW148" s="13" t="s">
        <v>33</v>
      </c>
      <c r="AX148" s="13" t="s">
        <v>72</v>
      </c>
      <c r="AY148" s="152" t="s">
        <v>121</v>
      </c>
    </row>
    <row r="149" spans="2:51" s="14" customFormat="1" ht="11.25">
      <c r="B149" s="158"/>
      <c r="D149" s="145" t="s">
        <v>132</v>
      </c>
      <c r="E149" s="159" t="s">
        <v>19</v>
      </c>
      <c r="F149" s="160" t="s">
        <v>135</v>
      </c>
      <c r="H149" s="161">
        <v>2.85</v>
      </c>
      <c r="I149" s="162"/>
      <c r="L149" s="158"/>
      <c r="M149" s="163"/>
      <c r="T149" s="164"/>
      <c r="AT149" s="159" t="s">
        <v>132</v>
      </c>
      <c r="AU149" s="159" t="s">
        <v>82</v>
      </c>
      <c r="AV149" s="14" t="s">
        <v>128</v>
      </c>
      <c r="AW149" s="14" t="s">
        <v>33</v>
      </c>
      <c r="AX149" s="14" t="s">
        <v>80</v>
      </c>
      <c r="AY149" s="159" t="s">
        <v>121</v>
      </c>
    </row>
    <row r="150" spans="2:51" s="13" customFormat="1" ht="11.25">
      <c r="B150" s="151"/>
      <c r="D150" s="145" t="s">
        <v>132</v>
      </c>
      <c r="F150" s="153" t="s">
        <v>466</v>
      </c>
      <c r="H150" s="154">
        <v>5.13</v>
      </c>
      <c r="I150" s="155"/>
      <c r="L150" s="151"/>
      <c r="M150" s="156"/>
      <c r="T150" s="157"/>
      <c r="AT150" s="152" t="s">
        <v>132</v>
      </c>
      <c r="AU150" s="152" t="s">
        <v>82</v>
      </c>
      <c r="AV150" s="13" t="s">
        <v>82</v>
      </c>
      <c r="AW150" s="13" t="s">
        <v>4</v>
      </c>
      <c r="AX150" s="13" t="s">
        <v>80</v>
      </c>
      <c r="AY150" s="152" t="s">
        <v>121</v>
      </c>
    </row>
    <row r="151" spans="2:65" s="1" customFormat="1" ht="24.2" customHeight="1">
      <c r="B151" s="32"/>
      <c r="C151" s="127" t="s">
        <v>217</v>
      </c>
      <c r="D151" s="127" t="s">
        <v>123</v>
      </c>
      <c r="E151" s="128" t="s">
        <v>253</v>
      </c>
      <c r="F151" s="129" t="s">
        <v>254</v>
      </c>
      <c r="G151" s="130" t="s">
        <v>126</v>
      </c>
      <c r="H151" s="131">
        <v>19</v>
      </c>
      <c r="I151" s="132"/>
      <c r="J151" s="133">
        <f>ROUND(I151*H151,2)</f>
        <v>0</v>
      </c>
      <c r="K151" s="129" t="s">
        <v>127</v>
      </c>
      <c r="L151" s="32"/>
      <c r="M151" s="134" t="s">
        <v>19</v>
      </c>
      <c r="N151" s="135" t="s">
        <v>43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128</v>
      </c>
      <c r="AT151" s="138" t="s">
        <v>123</v>
      </c>
      <c r="AU151" s="138" t="s">
        <v>82</v>
      </c>
      <c r="AY151" s="17" t="s">
        <v>121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7" t="s">
        <v>80</v>
      </c>
      <c r="BK151" s="139">
        <f>ROUND(I151*H151,2)</f>
        <v>0</v>
      </c>
      <c r="BL151" s="17" t="s">
        <v>128</v>
      </c>
      <c r="BM151" s="138" t="s">
        <v>467</v>
      </c>
    </row>
    <row r="152" spans="2:47" s="1" customFormat="1" ht="11.25">
      <c r="B152" s="32"/>
      <c r="D152" s="140" t="s">
        <v>130</v>
      </c>
      <c r="F152" s="141" t="s">
        <v>256</v>
      </c>
      <c r="I152" s="142"/>
      <c r="L152" s="32"/>
      <c r="M152" s="143"/>
      <c r="T152" s="53"/>
      <c r="AT152" s="17" t="s">
        <v>130</v>
      </c>
      <c r="AU152" s="17" t="s">
        <v>82</v>
      </c>
    </row>
    <row r="153" spans="2:51" s="12" customFormat="1" ht="11.25">
      <c r="B153" s="144"/>
      <c r="D153" s="145" t="s">
        <v>132</v>
      </c>
      <c r="E153" s="146" t="s">
        <v>19</v>
      </c>
      <c r="F153" s="147" t="s">
        <v>463</v>
      </c>
      <c r="H153" s="146" t="s">
        <v>19</v>
      </c>
      <c r="I153" s="148"/>
      <c r="L153" s="144"/>
      <c r="M153" s="149"/>
      <c r="T153" s="150"/>
      <c r="AT153" s="146" t="s">
        <v>132</v>
      </c>
      <c r="AU153" s="146" t="s">
        <v>82</v>
      </c>
      <c r="AV153" s="12" t="s">
        <v>80</v>
      </c>
      <c r="AW153" s="12" t="s">
        <v>33</v>
      </c>
      <c r="AX153" s="12" t="s">
        <v>72</v>
      </c>
      <c r="AY153" s="146" t="s">
        <v>121</v>
      </c>
    </row>
    <row r="154" spans="2:51" s="13" customFormat="1" ht="11.25">
      <c r="B154" s="151"/>
      <c r="D154" s="145" t="s">
        <v>132</v>
      </c>
      <c r="E154" s="152" t="s">
        <v>19</v>
      </c>
      <c r="F154" s="153" t="s">
        <v>134</v>
      </c>
      <c r="H154" s="154">
        <v>19</v>
      </c>
      <c r="I154" s="155"/>
      <c r="L154" s="151"/>
      <c r="M154" s="156"/>
      <c r="T154" s="157"/>
      <c r="AT154" s="152" t="s">
        <v>132</v>
      </c>
      <c r="AU154" s="152" t="s">
        <v>82</v>
      </c>
      <c r="AV154" s="13" t="s">
        <v>82</v>
      </c>
      <c r="AW154" s="13" t="s">
        <v>33</v>
      </c>
      <c r="AX154" s="13" t="s">
        <v>72</v>
      </c>
      <c r="AY154" s="152" t="s">
        <v>121</v>
      </c>
    </row>
    <row r="155" spans="2:51" s="14" customFormat="1" ht="11.25">
      <c r="B155" s="158"/>
      <c r="D155" s="145" t="s">
        <v>132</v>
      </c>
      <c r="E155" s="159" t="s">
        <v>19</v>
      </c>
      <c r="F155" s="160" t="s">
        <v>135</v>
      </c>
      <c r="H155" s="161">
        <v>19</v>
      </c>
      <c r="I155" s="162"/>
      <c r="L155" s="158"/>
      <c r="M155" s="163"/>
      <c r="T155" s="164"/>
      <c r="AT155" s="159" t="s">
        <v>132</v>
      </c>
      <c r="AU155" s="159" t="s">
        <v>82</v>
      </c>
      <c r="AV155" s="14" t="s">
        <v>128</v>
      </c>
      <c r="AW155" s="14" t="s">
        <v>33</v>
      </c>
      <c r="AX155" s="14" t="s">
        <v>80</v>
      </c>
      <c r="AY155" s="159" t="s">
        <v>121</v>
      </c>
    </row>
    <row r="156" spans="2:65" s="1" customFormat="1" ht="16.5" customHeight="1">
      <c r="B156" s="32"/>
      <c r="C156" s="165" t="s">
        <v>8</v>
      </c>
      <c r="D156" s="165" t="s">
        <v>226</v>
      </c>
      <c r="E156" s="166" t="s">
        <v>258</v>
      </c>
      <c r="F156" s="167" t="s">
        <v>259</v>
      </c>
      <c r="G156" s="168" t="s">
        <v>260</v>
      </c>
      <c r="H156" s="169">
        <v>0.285</v>
      </c>
      <c r="I156" s="170"/>
      <c r="J156" s="171">
        <f>ROUND(I156*H156,2)</f>
        <v>0</v>
      </c>
      <c r="K156" s="167" t="s">
        <v>127</v>
      </c>
      <c r="L156" s="172"/>
      <c r="M156" s="173" t="s">
        <v>19</v>
      </c>
      <c r="N156" s="174" t="s">
        <v>43</v>
      </c>
      <c r="P156" s="136">
        <f>O156*H156</f>
        <v>0</v>
      </c>
      <c r="Q156" s="136">
        <v>0.001</v>
      </c>
      <c r="R156" s="136">
        <f>Q156*H156</f>
        <v>0.000285</v>
      </c>
      <c r="S156" s="136">
        <v>0</v>
      </c>
      <c r="T156" s="137">
        <f>S156*H156</f>
        <v>0</v>
      </c>
      <c r="AR156" s="138" t="s">
        <v>177</v>
      </c>
      <c r="AT156" s="138" t="s">
        <v>226</v>
      </c>
      <c r="AU156" s="138" t="s">
        <v>82</v>
      </c>
      <c r="AY156" s="17" t="s">
        <v>121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7" t="s">
        <v>80</v>
      </c>
      <c r="BK156" s="139">
        <f>ROUND(I156*H156,2)</f>
        <v>0</v>
      </c>
      <c r="BL156" s="17" t="s">
        <v>128</v>
      </c>
      <c r="BM156" s="138" t="s">
        <v>468</v>
      </c>
    </row>
    <row r="157" spans="2:51" s="13" customFormat="1" ht="11.25">
      <c r="B157" s="151"/>
      <c r="D157" s="145" t="s">
        <v>132</v>
      </c>
      <c r="E157" s="152" t="s">
        <v>19</v>
      </c>
      <c r="F157" s="153" t="s">
        <v>134</v>
      </c>
      <c r="H157" s="154">
        <v>19</v>
      </c>
      <c r="I157" s="155"/>
      <c r="L157" s="151"/>
      <c r="M157" s="156"/>
      <c r="T157" s="157"/>
      <c r="AT157" s="152" t="s">
        <v>132</v>
      </c>
      <c r="AU157" s="152" t="s">
        <v>82</v>
      </c>
      <c r="AV157" s="13" t="s">
        <v>82</v>
      </c>
      <c r="AW157" s="13" t="s">
        <v>33</v>
      </c>
      <c r="AX157" s="13" t="s">
        <v>72</v>
      </c>
      <c r="AY157" s="152" t="s">
        <v>121</v>
      </c>
    </row>
    <row r="158" spans="2:51" s="14" customFormat="1" ht="11.25">
      <c r="B158" s="158"/>
      <c r="D158" s="145" t="s">
        <v>132</v>
      </c>
      <c r="E158" s="159" t="s">
        <v>19</v>
      </c>
      <c r="F158" s="160" t="s">
        <v>135</v>
      </c>
      <c r="H158" s="161">
        <v>19</v>
      </c>
      <c r="I158" s="162"/>
      <c r="L158" s="158"/>
      <c r="M158" s="163"/>
      <c r="T158" s="164"/>
      <c r="AT158" s="159" t="s">
        <v>132</v>
      </c>
      <c r="AU158" s="159" t="s">
        <v>82</v>
      </c>
      <c r="AV158" s="14" t="s">
        <v>128</v>
      </c>
      <c r="AW158" s="14" t="s">
        <v>33</v>
      </c>
      <c r="AX158" s="14" t="s">
        <v>80</v>
      </c>
      <c r="AY158" s="159" t="s">
        <v>121</v>
      </c>
    </row>
    <row r="159" spans="2:51" s="13" customFormat="1" ht="11.25">
      <c r="B159" s="151"/>
      <c r="D159" s="145" t="s">
        <v>132</v>
      </c>
      <c r="F159" s="153" t="s">
        <v>469</v>
      </c>
      <c r="H159" s="154">
        <v>0.285</v>
      </c>
      <c r="I159" s="155"/>
      <c r="L159" s="151"/>
      <c r="M159" s="156"/>
      <c r="T159" s="157"/>
      <c r="AT159" s="152" t="s">
        <v>132</v>
      </c>
      <c r="AU159" s="152" t="s">
        <v>82</v>
      </c>
      <c r="AV159" s="13" t="s">
        <v>82</v>
      </c>
      <c r="AW159" s="13" t="s">
        <v>4</v>
      </c>
      <c r="AX159" s="13" t="s">
        <v>80</v>
      </c>
      <c r="AY159" s="152" t="s">
        <v>121</v>
      </c>
    </row>
    <row r="160" spans="2:65" s="1" customFormat="1" ht="21.75" customHeight="1">
      <c r="B160" s="32"/>
      <c r="C160" s="127" t="s">
        <v>225</v>
      </c>
      <c r="D160" s="127" t="s">
        <v>123</v>
      </c>
      <c r="E160" s="128" t="s">
        <v>264</v>
      </c>
      <c r="F160" s="129" t="s">
        <v>265</v>
      </c>
      <c r="G160" s="130" t="s">
        <v>126</v>
      </c>
      <c r="H160" s="131">
        <v>126</v>
      </c>
      <c r="I160" s="132"/>
      <c r="J160" s="133">
        <f>ROUND(I160*H160,2)</f>
        <v>0</v>
      </c>
      <c r="K160" s="129" t="s">
        <v>127</v>
      </c>
      <c r="L160" s="32"/>
      <c r="M160" s="134" t="s">
        <v>19</v>
      </c>
      <c r="N160" s="135" t="s">
        <v>43</v>
      </c>
      <c r="P160" s="136">
        <f>O160*H160</f>
        <v>0</v>
      </c>
      <c r="Q160" s="136">
        <v>0</v>
      </c>
      <c r="R160" s="136">
        <f>Q160*H160</f>
        <v>0</v>
      </c>
      <c r="S160" s="136">
        <v>0</v>
      </c>
      <c r="T160" s="137">
        <f>S160*H160</f>
        <v>0</v>
      </c>
      <c r="AR160" s="138" t="s">
        <v>128</v>
      </c>
      <c r="AT160" s="138" t="s">
        <v>123</v>
      </c>
      <c r="AU160" s="138" t="s">
        <v>82</v>
      </c>
      <c r="AY160" s="17" t="s">
        <v>121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7" t="s">
        <v>80</v>
      </c>
      <c r="BK160" s="139">
        <f>ROUND(I160*H160,2)</f>
        <v>0</v>
      </c>
      <c r="BL160" s="17" t="s">
        <v>128</v>
      </c>
      <c r="BM160" s="138" t="s">
        <v>470</v>
      </c>
    </row>
    <row r="161" spans="2:47" s="1" customFormat="1" ht="11.25">
      <c r="B161" s="32"/>
      <c r="D161" s="140" t="s">
        <v>130</v>
      </c>
      <c r="F161" s="141" t="s">
        <v>267</v>
      </c>
      <c r="I161" s="142"/>
      <c r="L161" s="32"/>
      <c r="M161" s="143"/>
      <c r="T161" s="53"/>
      <c r="AT161" s="17" t="s">
        <v>130</v>
      </c>
      <c r="AU161" s="17" t="s">
        <v>82</v>
      </c>
    </row>
    <row r="162" spans="2:51" s="13" customFormat="1" ht="11.25">
      <c r="B162" s="151"/>
      <c r="D162" s="145" t="s">
        <v>132</v>
      </c>
      <c r="E162" s="152" t="s">
        <v>19</v>
      </c>
      <c r="F162" s="153" t="s">
        <v>471</v>
      </c>
      <c r="H162" s="154">
        <v>126</v>
      </c>
      <c r="I162" s="155"/>
      <c r="L162" s="151"/>
      <c r="M162" s="156"/>
      <c r="T162" s="157"/>
      <c r="AT162" s="152" t="s">
        <v>132</v>
      </c>
      <c r="AU162" s="152" t="s">
        <v>82</v>
      </c>
      <c r="AV162" s="13" t="s">
        <v>82</v>
      </c>
      <c r="AW162" s="13" t="s">
        <v>33</v>
      </c>
      <c r="AX162" s="13" t="s">
        <v>72</v>
      </c>
      <c r="AY162" s="152" t="s">
        <v>121</v>
      </c>
    </row>
    <row r="163" spans="2:51" s="14" customFormat="1" ht="11.25">
      <c r="B163" s="158"/>
      <c r="D163" s="145" t="s">
        <v>132</v>
      </c>
      <c r="E163" s="159" t="s">
        <v>19</v>
      </c>
      <c r="F163" s="160" t="s">
        <v>135</v>
      </c>
      <c r="H163" s="161">
        <v>126</v>
      </c>
      <c r="I163" s="162"/>
      <c r="L163" s="158"/>
      <c r="M163" s="163"/>
      <c r="T163" s="164"/>
      <c r="AT163" s="159" t="s">
        <v>132</v>
      </c>
      <c r="AU163" s="159" t="s">
        <v>82</v>
      </c>
      <c r="AV163" s="14" t="s">
        <v>128</v>
      </c>
      <c r="AW163" s="14" t="s">
        <v>33</v>
      </c>
      <c r="AX163" s="14" t="s">
        <v>80</v>
      </c>
      <c r="AY163" s="159" t="s">
        <v>121</v>
      </c>
    </row>
    <row r="164" spans="2:63" s="11" customFormat="1" ht="22.9" customHeight="1">
      <c r="B164" s="115"/>
      <c r="D164" s="116" t="s">
        <v>71</v>
      </c>
      <c r="E164" s="125" t="s">
        <v>156</v>
      </c>
      <c r="F164" s="125" t="s">
        <v>269</v>
      </c>
      <c r="I164" s="118"/>
      <c r="J164" s="126">
        <f>BK164</f>
        <v>0</v>
      </c>
      <c r="L164" s="115"/>
      <c r="M164" s="120"/>
      <c r="P164" s="121">
        <f>SUM(P165:P195)</f>
        <v>0</v>
      </c>
      <c r="R164" s="121">
        <f>SUM(R165:R195)</f>
        <v>24.06672</v>
      </c>
      <c r="T164" s="122">
        <f>SUM(T165:T195)</f>
        <v>0</v>
      </c>
      <c r="AR164" s="116" t="s">
        <v>80</v>
      </c>
      <c r="AT164" s="123" t="s">
        <v>71</v>
      </c>
      <c r="AU164" s="123" t="s">
        <v>80</v>
      </c>
      <c r="AY164" s="116" t="s">
        <v>121</v>
      </c>
      <c r="BK164" s="124">
        <f>SUM(BK165:BK195)</f>
        <v>0</v>
      </c>
    </row>
    <row r="165" spans="2:65" s="1" customFormat="1" ht="21.75" customHeight="1">
      <c r="B165" s="32"/>
      <c r="C165" s="127" t="s">
        <v>232</v>
      </c>
      <c r="D165" s="127" t="s">
        <v>123</v>
      </c>
      <c r="E165" s="128" t="s">
        <v>472</v>
      </c>
      <c r="F165" s="129" t="s">
        <v>473</v>
      </c>
      <c r="G165" s="130" t="s">
        <v>126</v>
      </c>
      <c r="H165" s="131">
        <v>108</v>
      </c>
      <c r="I165" s="132"/>
      <c r="J165" s="133">
        <f>ROUND(I165*H165,2)</f>
        <v>0</v>
      </c>
      <c r="K165" s="129" t="s">
        <v>127</v>
      </c>
      <c r="L165" s="32"/>
      <c r="M165" s="134" t="s">
        <v>19</v>
      </c>
      <c r="N165" s="135" t="s">
        <v>43</v>
      </c>
      <c r="P165" s="136">
        <f>O165*H165</f>
        <v>0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128</v>
      </c>
      <c r="AT165" s="138" t="s">
        <v>123</v>
      </c>
      <c r="AU165" s="138" t="s">
        <v>82</v>
      </c>
      <c r="AY165" s="17" t="s">
        <v>121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7" t="s">
        <v>80</v>
      </c>
      <c r="BK165" s="139">
        <f>ROUND(I165*H165,2)</f>
        <v>0</v>
      </c>
      <c r="BL165" s="17" t="s">
        <v>128</v>
      </c>
      <c r="BM165" s="138" t="s">
        <v>474</v>
      </c>
    </row>
    <row r="166" spans="2:47" s="1" customFormat="1" ht="11.25">
      <c r="B166" s="32"/>
      <c r="D166" s="140" t="s">
        <v>130</v>
      </c>
      <c r="F166" s="141" t="s">
        <v>475</v>
      </c>
      <c r="I166" s="142"/>
      <c r="L166" s="32"/>
      <c r="M166" s="143"/>
      <c r="T166" s="53"/>
      <c r="AT166" s="17" t="s">
        <v>130</v>
      </c>
      <c r="AU166" s="17" t="s">
        <v>82</v>
      </c>
    </row>
    <row r="167" spans="2:51" s="12" customFormat="1" ht="11.25">
      <c r="B167" s="144"/>
      <c r="D167" s="145" t="s">
        <v>132</v>
      </c>
      <c r="E167" s="146" t="s">
        <v>19</v>
      </c>
      <c r="F167" s="147" t="s">
        <v>275</v>
      </c>
      <c r="H167" s="146" t="s">
        <v>19</v>
      </c>
      <c r="I167" s="148"/>
      <c r="L167" s="144"/>
      <c r="M167" s="149"/>
      <c r="T167" s="150"/>
      <c r="AT167" s="146" t="s">
        <v>132</v>
      </c>
      <c r="AU167" s="146" t="s">
        <v>82</v>
      </c>
      <c r="AV167" s="12" t="s">
        <v>80</v>
      </c>
      <c r="AW167" s="12" t="s">
        <v>33</v>
      </c>
      <c r="AX167" s="12" t="s">
        <v>72</v>
      </c>
      <c r="AY167" s="146" t="s">
        <v>121</v>
      </c>
    </row>
    <row r="168" spans="2:51" s="12" customFormat="1" ht="11.25">
      <c r="B168" s="144"/>
      <c r="D168" s="145" t="s">
        <v>132</v>
      </c>
      <c r="E168" s="146" t="s">
        <v>19</v>
      </c>
      <c r="F168" s="147" t="s">
        <v>476</v>
      </c>
      <c r="H168" s="146" t="s">
        <v>19</v>
      </c>
      <c r="I168" s="148"/>
      <c r="L168" s="144"/>
      <c r="M168" s="149"/>
      <c r="T168" s="150"/>
      <c r="AT168" s="146" t="s">
        <v>132</v>
      </c>
      <c r="AU168" s="146" t="s">
        <v>82</v>
      </c>
      <c r="AV168" s="12" t="s">
        <v>80</v>
      </c>
      <c r="AW168" s="12" t="s">
        <v>33</v>
      </c>
      <c r="AX168" s="12" t="s">
        <v>72</v>
      </c>
      <c r="AY168" s="146" t="s">
        <v>121</v>
      </c>
    </row>
    <row r="169" spans="2:51" s="13" customFormat="1" ht="11.25">
      <c r="B169" s="151"/>
      <c r="D169" s="145" t="s">
        <v>132</v>
      </c>
      <c r="E169" s="152" t="s">
        <v>19</v>
      </c>
      <c r="F169" s="153" t="s">
        <v>477</v>
      </c>
      <c r="H169" s="154">
        <v>108</v>
      </c>
      <c r="I169" s="155"/>
      <c r="L169" s="151"/>
      <c r="M169" s="156"/>
      <c r="T169" s="157"/>
      <c r="AT169" s="152" t="s">
        <v>132</v>
      </c>
      <c r="AU169" s="152" t="s">
        <v>82</v>
      </c>
      <c r="AV169" s="13" t="s">
        <v>82</v>
      </c>
      <c r="AW169" s="13" t="s">
        <v>33</v>
      </c>
      <c r="AX169" s="13" t="s">
        <v>72</v>
      </c>
      <c r="AY169" s="152" t="s">
        <v>121</v>
      </c>
    </row>
    <row r="170" spans="2:51" s="14" customFormat="1" ht="11.25">
      <c r="B170" s="158"/>
      <c r="D170" s="145" t="s">
        <v>132</v>
      </c>
      <c r="E170" s="159" t="s">
        <v>19</v>
      </c>
      <c r="F170" s="160" t="s">
        <v>135</v>
      </c>
      <c r="H170" s="161">
        <v>108</v>
      </c>
      <c r="I170" s="162"/>
      <c r="L170" s="158"/>
      <c r="M170" s="163"/>
      <c r="T170" s="164"/>
      <c r="AT170" s="159" t="s">
        <v>132</v>
      </c>
      <c r="AU170" s="159" t="s">
        <v>82</v>
      </c>
      <c r="AV170" s="14" t="s">
        <v>128</v>
      </c>
      <c r="AW170" s="14" t="s">
        <v>33</v>
      </c>
      <c r="AX170" s="14" t="s">
        <v>80</v>
      </c>
      <c r="AY170" s="159" t="s">
        <v>121</v>
      </c>
    </row>
    <row r="171" spans="2:65" s="1" customFormat="1" ht="16.5" customHeight="1">
      <c r="B171" s="32"/>
      <c r="C171" s="127" t="s">
        <v>237</v>
      </c>
      <c r="D171" s="127" t="s">
        <v>123</v>
      </c>
      <c r="E171" s="128" t="s">
        <v>478</v>
      </c>
      <c r="F171" s="129" t="s">
        <v>479</v>
      </c>
      <c r="G171" s="130" t="s">
        <v>126</v>
      </c>
      <c r="H171" s="131">
        <v>5</v>
      </c>
      <c r="I171" s="132"/>
      <c r="J171" s="133">
        <f>ROUND(I171*H171,2)</f>
        <v>0</v>
      </c>
      <c r="K171" s="129" t="s">
        <v>127</v>
      </c>
      <c r="L171" s="32"/>
      <c r="M171" s="134" t="s">
        <v>19</v>
      </c>
      <c r="N171" s="135" t="s">
        <v>43</v>
      </c>
      <c r="P171" s="136">
        <f>O171*H171</f>
        <v>0</v>
      </c>
      <c r="Q171" s="136">
        <v>0</v>
      </c>
      <c r="R171" s="136">
        <f>Q171*H171</f>
        <v>0</v>
      </c>
      <c r="S171" s="136">
        <v>0</v>
      </c>
      <c r="T171" s="137">
        <f>S171*H171</f>
        <v>0</v>
      </c>
      <c r="AR171" s="138" t="s">
        <v>128</v>
      </c>
      <c r="AT171" s="138" t="s">
        <v>123</v>
      </c>
      <c r="AU171" s="138" t="s">
        <v>82</v>
      </c>
      <c r="AY171" s="17" t="s">
        <v>121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7" t="s">
        <v>80</v>
      </c>
      <c r="BK171" s="139">
        <f>ROUND(I171*H171,2)</f>
        <v>0</v>
      </c>
      <c r="BL171" s="17" t="s">
        <v>128</v>
      </c>
      <c r="BM171" s="138" t="s">
        <v>480</v>
      </c>
    </row>
    <row r="172" spans="2:47" s="1" customFormat="1" ht="11.25">
      <c r="B172" s="32"/>
      <c r="D172" s="140" t="s">
        <v>130</v>
      </c>
      <c r="F172" s="141" t="s">
        <v>481</v>
      </c>
      <c r="I172" s="142"/>
      <c r="L172" s="32"/>
      <c r="M172" s="143"/>
      <c r="T172" s="53"/>
      <c r="AT172" s="17" t="s">
        <v>130</v>
      </c>
      <c r="AU172" s="17" t="s">
        <v>82</v>
      </c>
    </row>
    <row r="173" spans="2:51" s="12" customFormat="1" ht="11.25">
      <c r="B173" s="144"/>
      <c r="D173" s="145" t="s">
        <v>132</v>
      </c>
      <c r="E173" s="146" t="s">
        <v>19</v>
      </c>
      <c r="F173" s="147" t="s">
        <v>482</v>
      </c>
      <c r="H173" s="146" t="s">
        <v>19</v>
      </c>
      <c r="I173" s="148"/>
      <c r="L173" s="144"/>
      <c r="M173" s="149"/>
      <c r="T173" s="150"/>
      <c r="AT173" s="146" t="s">
        <v>132</v>
      </c>
      <c r="AU173" s="146" t="s">
        <v>82</v>
      </c>
      <c r="AV173" s="12" t="s">
        <v>80</v>
      </c>
      <c r="AW173" s="12" t="s">
        <v>33</v>
      </c>
      <c r="AX173" s="12" t="s">
        <v>72</v>
      </c>
      <c r="AY173" s="146" t="s">
        <v>121</v>
      </c>
    </row>
    <row r="174" spans="2:51" s="13" customFormat="1" ht="11.25">
      <c r="B174" s="151"/>
      <c r="D174" s="145" t="s">
        <v>132</v>
      </c>
      <c r="E174" s="152" t="s">
        <v>19</v>
      </c>
      <c r="F174" s="153" t="s">
        <v>436</v>
      </c>
      <c r="H174" s="154">
        <v>5</v>
      </c>
      <c r="I174" s="155"/>
      <c r="L174" s="151"/>
      <c r="M174" s="156"/>
      <c r="T174" s="157"/>
      <c r="AT174" s="152" t="s">
        <v>132</v>
      </c>
      <c r="AU174" s="152" t="s">
        <v>82</v>
      </c>
      <c r="AV174" s="13" t="s">
        <v>82</v>
      </c>
      <c r="AW174" s="13" t="s">
        <v>33</v>
      </c>
      <c r="AX174" s="13" t="s">
        <v>72</v>
      </c>
      <c r="AY174" s="152" t="s">
        <v>121</v>
      </c>
    </row>
    <row r="175" spans="2:51" s="14" customFormat="1" ht="11.25">
      <c r="B175" s="158"/>
      <c r="D175" s="145" t="s">
        <v>132</v>
      </c>
      <c r="E175" s="159" t="s">
        <v>19</v>
      </c>
      <c r="F175" s="160" t="s">
        <v>135</v>
      </c>
      <c r="H175" s="161">
        <v>5</v>
      </c>
      <c r="I175" s="162"/>
      <c r="L175" s="158"/>
      <c r="M175" s="163"/>
      <c r="T175" s="164"/>
      <c r="AT175" s="159" t="s">
        <v>132</v>
      </c>
      <c r="AU175" s="159" t="s">
        <v>82</v>
      </c>
      <c r="AV175" s="14" t="s">
        <v>128</v>
      </c>
      <c r="AW175" s="14" t="s">
        <v>33</v>
      </c>
      <c r="AX175" s="14" t="s">
        <v>80</v>
      </c>
      <c r="AY175" s="159" t="s">
        <v>121</v>
      </c>
    </row>
    <row r="176" spans="2:65" s="1" customFormat="1" ht="24.2" customHeight="1">
      <c r="B176" s="32"/>
      <c r="C176" s="127" t="s">
        <v>240</v>
      </c>
      <c r="D176" s="127" t="s">
        <v>123</v>
      </c>
      <c r="E176" s="128" t="s">
        <v>483</v>
      </c>
      <c r="F176" s="129" t="s">
        <v>484</v>
      </c>
      <c r="G176" s="130" t="s">
        <v>126</v>
      </c>
      <c r="H176" s="131">
        <v>5</v>
      </c>
      <c r="I176" s="132"/>
      <c r="J176" s="133">
        <f>ROUND(I176*H176,2)</f>
        <v>0</v>
      </c>
      <c r="K176" s="129" t="s">
        <v>127</v>
      </c>
      <c r="L176" s="32"/>
      <c r="M176" s="134" t="s">
        <v>19</v>
      </c>
      <c r="N176" s="135" t="s">
        <v>43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128</v>
      </c>
      <c r="AT176" s="138" t="s">
        <v>123</v>
      </c>
      <c r="AU176" s="138" t="s">
        <v>82</v>
      </c>
      <c r="AY176" s="17" t="s">
        <v>121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7" t="s">
        <v>80</v>
      </c>
      <c r="BK176" s="139">
        <f>ROUND(I176*H176,2)</f>
        <v>0</v>
      </c>
      <c r="BL176" s="17" t="s">
        <v>128</v>
      </c>
      <c r="BM176" s="138" t="s">
        <v>485</v>
      </c>
    </row>
    <row r="177" spans="2:47" s="1" customFormat="1" ht="11.25">
      <c r="B177" s="32"/>
      <c r="D177" s="140" t="s">
        <v>130</v>
      </c>
      <c r="F177" s="141" t="s">
        <v>486</v>
      </c>
      <c r="I177" s="142"/>
      <c r="L177" s="32"/>
      <c r="M177" s="143"/>
      <c r="T177" s="53"/>
      <c r="AT177" s="17" t="s">
        <v>130</v>
      </c>
      <c r="AU177" s="17" t="s">
        <v>82</v>
      </c>
    </row>
    <row r="178" spans="2:51" s="12" customFormat="1" ht="11.25">
      <c r="B178" s="144"/>
      <c r="D178" s="145" t="s">
        <v>132</v>
      </c>
      <c r="E178" s="146" t="s">
        <v>19</v>
      </c>
      <c r="F178" s="147" t="s">
        <v>482</v>
      </c>
      <c r="H178" s="146" t="s">
        <v>19</v>
      </c>
      <c r="I178" s="148"/>
      <c r="L178" s="144"/>
      <c r="M178" s="149"/>
      <c r="T178" s="150"/>
      <c r="AT178" s="146" t="s">
        <v>132</v>
      </c>
      <c r="AU178" s="146" t="s">
        <v>82</v>
      </c>
      <c r="AV178" s="12" t="s">
        <v>80</v>
      </c>
      <c r="AW178" s="12" t="s">
        <v>33</v>
      </c>
      <c r="AX178" s="12" t="s">
        <v>72</v>
      </c>
      <c r="AY178" s="146" t="s">
        <v>121</v>
      </c>
    </row>
    <row r="179" spans="2:51" s="13" customFormat="1" ht="11.25">
      <c r="B179" s="151"/>
      <c r="D179" s="145" t="s">
        <v>132</v>
      </c>
      <c r="E179" s="152" t="s">
        <v>19</v>
      </c>
      <c r="F179" s="153" t="s">
        <v>436</v>
      </c>
      <c r="H179" s="154">
        <v>5</v>
      </c>
      <c r="I179" s="155"/>
      <c r="L179" s="151"/>
      <c r="M179" s="156"/>
      <c r="T179" s="157"/>
      <c r="AT179" s="152" t="s">
        <v>132</v>
      </c>
      <c r="AU179" s="152" t="s">
        <v>82</v>
      </c>
      <c r="AV179" s="13" t="s">
        <v>82</v>
      </c>
      <c r="AW179" s="13" t="s">
        <v>33</v>
      </c>
      <c r="AX179" s="13" t="s">
        <v>72</v>
      </c>
      <c r="AY179" s="152" t="s">
        <v>121</v>
      </c>
    </row>
    <row r="180" spans="2:51" s="14" customFormat="1" ht="11.25">
      <c r="B180" s="158"/>
      <c r="D180" s="145" t="s">
        <v>132</v>
      </c>
      <c r="E180" s="159" t="s">
        <v>19</v>
      </c>
      <c r="F180" s="160" t="s">
        <v>135</v>
      </c>
      <c r="H180" s="161">
        <v>5</v>
      </c>
      <c r="I180" s="162"/>
      <c r="L180" s="158"/>
      <c r="M180" s="163"/>
      <c r="T180" s="164"/>
      <c r="AT180" s="159" t="s">
        <v>132</v>
      </c>
      <c r="AU180" s="159" t="s">
        <v>82</v>
      </c>
      <c r="AV180" s="14" t="s">
        <v>128</v>
      </c>
      <c r="AW180" s="14" t="s">
        <v>33</v>
      </c>
      <c r="AX180" s="14" t="s">
        <v>80</v>
      </c>
      <c r="AY180" s="159" t="s">
        <v>121</v>
      </c>
    </row>
    <row r="181" spans="2:65" s="1" customFormat="1" ht="37.9" customHeight="1">
      <c r="B181" s="32"/>
      <c r="C181" s="127" t="s">
        <v>247</v>
      </c>
      <c r="D181" s="127" t="s">
        <v>123</v>
      </c>
      <c r="E181" s="128" t="s">
        <v>487</v>
      </c>
      <c r="F181" s="129" t="s">
        <v>488</v>
      </c>
      <c r="G181" s="130" t="s">
        <v>126</v>
      </c>
      <c r="H181" s="131">
        <v>108</v>
      </c>
      <c r="I181" s="132"/>
      <c r="J181" s="133">
        <f>ROUND(I181*H181,2)</f>
        <v>0</v>
      </c>
      <c r="K181" s="129" t="s">
        <v>127</v>
      </c>
      <c r="L181" s="32"/>
      <c r="M181" s="134" t="s">
        <v>19</v>
      </c>
      <c r="N181" s="135" t="s">
        <v>43</v>
      </c>
      <c r="P181" s="136">
        <f>O181*H181</f>
        <v>0</v>
      </c>
      <c r="Q181" s="136">
        <v>0.08922</v>
      </c>
      <c r="R181" s="136">
        <f>Q181*H181</f>
        <v>9.63576</v>
      </c>
      <c r="S181" s="136">
        <v>0</v>
      </c>
      <c r="T181" s="137">
        <f>S181*H181</f>
        <v>0</v>
      </c>
      <c r="AR181" s="138" t="s">
        <v>128</v>
      </c>
      <c r="AT181" s="138" t="s">
        <v>123</v>
      </c>
      <c r="AU181" s="138" t="s">
        <v>82</v>
      </c>
      <c r="AY181" s="17" t="s">
        <v>121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7" t="s">
        <v>80</v>
      </c>
      <c r="BK181" s="139">
        <f>ROUND(I181*H181,2)</f>
        <v>0</v>
      </c>
      <c r="BL181" s="17" t="s">
        <v>128</v>
      </c>
      <c r="BM181" s="138" t="s">
        <v>489</v>
      </c>
    </row>
    <row r="182" spans="2:47" s="1" customFormat="1" ht="11.25">
      <c r="B182" s="32"/>
      <c r="D182" s="140" t="s">
        <v>130</v>
      </c>
      <c r="F182" s="141" t="s">
        <v>490</v>
      </c>
      <c r="I182" s="142"/>
      <c r="L182" s="32"/>
      <c r="M182" s="143"/>
      <c r="T182" s="53"/>
      <c r="AT182" s="17" t="s">
        <v>130</v>
      </c>
      <c r="AU182" s="17" t="s">
        <v>82</v>
      </c>
    </row>
    <row r="183" spans="2:51" s="12" customFormat="1" ht="11.25">
      <c r="B183" s="144"/>
      <c r="D183" s="145" t="s">
        <v>132</v>
      </c>
      <c r="E183" s="146" t="s">
        <v>19</v>
      </c>
      <c r="F183" s="147" t="s">
        <v>275</v>
      </c>
      <c r="H183" s="146" t="s">
        <v>19</v>
      </c>
      <c r="I183" s="148"/>
      <c r="L183" s="144"/>
      <c r="M183" s="149"/>
      <c r="T183" s="150"/>
      <c r="AT183" s="146" t="s">
        <v>132</v>
      </c>
      <c r="AU183" s="146" t="s">
        <v>82</v>
      </c>
      <c r="AV183" s="12" t="s">
        <v>80</v>
      </c>
      <c r="AW183" s="12" t="s">
        <v>33</v>
      </c>
      <c r="AX183" s="12" t="s">
        <v>72</v>
      </c>
      <c r="AY183" s="146" t="s">
        <v>121</v>
      </c>
    </row>
    <row r="184" spans="2:51" s="12" customFormat="1" ht="11.25">
      <c r="B184" s="144"/>
      <c r="D184" s="145" t="s">
        <v>132</v>
      </c>
      <c r="E184" s="146" t="s">
        <v>19</v>
      </c>
      <c r="F184" s="147" t="s">
        <v>476</v>
      </c>
      <c r="H184" s="146" t="s">
        <v>19</v>
      </c>
      <c r="I184" s="148"/>
      <c r="L184" s="144"/>
      <c r="M184" s="149"/>
      <c r="T184" s="150"/>
      <c r="AT184" s="146" t="s">
        <v>132</v>
      </c>
      <c r="AU184" s="146" t="s">
        <v>82</v>
      </c>
      <c r="AV184" s="12" t="s">
        <v>80</v>
      </c>
      <c r="AW184" s="12" t="s">
        <v>33</v>
      </c>
      <c r="AX184" s="12" t="s">
        <v>72</v>
      </c>
      <c r="AY184" s="146" t="s">
        <v>121</v>
      </c>
    </row>
    <row r="185" spans="2:51" s="13" customFormat="1" ht="11.25">
      <c r="B185" s="151"/>
      <c r="D185" s="145" t="s">
        <v>132</v>
      </c>
      <c r="E185" s="152" t="s">
        <v>19</v>
      </c>
      <c r="F185" s="153" t="s">
        <v>491</v>
      </c>
      <c r="H185" s="154">
        <v>107.4</v>
      </c>
      <c r="I185" s="155"/>
      <c r="L185" s="151"/>
      <c r="M185" s="156"/>
      <c r="T185" s="157"/>
      <c r="AT185" s="152" t="s">
        <v>132</v>
      </c>
      <c r="AU185" s="152" t="s">
        <v>82</v>
      </c>
      <c r="AV185" s="13" t="s">
        <v>82</v>
      </c>
      <c r="AW185" s="13" t="s">
        <v>33</v>
      </c>
      <c r="AX185" s="13" t="s">
        <v>72</v>
      </c>
      <c r="AY185" s="152" t="s">
        <v>121</v>
      </c>
    </row>
    <row r="186" spans="2:51" s="13" customFormat="1" ht="11.25">
      <c r="B186" s="151"/>
      <c r="D186" s="145" t="s">
        <v>132</v>
      </c>
      <c r="E186" s="152" t="s">
        <v>19</v>
      </c>
      <c r="F186" s="153" t="s">
        <v>492</v>
      </c>
      <c r="H186" s="154">
        <v>0.6</v>
      </c>
      <c r="I186" s="155"/>
      <c r="L186" s="151"/>
      <c r="M186" s="156"/>
      <c r="T186" s="157"/>
      <c r="AT186" s="152" t="s">
        <v>132</v>
      </c>
      <c r="AU186" s="152" t="s">
        <v>82</v>
      </c>
      <c r="AV186" s="13" t="s">
        <v>82</v>
      </c>
      <c r="AW186" s="13" t="s">
        <v>33</v>
      </c>
      <c r="AX186" s="13" t="s">
        <v>72</v>
      </c>
      <c r="AY186" s="152" t="s">
        <v>121</v>
      </c>
    </row>
    <row r="187" spans="2:51" s="14" customFormat="1" ht="11.25">
      <c r="B187" s="158"/>
      <c r="D187" s="145" t="s">
        <v>132</v>
      </c>
      <c r="E187" s="159" t="s">
        <v>19</v>
      </c>
      <c r="F187" s="160" t="s">
        <v>493</v>
      </c>
      <c r="H187" s="161">
        <v>108</v>
      </c>
      <c r="I187" s="162"/>
      <c r="L187" s="158"/>
      <c r="M187" s="163"/>
      <c r="T187" s="164"/>
      <c r="AT187" s="159" t="s">
        <v>132</v>
      </c>
      <c r="AU187" s="159" t="s">
        <v>82</v>
      </c>
      <c r="AV187" s="14" t="s">
        <v>128</v>
      </c>
      <c r="AW187" s="14" t="s">
        <v>33</v>
      </c>
      <c r="AX187" s="14" t="s">
        <v>80</v>
      </c>
      <c r="AY187" s="159" t="s">
        <v>121</v>
      </c>
    </row>
    <row r="188" spans="2:65" s="1" customFormat="1" ht="16.5" customHeight="1">
      <c r="B188" s="32"/>
      <c r="C188" s="165" t="s">
        <v>7</v>
      </c>
      <c r="D188" s="165" t="s">
        <v>226</v>
      </c>
      <c r="E188" s="166" t="s">
        <v>494</v>
      </c>
      <c r="F188" s="167" t="s">
        <v>495</v>
      </c>
      <c r="G188" s="168" t="s">
        <v>126</v>
      </c>
      <c r="H188" s="169">
        <v>109.548</v>
      </c>
      <c r="I188" s="170"/>
      <c r="J188" s="171">
        <f>ROUND(I188*H188,2)</f>
        <v>0</v>
      </c>
      <c r="K188" s="167" t="s">
        <v>127</v>
      </c>
      <c r="L188" s="172"/>
      <c r="M188" s="173" t="s">
        <v>19</v>
      </c>
      <c r="N188" s="174" t="s">
        <v>43</v>
      </c>
      <c r="P188" s="136">
        <f>O188*H188</f>
        <v>0</v>
      </c>
      <c r="Q188" s="136">
        <v>0.131</v>
      </c>
      <c r="R188" s="136">
        <f>Q188*H188</f>
        <v>14.350788000000001</v>
      </c>
      <c r="S188" s="136">
        <v>0</v>
      </c>
      <c r="T188" s="137">
        <f>S188*H188</f>
        <v>0</v>
      </c>
      <c r="AR188" s="138" t="s">
        <v>177</v>
      </c>
      <c r="AT188" s="138" t="s">
        <v>226</v>
      </c>
      <c r="AU188" s="138" t="s">
        <v>82</v>
      </c>
      <c r="AY188" s="17" t="s">
        <v>121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7" t="s">
        <v>80</v>
      </c>
      <c r="BK188" s="139">
        <f>ROUND(I188*H188,2)</f>
        <v>0</v>
      </c>
      <c r="BL188" s="17" t="s">
        <v>128</v>
      </c>
      <c r="BM188" s="138" t="s">
        <v>496</v>
      </c>
    </row>
    <row r="189" spans="2:51" s="13" customFormat="1" ht="11.25">
      <c r="B189" s="151"/>
      <c r="D189" s="145" t="s">
        <v>132</v>
      </c>
      <c r="E189" s="152" t="s">
        <v>19</v>
      </c>
      <c r="F189" s="153" t="s">
        <v>497</v>
      </c>
      <c r="H189" s="154">
        <v>107.4</v>
      </c>
      <c r="I189" s="155"/>
      <c r="L189" s="151"/>
      <c r="M189" s="156"/>
      <c r="T189" s="157"/>
      <c r="AT189" s="152" t="s">
        <v>132</v>
      </c>
      <c r="AU189" s="152" t="s">
        <v>82</v>
      </c>
      <c r="AV189" s="13" t="s">
        <v>82</v>
      </c>
      <c r="AW189" s="13" t="s">
        <v>33</v>
      </c>
      <c r="AX189" s="13" t="s">
        <v>72</v>
      </c>
      <c r="AY189" s="152" t="s">
        <v>121</v>
      </c>
    </row>
    <row r="190" spans="2:51" s="14" customFormat="1" ht="11.25">
      <c r="B190" s="158"/>
      <c r="D190" s="145" t="s">
        <v>132</v>
      </c>
      <c r="E190" s="159" t="s">
        <v>19</v>
      </c>
      <c r="F190" s="160" t="s">
        <v>135</v>
      </c>
      <c r="H190" s="161">
        <v>107.4</v>
      </c>
      <c r="I190" s="162"/>
      <c r="L190" s="158"/>
      <c r="M190" s="163"/>
      <c r="T190" s="164"/>
      <c r="AT190" s="159" t="s">
        <v>132</v>
      </c>
      <c r="AU190" s="159" t="s">
        <v>82</v>
      </c>
      <c r="AV190" s="14" t="s">
        <v>128</v>
      </c>
      <c r="AW190" s="14" t="s">
        <v>33</v>
      </c>
      <c r="AX190" s="14" t="s">
        <v>80</v>
      </c>
      <c r="AY190" s="159" t="s">
        <v>121</v>
      </c>
    </row>
    <row r="191" spans="2:51" s="13" customFormat="1" ht="11.25">
      <c r="B191" s="151"/>
      <c r="D191" s="145" t="s">
        <v>132</v>
      </c>
      <c r="F191" s="153" t="s">
        <v>498</v>
      </c>
      <c r="H191" s="154">
        <v>109.548</v>
      </c>
      <c r="I191" s="155"/>
      <c r="L191" s="151"/>
      <c r="M191" s="156"/>
      <c r="T191" s="157"/>
      <c r="AT191" s="152" t="s">
        <v>132</v>
      </c>
      <c r="AU191" s="152" t="s">
        <v>82</v>
      </c>
      <c r="AV191" s="13" t="s">
        <v>82</v>
      </c>
      <c r="AW191" s="13" t="s">
        <v>4</v>
      </c>
      <c r="AX191" s="13" t="s">
        <v>80</v>
      </c>
      <c r="AY191" s="152" t="s">
        <v>121</v>
      </c>
    </row>
    <row r="192" spans="2:65" s="1" customFormat="1" ht="16.5" customHeight="1">
      <c r="B192" s="32"/>
      <c r="C192" s="165" t="s">
        <v>257</v>
      </c>
      <c r="D192" s="165" t="s">
        <v>226</v>
      </c>
      <c r="E192" s="166" t="s">
        <v>499</v>
      </c>
      <c r="F192" s="167" t="s">
        <v>500</v>
      </c>
      <c r="G192" s="168" t="s">
        <v>126</v>
      </c>
      <c r="H192" s="169">
        <v>0.612</v>
      </c>
      <c r="I192" s="170"/>
      <c r="J192" s="171">
        <f>ROUND(I192*H192,2)</f>
        <v>0</v>
      </c>
      <c r="K192" s="167" t="s">
        <v>127</v>
      </c>
      <c r="L192" s="172"/>
      <c r="M192" s="173" t="s">
        <v>19</v>
      </c>
      <c r="N192" s="174" t="s">
        <v>43</v>
      </c>
      <c r="P192" s="136">
        <f>O192*H192</f>
        <v>0</v>
      </c>
      <c r="Q192" s="136">
        <v>0.131</v>
      </c>
      <c r="R192" s="136">
        <f>Q192*H192</f>
        <v>0.08017200000000001</v>
      </c>
      <c r="S192" s="136">
        <v>0</v>
      </c>
      <c r="T192" s="137">
        <f>S192*H192</f>
        <v>0</v>
      </c>
      <c r="AR192" s="138" t="s">
        <v>177</v>
      </c>
      <c r="AT192" s="138" t="s">
        <v>226</v>
      </c>
      <c r="AU192" s="138" t="s">
        <v>82</v>
      </c>
      <c r="AY192" s="17" t="s">
        <v>121</v>
      </c>
      <c r="BE192" s="139">
        <f>IF(N192="základní",J192,0)</f>
        <v>0</v>
      </c>
      <c r="BF192" s="139">
        <f>IF(N192="snížená",J192,0)</f>
        <v>0</v>
      </c>
      <c r="BG192" s="139">
        <f>IF(N192="zákl. přenesená",J192,0)</f>
        <v>0</v>
      </c>
      <c r="BH192" s="139">
        <f>IF(N192="sníž. přenesená",J192,0)</f>
        <v>0</v>
      </c>
      <c r="BI192" s="139">
        <f>IF(N192="nulová",J192,0)</f>
        <v>0</v>
      </c>
      <c r="BJ192" s="17" t="s">
        <v>80</v>
      </c>
      <c r="BK192" s="139">
        <f>ROUND(I192*H192,2)</f>
        <v>0</v>
      </c>
      <c r="BL192" s="17" t="s">
        <v>128</v>
      </c>
      <c r="BM192" s="138" t="s">
        <v>501</v>
      </c>
    </row>
    <row r="193" spans="2:51" s="13" customFormat="1" ht="11.25">
      <c r="B193" s="151"/>
      <c r="D193" s="145" t="s">
        <v>132</v>
      </c>
      <c r="E193" s="152" t="s">
        <v>19</v>
      </c>
      <c r="F193" s="153" t="s">
        <v>502</v>
      </c>
      <c r="H193" s="154">
        <v>0.6</v>
      </c>
      <c r="I193" s="155"/>
      <c r="L193" s="151"/>
      <c r="M193" s="156"/>
      <c r="T193" s="157"/>
      <c r="AT193" s="152" t="s">
        <v>132</v>
      </c>
      <c r="AU193" s="152" t="s">
        <v>82</v>
      </c>
      <c r="AV193" s="13" t="s">
        <v>82</v>
      </c>
      <c r="AW193" s="13" t="s">
        <v>33</v>
      </c>
      <c r="AX193" s="13" t="s">
        <v>72</v>
      </c>
      <c r="AY193" s="152" t="s">
        <v>121</v>
      </c>
    </row>
    <row r="194" spans="2:51" s="14" customFormat="1" ht="11.25">
      <c r="B194" s="158"/>
      <c r="D194" s="145" t="s">
        <v>132</v>
      </c>
      <c r="E194" s="159" t="s">
        <v>19</v>
      </c>
      <c r="F194" s="160" t="s">
        <v>135</v>
      </c>
      <c r="H194" s="161">
        <v>0.6</v>
      </c>
      <c r="I194" s="162"/>
      <c r="L194" s="158"/>
      <c r="M194" s="163"/>
      <c r="T194" s="164"/>
      <c r="AT194" s="159" t="s">
        <v>132</v>
      </c>
      <c r="AU194" s="159" t="s">
        <v>82</v>
      </c>
      <c r="AV194" s="14" t="s">
        <v>128</v>
      </c>
      <c r="AW194" s="14" t="s">
        <v>33</v>
      </c>
      <c r="AX194" s="14" t="s">
        <v>80</v>
      </c>
      <c r="AY194" s="159" t="s">
        <v>121</v>
      </c>
    </row>
    <row r="195" spans="2:51" s="13" customFormat="1" ht="11.25">
      <c r="B195" s="151"/>
      <c r="D195" s="145" t="s">
        <v>132</v>
      </c>
      <c r="F195" s="153" t="s">
        <v>503</v>
      </c>
      <c r="H195" s="154">
        <v>0.612</v>
      </c>
      <c r="I195" s="155"/>
      <c r="L195" s="151"/>
      <c r="M195" s="156"/>
      <c r="T195" s="157"/>
      <c r="AT195" s="152" t="s">
        <v>132</v>
      </c>
      <c r="AU195" s="152" t="s">
        <v>82</v>
      </c>
      <c r="AV195" s="13" t="s">
        <v>82</v>
      </c>
      <c r="AW195" s="13" t="s">
        <v>4</v>
      </c>
      <c r="AX195" s="13" t="s">
        <v>80</v>
      </c>
      <c r="AY195" s="152" t="s">
        <v>121</v>
      </c>
    </row>
    <row r="196" spans="2:63" s="11" customFormat="1" ht="22.9" customHeight="1">
      <c r="B196" s="115"/>
      <c r="D196" s="116" t="s">
        <v>71</v>
      </c>
      <c r="E196" s="125" t="s">
        <v>183</v>
      </c>
      <c r="F196" s="125" t="s">
        <v>326</v>
      </c>
      <c r="I196" s="118"/>
      <c r="J196" s="126">
        <f>BK196</f>
        <v>0</v>
      </c>
      <c r="L196" s="115"/>
      <c r="M196" s="120"/>
      <c r="P196" s="121">
        <f>SUM(P197:P244)</f>
        <v>0</v>
      </c>
      <c r="R196" s="121">
        <f>SUM(R197:R244)</f>
        <v>31.7746904</v>
      </c>
      <c r="T196" s="122">
        <f>SUM(T197:T244)</f>
        <v>0</v>
      </c>
      <c r="AR196" s="116" t="s">
        <v>80</v>
      </c>
      <c r="AT196" s="123" t="s">
        <v>71</v>
      </c>
      <c r="AU196" s="123" t="s">
        <v>80</v>
      </c>
      <c r="AY196" s="116" t="s">
        <v>121</v>
      </c>
      <c r="BK196" s="124">
        <f>SUM(BK197:BK244)</f>
        <v>0</v>
      </c>
    </row>
    <row r="197" spans="2:65" s="1" customFormat="1" ht="16.5" customHeight="1">
      <c r="B197" s="32"/>
      <c r="C197" s="127" t="s">
        <v>263</v>
      </c>
      <c r="D197" s="127" t="s">
        <v>123</v>
      </c>
      <c r="E197" s="128" t="s">
        <v>504</v>
      </c>
      <c r="F197" s="129" t="s">
        <v>505</v>
      </c>
      <c r="G197" s="130" t="s">
        <v>323</v>
      </c>
      <c r="H197" s="131">
        <v>1</v>
      </c>
      <c r="I197" s="132"/>
      <c r="J197" s="133">
        <f>ROUND(I197*H197,2)</f>
        <v>0</v>
      </c>
      <c r="K197" s="129" t="s">
        <v>127</v>
      </c>
      <c r="L197" s="32"/>
      <c r="M197" s="134" t="s">
        <v>19</v>
      </c>
      <c r="N197" s="135" t="s">
        <v>43</v>
      </c>
      <c r="P197" s="136">
        <f>O197*H197</f>
        <v>0</v>
      </c>
      <c r="Q197" s="136">
        <v>0.0007</v>
      </c>
      <c r="R197" s="136">
        <f>Q197*H197</f>
        <v>0.0007</v>
      </c>
      <c r="S197" s="136">
        <v>0</v>
      </c>
      <c r="T197" s="137">
        <f>S197*H197</f>
        <v>0</v>
      </c>
      <c r="AR197" s="138" t="s">
        <v>128</v>
      </c>
      <c r="AT197" s="138" t="s">
        <v>123</v>
      </c>
      <c r="AU197" s="138" t="s">
        <v>82</v>
      </c>
      <c r="AY197" s="17" t="s">
        <v>121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7" t="s">
        <v>80</v>
      </c>
      <c r="BK197" s="139">
        <f>ROUND(I197*H197,2)</f>
        <v>0</v>
      </c>
      <c r="BL197" s="17" t="s">
        <v>128</v>
      </c>
      <c r="BM197" s="138" t="s">
        <v>506</v>
      </c>
    </row>
    <row r="198" spans="2:47" s="1" customFormat="1" ht="11.25">
      <c r="B198" s="32"/>
      <c r="D198" s="140" t="s">
        <v>130</v>
      </c>
      <c r="F198" s="141" t="s">
        <v>507</v>
      </c>
      <c r="I198" s="142"/>
      <c r="L198" s="32"/>
      <c r="M198" s="143"/>
      <c r="T198" s="53"/>
      <c r="AT198" s="17" t="s">
        <v>130</v>
      </c>
      <c r="AU198" s="17" t="s">
        <v>82</v>
      </c>
    </row>
    <row r="199" spans="2:51" s="13" customFormat="1" ht="11.25">
      <c r="B199" s="151"/>
      <c r="D199" s="145" t="s">
        <v>132</v>
      </c>
      <c r="E199" s="152" t="s">
        <v>19</v>
      </c>
      <c r="F199" s="153" t="s">
        <v>508</v>
      </c>
      <c r="H199" s="154">
        <v>1</v>
      </c>
      <c r="I199" s="155"/>
      <c r="L199" s="151"/>
      <c r="M199" s="156"/>
      <c r="T199" s="157"/>
      <c r="AT199" s="152" t="s">
        <v>132</v>
      </c>
      <c r="AU199" s="152" t="s">
        <v>82</v>
      </c>
      <c r="AV199" s="13" t="s">
        <v>82</v>
      </c>
      <c r="AW199" s="13" t="s">
        <v>33</v>
      </c>
      <c r="AX199" s="13" t="s">
        <v>72</v>
      </c>
      <c r="AY199" s="152" t="s">
        <v>121</v>
      </c>
    </row>
    <row r="200" spans="2:51" s="14" customFormat="1" ht="11.25">
      <c r="B200" s="158"/>
      <c r="D200" s="145" t="s">
        <v>132</v>
      </c>
      <c r="E200" s="159" t="s">
        <v>19</v>
      </c>
      <c r="F200" s="160" t="s">
        <v>135</v>
      </c>
      <c r="H200" s="161">
        <v>1</v>
      </c>
      <c r="I200" s="162"/>
      <c r="L200" s="158"/>
      <c r="M200" s="163"/>
      <c r="T200" s="164"/>
      <c r="AT200" s="159" t="s">
        <v>132</v>
      </c>
      <c r="AU200" s="159" t="s">
        <v>82</v>
      </c>
      <c r="AV200" s="14" t="s">
        <v>128</v>
      </c>
      <c r="AW200" s="14" t="s">
        <v>33</v>
      </c>
      <c r="AX200" s="14" t="s">
        <v>80</v>
      </c>
      <c r="AY200" s="159" t="s">
        <v>121</v>
      </c>
    </row>
    <row r="201" spans="2:65" s="1" customFormat="1" ht="16.5" customHeight="1">
      <c r="B201" s="32"/>
      <c r="C201" s="165" t="s">
        <v>270</v>
      </c>
      <c r="D201" s="165" t="s">
        <v>226</v>
      </c>
      <c r="E201" s="166" t="s">
        <v>509</v>
      </c>
      <c r="F201" s="167" t="s">
        <v>510</v>
      </c>
      <c r="G201" s="168" t="s">
        <v>323</v>
      </c>
      <c r="H201" s="169">
        <v>1</v>
      </c>
      <c r="I201" s="170"/>
      <c r="J201" s="171">
        <f>ROUND(I201*H201,2)</f>
        <v>0</v>
      </c>
      <c r="K201" s="167" t="s">
        <v>127</v>
      </c>
      <c r="L201" s="172"/>
      <c r="M201" s="173" t="s">
        <v>19</v>
      </c>
      <c r="N201" s="174" t="s">
        <v>43</v>
      </c>
      <c r="P201" s="136">
        <f>O201*H201</f>
        <v>0</v>
      </c>
      <c r="Q201" s="136">
        <v>0.0025</v>
      </c>
      <c r="R201" s="136">
        <f>Q201*H201</f>
        <v>0.0025</v>
      </c>
      <c r="S201" s="136">
        <v>0</v>
      </c>
      <c r="T201" s="137">
        <f>S201*H201</f>
        <v>0</v>
      </c>
      <c r="AR201" s="138" t="s">
        <v>177</v>
      </c>
      <c r="AT201" s="138" t="s">
        <v>226</v>
      </c>
      <c r="AU201" s="138" t="s">
        <v>82</v>
      </c>
      <c r="AY201" s="17" t="s">
        <v>121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7" t="s">
        <v>80</v>
      </c>
      <c r="BK201" s="139">
        <f>ROUND(I201*H201,2)</f>
        <v>0</v>
      </c>
      <c r="BL201" s="17" t="s">
        <v>128</v>
      </c>
      <c r="BM201" s="138" t="s">
        <v>511</v>
      </c>
    </row>
    <row r="202" spans="2:51" s="13" customFormat="1" ht="11.25">
      <c r="B202" s="151"/>
      <c r="D202" s="145" t="s">
        <v>132</v>
      </c>
      <c r="E202" s="152" t="s">
        <v>19</v>
      </c>
      <c r="F202" s="153" t="s">
        <v>508</v>
      </c>
      <c r="H202" s="154">
        <v>1</v>
      </c>
      <c r="I202" s="155"/>
      <c r="L202" s="151"/>
      <c r="M202" s="156"/>
      <c r="T202" s="157"/>
      <c r="AT202" s="152" t="s">
        <v>132</v>
      </c>
      <c r="AU202" s="152" t="s">
        <v>82</v>
      </c>
      <c r="AV202" s="13" t="s">
        <v>82</v>
      </c>
      <c r="AW202" s="13" t="s">
        <v>33</v>
      </c>
      <c r="AX202" s="13" t="s">
        <v>72</v>
      </c>
      <c r="AY202" s="152" t="s">
        <v>121</v>
      </c>
    </row>
    <row r="203" spans="2:51" s="14" customFormat="1" ht="11.25">
      <c r="B203" s="158"/>
      <c r="D203" s="145" t="s">
        <v>132</v>
      </c>
      <c r="E203" s="159" t="s">
        <v>19</v>
      </c>
      <c r="F203" s="160" t="s">
        <v>135</v>
      </c>
      <c r="H203" s="161">
        <v>1</v>
      </c>
      <c r="I203" s="162"/>
      <c r="L203" s="158"/>
      <c r="M203" s="163"/>
      <c r="T203" s="164"/>
      <c r="AT203" s="159" t="s">
        <v>132</v>
      </c>
      <c r="AU203" s="159" t="s">
        <v>82</v>
      </c>
      <c r="AV203" s="14" t="s">
        <v>128</v>
      </c>
      <c r="AW203" s="14" t="s">
        <v>33</v>
      </c>
      <c r="AX203" s="14" t="s">
        <v>80</v>
      </c>
      <c r="AY203" s="159" t="s">
        <v>121</v>
      </c>
    </row>
    <row r="204" spans="2:65" s="1" customFormat="1" ht="16.5" customHeight="1">
      <c r="B204" s="32"/>
      <c r="C204" s="127" t="s">
        <v>278</v>
      </c>
      <c r="D204" s="127" t="s">
        <v>123</v>
      </c>
      <c r="E204" s="128" t="s">
        <v>512</v>
      </c>
      <c r="F204" s="129" t="s">
        <v>513</v>
      </c>
      <c r="G204" s="130" t="s">
        <v>323</v>
      </c>
      <c r="H204" s="131">
        <v>1</v>
      </c>
      <c r="I204" s="132"/>
      <c r="J204" s="133">
        <f>ROUND(I204*H204,2)</f>
        <v>0</v>
      </c>
      <c r="K204" s="129" t="s">
        <v>127</v>
      </c>
      <c r="L204" s="32"/>
      <c r="M204" s="134" t="s">
        <v>19</v>
      </c>
      <c r="N204" s="135" t="s">
        <v>43</v>
      </c>
      <c r="P204" s="136">
        <f>O204*H204</f>
        <v>0</v>
      </c>
      <c r="Q204" s="136">
        <v>0.10941</v>
      </c>
      <c r="R204" s="136">
        <f>Q204*H204</f>
        <v>0.10941</v>
      </c>
      <c r="S204" s="136">
        <v>0</v>
      </c>
      <c r="T204" s="137">
        <f>S204*H204</f>
        <v>0</v>
      </c>
      <c r="AR204" s="138" t="s">
        <v>128</v>
      </c>
      <c r="AT204" s="138" t="s">
        <v>123</v>
      </c>
      <c r="AU204" s="138" t="s">
        <v>82</v>
      </c>
      <c r="AY204" s="17" t="s">
        <v>121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7" t="s">
        <v>80</v>
      </c>
      <c r="BK204" s="139">
        <f>ROUND(I204*H204,2)</f>
        <v>0</v>
      </c>
      <c r="BL204" s="17" t="s">
        <v>128</v>
      </c>
      <c r="BM204" s="138" t="s">
        <v>514</v>
      </c>
    </row>
    <row r="205" spans="2:47" s="1" customFormat="1" ht="11.25">
      <c r="B205" s="32"/>
      <c r="D205" s="140" t="s">
        <v>130</v>
      </c>
      <c r="F205" s="141" t="s">
        <v>515</v>
      </c>
      <c r="I205" s="142"/>
      <c r="L205" s="32"/>
      <c r="M205" s="143"/>
      <c r="T205" s="53"/>
      <c r="AT205" s="17" t="s">
        <v>130</v>
      </c>
      <c r="AU205" s="17" t="s">
        <v>82</v>
      </c>
    </row>
    <row r="206" spans="2:51" s="13" customFormat="1" ht="11.25">
      <c r="B206" s="151"/>
      <c r="D206" s="145" t="s">
        <v>132</v>
      </c>
      <c r="E206" s="152" t="s">
        <v>19</v>
      </c>
      <c r="F206" s="153" t="s">
        <v>80</v>
      </c>
      <c r="H206" s="154">
        <v>1</v>
      </c>
      <c r="I206" s="155"/>
      <c r="L206" s="151"/>
      <c r="M206" s="156"/>
      <c r="T206" s="157"/>
      <c r="AT206" s="152" t="s">
        <v>132</v>
      </c>
      <c r="AU206" s="152" t="s">
        <v>82</v>
      </c>
      <c r="AV206" s="13" t="s">
        <v>82</v>
      </c>
      <c r="AW206" s="13" t="s">
        <v>33</v>
      </c>
      <c r="AX206" s="13" t="s">
        <v>72</v>
      </c>
      <c r="AY206" s="152" t="s">
        <v>121</v>
      </c>
    </row>
    <row r="207" spans="2:51" s="14" customFormat="1" ht="11.25">
      <c r="B207" s="158"/>
      <c r="D207" s="145" t="s">
        <v>132</v>
      </c>
      <c r="E207" s="159" t="s">
        <v>19</v>
      </c>
      <c r="F207" s="160" t="s">
        <v>135</v>
      </c>
      <c r="H207" s="161">
        <v>1</v>
      </c>
      <c r="I207" s="162"/>
      <c r="L207" s="158"/>
      <c r="M207" s="163"/>
      <c r="T207" s="164"/>
      <c r="AT207" s="159" t="s">
        <v>132</v>
      </c>
      <c r="AU207" s="159" t="s">
        <v>82</v>
      </c>
      <c r="AV207" s="14" t="s">
        <v>128</v>
      </c>
      <c r="AW207" s="14" t="s">
        <v>33</v>
      </c>
      <c r="AX207" s="14" t="s">
        <v>80</v>
      </c>
      <c r="AY207" s="159" t="s">
        <v>121</v>
      </c>
    </row>
    <row r="208" spans="2:65" s="1" customFormat="1" ht="16.5" customHeight="1">
      <c r="B208" s="32"/>
      <c r="C208" s="165" t="s">
        <v>286</v>
      </c>
      <c r="D208" s="165" t="s">
        <v>226</v>
      </c>
      <c r="E208" s="166" t="s">
        <v>516</v>
      </c>
      <c r="F208" s="167" t="s">
        <v>517</v>
      </c>
      <c r="G208" s="168" t="s">
        <v>323</v>
      </c>
      <c r="H208" s="169">
        <v>1</v>
      </c>
      <c r="I208" s="170"/>
      <c r="J208" s="171">
        <f>ROUND(I208*H208,2)</f>
        <v>0</v>
      </c>
      <c r="K208" s="167" t="s">
        <v>127</v>
      </c>
      <c r="L208" s="172"/>
      <c r="M208" s="173" t="s">
        <v>19</v>
      </c>
      <c r="N208" s="174" t="s">
        <v>43</v>
      </c>
      <c r="P208" s="136">
        <f>O208*H208</f>
        <v>0</v>
      </c>
      <c r="Q208" s="136">
        <v>0.0061</v>
      </c>
      <c r="R208" s="136">
        <f>Q208*H208</f>
        <v>0.0061</v>
      </c>
      <c r="S208" s="136">
        <v>0</v>
      </c>
      <c r="T208" s="137">
        <f>S208*H208</f>
        <v>0</v>
      </c>
      <c r="AR208" s="138" t="s">
        <v>177</v>
      </c>
      <c r="AT208" s="138" t="s">
        <v>226</v>
      </c>
      <c r="AU208" s="138" t="s">
        <v>82</v>
      </c>
      <c r="AY208" s="17" t="s">
        <v>121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7" t="s">
        <v>80</v>
      </c>
      <c r="BK208" s="139">
        <f>ROUND(I208*H208,2)</f>
        <v>0</v>
      </c>
      <c r="BL208" s="17" t="s">
        <v>128</v>
      </c>
      <c r="BM208" s="138" t="s">
        <v>518</v>
      </c>
    </row>
    <row r="209" spans="2:51" s="13" customFormat="1" ht="11.25">
      <c r="B209" s="151"/>
      <c r="D209" s="145" t="s">
        <v>132</v>
      </c>
      <c r="E209" s="152" t="s">
        <v>19</v>
      </c>
      <c r="F209" s="153" t="s">
        <v>80</v>
      </c>
      <c r="H209" s="154">
        <v>1</v>
      </c>
      <c r="I209" s="155"/>
      <c r="L209" s="151"/>
      <c r="M209" s="156"/>
      <c r="T209" s="157"/>
      <c r="AT209" s="152" t="s">
        <v>132</v>
      </c>
      <c r="AU209" s="152" t="s">
        <v>82</v>
      </c>
      <c r="AV209" s="13" t="s">
        <v>82</v>
      </c>
      <c r="AW209" s="13" t="s">
        <v>33</v>
      </c>
      <c r="AX209" s="13" t="s">
        <v>72</v>
      </c>
      <c r="AY209" s="152" t="s">
        <v>121</v>
      </c>
    </row>
    <row r="210" spans="2:51" s="14" customFormat="1" ht="11.25">
      <c r="B210" s="158"/>
      <c r="D210" s="145" t="s">
        <v>132</v>
      </c>
      <c r="E210" s="159" t="s">
        <v>19</v>
      </c>
      <c r="F210" s="160" t="s">
        <v>135</v>
      </c>
      <c r="H210" s="161">
        <v>1</v>
      </c>
      <c r="I210" s="162"/>
      <c r="L210" s="158"/>
      <c r="M210" s="163"/>
      <c r="T210" s="164"/>
      <c r="AT210" s="159" t="s">
        <v>132</v>
      </c>
      <c r="AU210" s="159" t="s">
        <v>82</v>
      </c>
      <c r="AV210" s="14" t="s">
        <v>128</v>
      </c>
      <c r="AW210" s="14" t="s">
        <v>33</v>
      </c>
      <c r="AX210" s="14" t="s">
        <v>80</v>
      </c>
      <c r="AY210" s="159" t="s">
        <v>121</v>
      </c>
    </row>
    <row r="211" spans="2:65" s="1" customFormat="1" ht="24.2" customHeight="1">
      <c r="B211" s="32"/>
      <c r="C211" s="127" t="s">
        <v>292</v>
      </c>
      <c r="D211" s="127" t="s">
        <v>123</v>
      </c>
      <c r="E211" s="128" t="s">
        <v>328</v>
      </c>
      <c r="F211" s="129" t="s">
        <v>329</v>
      </c>
      <c r="G211" s="130" t="s">
        <v>172</v>
      </c>
      <c r="H211" s="131">
        <v>64.5</v>
      </c>
      <c r="I211" s="132"/>
      <c r="J211" s="133">
        <f>ROUND(I211*H211,2)</f>
        <v>0</v>
      </c>
      <c r="K211" s="129" t="s">
        <v>127</v>
      </c>
      <c r="L211" s="32"/>
      <c r="M211" s="134" t="s">
        <v>19</v>
      </c>
      <c r="N211" s="135" t="s">
        <v>43</v>
      </c>
      <c r="P211" s="136">
        <f>O211*H211</f>
        <v>0</v>
      </c>
      <c r="Q211" s="136">
        <v>0.1554</v>
      </c>
      <c r="R211" s="136">
        <f>Q211*H211</f>
        <v>10.0233</v>
      </c>
      <c r="S211" s="136">
        <v>0</v>
      </c>
      <c r="T211" s="137">
        <f>S211*H211</f>
        <v>0</v>
      </c>
      <c r="AR211" s="138" t="s">
        <v>128</v>
      </c>
      <c r="AT211" s="138" t="s">
        <v>123</v>
      </c>
      <c r="AU211" s="138" t="s">
        <v>82</v>
      </c>
      <c r="AY211" s="17" t="s">
        <v>121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17" t="s">
        <v>80</v>
      </c>
      <c r="BK211" s="139">
        <f>ROUND(I211*H211,2)</f>
        <v>0</v>
      </c>
      <c r="BL211" s="17" t="s">
        <v>128</v>
      </c>
      <c r="BM211" s="138" t="s">
        <v>519</v>
      </c>
    </row>
    <row r="212" spans="2:47" s="1" customFormat="1" ht="11.25">
      <c r="B212" s="32"/>
      <c r="D212" s="140" t="s">
        <v>130</v>
      </c>
      <c r="F212" s="141" t="s">
        <v>331</v>
      </c>
      <c r="I212" s="142"/>
      <c r="L212" s="32"/>
      <c r="M212" s="143"/>
      <c r="T212" s="53"/>
      <c r="AT212" s="17" t="s">
        <v>130</v>
      </c>
      <c r="AU212" s="17" t="s">
        <v>82</v>
      </c>
    </row>
    <row r="213" spans="2:51" s="13" customFormat="1" ht="11.25">
      <c r="B213" s="151"/>
      <c r="D213" s="145" t="s">
        <v>132</v>
      </c>
      <c r="E213" s="152" t="s">
        <v>19</v>
      </c>
      <c r="F213" s="153" t="s">
        <v>520</v>
      </c>
      <c r="H213" s="154">
        <v>1.5</v>
      </c>
      <c r="I213" s="155"/>
      <c r="L213" s="151"/>
      <c r="M213" s="156"/>
      <c r="T213" s="157"/>
      <c r="AT213" s="152" t="s">
        <v>132</v>
      </c>
      <c r="AU213" s="152" t="s">
        <v>82</v>
      </c>
      <c r="AV213" s="13" t="s">
        <v>82</v>
      </c>
      <c r="AW213" s="13" t="s">
        <v>33</v>
      </c>
      <c r="AX213" s="13" t="s">
        <v>72</v>
      </c>
      <c r="AY213" s="152" t="s">
        <v>121</v>
      </c>
    </row>
    <row r="214" spans="2:51" s="13" customFormat="1" ht="11.25">
      <c r="B214" s="151"/>
      <c r="D214" s="145" t="s">
        <v>132</v>
      </c>
      <c r="E214" s="152" t="s">
        <v>19</v>
      </c>
      <c r="F214" s="153" t="s">
        <v>521</v>
      </c>
      <c r="H214" s="154">
        <v>1</v>
      </c>
      <c r="I214" s="155"/>
      <c r="L214" s="151"/>
      <c r="M214" s="156"/>
      <c r="T214" s="157"/>
      <c r="AT214" s="152" t="s">
        <v>132</v>
      </c>
      <c r="AU214" s="152" t="s">
        <v>82</v>
      </c>
      <c r="AV214" s="13" t="s">
        <v>82</v>
      </c>
      <c r="AW214" s="13" t="s">
        <v>33</v>
      </c>
      <c r="AX214" s="13" t="s">
        <v>72</v>
      </c>
      <c r="AY214" s="152" t="s">
        <v>121</v>
      </c>
    </row>
    <row r="215" spans="2:51" s="13" customFormat="1" ht="11.25">
      <c r="B215" s="151"/>
      <c r="D215" s="145" t="s">
        <v>132</v>
      </c>
      <c r="E215" s="152" t="s">
        <v>19</v>
      </c>
      <c r="F215" s="153" t="s">
        <v>522</v>
      </c>
      <c r="H215" s="154">
        <v>62</v>
      </c>
      <c r="I215" s="155"/>
      <c r="L215" s="151"/>
      <c r="M215" s="156"/>
      <c r="T215" s="157"/>
      <c r="AT215" s="152" t="s">
        <v>132</v>
      </c>
      <c r="AU215" s="152" t="s">
        <v>82</v>
      </c>
      <c r="AV215" s="13" t="s">
        <v>82</v>
      </c>
      <c r="AW215" s="13" t="s">
        <v>33</v>
      </c>
      <c r="AX215" s="13" t="s">
        <v>72</v>
      </c>
      <c r="AY215" s="152" t="s">
        <v>121</v>
      </c>
    </row>
    <row r="216" spans="2:51" s="14" customFormat="1" ht="11.25">
      <c r="B216" s="158"/>
      <c r="D216" s="145" t="s">
        <v>132</v>
      </c>
      <c r="E216" s="159" t="s">
        <v>19</v>
      </c>
      <c r="F216" s="160" t="s">
        <v>135</v>
      </c>
      <c r="H216" s="161">
        <v>64.5</v>
      </c>
      <c r="I216" s="162"/>
      <c r="L216" s="158"/>
      <c r="M216" s="163"/>
      <c r="T216" s="164"/>
      <c r="AT216" s="159" t="s">
        <v>132</v>
      </c>
      <c r="AU216" s="159" t="s">
        <v>82</v>
      </c>
      <c r="AV216" s="14" t="s">
        <v>128</v>
      </c>
      <c r="AW216" s="14" t="s">
        <v>33</v>
      </c>
      <c r="AX216" s="14" t="s">
        <v>80</v>
      </c>
      <c r="AY216" s="159" t="s">
        <v>121</v>
      </c>
    </row>
    <row r="217" spans="2:65" s="1" customFormat="1" ht="16.5" customHeight="1">
      <c r="B217" s="32"/>
      <c r="C217" s="165" t="s">
        <v>297</v>
      </c>
      <c r="D217" s="165" t="s">
        <v>226</v>
      </c>
      <c r="E217" s="166" t="s">
        <v>336</v>
      </c>
      <c r="F217" s="167" t="s">
        <v>337</v>
      </c>
      <c r="G217" s="168" t="s">
        <v>172</v>
      </c>
      <c r="H217" s="169">
        <v>1.5</v>
      </c>
      <c r="I217" s="170"/>
      <c r="J217" s="171">
        <f>ROUND(I217*H217,2)</f>
        <v>0</v>
      </c>
      <c r="K217" s="167" t="s">
        <v>127</v>
      </c>
      <c r="L217" s="172"/>
      <c r="M217" s="173" t="s">
        <v>19</v>
      </c>
      <c r="N217" s="174" t="s">
        <v>43</v>
      </c>
      <c r="P217" s="136">
        <f>O217*H217</f>
        <v>0</v>
      </c>
      <c r="Q217" s="136">
        <v>0.0483</v>
      </c>
      <c r="R217" s="136">
        <f>Q217*H217</f>
        <v>0.07245</v>
      </c>
      <c r="S217" s="136">
        <v>0</v>
      </c>
      <c r="T217" s="137">
        <f>S217*H217</f>
        <v>0</v>
      </c>
      <c r="AR217" s="138" t="s">
        <v>177</v>
      </c>
      <c r="AT217" s="138" t="s">
        <v>226</v>
      </c>
      <c r="AU217" s="138" t="s">
        <v>82</v>
      </c>
      <c r="AY217" s="17" t="s">
        <v>121</v>
      </c>
      <c r="BE217" s="139">
        <f>IF(N217="základní",J217,0)</f>
        <v>0</v>
      </c>
      <c r="BF217" s="139">
        <f>IF(N217="snížená",J217,0)</f>
        <v>0</v>
      </c>
      <c r="BG217" s="139">
        <f>IF(N217="zákl. přenesená",J217,0)</f>
        <v>0</v>
      </c>
      <c r="BH217" s="139">
        <f>IF(N217="sníž. přenesená",J217,0)</f>
        <v>0</v>
      </c>
      <c r="BI217" s="139">
        <f>IF(N217="nulová",J217,0)</f>
        <v>0</v>
      </c>
      <c r="BJ217" s="17" t="s">
        <v>80</v>
      </c>
      <c r="BK217" s="139">
        <f>ROUND(I217*H217,2)</f>
        <v>0</v>
      </c>
      <c r="BL217" s="17" t="s">
        <v>128</v>
      </c>
      <c r="BM217" s="138" t="s">
        <v>523</v>
      </c>
    </row>
    <row r="218" spans="2:51" s="13" customFormat="1" ht="11.25">
      <c r="B218" s="151"/>
      <c r="D218" s="145" t="s">
        <v>132</v>
      </c>
      <c r="E218" s="152" t="s">
        <v>19</v>
      </c>
      <c r="F218" s="153" t="s">
        <v>524</v>
      </c>
      <c r="H218" s="154">
        <v>1.5</v>
      </c>
      <c r="I218" s="155"/>
      <c r="L218" s="151"/>
      <c r="M218" s="156"/>
      <c r="T218" s="157"/>
      <c r="AT218" s="152" t="s">
        <v>132</v>
      </c>
      <c r="AU218" s="152" t="s">
        <v>82</v>
      </c>
      <c r="AV218" s="13" t="s">
        <v>82</v>
      </c>
      <c r="AW218" s="13" t="s">
        <v>33</v>
      </c>
      <c r="AX218" s="13" t="s">
        <v>72</v>
      </c>
      <c r="AY218" s="152" t="s">
        <v>121</v>
      </c>
    </row>
    <row r="219" spans="2:51" s="14" customFormat="1" ht="11.25">
      <c r="B219" s="158"/>
      <c r="D219" s="145" t="s">
        <v>132</v>
      </c>
      <c r="E219" s="159" t="s">
        <v>19</v>
      </c>
      <c r="F219" s="160" t="s">
        <v>135</v>
      </c>
      <c r="H219" s="161">
        <v>1.5</v>
      </c>
      <c r="I219" s="162"/>
      <c r="L219" s="158"/>
      <c r="M219" s="163"/>
      <c r="T219" s="164"/>
      <c r="AT219" s="159" t="s">
        <v>132</v>
      </c>
      <c r="AU219" s="159" t="s">
        <v>82</v>
      </c>
      <c r="AV219" s="14" t="s">
        <v>128</v>
      </c>
      <c r="AW219" s="14" t="s">
        <v>33</v>
      </c>
      <c r="AX219" s="14" t="s">
        <v>80</v>
      </c>
      <c r="AY219" s="159" t="s">
        <v>121</v>
      </c>
    </row>
    <row r="220" spans="2:65" s="1" customFormat="1" ht="16.5" customHeight="1">
      <c r="B220" s="32"/>
      <c r="C220" s="165" t="s">
        <v>304</v>
      </c>
      <c r="D220" s="165" t="s">
        <v>226</v>
      </c>
      <c r="E220" s="166" t="s">
        <v>341</v>
      </c>
      <c r="F220" s="167" t="s">
        <v>342</v>
      </c>
      <c r="G220" s="168" t="s">
        <v>172</v>
      </c>
      <c r="H220" s="169">
        <v>1</v>
      </c>
      <c r="I220" s="170"/>
      <c r="J220" s="171">
        <f>ROUND(I220*H220,2)</f>
        <v>0</v>
      </c>
      <c r="K220" s="167" t="s">
        <v>127</v>
      </c>
      <c r="L220" s="172"/>
      <c r="M220" s="173" t="s">
        <v>19</v>
      </c>
      <c r="N220" s="174" t="s">
        <v>43</v>
      </c>
      <c r="P220" s="136">
        <f>O220*H220</f>
        <v>0</v>
      </c>
      <c r="Q220" s="136">
        <v>0.06567</v>
      </c>
      <c r="R220" s="136">
        <f>Q220*H220</f>
        <v>0.06567</v>
      </c>
      <c r="S220" s="136">
        <v>0</v>
      </c>
      <c r="T220" s="137">
        <f>S220*H220</f>
        <v>0</v>
      </c>
      <c r="AR220" s="138" t="s">
        <v>177</v>
      </c>
      <c r="AT220" s="138" t="s">
        <v>226</v>
      </c>
      <c r="AU220" s="138" t="s">
        <v>82</v>
      </c>
      <c r="AY220" s="17" t="s">
        <v>121</v>
      </c>
      <c r="BE220" s="139">
        <f>IF(N220="základní",J220,0)</f>
        <v>0</v>
      </c>
      <c r="BF220" s="139">
        <f>IF(N220="snížená",J220,0)</f>
        <v>0</v>
      </c>
      <c r="BG220" s="139">
        <f>IF(N220="zákl. přenesená",J220,0)</f>
        <v>0</v>
      </c>
      <c r="BH220" s="139">
        <f>IF(N220="sníž. přenesená",J220,0)</f>
        <v>0</v>
      </c>
      <c r="BI220" s="139">
        <f>IF(N220="nulová",J220,0)</f>
        <v>0</v>
      </c>
      <c r="BJ220" s="17" t="s">
        <v>80</v>
      </c>
      <c r="BK220" s="139">
        <f>ROUND(I220*H220,2)</f>
        <v>0</v>
      </c>
      <c r="BL220" s="17" t="s">
        <v>128</v>
      </c>
      <c r="BM220" s="138" t="s">
        <v>525</v>
      </c>
    </row>
    <row r="221" spans="2:51" s="13" customFormat="1" ht="11.25">
      <c r="B221" s="151"/>
      <c r="D221" s="145" t="s">
        <v>132</v>
      </c>
      <c r="E221" s="152" t="s">
        <v>19</v>
      </c>
      <c r="F221" s="153" t="s">
        <v>526</v>
      </c>
      <c r="H221" s="154">
        <v>1</v>
      </c>
      <c r="I221" s="155"/>
      <c r="L221" s="151"/>
      <c r="M221" s="156"/>
      <c r="T221" s="157"/>
      <c r="AT221" s="152" t="s">
        <v>132</v>
      </c>
      <c r="AU221" s="152" t="s">
        <v>82</v>
      </c>
      <c r="AV221" s="13" t="s">
        <v>82</v>
      </c>
      <c r="AW221" s="13" t="s">
        <v>33</v>
      </c>
      <c r="AX221" s="13" t="s">
        <v>72</v>
      </c>
      <c r="AY221" s="152" t="s">
        <v>121</v>
      </c>
    </row>
    <row r="222" spans="2:51" s="14" customFormat="1" ht="11.25">
      <c r="B222" s="158"/>
      <c r="D222" s="145" t="s">
        <v>132</v>
      </c>
      <c r="E222" s="159" t="s">
        <v>19</v>
      </c>
      <c r="F222" s="160" t="s">
        <v>135</v>
      </c>
      <c r="H222" s="161">
        <v>1</v>
      </c>
      <c r="I222" s="162"/>
      <c r="L222" s="158"/>
      <c r="M222" s="163"/>
      <c r="T222" s="164"/>
      <c r="AT222" s="159" t="s">
        <v>132</v>
      </c>
      <c r="AU222" s="159" t="s">
        <v>82</v>
      </c>
      <c r="AV222" s="14" t="s">
        <v>128</v>
      </c>
      <c r="AW222" s="14" t="s">
        <v>33</v>
      </c>
      <c r="AX222" s="14" t="s">
        <v>80</v>
      </c>
      <c r="AY222" s="159" t="s">
        <v>121</v>
      </c>
    </row>
    <row r="223" spans="2:65" s="1" customFormat="1" ht="16.5" customHeight="1">
      <c r="B223" s="32"/>
      <c r="C223" s="165" t="s">
        <v>311</v>
      </c>
      <c r="D223" s="165" t="s">
        <v>226</v>
      </c>
      <c r="E223" s="166" t="s">
        <v>345</v>
      </c>
      <c r="F223" s="167" t="s">
        <v>346</v>
      </c>
      <c r="G223" s="168" t="s">
        <v>172</v>
      </c>
      <c r="H223" s="169">
        <v>62</v>
      </c>
      <c r="I223" s="170"/>
      <c r="J223" s="171">
        <f>ROUND(I223*H223,2)</f>
        <v>0</v>
      </c>
      <c r="K223" s="167" t="s">
        <v>127</v>
      </c>
      <c r="L223" s="172"/>
      <c r="M223" s="173" t="s">
        <v>19</v>
      </c>
      <c r="N223" s="174" t="s">
        <v>43</v>
      </c>
      <c r="P223" s="136">
        <f>O223*H223</f>
        <v>0</v>
      </c>
      <c r="Q223" s="136">
        <v>0.08</v>
      </c>
      <c r="R223" s="136">
        <f>Q223*H223</f>
        <v>4.96</v>
      </c>
      <c r="S223" s="136">
        <v>0</v>
      </c>
      <c r="T223" s="137">
        <f>S223*H223</f>
        <v>0</v>
      </c>
      <c r="AR223" s="138" t="s">
        <v>177</v>
      </c>
      <c r="AT223" s="138" t="s">
        <v>226</v>
      </c>
      <c r="AU223" s="138" t="s">
        <v>82</v>
      </c>
      <c r="AY223" s="17" t="s">
        <v>121</v>
      </c>
      <c r="BE223" s="139">
        <f>IF(N223="základní",J223,0)</f>
        <v>0</v>
      </c>
      <c r="BF223" s="139">
        <f>IF(N223="snížená",J223,0)</f>
        <v>0</v>
      </c>
      <c r="BG223" s="139">
        <f>IF(N223="zákl. přenesená",J223,0)</f>
        <v>0</v>
      </c>
      <c r="BH223" s="139">
        <f>IF(N223="sníž. přenesená",J223,0)</f>
        <v>0</v>
      </c>
      <c r="BI223" s="139">
        <f>IF(N223="nulová",J223,0)</f>
        <v>0</v>
      </c>
      <c r="BJ223" s="17" t="s">
        <v>80</v>
      </c>
      <c r="BK223" s="139">
        <f>ROUND(I223*H223,2)</f>
        <v>0</v>
      </c>
      <c r="BL223" s="17" t="s">
        <v>128</v>
      </c>
      <c r="BM223" s="138" t="s">
        <v>527</v>
      </c>
    </row>
    <row r="224" spans="2:51" s="13" customFormat="1" ht="11.25">
      <c r="B224" s="151"/>
      <c r="D224" s="145" t="s">
        <v>132</v>
      </c>
      <c r="E224" s="152" t="s">
        <v>19</v>
      </c>
      <c r="F224" s="153" t="s">
        <v>528</v>
      </c>
      <c r="H224" s="154">
        <v>62</v>
      </c>
      <c r="I224" s="155"/>
      <c r="L224" s="151"/>
      <c r="M224" s="156"/>
      <c r="T224" s="157"/>
      <c r="AT224" s="152" t="s">
        <v>132</v>
      </c>
      <c r="AU224" s="152" t="s">
        <v>82</v>
      </c>
      <c r="AV224" s="13" t="s">
        <v>82</v>
      </c>
      <c r="AW224" s="13" t="s">
        <v>33</v>
      </c>
      <c r="AX224" s="13" t="s">
        <v>72</v>
      </c>
      <c r="AY224" s="152" t="s">
        <v>121</v>
      </c>
    </row>
    <row r="225" spans="2:51" s="14" customFormat="1" ht="11.25">
      <c r="B225" s="158"/>
      <c r="D225" s="145" t="s">
        <v>132</v>
      </c>
      <c r="E225" s="159" t="s">
        <v>19</v>
      </c>
      <c r="F225" s="160" t="s">
        <v>135</v>
      </c>
      <c r="H225" s="161">
        <v>62</v>
      </c>
      <c r="I225" s="162"/>
      <c r="L225" s="158"/>
      <c r="M225" s="163"/>
      <c r="T225" s="164"/>
      <c r="AT225" s="159" t="s">
        <v>132</v>
      </c>
      <c r="AU225" s="159" t="s">
        <v>82</v>
      </c>
      <c r="AV225" s="14" t="s">
        <v>128</v>
      </c>
      <c r="AW225" s="14" t="s">
        <v>33</v>
      </c>
      <c r="AX225" s="14" t="s">
        <v>80</v>
      </c>
      <c r="AY225" s="159" t="s">
        <v>121</v>
      </c>
    </row>
    <row r="226" spans="2:65" s="1" customFormat="1" ht="33" customHeight="1">
      <c r="B226" s="32"/>
      <c r="C226" s="127" t="s">
        <v>320</v>
      </c>
      <c r="D226" s="127" t="s">
        <v>123</v>
      </c>
      <c r="E226" s="128" t="s">
        <v>350</v>
      </c>
      <c r="F226" s="129" t="s">
        <v>351</v>
      </c>
      <c r="G226" s="130" t="s">
        <v>172</v>
      </c>
      <c r="H226" s="131">
        <v>99</v>
      </c>
      <c r="I226" s="132"/>
      <c r="J226" s="133">
        <f>ROUND(I226*H226,2)</f>
        <v>0</v>
      </c>
      <c r="K226" s="129" t="s">
        <v>19</v>
      </c>
      <c r="L226" s="32"/>
      <c r="M226" s="134" t="s">
        <v>19</v>
      </c>
      <c r="N226" s="135" t="s">
        <v>43</v>
      </c>
      <c r="P226" s="136">
        <f>O226*H226</f>
        <v>0</v>
      </c>
      <c r="Q226" s="136">
        <v>0.1294996</v>
      </c>
      <c r="R226" s="136">
        <f>Q226*H226</f>
        <v>12.8204604</v>
      </c>
      <c r="S226" s="136">
        <v>0</v>
      </c>
      <c r="T226" s="137">
        <f>S226*H226</f>
        <v>0</v>
      </c>
      <c r="AR226" s="138" t="s">
        <v>128</v>
      </c>
      <c r="AT226" s="138" t="s">
        <v>123</v>
      </c>
      <c r="AU226" s="138" t="s">
        <v>82</v>
      </c>
      <c r="AY226" s="17" t="s">
        <v>121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80</v>
      </c>
      <c r="BK226" s="139">
        <f>ROUND(I226*H226,2)</f>
        <v>0</v>
      </c>
      <c r="BL226" s="17" t="s">
        <v>128</v>
      </c>
      <c r="BM226" s="138" t="s">
        <v>529</v>
      </c>
    </row>
    <row r="227" spans="2:51" s="12" customFormat="1" ht="11.25">
      <c r="B227" s="144"/>
      <c r="D227" s="145" t="s">
        <v>132</v>
      </c>
      <c r="E227" s="146" t="s">
        <v>19</v>
      </c>
      <c r="F227" s="147" t="s">
        <v>275</v>
      </c>
      <c r="H227" s="146" t="s">
        <v>19</v>
      </c>
      <c r="I227" s="148"/>
      <c r="L227" s="144"/>
      <c r="M227" s="149"/>
      <c r="T227" s="150"/>
      <c r="AT227" s="146" t="s">
        <v>132</v>
      </c>
      <c r="AU227" s="146" t="s">
        <v>82</v>
      </c>
      <c r="AV227" s="12" t="s">
        <v>80</v>
      </c>
      <c r="AW227" s="12" t="s">
        <v>33</v>
      </c>
      <c r="AX227" s="12" t="s">
        <v>72</v>
      </c>
      <c r="AY227" s="146" t="s">
        <v>121</v>
      </c>
    </row>
    <row r="228" spans="2:51" s="13" customFormat="1" ht="11.25">
      <c r="B228" s="151"/>
      <c r="D228" s="145" t="s">
        <v>132</v>
      </c>
      <c r="E228" s="152" t="s">
        <v>19</v>
      </c>
      <c r="F228" s="153" t="s">
        <v>530</v>
      </c>
      <c r="H228" s="154">
        <v>47</v>
      </c>
      <c r="I228" s="155"/>
      <c r="L228" s="151"/>
      <c r="M228" s="156"/>
      <c r="T228" s="157"/>
      <c r="AT228" s="152" t="s">
        <v>132</v>
      </c>
      <c r="AU228" s="152" t="s">
        <v>82</v>
      </c>
      <c r="AV228" s="13" t="s">
        <v>82</v>
      </c>
      <c r="AW228" s="13" t="s">
        <v>33</v>
      </c>
      <c r="AX228" s="13" t="s">
        <v>72</v>
      </c>
      <c r="AY228" s="152" t="s">
        <v>121</v>
      </c>
    </row>
    <row r="229" spans="2:51" s="13" customFormat="1" ht="11.25">
      <c r="B229" s="151"/>
      <c r="D229" s="145" t="s">
        <v>132</v>
      </c>
      <c r="E229" s="152" t="s">
        <v>19</v>
      </c>
      <c r="F229" s="153" t="s">
        <v>531</v>
      </c>
      <c r="H229" s="154">
        <v>52</v>
      </c>
      <c r="I229" s="155"/>
      <c r="L229" s="151"/>
      <c r="M229" s="156"/>
      <c r="T229" s="157"/>
      <c r="AT229" s="152" t="s">
        <v>132</v>
      </c>
      <c r="AU229" s="152" t="s">
        <v>82</v>
      </c>
      <c r="AV229" s="13" t="s">
        <v>82</v>
      </c>
      <c r="AW229" s="13" t="s">
        <v>33</v>
      </c>
      <c r="AX229" s="13" t="s">
        <v>72</v>
      </c>
      <c r="AY229" s="152" t="s">
        <v>121</v>
      </c>
    </row>
    <row r="230" spans="2:51" s="14" customFormat="1" ht="11.25">
      <c r="B230" s="158"/>
      <c r="D230" s="145" t="s">
        <v>132</v>
      </c>
      <c r="E230" s="159" t="s">
        <v>19</v>
      </c>
      <c r="F230" s="160" t="s">
        <v>135</v>
      </c>
      <c r="H230" s="161">
        <v>99</v>
      </c>
      <c r="I230" s="162"/>
      <c r="L230" s="158"/>
      <c r="M230" s="163"/>
      <c r="T230" s="164"/>
      <c r="AT230" s="159" t="s">
        <v>132</v>
      </c>
      <c r="AU230" s="159" t="s">
        <v>82</v>
      </c>
      <c r="AV230" s="14" t="s">
        <v>128</v>
      </c>
      <c r="AW230" s="14" t="s">
        <v>33</v>
      </c>
      <c r="AX230" s="14" t="s">
        <v>80</v>
      </c>
      <c r="AY230" s="159" t="s">
        <v>121</v>
      </c>
    </row>
    <row r="231" spans="2:65" s="1" customFormat="1" ht="16.5" customHeight="1">
      <c r="B231" s="32"/>
      <c r="C231" s="165" t="s">
        <v>327</v>
      </c>
      <c r="D231" s="165" t="s">
        <v>226</v>
      </c>
      <c r="E231" s="166" t="s">
        <v>356</v>
      </c>
      <c r="F231" s="167" t="s">
        <v>357</v>
      </c>
      <c r="G231" s="168" t="s">
        <v>172</v>
      </c>
      <c r="H231" s="169">
        <v>47</v>
      </c>
      <c r="I231" s="170"/>
      <c r="J231" s="171">
        <f>ROUND(I231*H231,2)</f>
        <v>0</v>
      </c>
      <c r="K231" s="167" t="s">
        <v>127</v>
      </c>
      <c r="L231" s="172"/>
      <c r="M231" s="173" t="s">
        <v>19</v>
      </c>
      <c r="N231" s="174" t="s">
        <v>43</v>
      </c>
      <c r="P231" s="136">
        <f>O231*H231</f>
        <v>0</v>
      </c>
      <c r="Q231" s="136">
        <v>0.028</v>
      </c>
      <c r="R231" s="136">
        <f>Q231*H231</f>
        <v>1.316</v>
      </c>
      <c r="S231" s="136">
        <v>0</v>
      </c>
      <c r="T231" s="137">
        <f>S231*H231</f>
        <v>0</v>
      </c>
      <c r="AR231" s="138" t="s">
        <v>177</v>
      </c>
      <c r="AT231" s="138" t="s">
        <v>226</v>
      </c>
      <c r="AU231" s="138" t="s">
        <v>82</v>
      </c>
      <c r="AY231" s="17" t="s">
        <v>121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17" t="s">
        <v>80</v>
      </c>
      <c r="BK231" s="139">
        <f>ROUND(I231*H231,2)</f>
        <v>0</v>
      </c>
      <c r="BL231" s="17" t="s">
        <v>128</v>
      </c>
      <c r="BM231" s="138" t="s">
        <v>532</v>
      </c>
    </row>
    <row r="232" spans="2:51" s="13" customFormat="1" ht="11.25">
      <c r="B232" s="151"/>
      <c r="D232" s="145" t="s">
        <v>132</v>
      </c>
      <c r="E232" s="152" t="s">
        <v>19</v>
      </c>
      <c r="F232" s="153" t="s">
        <v>533</v>
      </c>
      <c r="H232" s="154">
        <v>47</v>
      </c>
      <c r="I232" s="155"/>
      <c r="L232" s="151"/>
      <c r="M232" s="156"/>
      <c r="T232" s="157"/>
      <c r="AT232" s="152" t="s">
        <v>132</v>
      </c>
      <c r="AU232" s="152" t="s">
        <v>82</v>
      </c>
      <c r="AV232" s="13" t="s">
        <v>82</v>
      </c>
      <c r="AW232" s="13" t="s">
        <v>33</v>
      </c>
      <c r="AX232" s="13" t="s">
        <v>72</v>
      </c>
      <c r="AY232" s="152" t="s">
        <v>121</v>
      </c>
    </row>
    <row r="233" spans="2:51" s="14" customFormat="1" ht="11.25">
      <c r="B233" s="158"/>
      <c r="D233" s="145" t="s">
        <v>132</v>
      </c>
      <c r="E233" s="159" t="s">
        <v>19</v>
      </c>
      <c r="F233" s="160" t="s">
        <v>135</v>
      </c>
      <c r="H233" s="161">
        <v>47</v>
      </c>
      <c r="I233" s="162"/>
      <c r="L233" s="158"/>
      <c r="M233" s="163"/>
      <c r="T233" s="164"/>
      <c r="AT233" s="159" t="s">
        <v>132</v>
      </c>
      <c r="AU233" s="159" t="s">
        <v>82</v>
      </c>
      <c r="AV233" s="14" t="s">
        <v>128</v>
      </c>
      <c r="AW233" s="14" t="s">
        <v>33</v>
      </c>
      <c r="AX233" s="14" t="s">
        <v>80</v>
      </c>
      <c r="AY233" s="159" t="s">
        <v>121</v>
      </c>
    </row>
    <row r="234" spans="2:65" s="1" customFormat="1" ht="16.5" customHeight="1">
      <c r="B234" s="32"/>
      <c r="C234" s="165" t="s">
        <v>335</v>
      </c>
      <c r="D234" s="165" t="s">
        <v>226</v>
      </c>
      <c r="E234" s="166" t="s">
        <v>534</v>
      </c>
      <c r="F234" s="167" t="s">
        <v>535</v>
      </c>
      <c r="G234" s="168" t="s">
        <v>172</v>
      </c>
      <c r="H234" s="169">
        <v>52</v>
      </c>
      <c r="I234" s="170"/>
      <c r="J234" s="171">
        <f>ROUND(I234*H234,2)</f>
        <v>0</v>
      </c>
      <c r="K234" s="167" t="s">
        <v>127</v>
      </c>
      <c r="L234" s="172"/>
      <c r="M234" s="173" t="s">
        <v>19</v>
      </c>
      <c r="N234" s="174" t="s">
        <v>43</v>
      </c>
      <c r="P234" s="136">
        <f>O234*H234</f>
        <v>0</v>
      </c>
      <c r="Q234" s="136">
        <v>0.046</v>
      </c>
      <c r="R234" s="136">
        <f>Q234*H234</f>
        <v>2.392</v>
      </c>
      <c r="S234" s="136">
        <v>0</v>
      </c>
      <c r="T234" s="137">
        <f>S234*H234</f>
        <v>0</v>
      </c>
      <c r="AR234" s="138" t="s">
        <v>177</v>
      </c>
      <c r="AT234" s="138" t="s">
        <v>226</v>
      </c>
      <c r="AU234" s="138" t="s">
        <v>82</v>
      </c>
      <c r="AY234" s="17" t="s">
        <v>121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7" t="s">
        <v>80</v>
      </c>
      <c r="BK234" s="139">
        <f>ROUND(I234*H234,2)</f>
        <v>0</v>
      </c>
      <c r="BL234" s="17" t="s">
        <v>128</v>
      </c>
      <c r="BM234" s="138" t="s">
        <v>536</v>
      </c>
    </row>
    <row r="235" spans="2:51" s="13" customFormat="1" ht="11.25">
      <c r="B235" s="151"/>
      <c r="D235" s="145" t="s">
        <v>132</v>
      </c>
      <c r="E235" s="152" t="s">
        <v>19</v>
      </c>
      <c r="F235" s="153" t="s">
        <v>537</v>
      </c>
      <c r="H235" s="154">
        <v>52</v>
      </c>
      <c r="I235" s="155"/>
      <c r="L235" s="151"/>
      <c r="M235" s="156"/>
      <c r="T235" s="157"/>
      <c r="AT235" s="152" t="s">
        <v>132</v>
      </c>
      <c r="AU235" s="152" t="s">
        <v>82</v>
      </c>
      <c r="AV235" s="13" t="s">
        <v>82</v>
      </c>
      <c r="AW235" s="13" t="s">
        <v>33</v>
      </c>
      <c r="AX235" s="13" t="s">
        <v>72</v>
      </c>
      <c r="AY235" s="152" t="s">
        <v>121</v>
      </c>
    </row>
    <row r="236" spans="2:51" s="14" customFormat="1" ht="11.25">
      <c r="B236" s="158"/>
      <c r="D236" s="145" t="s">
        <v>132</v>
      </c>
      <c r="E236" s="159" t="s">
        <v>19</v>
      </c>
      <c r="F236" s="160" t="s">
        <v>135</v>
      </c>
      <c r="H236" s="161">
        <v>52</v>
      </c>
      <c r="I236" s="162"/>
      <c r="L236" s="158"/>
      <c r="M236" s="163"/>
      <c r="T236" s="164"/>
      <c r="AT236" s="159" t="s">
        <v>132</v>
      </c>
      <c r="AU236" s="159" t="s">
        <v>82</v>
      </c>
      <c r="AV236" s="14" t="s">
        <v>128</v>
      </c>
      <c r="AW236" s="14" t="s">
        <v>33</v>
      </c>
      <c r="AX236" s="14" t="s">
        <v>80</v>
      </c>
      <c r="AY236" s="159" t="s">
        <v>121</v>
      </c>
    </row>
    <row r="237" spans="2:65" s="1" customFormat="1" ht="33" customHeight="1">
      <c r="B237" s="32"/>
      <c r="C237" s="127" t="s">
        <v>340</v>
      </c>
      <c r="D237" s="127" t="s">
        <v>123</v>
      </c>
      <c r="E237" s="128" t="s">
        <v>371</v>
      </c>
      <c r="F237" s="129" t="s">
        <v>372</v>
      </c>
      <c r="G237" s="130" t="s">
        <v>172</v>
      </c>
      <c r="H237" s="131">
        <v>10</v>
      </c>
      <c r="I237" s="132"/>
      <c r="J237" s="133">
        <f>ROUND(I237*H237,2)</f>
        <v>0</v>
      </c>
      <c r="K237" s="129" t="s">
        <v>127</v>
      </c>
      <c r="L237" s="32"/>
      <c r="M237" s="134" t="s">
        <v>19</v>
      </c>
      <c r="N237" s="135" t="s">
        <v>43</v>
      </c>
      <c r="P237" s="136">
        <f>O237*H237</f>
        <v>0</v>
      </c>
      <c r="Q237" s="136">
        <v>0.00061</v>
      </c>
      <c r="R237" s="136">
        <f>Q237*H237</f>
        <v>0.0060999999999999995</v>
      </c>
      <c r="S237" s="136">
        <v>0</v>
      </c>
      <c r="T237" s="137">
        <f>S237*H237</f>
        <v>0</v>
      </c>
      <c r="AR237" s="138" t="s">
        <v>128</v>
      </c>
      <c r="AT237" s="138" t="s">
        <v>123</v>
      </c>
      <c r="AU237" s="138" t="s">
        <v>82</v>
      </c>
      <c r="AY237" s="17" t="s">
        <v>121</v>
      </c>
      <c r="BE237" s="139">
        <f>IF(N237="základní",J237,0)</f>
        <v>0</v>
      </c>
      <c r="BF237" s="139">
        <f>IF(N237="snížená",J237,0)</f>
        <v>0</v>
      </c>
      <c r="BG237" s="139">
        <f>IF(N237="zákl. přenesená",J237,0)</f>
        <v>0</v>
      </c>
      <c r="BH237" s="139">
        <f>IF(N237="sníž. přenesená",J237,0)</f>
        <v>0</v>
      </c>
      <c r="BI237" s="139">
        <f>IF(N237="nulová",J237,0)</f>
        <v>0</v>
      </c>
      <c r="BJ237" s="17" t="s">
        <v>80</v>
      </c>
      <c r="BK237" s="139">
        <f>ROUND(I237*H237,2)</f>
        <v>0</v>
      </c>
      <c r="BL237" s="17" t="s">
        <v>128</v>
      </c>
      <c r="BM237" s="138" t="s">
        <v>538</v>
      </c>
    </row>
    <row r="238" spans="2:47" s="1" customFormat="1" ht="11.25">
      <c r="B238" s="32"/>
      <c r="D238" s="140" t="s">
        <v>130</v>
      </c>
      <c r="F238" s="141" t="s">
        <v>374</v>
      </c>
      <c r="I238" s="142"/>
      <c r="L238" s="32"/>
      <c r="M238" s="143"/>
      <c r="T238" s="53"/>
      <c r="AT238" s="17" t="s">
        <v>130</v>
      </c>
      <c r="AU238" s="17" t="s">
        <v>82</v>
      </c>
    </row>
    <row r="239" spans="2:51" s="13" customFormat="1" ht="11.25">
      <c r="B239" s="151"/>
      <c r="D239" s="145" t="s">
        <v>132</v>
      </c>
      <c r="E239" s="152" t="s">
        <v>19</v>
      </c>
      <c r="F239" s="153" t="s">
        <v>539</v>
      </c>
      <c r="H239" s="154">
        <v>10</v>
      </c>
      <c r="I239" s="155"/>
      <c r="L239" s="151"/>
      <c r="M239" s="156"/>
      <c r="T239" s="157"/>
      <c r="AT239" s="152" t="s">
        <v>132</v>
      </c>
      <c r="AU239" s="152" t="s">
        <v>82</v>
      </c>
      <c r="AV239" s="13" t="s">
        <v>82</v>
      </c>
      <c r="AW239" s="13" t="s">
        <v>33</v>
      </c>
      <c r="AX239" s="13" t="s">
        <v>72</v>
      </c>
      <c r="AY239" s="152" t="s">
        <v>121</v>
      </c>
    </row>
    <row r="240" spans="2:51" s="14" customFormat="1" ht="11.25">
      <c r="B240" s="158"/>
      <c r="D240" s="145" t="s">
        <v>132</v>
      </c>
      <c r="E240" s="159" t="s">
        <v>19</v>
      </c>
      <c r="F240" s="160" t="s">
        <v>135</v>
      </c>
      <c r="H240" s="161">
        <v>10</v>
      </c>
      <c r="I240" s="162"/>
      <c r="L240" s="158"/>
      <c r="M240" s="163"/>
      <c r="T240" s="164"/>
      <c r="AT240" s="159" t="s">
        <v>132</v>
      </c>
      <c r="AU240" s="159" t="s">
        <v>82</v>
      </c>
      <c r="AV240" s="14" t="s">
        <v>128</v>
      </c>
      <c r="AW240" s="14" t="s">
        <v>33</v>
      </c>
      <c r="AX240" s="14" t="s">
        <v>80</v>
      </c>
      <c r="AY240" s="159" t="s">
        <v>121</v>
      </c>
    </row>
    <row r="241" spans="2:65" s="1" customFormat="1" ht="16.5" customHeight="1">
      <c r="B241" s="32"/>
      <c r="C241" s="127" t="s">
        <v>344</v>
      </c>
      <c r="D241" s="127" t="s">
        <v>123</v>
      </c>
      <c r="E241" s="128" t="s">
        <v>376</v>
      </c>
      <c r="F241" s="129" t="s">
        <v>377</v>
      </c>
      <c r="G241" s="130" t="s">
        <v>172</v>
      </c>
      <c r="H241" s="131">
        <v>10</v>
      </c>
      <c r="I241" s="132"/>
      <c r="J241" s="133">
        <f>ROUND(I241*H241,2)</f>
        <v>0</v>
      </c>
      <c r="K241" s="129" t="s">
        <v>127</v>
      </c>
      <c r="L241" s="32"/>
      <c r="M241" s="134" t="s">
        <v>19</v>
      </c>
      <c r="N241" s="135" t="s">
        <v>43</v>
      </c>
      <c r="P241" s="136">
        <f>O241*H241</f>
        <v>0</v>
      </c>
      <c r="Q241" s="136">
        <v>0</v>
      </c>
      <c r="R241" s="136">
        <f>Q241*H241</f>
        <v>0</v>
      </c>
      <c r="S241" s="136">
        <v>0</v>
      </c>
      <c r="T241" s="137">
        <f>S241*H241</f>
        <v>0</v>
      </c>
      <c r="AR241" s="138" t="s">
        <v>128</v>
      </c>
      <c r="AT241" s="138" t="s">
        <v>123</v>
      </c>
      <c r="AU241" s="138" t="s">
        <v>82</v>
      </c>
      <c r="AY241" s="17" t="s">
        <v>121</v>
      </c>
      <c r="BE241" s="139">
        <f>IF(N241="základní",J241,0)</f>
        <v>0</v>
      </c>
      <c r="BF241" s="139">
        <f>IF(N241="snížená",J241,0)</f>
        <v>0</v>
      </c>
      <c r="BG241" s="139">
        <f>IF(N241="zákl. přenesená",J241,0)</f>
        <v>0</v>
      </c>
      <c r="BH241" s="139">
        <f>IF(N241="sníž. přenesená",J241,0)</f>
        <v>0</v>
      </c>
      <c r="BI241" s="139">
        <f>IF(N241="nulová",J241,0)</f>
        <v>0</v>
      </c>
      <c r="BJ241" s="17" t="s">
        <v>80</v>
      </c>
      <c r="BK241" s="139">
        <f>ROUND(I241*H241,2)</f>
        <v>0</v>
      </c>
      <c r="BL241" s="17" t="s">
        <v>128</v>
      </c>
      <c r="BM241" s="138" t="s">
        <v>540</v>
      </c>
    </row>
    <row r="242" spans="2:47" s="1" customFormat="1" ht="11.25">
      <c r="B242" s="32"/>
      <c r="D242" s="140" t="s">
        <v>130</v>
      </c>
      <c r="F242" s="141" t="s">
        <v>379</v>
      </c>
      <c r="I242" s="142"/>
      <c r="L242" s="32"/>
      <c r="M242" s="143"/>
      <c r="T242" s="53"/>
      <c r="AT242" s="17" t="s">
        <v>130</v>
      </c>
      <c r="AU242" s="17" t="s">
        <v>82</v>
      </c>
    </row>
    <row r="243" spans="2:51" s="13" customFormat="1" ht="11.25">
      <c r="B243" s="151"/>
      <c r="D243" s="145" t="s">
        <v>132</v>
      </c>
      <c r="E243" s="152" t="s">
        <v>19</v>
      </c>
      <c r="F243" s="153" t="s">
        <v>539</v>
      </c>
      <c r="H243" s="154">
        <v>10</v>
      </c>
      <c r="I243" s="155"/>
      <c r="L243" s="151"/>
      <c r="M243" s="156"/>
      <c r="T243" s="157"/>
      <c r="AT243" s="152" t="s">
        <v>132</v>
      </c>
      <c r="AU243" s="152" t="s">
        <v>82</v>
      </c>
      <c r="AV243" s="13" t="s">
        <v>82</v>
      </c>
      <c r="AW243" s="13" t="s">
        <v>33</v>
      </c>
      <c r="AX243" s="13" t="s">
        <v>72</v>
      </c>
      <c r="AY243" s="152" t="s">
        <v>121</v>
      </c>
    </row>
    <row r="244" spans="2:51" s="14" customFormat="1" ht="11.25">
      <c r="B244" s="158"/>
      <c r="D244" s="145" t="s">
        <v>132</v>
      </c>
      <c r="E244" s="159" t="s">
        <v>19</v>
      </c>
      <c r="F244" s="160" t="s">
        <v>135</v>
      </c>
      <c r="H244" s="161">
        <v>10</v>
      </c>
      <c r="I244" s="162"/>
      <c r="L244" s="158"/>
      <c r="M244" s="163"/>
      <c r="T244" s="164"/>
      <c r="AT244" s="159" t="s">
        <v>132</v>
      </c>
      <c r="AU244" s="159" t="s">
        <v>82</v>
      </c>
      <c r="AV244" s="14" t="s">
        <v>128</v>
      </c>
      <c r="AW244" s="14" t="s">
        <v>33</v>
      </c>
      <c r="AX244" s="14" t="s">
        <v>80</v>
      </c>
      <c r="AY244" s="159" t="s">
        <v>121</v>
      </c>
    </row>
    <row r="245" spans="2:63" s="11" customFormat="1" ht="22.9" customHeight="1">
      <c r="B245" s="115"/>
      <c r="D245" s="116" t="s">
        <v>71</v>
      </c>
      <c r="E245" s="125" t="s">
        <v>380</v>
      </c>
      <c r="F245" s="125" t="s">
        <v>381</v>
      </c>
      <c r="I245" s="118"/>
      <c r="J245" s="126">
        <f>BK245</f>
        <v>0</v>
      </c>
      <c r="L245" s="115"/>
      <c r="M245" s="120"/>
      <c r="P245" s="121">
        <f>SUM(P246:P260)</f>
        <v>0</v>
      </c>
      <c r="R245" s="121">
        <f>SUM(R246:R260)</f>
        <v>0</v>
      </c>
      <c r="T245" s="122">
        <f>SUM(T246:T260)</f>
        <v>0</v>
      </c>
      <c r="AR245" s="116" t="s">
        <v>80</v>
      </c>
      <c r="AT245" s="123" t="s">
        <v>71</v>
      </c>
      <c r="AU245" s="123" t="s">
        <v>80</v>
      </c>
      <c r="AY245" s="116" t="s">
        <v>121</v>
      </c>
      <c r="BK245" s="124">
        <f>SUM(BK246:BK260)</f>
        <v>0</v>
      </c>
    </row>
    <row r="246" spans="2:65" s="1" customFormat="1" ht="24.2" customHeight="1">
      <c r="B246" s="32"/>
      <c r="C246" s="127" t="s">
        <v>349</v>
      </c>
      <c r="D246" s="127" t="s">
        <v>123</v>
      </c>
      <c r="E246" s="128" t="s">
        <v>383</v>
      </c>
      <c r="F246" s="129" t="s">
        <v>384</v>
      </c>
      <c r="G246" s="130" t="s">
        <v>229</v>
      </c>
      <c r="H246" s="131">
        <v>0.46</v>
      </c>
      <c r="I246" s="132"/>
      <c r="J246" s="133">
        <f>ROUND(I246*H246,2)</f>
        <v>0</v>
      </c>
      <c r="K246" s="129" t="s">
        <v>127</v>
      </c>
      <c r="L246" s="32"/>
      <c r="M246" s="134" t="s">
        <v>19</v>
      </c>
      <c r="N246" s="135" t="s">
        <v>43</v>
      </c>
      <c r="P246" s="136">
        <f>O246*H246</f>
        <v>0</v>
      </c>
      <c r="Q246" s="136">
        <v>0</v>
      </c>
      <c r="R246" s="136">
        <f>Q246*H246</f>
        <v>0</v>
      </c>
      <c r="S246" s="136">
        <v>0</v>
      </c>
      <c r="T246" s="137">
        <f>S246*H246</f>
        <v>0</v>
      </c>
      <c r="AR246" s="138" t="s">
        <v>128</v>
      </c>
      <c r="AT246" s="138" t="s">
        <v>123</v>
      </c>
      <c r="AU246" s="138" t="s">
        <v>82</v>
      </c>
      <c r="AY246" s="17" t="s">
        <v>121</v>
      </c>
      <c r="BE246" s="139">
        <f>IF(N246="základní",J246,0)</f>
        <v>0</v>
      </c>
      <c r="BF246" s="139">
        <f>IF(N246="snížená",J246,0)</f>
        <v>0</v>
      </c>
      <c r="BG246" s="139">
        <f>IF(N246="zákl. přenesená",J246,0)</f>
        <v>0</v>
      </c>
      <c r="BH246" s="139">
        <f>IF(N246="sníž. přenesená",J246,0)</f>
        <v>0</v>
      </c>
      <c r="BI246" s="139">
        <f>IF(N246="nulová",J246,0)</f>
        <v>0</v>
      </c>
      <c r="BJ246" s="17" t="s">
        <v>80</v>
      </c>
      <c r="BK246" s="139">
        <f>ROUND(I246*H246,2)</f>
        <v>0</v>
      </c>
      <c r="BL246" s="17" t="s">
        <v>128</v>
      </c>
      <c r="BM246" s="138" t="s">
        <v>541</v>
      </c>
    </row>
    <row r="247" spans="2:47" s="1" customFormat="1" ht="11.25">
      <c r="B247" s="32"/>
      <c r="D247" s="140" t="s">
        <v>130</v>
      </c>
      <c r="F247" s="141" t="s">
        <v>386</v>
      </c>
      <c r="I247" s="142"/>
      <c r="L247" s="32"/>
      <c r="M247" s="143"/>
      <c r="T247" s="53"/>
      <c r="AT247" s="17" t="s">
        <v>130</v>
      </c>
      <c r="AU247" s="17" t="s">
        <v>82</v>
      </c>
    </row>
    <row r="248" spans="2:51" s="12" customFormat="1" ht="11.25">
      <c r="B248" s="144"/>
      <c r="D248" s="145" t="s">
        <v>132</v>
      </c>
      <c r="E248" s="146" t="s">
        <v>19</v>
      </c>
      <c r="F248" s="147" t="s">
        <v>542</v>
      </c>
      <c r="H248" s="146" t="s">
        <v>19</v>
      </c>
      <c r="I248" s="148"/>
      <c r="L248" s="144"/>
      <c r="M248" s="149"/>
      <c r="T248" s="150"/>
      <c r="AT248" s="146" t="s">
        <v>132</v>
      </c>
      <c r="AU248" s="146" t="s">
        <v>82</v>
      </c>
      <c r="AV248" s="12" t="s">
        <v>80</v>
      </c>
      <c r="AW248" s="12" t="s">
        <v>33</v>
      </c>
      <c r="AX248" s="12" t="s">
        <v>72</v>
      </c>
      <c r="AY248" s="146" t="s">
        <v>121</v>
      </c>
    </row>
    <row r="249" spans="2:51" s="13" customFormat="1" ht="11.25">
      <c r="B249" s="151"/>
      <c r="D249" s="145" t="s">
        <v>132</v>
      </c>
      <c r="E249" s="152" t="s">
        <v>19</v>
      </c>
      <c r="F249" s="153" t="s">
        <v>543</v>
      </c>
      <c r="H249" s="154">
        <v>0.46</v>
      </c>
      <c r="I249" s="155"/>
      <c r="L249" s="151"/>
      <c r="M249" s="156"/>
      <c r="T249" s="157"/>
      <c r="AT249" s="152" t="s">
        <v>132</v>
      </c>
      <c r="AU249" s="152" t="s">
        <v>82</v>
      </c>
      <c r="AV249" s="13" t="s">
        <v>82</v>
      </c>
      <c r="AW249" s="13" t="s">
        <v>33</v>
      </c>
      <c r="AX249" s="13" t="s">
        <v>72</v>
      </c>
      <c r="AY249" s="152" t="s">
        <v>121</v>
      </c>
    </row>
    <row r="250" spans="2:51" s="14" customFormat="1" ht="11.25">
      <c r="B250" s="158"/>
      <c r="D250" s="145" t="s">
        <v>132</v>
      </c>
      <c r="E250" s="159" t="s">
        <v>19</v>
      </c>
      <c r="F250" s="160" t="s">
        <v>135</v>
      </c>
      <c r="H250" s="161">
        <v>0.46</v>
      </c>
      <c r="I250" s="162"/>
      <c r="L250" s="158"/>
      <c r="M250" s="163"/>
      <c r="T250" s="164"/>
      <c r="AT250" s="159" t="s">
        <v>132</v>
      </c>
      <c r="AU250" s="159" t="s">
        <v>82</v>
      </c>
      <c r="AV250" s="14" t="s">
        <v>128</v>
      </c>
      <c r="AW250" s="14" t="s">
        <v>33</v>
      </c>
      <c r="AX250" s="14" t="s">
        <v>80</v>
      </c>
      <c r="AY250" s="159" t="s">
        <v>121</v>
      </c>
    </row>
    <row r="251" spans="2:65" s="1" customFormat="1" ht="24.2" customHeight="1">
      <c r="B251" s="32"/>
      <c r="C251" s="127" t="s">
        <v>355</v>
      </c>
      <c r="D251" s="127" t="s">
        <v>123</v>
      </c>
      <c r="E251" s="128" t="s">
        <v>390</v>
      </c>
      <c r="F251" s="129" t="s">
        <v>391</v>
      </c>
      <c r="G251" s="130" t="s">
        <v>229</v>
      </c>
      <c r="H251" s="131">
        <v>4.14</v>
      </c>
      <c r="I251" s="132"/>
      <c r="J251" s="133">
        <f>ROUND(I251*H251,2)</f>
        <v>0</v>
      </c>
      <c r="K251" s="129" t="s">
        <v>127</v>
      </c>
      <c r="L251" s="32"/>
      <c r="M251" s="134" t="s">
        <v>19</v>
      </c>
      <c r="N251" s="135" t="s">
        <v>43</v>
      </c>
      <c r="P251" s="136">
        <f>O251*H251</f>
        <v>0</v>
      </c>
      <c r="Q251" s="136">
        <v>0</v>
      </c>
      <c r="R251" s="136">
        <f>Q251*H251</f>
        <v>0</v>
      </c>
      <c r="S251" s="136">
        <v>0</v>
      </c>
      <c r="T251" s="137">
        <f>S251*H251</f>
        <v>0</v>
      </c>
      <c r="AR251" s="138" t="s">
        <v>128</v>
      </c>
      <c r="AT251" s="138" t="s">
        <v>123</v>
      </c>
      <c r="AU251" s="138" t="s">
        <v>82</v>
      </c>
      <c r="AY251" s="17" t="s">
        <v>121</v>
      </c>
      <c r="BE251" s="139">
        <f>IF(N251="základní",J251,0)</f>
        <v>0</v>
      </c>
      <c r="BF251" s="139">
        <f>IF(N251="snížená",J251,0)</f>
        <v>0</v>
      </c>
      <c r="BG251" s="139">
        <f>IF(N251="zákl. přenesená",J251,0)</f>
        <v>0</v>
      </c>
      <c r="BH251" s="139">
        <f>IF(N251="sníž. přenesená",J251,0)</f>
        <v>0</v>
      </c>
      <c r="BI251" s="139">
        <f>IF(N251="nulová",J251,0)</f>
        <v>0</v>
      </c>
      <c r="BJ251" s="17" t="s">
        <v>80</v>
      </c>
      <c r="BK251" s="139">
        <f>ROUND(I251*H251,2)</f>
        <v>0</v>
      </c>
      <c r="BL251" s="17" t="s">
        <v>128</v>
      </c>
      <c r="BM251" s="138" t="s">
        <v>544</v>
      </c>
    </row>
    <row r="252" spans="2:47" s="1" customFormat="1" ht="11.25">
      <c r="B252" s="32"/>
      <c r="D252" s="140" t="s">
        <v>130</v>
      </c>
      <c r="F252" s="141" t="s">
        <v>393</v>
      </c>
      <c r="I252" s="142"/>
      <c r="L252" s="32"/>
      <c r="M252" s="143"/>
      <c r="T252" s="53"/>
      <c r="AT252" s="17" t="s">
        <v>130</v>
      </c>
      <c r="AU252" s="17" t="s">
        <v>82</v>
      </c>
    </row>
    <row r="253" spans="2:51" s="12" customFormat="1" ht="11.25">
      <c r="B253" s="144"/>
      <c r="D253" s="145" t="s">
        <v>132</v>
      </c>
      <c r="E253" s="146" t="s">
        <v>19</v>
      </c>
      <c r="F253" s="147" t="s">
        <v>542</v>
      </c>
      <c r="H253" s="146" t="s">
        <v>19</v>
      </c>
      <c r="I253" s="148"/>
      <c r="L253" s="144"/>
      <c r="M253" s="149"/>
      <c r="T253" s="150"/>
      <c r="AT253" s="146" t="s">
        <v>132</v>
      </c>
      <c r="AU253" s="146" t="s">
        <v>82</v>
      </c>
      <c r="AV253" s="12" t="s">
        <v>80</v>
      </c>
      <c r="AW253" s="12" t="s">
        <v>33</v>
      </c>
      <c r="AX253" s="12" t="s">
        <v>72</v>
      </c>
      <c r="AY253" s="146" t="s">
        <v>121</v>
      </c>
    </row>
    <row r="254" spans="2:51" s="13" customFormat="1" ht="11.25">
      <c r="B254" s="151"/>
      <c r="D254" s="145" t="s">
        <v>132</v>
      </c>
      <c r="E254" s="152" t="s">
        <v>19</v>
      </c>
      <c r="F254" s="153" t="s">
        <v>543</v>
      </c>
      <c r="H254" s="154">
        <v>0.46</v>
      </c>
      <c r="I254" s="155"/>
      <c r="L254" s="151"/>
      <c r="M254" s="156"/>
      <c r="T254" s="157"/>
      <c r="AT254" s="152" t="s">
        <v>132</v>
      </c>
      <c r="AU254" s="152" t="s">
        <v>82</v>
      </c>
      <c r="AV254" s="13" t="s">
        <v>82</v>
      </c>
      <c r="AW254" s="13" t="s">
        <v>33</v>
      </c>
      <c r="AX254" s="13" t="s">
        <v>72</v>
      </c>
      <c r="AY254" s="152" t="s">
        <v>121</v>
      </c>
    </row>
    <row r="255" spans="2:51" s="14" customFormat="1" ht="11.25">
      <c r="B255" s="158"/>
      <c r="D255" s="145" t="s">
        <v>132</v>
      </c>
      <c r="E255" s="159" t="s">
        <v>19</v>
      </c>
      <c r="F255" s="160" t="s">
        <v>135</v>
      </c>
      <c r="H255" s="161">
        <v>0.46</v>
      </c>
      <c r="I255" s="162"/>
      <c r="L255" s="158"/>
      <c r="M255" s="163"/>
      <c r="T255" s="164"/>
      <c r="AT255" s="159" t="s">
        <v>132</v>
      </c>
      <c r="AU255" s="159" t="s">
        <v>82</v>
      </c>
      <c r="AV255" s="14" t="s">
        <v>128</v>
      </c>
      <c r="AW255" s="14" t="s">
        <v>33</v>
      </c>
      <c r="AX255" s="14" t="s">
        <v>80</v>
      </c>
      <c r="AY255" s="159" t="s">
        <v>121</v>
      </c>
    </row>
    <row r="256" spans="2:51" s="13" customFormat="1" ht="11.25">
      <c r="B256" s="151"/>
      <c r="D256" s="145" t="s">
        <v>132</v>
      </c>
      <c r="F256" s="153" t="s">
        <v>545</v>
      </c>
      <c r="H256" s="154">
        <v>4.14</v>
      </c>
      <c r="I256" s="155"/>
      <c r="L256" s="151"/>
      <c r="M256" s="156"/>
      <c r="T256" s="157"/>
      <c r="AT256" s="152" t="s">
        <v>132</v>
      </c>
      <c r="AU256" s="152" t="s">
        <v>82</v>
      </c>
      <c r="AV256" s="13" t="s">
        <v>82</v>
      </c>
      <c r="AW256" s="13" t="s">
        <v>4</v>
      </c>
      <c r="AX256" s="13" t="s">
        <v>80</v>
      </c>
      <c r="AY256" s="152" t="s">
        <v>121</v>
      </c>
    </row>
    <row r="257" spans="2:65" s="1" customFormat="1" ht="24.2" customHeight="1">
      <c r="B257" s="32"/>
      <c r="C257" s="127" t="s">
        <v>360</v>
      </c>
      <c r="D257" s="127" t="s">
        <v>123</v>
      </c>
      <c r="E257" s="128" t="s">
        <v>421</v>
      </c>
      <c r="F257" s="129" t="s">
        <v>422</v>
      </c>
      <c r="G257" s="130" t="s">
        <v>229</v>
      </c>
      <c r="H257" s="131">
        <v>0.46</v>
      </c>
      <c r="I257" s="132"/>
      <c r="J257" s="133">
        <f>ROUND(I257*H257,2)</f>
        <v>0</v>
      </c>
      <c r="K257" s="129" t="s">
        <v>19</v>
      </c>
      <c r="L257" s="32"/>
      <c r="M257" s="134" t="s">
        <v>19</v>
      </c>
      <c r="N257" s="135" t="s">
        <v>43</v>
      </c>
      <c r="P257" s="136">
        <f>O257*H257</f>
        <v>0</v>
      </c>
      <c r="Q257" s="136">
        <v>0</v>
      </c>
      <c r="R257" s="136">
        <f>Q257*H257</f>
        <v>0</v>
      </c>
      <c r="S257" s="136">
        <v>0</v>
      </c>
      <c r="T257" s="137">
        <f>S257*H257</f>
        <v>0</v>
      </c>
      <c r="AR257" s="138" t="s">
        <v>128</v>
      </c>
      <c r="AT257" s="138" t="s">
        <v>123</v>
      </c>
      <c r="AU257" s="138" t="s">
        <v>82</v>
      </c>
      <c r="AY257" s="17" t="s">
        <v>121</v>
      </c>
      <c r="BE257" s="139">
        <f>IF(N257="základní",J257,0)</f>
        <v>0</v>
      </c>
      <c r="BF257" s="139">
        <f>IF(N257="snížená",J257,0)</f>
        <v>0</v>
      </c>
      <c r="BG257" s="139">
        <f>IF(N257="zákl. přenesená",J257,0)</f>
        <v>0</v>
      </c>
      <c r="BH257" s="139">
        <f>IF(N257="sníž. přenesená",J257,0)</f>
        <v>0</v>
      </c>
      <c r="BI257" s="139">
        <f>IF(N257="nulová",J257,0)</f>
        <v>0</v>
      </c>
      <c r="BJ257" s="17" t="s">
        <v>80</v>
      </c>
      <c r="BK257" s="139">
        <f>ROUND(I257*H257,2)</f>
        <v>0</v>
      </c>
      <c r="BL257" s="17" t="s">
        <v>128</v>
      </c>
      <c r="BM257" s="138" t="s">
        <v>546</v>
      </c>
    </row>
    <row r="258" spans="2:51" s="12" customFormat="1" ht="11.25">
      <c r="B258" s="144"/>
      <c r="D258" s="145" t="s">
        <v>132</v>
      </c>
      <c r="E258" s="146" t="s">
        <v>19</v>
      </c>
      <c r="F258" s="147" t="s">
        <v>542</v>
      </c>
      <c r="H258" s="146" t="s">
        <v>19</v>
      </c>
      <c r="I258" s="148"/>
      <c r="L258" s="144"/>
      <c r="M258" s="149"/>
      <c r="T258" s="150"/>
      <c r="AT258" s="146" t="s">
        <v>132</v>
      </c>
      <c r="AU258" s="146" t="s">
        <v>82</v>
      </c>
      <c r="AV258" s="12" t="s">
        <v>80</v>
      </c>
      <c r="AW258" s="12" t="s">
        <v>33</v>
      </c>
      <c r="AX258" s="12" t="s">
        <v>72</v>
      </c>
      <c r="AY258" s="146" t="s">
        <v>121</v>
      </c>
    </row>
    <row r="259" spans="2:51" s="13" customFormat="1" ht="11.25">
      <c r="B259" s="151"/>
      <c r="D259" s="145" t="s">
        <v>132</v>
      </c>
      <c r="E259" s="152" t="s">
        <v>19</v>
      </c>
      <c r="F259" s="153" t="s">
        <v>543</v>
      </c>
      <c r="H259" s="154">
        <v>0.46</v>
      </c>
      <c r="I259" s="155"/>
      <c r="L259" s="151"/>
      <c r="M259" s="156"/>
      <c r="T259" s="157"/>
      <c r="AT259" s="152" t="s">
        <v>132</v>
      </c>
      <c r="AU259" s="152" t="s">
        <v>82</v>
      </c>
      <c r="AV259" s="13" t="s">
        <v>82</v>
      </c>
      <c r="AW259" s="13" t="s">
        <v>33</v>
      </c>
      <c r="AX259" s="13" t="s">
        <v>72</v>
      </c>
      <c r="AY259" s="152" t="s">
        <v>121</v>
      </c>
    </row>
    <row r="260" spans="2:51" s="14" customFormat="1" ht="11.25">
      <c r="B260" s="158"/>
      <c r="D260" s="145" t="s">
        <v>132</v>
      </c>
      <c r="E260" s="159" t="s">
        <v>19</v>
      </c>
      <c r="F260" s="160" t="s">
        <v>135</v>
      </c>
      <c r="H260" s="161">
        <v>0.46</v>
      </c>
      <c r="I260" s="162"/>
      <c r="L260" s="158"/>
      <c r="M260" s="163"/>
      <c r="T260" s="164"/>
      <c r="AT260" s="159" t="s">
        <v>132</v>
      </c>
      <c r="AU260" s="159" t="s">
        <v>82</v>
      </c>
      <c r="AV260" s="14" t="s">
        <v>128</v>
      </c>
      <c r="AW260" s="14" t="s">
        <v>33</v>
      </c>
      <c r="AX260" s="14" t="s">
        <v>80</v>
      </c>
      <c r="AY260" s="159" t="s">
        <v>121</v>
      </c>
    </row>
    <row r="261" spans="2:63" s="11" customFormat="1" ht="22.9" customHeight="1">
      <c r="B261" s="115"/>
      <c r="D261" s="116" t="s">
        <v>71</v>
      </c>
      <c r="E261" s="125" t="s">
        <v>424</v>
      </c>
      <c r="F261" s="125" t="s">
        <v>425</v>
      </c>
      <c r="I261" s="118"/>
      <c r="J261" s="126">
        <f>BK261</f>
        <v>0</v>
      </c>
      <c r="L261" s="115"/>
      <c r="M261" s="120"/>
      <c r="P261" s="121">
        <f>SUM(P262:P263)</f>
        <v>0</v>
      </c>
      <c r="R261" s="121">
        <f>SUM(R262:R263)</f>
        <v>0</v>
      </c>
      <c r="T261" s="122">
        <f>SUM(T262:T263)</f>
        <v>0</v>
      </c>
      <c r="AR261" s="116" t="s">
        <v>80</v>
      </c>
      <c r="AT261" s="123" t="s">
        <v>71</v>
      </c>
      <c r="AU261" s="123" t="s">
        <v>80</v>
      </c>
      <c r="AY261" s="116" t="s">
        <v>121</v>
      </c>
      <c r="BK261" s="124">
        <f>SUM(BK262:BK263)</f>
        <v>0</v>
      </c>
    </row>
    <row r="262" spans="2:65" s="1" customFormat="1" ht="24.2" customHeight="1">
      <c r="B262" s="32"/>
      <c r="C262" s="127" t="s">
        <v>365</v>
      </c>
      <c r="D262" s="127" t="s">
        <v>123</v>
      </c>
      <c r="E262" s="128" t="s">
        <v>427</v>
      </c>
      <c r="F262" s="129" t="s">
        <v>428</v>
      </c>
      <c r="G262" s="130" t="s">
        <v>229</v>
      </c>
      <c r="H262" s="131">
        <v>60.972</v>
      </c>
      <c r="I262" s="132"/>
      <c r="J262" s="133">
        <f>ROUND(I262*H262,2)</f>
        <v>0</v>
      </c>
      <c r="K262" s="129" t="s">
        <v>127</v>
      </c>
      <c r="L262" s="32"/>
      <c r="M262" s="134" t="s">
        <v>19</v>
      </c>
      <c r="N262" s="135" t="s">
        <v>43</v>
      </c>
      <c r="P262" s="136">
        <f>O262*H262</f>
        <v>0</v>
      </c>
      <c r="Q262" s="136">
        <v>0</v>
      </c>
      <c r="R262" s="136">
        <f>Q262*H262</f>
        <v>0</v>
      </c>
      <c r="S262" s="136">
        <v>0</v>
      </c>
      <c r="T262" s="137">
        <f>S262*H262</f>
        <v>0</v>
      </c>
      <c r="AR262" s="138" t="s">
        <v>128</v>
      </c>
      <c r="AT262" s="138" t="s">
        <v>123</v>
      </c>
      <c r="AU262" s="138" t="s">
        <v>82</v>
      </c>
      <c r="AY262" s="17" t="s">
        <v>121</v>
      </c>
      <c r="BE262" s="139">
        <f>IF(N262="základní",J262,0)</f>
        <v>0</v>
      </c>
      <c r="BF262" s="139">
        <f>IF(N262="snížená",J262,0)</f>
        <v>0</v>
      </c>
      <c r="BG262" s="139">
        <f>IF(N262="zákl. přenesená",J262,0)</f>
        <v>0</v>
      </c>
      <c r="BH262" s="139">
        <f>IF(N262="sníž. přenesená",J262,0)</f>
        <v>0</v>
      </c>
      <c r="BI262" s="139">
        <f>IF(N262="nulová",J262,0)</f>
        <v>0</v>
      </c>
      <c r="BJ262" s="17" t="s">
        <v>80</v>
      </c>
      <c r="BK262" s="139">
        <f>ROUND(I262*H262,2)</f>
        <v>0</v>
      </c>
      <c r="BL262" s="17" t="s">
        <v>128</v>
      </c>
      <c r="BM262" s="138" t="s">
        <v>547</v>
      </c>
    </row>
    <row r="263" spans="2:47" s="1" customFormat="1" ht="11.25">
      <c r="B263" s="32"/>
      <c r="D263" s="140" t="s">
        <v>130</v>
      </c>
      <c r="F263" s="141" t="s">
        <v>430</v>
      </c>
      <c r="I263" s="142"/>
      <c r="L263" s="32"/>
      <c r="M263" s="175"/>
      <c r="N263" s="176"/>
      <c r="O263" s="176"/>
      <c r="P263" s="176"/>
      <c r="Q263" s="176"/>
      <c r="R263" s="176"/>
      <c r="S263" s="176"/>
      <c r="T263" s="177"/>
      <c r="AT263" s="17" t="s">
        <v>130</v>
      </c>
      <c r="AU263" s="17" t="s">
        <v>82</v>
      </c>
    </row>
    <row r="264" spans="2:12" s="1" customFormat="1" ht="6.95" customHeight="1">
      <c r="B264" s="41"/>
      <c r="C264" s="42"/>
      <c r="D264" s="42"/>
      <c r="E264" s="42"/>
      <c r="F264" s="42"/>
      <c r="G264" s="42"/>
      <c r="H264" s="42"/>
      <c r="I264" s="42"/>
      <c r="J264" s="42"/>
      <c r="K264" s="42"/>
      <c r="L264" s="32"/>
    </row>
  </sheetData>
  <sheetProtection algorithmName="SHA-512" hashValue="0hodDsnqVHnD63PSXlESeGC2EOzWC8M6IIQ/nxHGSMBJJrDSlpPqxFB4tJbNiR5joz+T/A8xiqGwRki6s/ZZHQ==" saltValue="1ZkcL3x7A6PYts8lZecTd8DPNqQ37NzyqFQsZ/x7CKWXfxOyM1g3+q63tTvCYNPz5D/aNXicJXJPU7uS6XmqVA==" spinCount="100000" sheet="1" objects="1" scenarios="1" formatColumns="0" formatRows="0" autoFilter="0"/>
  <autoFilter ref="C84:K26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2/113154112"/>
    <hyperlink ref="F93" r:id="rId2" display="https://podminky.urs.cz/item/CS_URS_2022_02/122251101"/>
    <hyperlink ref="F100" r:id="rId3" display="https://podminky.urs.cz/item/CS_URS_2022_02/122251101"/>
    <hyperlink ref="F105" r:id="rId4" display="https://podminky.urs.cz/item/CS_URS_2022_02/129001101"/>
    <hyperlink ref="F109" r:id="rId5" display="https://podminky.urs.cz/item/CS_URS_2022_02/132251101"/>
    <hyperlink ref="F113" r:id="rId6" display="https://podminky.urs.cz/item/CS_URS_2022_02/162751117"/>
    <hyperlink ref="F118" r:id="rId7" display="https://podminky.urs.cz/item/CS_URS_2022_02/162751117"/>
    <hyperlink ref="F123" r:id="rId8" display="https://podminky.urs.cz/item/CS_URS_2022_02/171152111"/>
    <hyperlink ref="F143" r:id="rId9" display="https://podminky.urs.cz/item/CS_URS_2022_02/181351003"/>
    <hyperlink ref="F152" r:id="rId10" display="https://podminky.urs.cz/item/CS_URS_2022_02/181411131"/>
    <hyperlink ref="F161" r:id="rId11" display="https://podminky.urs.cz/item/CS_URS_2022_02/181951112"/>
    <hyperlink ref="F166" r:id="rId12" display="https://podminky.urs.cz/item/CS_URS_2022_02/564851111"/>
    <hyperlink ref="F172" r:id="rId13" display="https://podminky.urs.cz/item/CS_URS_2022_02/573211107"/>
    <hyperlink ref="F177" r:id="rId14" display="https://podminky.urs.cz/item/CS_URS_2022_02/577134111"/>
    <hyperlink ref="F182" r:id="rId15" display="https://podminky.urs.cz/item/CS_URS_2022_02/596211253"/>
    <hyperlink ref="F198" r:id="rId16" display="https://podminky.urs.cz/item/CS_URS_2022_02/914111111"/>
    <hyperlink ref="F205" r:id="rId17" display="https://podminky.urs.cz/item/CS_URS_2022_02/914511111"/>
    <hyperlink ref="F212" r:id="rId18" display="https://podminky.urs.cz/item/CS_URS_2022_02/916131213"/>
    <hyperlink ref="F238" r:id="rId19" display="https://podminky.urs.cz/item/CS_URS_2022_02/919732211"/>
    <hyperlink ref="F242" r:id="rId20" display="https://podminky.urs.cz/item/CS_URS_2022_02/919735111"/>
    <hyperlink ref="F247" r:id="rId21" display="https://podminky.urs.cz/item/CS_URS_2022_02/997221551"/>
    <hyperlink ref="F252" r:id="rId22" display="https://podminky.urs.cz/item/CS_URS_2022_02/997221559"/>
    <hyperlink ref="F263" r:id="rId23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4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92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99" t="str">
        <f>'Rekapitulace stavby'!K6</f>
        <v>Ústí nad Labem, Skorotice - spojovací chodník</v>
      </c>
      <c r="F7" s="300"/>
      <c r="G7" s="300"/>
      <c r="H7" s="300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62" t="s">
        <v>548</v>
      </c>
      <c r="F9" s="301"/>
      <c r="G9" s="301"/>
      <c r="H9" s="301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22. 8. 2022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2" t="str">
        <f>'Rekapitulace stavby'!E14</f>
        <v>Vyplň údaj</v>
      </c>
      <c r="F18" s="283"/>
      <c r="G18" s="283"/>
      <c r="H18" s="283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47.25" customHeight="1">
      <c r="B27" s="86"/>
      <c r="E27" s="288" t="s">
        <v>37</v>
      </c>
      <c r="F27" s="288"/>
      <c r="G27" s="288"/>
      <c r="H27" s="288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ROUND((SUM(BE92:BE408)),2)</f>
        <v>0</v>
      </c>
      <c r="I33" s="89">
        <v>0.21</v>
      </c>
      <c r="J33" s="88">
        <f>ROUND(((SUM(BE92:BE408))*I33),2)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ROUND((SUM(BF92:BF408)),2)</f>
        <v>0</v>
      </c>
      <c r="I34" s="89">
        <v>0.15</v>
      </c>
      <c r="J34" s="88">
        <f>ROUND(((SUM(BF92:BF408))*I34),2)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ROUND((SUM(BG92:BG408)),2)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ROUND((SUM(BH92:BH408)),2)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ROUND((SUM(BI92:BI408)),2)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95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99" t="str">
        <f>E7</f>
        <v>Ústí nad Labem, Skorotice - spojovací chodník</v>
      </c>
      <c r="F48" s="300"/>
      <c r="G48" s="300"/>
      <c r="H48" s="300"/>
      <c r="L48" s="32"/>
    </row>
    <row r="49" spans="2:12" s="1" customFormat="1" ht="12" customHeight="1">
      <c r="B49" s="32"/>
      <c r="C49" s="27" t="s">
        <v>93</v>
      </c>
      <c r="L49" s="32"/>
    </row>
    <row r="50" spans="2:12" s="1" customFormat="1" ht="16.5" customHeight="1">
      <c r="B50" s="32"/>
      <c r="E50" s="262" t="str">
        <f>E9</f>
        <v>SO 401 - Veřejné osvětlení</v>
      </c>
      <c r="F50" s="301"/>
      <c r="G50" s="301"/>
      <c r="H50" s="301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Ústí nad Labem</v>
      </c>
      <c r="I52" s="27" t="s">
        <v>23</v>
      </c>
      <c r="J52" s="49" t="str">
        <f>IF(J12="","",J12)</f>
        <v>22. 8. 2022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25</v>
      </c>
      <c r="F54" s="25" t="str">
        <f>E15</f>
        <v>Statutární město Ústí nad Labem, Velká Hradební 8</v>
      </c>
      <c r="I54" s="27" t="s">
        <v>31</v>
      </c>
      <c r="J54" s="30" t="str">
        <f>E21</f>
        <v>AZ Consult spol. s 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Lucie Wojčiková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96</v>
      </c>
      <c r="D57" s="90"/>
      <c r="E57" s="90"/>
      <c r="F57" s="90"/>
      <c r="G57" s="90"/>
      <c r="H57" s="90"/>
      <c r="I57" s="90"/>
      <c r="J57" s="97" t="s">
        <v>97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J92</f>
        <v>0</v>
      </c>
      <c r="L59" s="32"/>
      <c r="AU59" s="17" t="s">
        <v>98</v>
      </c>
    </row>
    <row r="60" spans="2:12" s="8" customFormat="1" ht="24.95" customHeight="1">
      <c r="B60" s="99"/>
      <c r="D60" s="100" t="s">
        <v>549</v>
      </c>
      <c r="E60" s="101"/>
      <c r="F60" s="101"/>
      <c r="G60" s="101"/>
      <c r="H60" s="101"/>
      <c r="I60" s="101"/>
      <c r="J60" s="102">
        <f>J93</f>
        <v>0</v>
      </c>
      <c r="L60" s="99"/>
    </row>
    <row r="61" spans="2:12" s="9" customFormat="1" ht="19.9" customHeight="1">
      <c r="B61" s="103"/>
      <c r="D61" s="104" t="s">
        <v>550</v>
      </c>
      <c r="E61" s="105"/>
      <c r="F61" s="105"/>
      <c r="G61" s="105"/>
      <c r="H61" s="105"/>
      <c r="I61" s="105"/>
      <c r="J61" s="106">
        <f>J94</f>
        <v>0</v>
      </c>
      <c r="L61" s="103"/>
    </row>
    <row r="62" spans="2:12" s="9" customFormat="1" ht="19.9" customHeight="1">
      <c r="B62" s="103"/>
      <c r="D62" s="104" t="s">
        <v>551</v>
      </c>
      <c r="E62" s="105"/>
      <c r="F62" s="105"/>
      <c r="G62" s="105"/>
      <c r="H62" s="105"/>
      <c r="I62" s="105"/>
      <c r="J62" s="106">
        <f>J119</f>
        <v>0</v>
      </c>
      <c r="L62" s="103"/>
    </row>
    <row r="63" spans="2:12" s="9" customFormat="1" ht="19.9" customHeight="1">
      <c r="B63" s="103"/>
      <c r="D63" s="104" t="s">
        <v>552</v>
      </c>
      <c r="E63" s="105"/>
      <c r="F63" s="105"/>
      <c r="G63" s="105"/>
      <c r="H63" s="105"/>
      <c r="I63" s="105"/>
      <c r="J63" s="106">
        <f>J149</f>
        <v>0</v>
      </c>
      <c r="L63" s="103"/>
    </row>
    <row r="64" spans="2:12" s="9" customFormat="1" ht="19.9" customHeight="1">
      <c r="B64" s="103"/>
      <c r="D64" s="104" t="s">
        <v>553</v>
      </c>
      <c r="E64" s="105"/>
      <c r="F64" s="105"/>
      <c r="G64" s="105"/>
      <c r="H64" s="105"/>
      <c r="I64" s="105"/>
      <c r="J64" s="106">
        <f>J175</f>
        <v>0</v>
      </c>
      <c r="L64" s="103"/>
    </row>
    <row r="65" spans="2:12" s="9" customFormat="1" ht="19.9" customHeight="1">
      <c r="B65" s="103"/>
      <c r="D65" s="104" t="s">
        <v>554</v>
      </c>
      <c r="E65" s="105"/>
      <c r="F65" s="105"/>
      <c r="G65" s="105"/>
      <c r="H65" s="105"/>
      <c r="I65" s="105"/>
      <c r="J65" s="106">
        <f>J201</f>
        <v>0</v>
      </c>
      <c r="L65" s="103"/>
    </row>
    <row r="66" spans="2:12" s="9" customFormat="1" ht="19.9" customHeight="1">
      <c r="B66" s="103"/>
      <c r="D66" s="104" t="s">
        <v>555</v>
      </c>
      <c r="E66" s="105"/>
      <c r="F66" s="105"/>
      <c r="G66" s="105"/>
      <c r="H66" s="105"/>
      <c r="I66" s="105"/>
      <c r="J66" s="106">
        <f>J227</f>
        <v>0</v>
      </c>
      <c r="L66" s="103"/>
    </row>
    <row r="67" spans="2:12" s="9" customFormat="1" ht="19.9" customHeight="1">
      <c r="B67" s="103"/>
      <c r="D67" s="104" t="s">
        <v>556</v>
      </c>
      <c r="E67" s="105"/>
      <c r="F67" s="105"/>
      <c r="G67" s="105"/>
      <c r="H67" s="105"/>
      <c r="I67" s="105"/>
      <c r="J67" s="106">
        <f>J253</f>
        <v>0</v>
      </c>
      <c r="L67" s="103"/>
    </row>
    <row r="68" spans="2:12" s="9" customFormat="1" ht="19.9" customHeight="1">
      <c r="B68" s="103"/>
      <c r="D68" s="104" t="s">
        <v>557</v>
      </c>
      <c r="E68" s="105"/>
      <c r="F68" s="105"/>
      <c r="G68" s="105"/>
      <c r="H68" s="105"/>
      <c r="I68" s="105"/>
      <c r="J68" s="106">
        <f>J272</f>
        <v>0</v>
      </c>
      <c r="L68" s="103"/>
    </row>
    <row r="69" spans="2:12" s="9" customFormat="1" ht="19.9" customHeight="1">
      <c r="B69" s="103"/>
      <c r="D69" s="104" t="s">
        <v>558</v>
      </c>
      <c r="E69" s="105"/>
      <c r="F69" s="105"/>
      <c r="G69" s="105"/>
      <c r="H69" s="105"/>
      <c r="I69" s="105"/>
      <c r="J69" s="106">
        <f>J298</f>
        <v>0</v>
      </c>
      <c r="L69" s="103"/>
    </row>
    <row r="70" spans="2:12" s="9" customFormat="1" ht="19.9" customHeight="1">
      <c r="B70" s="103"/>
      <c r="D70" s="104" t="s">
        <v>559</v>
      </c>
      <c r="E70" s="105"/>
      <c r="F70" s="105"/>
      <c r="G70" s="105"/>
      <c r="H70" s="105"/>
      <c r="I70" s="105"/>
      <c r="J70" s="106">
        <f>J324</f>
        <v>0</v>
      </c>
      <c r="L70" s="103"/>
    </row>
    <row r="71" spans="2:12" s="9" customFormat="1" ht="19.9" customHeight="1">
      <c r="B71" s="103"/>
      <c r="D71" s="104" t="s">
        <v>560</v>
      </c>
      <c r="E71" s="105"/>
      <c r="F71" s="105"/>
      <c r="G71" s="105"/>
      <c r="H71" s="105"/>
      <c r="I71" s="105"/>
      <c r="J71" s="106">
        <f>J350</f>
        <v>0</v>
      </c>
      <c r="L71" s="103"/>
    </row>
    <row r="72" spans="2:12" s="9" customFormat="1" ht="19.9" customHeight="1">
      <c r="B72" s="103"/>
      <c r="D72" s="104" t="s">
        <v>561</v>
      </c>
      <c r="E72" s="105"/>
      <c r="F72" s="105"/>
      <c r="G72" s="105"/>
      <c r="H72" s="105"/>
      <c r="I72" s="105"/>
      <c r="J72" s="106">
        <f>J376</f>
        <v>0</v>
      </c>
      <c r="L72" s="103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106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299" t="str">
        <f>E7</f>
        <v>Ústí nad Labem, Skorotice - spojovací chodník</v>
      </c>
      <c r="F82" s="300"/>
      <c r="G82" s="300"/>
      <c r="H82" s="300"/>
      <c r="L82" s="32"/>
    </row>
    <row r="83" spans="2:12" s="1" customFormat="1" ht="12" customHeight="1">
      <c r="B83" s="32"/>
      <c r="C83" s="27" t="s">
        <v>93</v>
      </c>
      <c r="L83" s="32"/>
    </row>
    <row r="84" spans="2:12" s="1" customFormat="1" ht="16.5" customHeight="1">
      <c r="B84" s="32"/>
      <c r="E84" s="262" t="str">
        <f>E9</f>
        <v>SO 401 - Veřejné osvětlení</v>
      </c>
      <c r="F84" s="301"/>
      <c r="G84" s="301"/>
      <c r="H84" s="301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>Ústí nad Labem</v>
      </c>
      <c r="I86" s="27" t="s">
        <v>23</v>
      </c>
      <c r="J86" s="49" t="str">
        <f>IF(J12="","",J12)</f>
        <v>22. 8. 2022</v>
      </c>
      <c r="L86" s="32"/>
    </row>
    <row r="87" spans="2:12" s="1" customFormat="1" ht="6.95" customHeight="1">
      <c r="B87" s="32"/>
      <c r="L87" s="32"/>
    </row>
    <row r="88" spans="2:12" s="1" customFormat="1" ht="25.7" customHeight="1">
      <c r="B88" s="32"/>
      <c r="C88" s="27" t="s">
        <v>25</v>
      </c>
      <c r="F88" s="25" t="str">
        <f>E15</f>
        <v>Statutární město Ústí nad Labem, Velká Hradební 8</v>
      </c>
      <c r="I88" s="27" t="s">
        <v>31</v>
      </c>
      <c r="J88" s="30" t="str">
        <f>E21</f>
        <v>AZ Consult spol. s r.o.</v>
      </c>
      <c r="L88" s="32"/>
    </row>
    <row r="89" spans="2:12" s="1" customFormat="1" ht="15.2" customHeight="1">
      <c r="B89" s="32"/>
      <c r="C89" s="27" t="s">
        <v>29</v>
      </c>
      <c r="F89" s="25" t="str">
        <f>IF(E18="","",E18)</f>
        <v>Vyplň údaj</v>
      </c>
      <c r="I89" s="27" t="s">
        <v>34</v>
      </c>
      <c r="J89" s="30" t="str">
        <f>E24</f>
        <v>Lucie Wojčiková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07"/>
      <c r="C91" s="108" t="s">
        <v>107</v>
      </c>
      <c r="D91" s="109" t="s">
        <v>57</v>
      </c>
      <c r="E91" s="109" t="s">
        <v>53</v>
      </c>
      <c r="F91" s="109" t="s">
        <v>54</v>
      </c>
      <c r="G91" s="109" t="s">
        <v>108</v>
      </c>
      <c r="H91" s="109" t="s">
        <v>109</v>
      </c>
      <c r="I91" s="109" t="s">
        <v>110</v>
      </c>
      <c r="J91" s="109" t="s">
        <v>97</v>
      </c>
      <c r="K91" s="110" t="s">
        <v>111</v>
      </c>
      <c r="L91" s="107"/>
      <c r="M91" s="56" t="s">
        <v>19</v>
      </c>
      <c r="N91" s="57" t="s">
        <v>42</v>
      </c>
      <c r="O91" s="57" t="s">
        <v>112</v>
      </c>
      <c r="P91" s="57" t="s">
        <v>113</v>
      </c>
      <c r="Q91" s="57" t="s">
        <v>114</v>
      </c>
      <c r="R91" s="57" t="s">
        <v>115</v>
      </c>
      <c r="S91" s="57" t="s">
        <v>116</v>
      </c>
      <c r="T91" s="58" t="s">
        <v>117</v>
      </c>
    </row>
    <row r="92" spans="2:63" s="1" customFormat="1" ht="22.9" customHeight="1">
      <c r="B92" s="32"/>
      <c r="C92" s="61" t="s">
        <v>118</v>
      </c>
      <c r="J92" s="111">
        <f>BK92</f>
        <v>0</v>
      </c>
      <c r="L92" s="32"/>
      <c r="M92" s="59"/>
      <c r="N92" s="50"/>
      <c r="O92" s="50"/>
      <c r="P92" s="112">
        <f>P93</f>
        <v>0</v>
      </c>
      <c r="Q92" s="50"/>
      <c r="R92" s="112">
        <f>R93</f>
        <v>0.38439999999999996</v>
      </c>
      <c r="S92" s="50"/>
      <c r="T92" s="113">
        <f>T93</f>
        <v>0</v>
      </c>
      <c r="AT92" s="17" t="s">
        <v>71</v>
      </c>
      <c r="AU92" s="17" t="s">
        <v>98</v>
      </c>
      <c r="BK92" s="114">
        <f>BK93</f>
        <v>0</v>
      </c>
    </row>
    <row r="93" spans="2:63" s="11" customFormat="1" ht="25.9" customHeight="1">
      <c r="B93" s="115"/>
      <c r="D93" s="116" t="s">
        <v>71</v>
      </c>
      <c r="E93" s="117" t="s">
        <v>562</v>
      </c>
      <c r="F93" s="117" t="s">
        <v>563</v>
      </c>
      <c r="I93" s="118"/>
      <c r="J93" s="119">
        <f>BK93</f>
        <v>0</v>
      </c>
      <c r="L93" s="115"/>
      <c r="M93" s="120"/>
      <c r="P93" s="121">
        <f>P94+P119+P149+P175+P201+P227+P253+P272+P298+P324+P350+P376</f>
        <v>0</v>
      </c>
      <c r="R93" s="121">
        <f>R94+R119+R149+R175+R201+R227+R253+R272+R298+R324+R350+R376</f>
        <v>0.38439999999999996</v>
      </c>
      <c r="T93" s="122">
        <f>T94+T119+T149+T175+T201+T227+T253+T272+T298+T324+T350+T376</f>
        <v>0</v>
      </c>
      <c r="AR93" s="116" t="s">
        <v>142</v>
      </c>
      <c r="AT93" s="123" t="s">
        <v>71</v>
      </c>
      <c r="AU93" s="123" t="s">
        <v>72</v>
      </c>
      <c r="AY93" s="116" t="s">
        <v>121</v>
      </c>
      <c r="BK93" s="124">
        <f>BK94+BK119+BK149+BK175+BK201+BK227+BK253+BK272+BK298+BK324+BK350+BK376</f>
        <v>0</v>
      </c>
    </row>
    <row r="94" spans="2:63" s="11" customFormat="1" ht="22.9" customHeight="1">
      <c r="B94" s="115"/>
      <c r="D94" s="116" t="s">
        <v>71</v>
      </c>
      <c r="E94" s="125" t="s">
        <v>564</v>
      </c>
      <c r="F94" s="125" t="s">
        <v>565</v>
      </c>
      <c r="I94" s="118"/>
      <c r="J94" s="126">
        <f>BK94</f>
        <v>0</v>
      </c>
      <c r="L94" s="115"/>
      <c r="M94" s="120"/>
      <c r="P94" s="121">
        <f>SUM(P95:P118)</f>
        <v>0</v>
      </c>
      <c r="R94" s="121">
        <f>SUM(R95:R118)</f>
        <v>0.0713</v>
      </c>
      <c r="T94" s="122">
        <f>SUM(T95:T118)</f>
        <v>0</v>
      </c>
      <c r="AR94" s="116" t="s">
        <v>142</v>
      </c>
      <c r="AT94" s="123" t="s">
        <v>71</v>
      </c>
      <c r="AU94" s="123" t="s">
        <v>80</v>
      </c>
      <c r="AY94" s="116" t="s">
        <v>121</v>
      </c>
      <c r="BK94" s="124">
        <f>SUM(BK95:BK118)</f>
        <v>0</v>
      </c>
    </row>
    <row r="95" spans="2:65" s="1" customFormat="1" ht="16.5" customHeight="1">
      <c r="B95" s="32"/>
      <c r="C95" s="127" t="s">
        <v>80</v>
      </c>
      <c r="D95" s="127" t="s">
        <v>123</v>
      </c>
      <c r="E95" s="128" t="s">
        <v>566</v>
      </c>
      <c r="F95" s="129" t="s">
        <v>567</v>
      </c>
      <c r="G95" s="130" t="s">
        <v>568</v>
      </c>
      <c r="H95" s="131">
        <v>0.4</v>
      </c>
      <c r="I95" s="132"/>
      <c r="J95" s="133">
        <f>ROUND(I95*H95,2)</f>
        <v>0</v>
      </c>
      <c r="K95" s="129" t="s">
        <v>19</v>
      </c>
      <c r="L95" s="32"/>
      <c r="M95" s="134" t="s">
        <v>19</v>
      </c>
      <c r="N95" s="135" t="s">
        <v>43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569</v>
      </c>
      <c r="AT95" s="138" t="s">
        <v>123</v>
      </c>
      <c r="AU95" s="138" t="s">
        <v>82</v>
      </c>
      <c r="AY95" s="17" t="s">
        <v>121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80</v>
      </c>
      <c r="BK95" s="139">
        <f>ROUND(I95*H95,2)</f>
        <v>0</v>
      </c>
      <c r="BL95" s="17" t="s">
        <v>569</v>
      </c>
      <c r="BM95" s="138" t="s">
        <v>570</v>
      </c>
    </row>
    <row r="96" spans="2:65" s="1" customFormat="1" ht="16.5" customHeight="1">
      <c r="B96" s="32"/>
      <c r="C96" s="165" t="s">
        <v>82</v>
      </c>
      <c r="D96" s="165" t="s">
        <v>226</v>
      </c>
      <c r="E96" s="166" t="s">
        <v>571</v>
      </c>
      <c r="F96" s="167" t="s">
        <v>572</v>
      </c>
      <c r="G96" s="168" t="s">
        <v>573</v>
      </c>
      <c r="H96" s="169">
        <v>2</v>
      </c>
      <c r="I96" s="170"/>
      <c r="J96" s="171">
        <f>ROUND(I96*H96,2)</f>
        <v>0</v>
      </c>
      <c r="K96" s="167" t="s">
        <v>19</v>
      </c>
      <c r="L96" s="172"/>
      <c r="M96" s="173" t="s">
        <v>19</v>
      </c>
      <c r="N96" s="174" t="s">
        <v>43</v>
      </c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574</v>
      </c>
      <c r="AT96" s="138" t="s">
        <v>226</v>
      </c>
      <c r="AU96" s="138" t="s">
        <v>82</v>
      </c>
      <c r="AY96" s="17" t="s">
        <v>121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80</v>
      </c>
      <c r="BK96" s="139">
        <f>ROUND(I96*H96,2)</f>
        <v>0</v>
      </c>
      <c r="BL96" s="17" t="s">
        <v>569</v>
      </c>
      <c r="BM96" s="138" t="s">
        <v>575</v>
      </c>
    </row>
    <row r="97" spans="2:47" s="1" customFormat="1" ht="19.5">
      <c r="B97" s="32"/>
      <c r="D97" s="145" t="s">
        <v>576</v>
      </c>
      <c r="F97" s="178" t="s">
        <v>577</v>
      </c>
      <c r="I97" s="142"/>
      <c r="L97" s="32"/>
      <c r="M97" s="143"/>
      <c r="T97" s="53"/>
      <c r="AT97" s="17" t="s">
        <v>576</v>
      </c>
      <c r="AU97" s="17" t="s">
        <v>82</v>
      </c>
    </row>
    <row r="98" spans="2:65" s="1" customFormat="1" ht="16.5" customHeight="1">
      <c r="B98" s="32"/>
      <c r="C98" s="127" t="s">
        <v>142</v>
      </c>
      <c r="D98" s="127" t="s">
        <v>123</v>
      </c>
      <c r="E98" s="128" t="s">
        <v>578</v>
      </c>
      <c r="F98" s="129" t="s">
        <v>579</v>
      </c>
      <c r="G98" s="130" t="s">
        <v>568</v>
      </c>
      <c r="H98" s="131">
        <v>0.5</v>
      </c>
      <c r="I98" s="132"/>
      <c r="J98" s="133">
        <f aca="true" t="shared" si="0" ref="J98:J118">ROUND(I98*H98,2)</f>
        <v>0</v>
      </c>
      <c r="K98" s="129" t="s">
        <v>19</v>
      </c>
      <c r="L98" s="32"/>
      <c r="M98" s="134" t="s">
        <v>19</v>
      </c>
      <c r="N98" s="135" t="s">
        <v>43</v>
      </c>
      <c r="P98" s="136">
        <f aca="true" t="shared" si="1" ref="P98:P118">O98*H98</f>
        <v>0</v>
      </c>
      <c r="Q98" s="136">
        <v>0</v>
      </c>
      <c r="R98" s="136">
        <f aca="true" t="shared" si="2" ref="R98:R118">Q98*H98</f>
        <v>0</v>
      </c>
      <c r="S98" s="136">
        <v>0</v>
      </c>
      <c r="T98" s="137">
        <f aca="true" t="shared" si="3" ref="T98:T118">S98*H98</f>
        <v>0</v>
      </c>
      <c r="AR98" s="138" t="s">
        <v>569</v>
      </c>
      <c r="AT98" s="138" t="s">
        <v>123</v>
      </c>
      <c r="AU98" s="138" t="s">
        <v>82</v>
      </c>
      <c r="AY98" s="17" t="s">
        <v>121</v>
      </c>
      <c r="BE98" s="139">
        <f aca="true" t="shared" si="4" ref="BE98:BE118">IF(N98="základní",J98,0)</f>
        <v>0</v>
      </c>
      <c r="BF98" s="139">
        <f aca="true" t="shared" si="5" ref="BF98:BF118">IF(N98="snížená",J98,0)</f>
        <v>0</v>
      </c>
      <c r="BG98" s="139">
        <f aca="true" t="shared" si="6" ref="BG98:BG118">IF(N98="zákl. přenesená",J98,0)</f>
        <v>0</v>
      </c>
      <c r="BH98" s="139">
        <f aca="true" t="shared" si="7" ref="BH98:BH118">IF(N98="sníž. přenesená",J98,0)</f>
        <v>0</v>
      </c>
      <c r="BI98" s="139">
        <f aca="true" t="shared" si="8" ref="BI98:BI118">IF(N98="nulová",J98,0)</f>
        <v>0</v>
      </c>
      <c r="BJ98" s="17" t="s">
        <v>80</v>
      </c>
      <c r="BK98" s="139">
        <f aca="true" t="shared" si="9" ref="BK98:BK118">ROUND(I98*H98,2)</f>
        <v>0</v>
      </c>
      <c r="BL98" s="17" t="s">
        <v>569</v>
      </c>
      <c r="BM98" s="138" t="s">
        <v>580</v>
      </c>
    </row>
    <row r="99" spans="2:65" s="1" customFormat="1" ht="16.5" customHeight="1">
      <c r="B99" s="32"/>
      <c r="C99" s="165" t="s">
        <v>128</v>
      </c>
      <c r="D99" s="165" t="s">
        <v>226</v>
      </c>
      <c r="E99" s="166" t="s">
        <v>581</v>
      </c>
      <c r="F99" s="167" t="s">
        <v>579</v>
      </c>
      <c r="G99" s="168" t="s">
        <v>172</v>
      </c>
      <c r="H99" s="169">
        <v>10</v>
      </c>
      <c r="I99" s="170"/>
      <c r="J99" s="171">
        <f t="shared" si="0"/>
        <v>0</v>
      </c>
      <c r="K99" s="167" t="s">
        <v>19</v>
      </c>
      <c r="L99" s="172"/>
      <c r="M99" s="173" t="s">
        <v>19</v>
      </c>
      <c r="N99" s="174" t="s">
        <v>43</v>
      </c>
      <c r="P99" s="136">
        <f t="shared" si="1"/>
        <v>0</v>
      </c>
      <c r="Q99" s="136">
        <v>0</v>
      </c>
      <c r="R99" s="136">
        <f t="shared" si="2"/>
        <v>0</v>
      </c>
      <c r="S99" s="136">
        <v>0</v>
      </c>
      <c r="T99" s="137">
        <f t="shared" si="3"/>
        <v>0</v>
      </c>
      <c r="AR99" s="138" t="s">
        <v>574</v>
      </c>
      <c r="AT99" s="138" t="s">
        <v>226</v>
      </c>
      <c r="AU99" s="138" t="s">
        <v>82</v>
      </c>
      <c r="AY99" s="17" t="s">
        <v>121</v>
      </c>
      <c r="BE99" s="139">
        <f t="shared" si="4"/>
        <v>0</v>
      </c>
      <c r="BF99" s="139">
        <f t="shared" si="5"/>
        <v>0</v>
      </c>
      <c r="BG99" s="139">
        <f t="shared" si="6"/>
        <v>0</v>
      </c>
      <c r="BH99" s="139">
        <f t="shared" si="7"/>
        <v>0</v>
      </c>
      <c r="BI99" s="139">
        <f t="shared" si="8"/>
        <v>0</v>
      </c>
      <c r="BJ99" s="17" t="s">
        <v>80</v>
      </c>
      <c r="BK99" s="139">
        <f t="shared" si="9"/>
        <v>0</v>
      </c>
      <c r="BL99" s="17" t="s">
        <v>569</v>
      </c>
      <c r="BM99" s="138" t="s">
        <v>582</v>
      </c>
    </row>
    <row r="100" spans="2:65" s="1" customFormat="1" ht="16.5" customHeight="1">
      <c r="B100" s="32"/>
      <c r="C100" s="127" t="s">
        <v>156</v>
      </c>
      <c r="D100" s="127" t="s">
        <v>123</v>
      </c>
      <c r="E100" s="128" t="s">
        <v>583</v>
      </c>
      <c r="F100" s="129" t="s">
        <v>584</v>
      </c>
      <c r="G100" s="130" t="s">
        <v>568</v>
      </c>
      <c r="H100" s="131">
        <v>0.5</v>
      </c>
      <c r="I100" s="132"/>
      <c r="J100" s="133">
        <f t="shared" si="0"/>
        <v>0</v>
      </c>
      <c r="K100" s="129" t="s">
        <v>19</v>
      </c>
      <c r="L100" s="32"/>
      <c r="M100" s="134" t="s">
        <v>19</v>
      </c>
      <c r="N100" s="135" t="s">
        <v>43</v>
      </c>
      <c r="P100" s="136">
        <f t="shared" si="1"/>
        <v>0</v>
      </c>
      <c r="Q100" s="136">
        <v>0</v>
      </c>
      <c r="R100" s="136">
        <f t="shared" si="2"/>
        <v>0</v>
      </c>
      <c r="S100" s="136">
        <v>0</v>
      </c>
      <c r="T100" s="137">
        <f t="shared" si="3"/>
        <v>0</v>
      </c>
      <c r="AR100" s="138" t="s">
        <v>569</v>
      </c>
      <c r="AT100" s="138" t="s">
        <v>123</v>
      </c>
      <c r="AU100" s="138" t="s">
        <v>82</v>
      </c>
      <c r="AY100" s="17" t="s">
        <v>121</v>
      </c>
      <c r="BE100" s="139">
        <f t="shared" si="4"/>
        <v>0</v>
      </c>
      <c r="BF100" s="139">
        <f t="shared" si="5"/>
        <v>0</v>
      </c>
      <c r="BG100" s="139">
        <f t="shared" si="6"/>
        <v>0</v>
      </c>
      <c r="BH100" s="139">
        <f t="shared" si="7"/>
        <v>0</v>
      </c>
      <c r="BI100" s="139">
        <f t="shared" si="8"/>
        <v>0</v>
      </c>
      <c r="BJ100" s="17" t="s">
        <v>80</v>
      </c>
      <c r="BK100" s="139">
        <f t="shared" si="9"/>
        <v>0</v>
      </c>
      <c r="BL100" s="17" t="s">
        <v>569</v>
      </c>
      <c r="BM100" s="138" t="s">
        <v>585</v>
      </c>
    </row>
    <row r="101" spans="2:65" s="1" customFormat="1" ht="16.5" customHeight="1">
      <c r="B101" s="32"/>
      <c r="C101" s="165" t="s">
        <v>162</v>
      </c>
      <c r="D101" s="165" t="s">
        <v>226</v>
      </c>
      <c r="E101" s="166" t="s">
        <v>586</v>
      </c>
      <c r="F101" s="167" t="s">
        <v>584</v>
      </c>
      <c r="G101" s="168" t="s">
        <v>573</v>
      </c>
      <c r="H101" s="169">
        <v>7</v>
      </c>
      <c r="I101" s="170"/>
      <c r="J101" s="171">
        <f t="shared" si="0"/>
        <v>0</v>
      </c>
      <c r="K101" s="167" t="s">
        <v>19</v>
      </c>
      <c r="L101" s="172"/>
      <c r="M101" s="173" t="s">
        <v>19</v>
      </c>
      <c r="N101" s="174" t="s">
        <v>43</v>
      </c>
      <c r="P101" s="136">
        <f t="shared" si="1"/>
        <v>0</v>
      </c>
      <c r="Q101" s="136">
        <v>0</v>
      </c>
      <c r="R101" s="136">
        <f t="shared" si="2"/>
        <v>0</v>
      </c>
      <c r="S101" s="136">
        <v>0</v>
      </c>
      <c r="T101" s="137">
        <f t="shared" si="3"/>
        <v>0</v>
      </c>
      <c r="AR101" s="138" t="s">
        <v>574</v>
      </c>
      <c r="AT101" s="138" t="s">
        <v>226</v>
      </c>
      <c r="AU101" s="138" t="s">
        <v>82</v>
      </c>
      <c r="AY101" s="17" t="s">
        <v>121</v>
      </c>
      <c r="BE101" s="139">
        <f t="shared" si="4"/>
        <v>0</v>
      </c>
      <c r="BF101" s="139">
        <f t="shared" si="5"/>
        <v>0</v>
      </c>
      <c r="BG101" s="139">
        <f t="shared" si="6"/>
        <v>0</v>
      </c>
      <c r="BH101" s="139">
        <f t="shared" si="7"/>
        <v>0</v>
      </c>
      <c r="BI101" s="139">
        <f t="shared" si="8"/>
        <v>0</v>
      </c>
      <c r="BJ101" s="17" t="s">
        <v>80</v>
      </c>
      <c r="BK101" s="139">
        <f t="shared" si="9"/>
        <v>0</v>
      </c>
      <c r="BL101" s="17" t="s">
        <v>569</v>
      </c>
      <c r="BM101" s="138" t="s">
        <v>587</v>
      </c>
    </row>
    <row r="102" spans="2:65" s="1" customFormat="1" ht="16.5" customHeight="1">
      <c r="B102" s="32"/>
      <c r="C102" s="127" t="s">
        <v>169</v>
      </c>
      <c r="D102" s="127" t="s">
        <v>123</v>
      </c>
      <c r="E102" s="128" t="s">
        <v>588</v>
      </c>
      <c r="F102" s="129" t="s">
        <v>589</v>
      </c>
      <c r="G102" s="130" t="s">
        <v>568</v>
      </c>
      <c r="H102" s="131">
        <v>0.5</v>
      </c>
      <c r="I102" s="132"/>
      <c r="J102" s="133">
        <f t="shared" si="0"/>
        <v>0</v>
      </c>
      <c r="K102" s="129" t="s">
        <v>19</v>
      </c>
      <c r="L102" s="32"/>
      <c r="M102" s="134" t="s">
        <v>19</v>
      </c>
      <c r="N102" s="135" t="s">
        <v>43</v>
      </c>
      <c r="P102" s="136">
        <f t="shared" si="1"/>
        <v>0</v>
      </c>
      <c r="Q102" s="136">
        <v>0</v>
      </c>
      <c r="R102" s="136">
        <f t="shared" si="2"/>
        <v>0</v>
      </c>
      <c r="S102" s="136">
        <v>0</v>
      </c>
      <c r="T102" s="137">
        <f t="shared" si="3"/>
        <v>0</v>
      </c>
      <c r="AR102" s="138" t="s">
        <v>569</v>
      </c>
      <c r="AT102" s="138" t="s">
        <v>123</v>
      </c>
      <c r="AU102" s="138" t="s">
        <v>82</v>
      </c>
      <c r="AY102" s="17" t="s">
        <v>121</v>
      </c>
      <c r="BE102" s="139">
        <f t="shared" si="4"/>
        <v>0</v>
      </c>
      <c r="BF102" s="139">
        <f t="shared" si="5"/>
        <v>0</v>
      </c>
      <c r="BG102" s="139">
        <f t="shared" si="6"/>
        <v>0</v>
      </c>
      <c r="BH102" s="139">
        <f t="shared" si="7"/>
        <v>0</v>
      </c>
      <c r="BI102" s="139">
        <f t="shared" si="8"/>
        <v>0</v>
      </c>
      <c r="BJ102" s="17" t="s">
        <v>80</v>
      </c>
      <c r="BK102" s="139">
        <f t="shared" si="9"/>
        <v>0</v>
      </c>
      <c r="BL102" s="17" t="s">
        <v>569</v>
      </c>
      <c r="BM102" s="138" t="s">
        <v>590</v>
      </c>
    </row>
    <row r="103" spans="2:65" s="1" customFormat="1" ht="16.5" customHeight="1">
      <c r="B103" s="32"/>
      <c r="C103" s="165" t="s">
        <v>177</v>
      </c>
      <c r="D103" s="165" t="s">
        <v>226</v>
      </c>
      <c r="E103" s="166" t="s">
        <v>591</v>
      </c>
      <c r="F103" s="167" t="s">
        <v>589</v>
      </c>
      <c r="G103" s="168" t="s">
        <v>172</v>
      </c>
      <c r="H103" s="169">
        <v>2</v>
      </c>
      <c r="I103" s="170"/>
      <c r="J103" s="171">
        <f t="shared" si="0"/>
        <v>0</v>
      </c>
      <c r="K103" s="167" t="s">
        <v>19</v>
      </c>
      <c r="L103" s="172"/>
      <c r="M103" s="173" t="s">
        <v>19</v>
      </c>
      <c r="N103" s="174" t="s">
        <v>43</v>
      </c>
      <c r="P103" s="136">
        <f t="shared" si="1"/>
        <v>0</v>
      </c>
      <c r="Q103" s="136">
        <v>0</v>
      </c>
      <c r="R103" s="136">
        <f t="shared" si="2"/>
        <v>0</v>
      </c>
      <c r="S103" s="136">
        <v>0</v>
      </c>
      <c r="T103" s="137">
        <f t="shared" si="3"/>
        <v>0</v>
      </c>
      <c r="AR103" s="138" t="s">
        <v>574</v>
      </c>
      <c r="AT103" s="138" t="s">
        <v>226</v>
      </c>
      <c r="AU103" s="138" t="s">
        <v>82</v>
      </c>
      <c r="AY103" s="17" t="s">
        <v>121</v>
      </c>
      <c r="BE103" s="139">
        <f t="shared" si="4"/>
        <v>0</v>
      </c>
      <c r="BF103" s="139">
        <f t="shared" si="5"/>
        <v>0</v>
      </c>
      <c r="BG103" s="139">
        <f t="shared" si="6"/>
        <v>0</v>
      </c>
      <c r="BH103" s="139">
        <f t="shared" si="7"/>
        <v>0</v>
      </c>
      <c r="BI103" s="139">
        <f t="shared" si="8"/>
        <v>0</v>
      </c>
      <c r="BJ103" s="17" t="s">
        <v>80</v>
      </c>
      <c r="BK103" s="139">
        <f t="shared" si="9"/>
        <v>0</v>
      </c>
      <c r="BL103" s="17" t="s">
        <v>569</v>
      </c>
      <c r="BM103" s="138" t="s">
        <v>592</v>
      </c>
    </row>
    <row r="104" spans="2:65" s="1" customFormat="1" ht="16.5" customHeight="1">
      <c r="B104" s="32"/>
      <c r="C104" s="127" t="s">
        <v>183</v>
      </c>
      <c r="D104" s="127" t="s">
        <v>123</v>
      </c>
      <c r="E104" s="128" t="s">
        <v>593</v>
      </c>
      <c r="F104" s="129" t="s">
        <v>594</v>
      </c>
      <c r="G104" s="130" t="s">
        <v>568</v>
      </c>
      <c r="H104" s="131">
        <v>0.9</v>
      </c>
      <c r="I104" s="132"/>
      <c r="J104" s="133">
        <f t="shared" si="0"/>
        <v>0</v>
      </c>
      <c r="K104" s="129" t="s">
        <v>19</v>
      </c>
      <c r="L104" s="32"/>
      <c r="M104" s="134" t="s">
        <v>19</v>
      </c>
      <c r="N104" s="135" t="s">
        <v>43</v>
      </c>
      <c r="P104" s="136">
        <f t="shared" si="1"/>
        <v>0</v>
      </c>
      <c r="Q104" s="136">
        <v>0</v>
      </c>
      <c r="R104" s="136">
        <f t="shared" si="2"/>
        <v>0</v>
      </c>
      <c r="S104" s="136">
        <v>0</v>
      </c>
      <c r="T104" s="137">
        <f t="shared" si="3"/>
        <v>0</v>
      </c>
      <c r="AR104" s="138" t="s">
        <v>569</v>
      </c>
      <c r="AT104" s="138" t="s">
        <v>123</v>
      </c>
      <c r="AU104" s="138" t="s">
        <v>82</v>
      </c>
      <c r="AY104" s="17" t="s">
        <v>121</v>
      </c>
      <c r="BE104" s="139">
        <f t="shared" si="4"/>
        <v>0</v>
      </c>
      <c r="BF104" s="139">
        <f t="shared" si="5"/>
        <v>0</v>
      </c>
      <c r="BG104" s="139">
        <f t="shared" si="6"/>
        <v>0</v>
      </c>
      <c r="BH104" s="139">
        <f t="shared" si="7"/>
        <v>0</v>
      </c>
      <c r="BI104" s="139">
        <f t="shared" si="8"/>
        <v>0</v>
      </c>
      <c r="BJ104" s="17" t="s">
        <v>80</v>
      </c>
      <c r="BK104" s="139">
        <f t="shared" si="9"/>
        <v>0</v>
      </c>
      <c r="BL104" s="17" t="s">
        <v>569</v>
      </c>
      <c r="BM104" s="138" t="s">
        <v>595</v>
      </c>
    </row>
    <row r="105" spans="2:65" s="1" customFormat="1" ht="16.5" customHeight="1">
      <c r="B105" s="32"/>
      <c r="C105" s="165" t="s">
        <v>193</v>
      </c>
      <c r="D105" s="165" t="s">
        <v>226</v>
      </c>
      <c r="E105" s="166" t="s">
        <v>596</v>
      </c>
      <c r="F105" s="167" t="s">
        <v>594</v>
      </c>
      <c r="G105" s="168" t="s">
        <v>573</v>
      </c>
      <c r="H105" s="169">
        <v>3</v>
      </c>
      <c r="I105" s="170"/>
      <c r="J105" s="171">
        <f t="shared" si="0"/>
        <v>0</v>
      </c>
      <c r="K105" s="167" t="s">
        <v>19</v>
      </c>
      <c r="L105" s="172"/>
      <c r="M105" s="173" t="s">
        <v>19</v>
      </c>
      <c r="N105" s="174" t="s">
        <v>43</v>
      </c>
      <c r="P105" s="136">
        <f t="shared" si="1"/>
        <v>0</v>
      </c>
      <c r="Q105" s="136">
        <v>0</v>
      </c>
      <c r="R105" s="136">
        <f t="shared" si="2"/>
        <v>0</v>
      </c>
      <c r="S105" s="136">
        <v>0</v>
      </c>
      <c r="T105" s="137">
        <f t="shared" si="3"/>
        <v>0</v>
      </c>
      <c r="AR105" s="138" t="s">
        <v>574</v>
      </c>
      <c r="AT105" s="138" t="s">
        <v>226</v>
      </c>
      <c r="AU105" s="138" t="s">
        <v>82</v>
      </c>
      <c r="AY105" s="17" t="s">
        <v>121</v>
      </c>
      <c r="BE105" s="139">
        <f t="shared" si="4"/>
        <v>0</v>
      </c>
      <c r="BF105" s="139">
        <f t="shared" si="5"/>
        <v>0</v>
      </c>
      <c r="BG105" s="139">
        <f t="shared" si="6"/>
        <v>0</v>
      </c>
      <c r="BH105" s="139">
        <f t="shared" si="7"/>
        <v>0</v>
      </c>
      <c r="BI105" s="139">
        <f t="shared" si="8"/>
        <v>0</v>
      </c>
      <c r="BJ105" s="17" t="s">
        <v>80</v>
      </c>
      <c r="BK105" s="139">
        <f t="shared" si="9"/>
        <v>0</v>
      </c>
      <c r="BL105" s="17" t="s">
        <v>569</v>
      </c>
      <c r="BM105" s="138" t="s">
        <v>597</v>
      </c>
    </row>
    <row r="106" spans="2:65" s="1" customFormat="1" ht="16.5" customHeight="1">
      <c r="B106" s="32"/>
      <c r="C106" s="127" t="s">
        <v>197</v>
      </c>
      <c r="D106" s="127" t="s">
        <v>123</v>
      </c>
      <c r="E106" s="128" t="s">
        <v>598</v>
      </c>
      <c r="F106" s="129" t="s">
        <v>599</v>
      </c>
      <c r="G106" s="130" t="s">
        <v>568</v>
      </c>
      <c r="H106" s="131">
        <v>0.5</v>
      </c>
      <c r="I106" s="132"/>
      <c r="J106" s="133">
        <f t="shared" si="0"/>
        <v>0</v>
      </c>
      <c r="K106" s="129" t="s">
        <v>19</v>
      </c>
      <c r="L106" s="32"/>
      <c r="M106" s="134" t="s">
        <v>19</v>
      </c>
      <c r="N106" s="135" t="s">
        <v>43</v>
      </c>
      <c r="P106" s="136">
        <f t="shared" si="1"/>
        <v>0</v>
      </c>
      <c r="Q106" s="136">
        <v>0</v>
      </c>
      <c r="R106" s="136">
        <f t="shared" si="2"/>
        <v>0</v>
      </c>
      <c r="S106" s="136">
        <v>0</v>
      </c>
      <c r="T106" s="137">
        <f t="shared" si="3"/>
        <v>0</v>
      </c>
      <c r="AR106" s="138" t="s">
        <v>569</v>
      </c>
      <c r="AT106" s="138" t="s">
        <v>123</v>
      </c>
      <c r="AU106" s="138" t="s">
        <v>82</v>
      </c>
      <c r="AY106" s="17" t="s">
        <v>121</v>
      </c>
      <c r="BE106" s="139">
        <f t="shared" si="4"/>
        <v>0</v>
      </c>
      <c r="BF106" s="139">
        <f t="shared" si="5"/>
        <v>0</v>
      </c>
      <c r="BG106" s="139">
        <f t="shared" si="6"/>
        <v>0</v>
      </c>
      <c r="BH106" s="139">
        <f t="shared" si="7"/>
        <v>0</v>
      </c>
      <c r="BI106" s="139">
        <f t="shared" si="8"/>
        <v>0</v>
      </c>
      <c r="BJ106" s="17" t="s">
        <v>80</v>
      </c>
      <c r="BK106" s="139">
        <f t="shared" si="9"/>
        <v>0</v>
      </c>
      <c r="BL106" s="17" t="s">
        <v>569</v>
      </c>
      <c r="BM106" s="138" t="s">
        <v>600</v>
      </c>
    </row>
    <row r="107" spans="2:65" s="1" customFormat="1" ht="16.5" customHeight="1">
      <c r="B107" s="32"/>
      <c r="C107" s="165" t="s">
        <v>203</v>
      </c>
      <c r="D107" s="165" t="s">
        <v>226</v>
      </c>
      <c r="E107" s="166" t="s">
        <v>601</v>
      </c>
      <c r="F107" s="167" t="s">
        <v>599</v>
      </c>
      <c r="G107" s="168" t="s">
        <v>573</v>
      </c>
      <c r="H107" s="169">
        <v>1</v>
      </c>
      <c r="I107" s="170"/>
      <c r="J107" s="171">
        <f t="shared" si="0"/>
        <v>0</v>
      </c>
      <c r="K107" s="167" t="s">
        <v>19</v>
      </c>
      <c r="L107" s="172"/>
      <c r="M107" s="173" t="s">
        <v>19</v>
      </c>
      <c r="N107" s="174" t="s">
        <v>43</v>
      </c>
      <c r="P107" s="136">
        <f t="shared" si="1"/>
        <v>0</v>
      </c>
      <c r="Q107" s="136">
        <v>0</v>
      </c>
      <c r="R107" s="136">
        <f t="shared" si="2"/>
        <v>0</v>
      </c>
      <c r="S107" s="136">
        <v>0</v>
      </c>
      <c r="T107" s="137">
        <f t="shared" si="3"/>
        <v>0</v>
      </c>
      <c r="AR107" s="138" t="s">
        <v>574</v>
      </c>
      <c r="AT107" s="138" t="s">
        <v>226</v>
      </c>
      <c r="AU107" s="138" t="s">
        <v>82</v>
      </c>
      <c r="AY107" s="17" t="s">
        <v>121</v>
      </c>
      <c r="BE107" s="139">
        <f t="shared" si="4"/>
        <v>0</v>
      </c>
      <c r="BF107" s="139">
        <f t="shared" si="5"/>
        <v>0</v>
      </c>
      <c r="BG107" s="139">
        <f t="shared" si="6"/>
        <v>0</v>
      </c>
      <c r="BH107" s="139">
        <f t="shared" si="7"/>
        <v>0</v>
      </c>
      <c r="BI107" s="139">
        <f t="shared" si="8"/>
        <v>0</v>
      </c>
      <c r="BJ107" s="17" t="s">
        <v>80</v>
      </c>
      <c r="BK107" s="139">
        <f t="shared" si="9"/>
        <v>0</v>
      </c>
      <c r="BL107" s="17" t="s">
        <v>569</v>
      </c>
      <c r="BM107" s="138" t="s">
        <v>602</v>
      </c>
    </row>
    <row r="108" spans="2:65" s="1" customFormat="1" ht="16.5" customHeight="1">
      <c r="B108" s="32"/>
      <c r="C108" s="127" t="s">
        <v>210</v>
      </c>
      <c r="D108" s="127" t="s">
        <v>123</v>
      </c>
      <c r="E108" s="128" t="s">
        <v>603</v>
      </c>
      <c r="F108" s="129" t="s">
        <v>604</v>
      </c>
      <c r="G108" s="130" t="s">
        <v>568</v>
      </c>
      <c r="H108" s="131">
        <v>0.05</v>
      </c>
      <c r="I108" s="132"/>
      <c r="J108" s="133">
        <f t="shared" si="0"/>
        <v>0</v>
      </c>
      <c r="K108" s="129" t="s">
        <v>19</v>
      </c>
      <c r="L108" s="32"/>
      <c r="M108" s="134" t="s">
        <v>19</v>
      </c>
      <c r="N108" s="135" t="s">
        <v>43</v>
      </c>
      <c r="P108" s="136">
        <f t="shared" si="1"/>
        <v>0</v>
      </c>
      <c r="Q108" s="136">
        <v>0</v>
      </c>
      <c r="R108" s="136">
        <f t="shared" si="2"/>
        <v>0</v>
      </c>
      <c r="S108" s="136">
        <v>0</v>
      </c>
      <c r="T108" s="137">
        <f t="shared" si="3"/>
        <v>0</v>
      </c>
      <c r="AR108" s="138" t="s">
        <v>569</v>
      </c>
      <c r="AT108" s="138" t="s">
        <v>123</v>
      </c>
      <c r="AU108" s="138" t="s">
        <v>82</v>
      </c>
      <c r="AY108" s="17" t="s">
        <v>121</v>
      </c>
      <c r="BE108" s="139">
        <f t="shared" si="4"/>
        <v>0</v>
      </c>
      <c r="BF108" s="139">
        <f t="shared" si="5"/>
        <v>0</v>
      </c>
      <c r="BG108" s="139">
        <f t="shared" si="6"/>
        <v>0</v>
      </c>
      <c r="BH108" s="139">
        <f t="shared" si="7"/>
        <v>0</v>
      </c>
      <c r="BI108" s="139">
        <f t="shared" si="8"/>
        <v>0</v>
      </c>
      <c r="BJ108" s="17" t="s">
        <v>80</v>
      </c>
      <c r="BK108" s="139">
        <f t="shared" si="9"/>
        <v>0</v>
      </c>
      <c r="BL108" s="17" t="s">
        <v>569</v>
      </c>
      <c r="BM108" s="138" t="s">
        <v>605</v>
      </c>
    </row>
    <row r="109" spans="2:65" s="1" customFormat="1" ht="16.5" customHeight="1">
      <c r="B109" s="32"/>
      <c r="C109" s="165" t="s">
        <v>217</v>
      </c>
      <c r="D109" s="165" t="s">
        <v>226</v>
      </c>
      <c r="E109" s="166" t="s">
        <v>606</v>
      </c>
      <c r="F109" s="167" t="s">
        <v>604</v>
      </c>
      <c r="G109" s="168" t="s">
        <v>573</v>
      </c>
      <c r="H109" s="169">
        <v>1</v>
      </c>
      <c r="I109" s="170"/>
      <c r="J109" s="171">
        <f t="shared" si="0"/>
        <v>0</v>
      </c>
      <c r="K109" s="167" t="s">
        <v>19</v>
      </c>
      <c r="L109" s="172"/>
      <c r="M109" s="173" t="s">
        <v>19</v>
      </c>
      <c r="N109" s="174" t="s">
        <v>43</v>
      </c>
      <c r="P109" s="136">
        <f t="shared" si="1"/>
        <v>0</v>
      </c>
      <c r="Q109" s="136">
        <v>0</v>
      </c>
      <c r="R109" s="136">
        <f t="shared" si="2"/>
        <v>0</v>
      </c>
      <c r="S109" s="136">
        <v>0</v>
      </c>
      <c r="T109" s="137">
        <f t="shared" si="3"/>
        <v>0</v>
      </c>
      <c r="AR109" s="138" t="s">
        <v>574</v>
      </c>
      <c r="AT109" s="138" t="s">
        <v>226</v>
      </c>
      <c r="AU109" s="138" t="s">
        <v>82</v>
      </c>
      <c r="AY109" s="17" t="s">
        <v>121</v>
      </c>
      <c r="BE109" s="139">
        <f t="shared" si="4"/>
        <v>0</v>
      </c>
      <c r="BF109" s="139">
        <f t="shared" si="5"/>
        <v>0</v>
      </c>
      <c r="BG109" s="139">
        <f t="shared" si="6"/>
        <v>0</v>
      </c>
      <c r="BH109" s="139">
        <f t="shared" si="7"/>
        <v>0</v>
      </c>
      <c r="BI109" s="139">
        <f t="shared" si="8"/>
        <v>0</v>
      </c>
      <c r="BJ109" s="17" t="s">
        <v>80</v>
      </c>
      <c r="BK109" s="139">
        <f t="shared" si="9"/>
        <v>0</v>
      </c>
      <c r="BL109" s="17" t="s">
        <v>569</v>
      </c>
      <c r="BM109" s="138" t="s">
        <v>607</v>
      </c>
    </row>
    <row r="110" spans="2:65" s="1" customFormat="1" ht="16.5" customHeight="1">
      <c r="B110" s="32"/>
      <c r="C110" s="127" t="s">
        <v>8</v>
      </c>
      <c r="D110" s="127" t="s">
        <v>123</v>
      </c>
      <c r="E110" s="128" t="s">
        <v>608</v>
      </c>
      <c r="F110" s="129" t="s">
        <v>609</v>
      </c>
      <c r="G110" s="130" t="s">
        <v>568</v>
      </c>
      <c r="H110" s="131">
        <v>0.1</v>
      </c>
      <c r="I110" s="132"/>
      <c r="J110" s="133">
        <f t="shared" si="0"/>
        <v>0</v>
      </c>
      <c r="K110" s="129" t="s">
        <v>19</v>
      </c>
      <c r="L110" s="32"/>
      <c r="M110" s="134" t="s">
        <v>19</v>
      </c>
      <c r="N110" s="135" t="s">
        <v>43</v>
      </c>
      <c r="P110" s="136">
        <f t="shared" si="1"/>
        <v>0</v>
      </c>
      <c r="Q110" s="136">
        <v>0</v>
      </c>
      <c r="R110" s="136">
        <f t="shared" si="2"/>
        <v>0</v>
      </c>
      <c r="S110" s="136">
        <v>0</v>
      </c>
      <c r="T110" s="137">
        <f t="shared" si="3"/>
        <v>0</v>
      </c>
      <c r="AR110" s="138" t="s">
        <v>569</v>
      </c>
      <c r="AT110" s="138" t="s">
        <v>123</v>
      </c>
      <c r="AU110" s="138" t="s">
        <v>82</v>
      </c>
      <c r="AY110" s="17" t="s">
        <v>121</v>
      </c>
      <c r="BE110" s="139">
        <f t="shared" si="4"/>
        <v>0</v>
      </c>
      <c r="BF110" s="139">
        <f t="shared" si="5"/>
        <v>0</v>
      </c>
      <c r="BG110" s="139">
        <f t="shared" si="6"/>
        <v>0</v>
      </c>
      <c r="BH110" s="139">
        <f t="shared" si="7"/>
        <v>0</v>
      </c>
      <c r="BI110" s="139">
        <f t="shared" si="8"/>
        <v>0</v>
      </c>
      <c r="BJ110" s="17" t="s">
        <v>80</v>
      </c>
      <c r="BK110" s="139">
        <f t="shared" si="9"/>
        <v>0</v>
      </c>
      <c r="BL110" s="17" t="s">
        <v>569</v>
      </c>
      <c r="BM110" s="138" t="s">
        <v>610</v>
      </c>
    </row>
    <row r="111" spans="2:65" s="1" customFormat="1" ht="16.5" customHeight="1">
      <c r="B111" s="32"/>
      <c r="C111" s="127" t="s">
        <v>225</v>
      </c>
      <c r="D111" s="127" t="s">
        <v>123</v>
      </c>
      <c r="E111" s="128" t="s">
        <v>611</v>
      </c>
      <c r="F111" s="129" t="s">
        <v>612</v>
      </c>
      <c r="G111" s="130" t="s">
        <v>568</v>
      </c>
      <c r="H111" s="131">
        <v>0.66</v>
      </c>
      <c r="I111" s="132"/>
      <c r="J111" s="133">
        <f t="shared" si="0"/>
        <v>0</v>
      </c>
      <c r="K111" s="129" t="s">
        <v>19</v>
      </c>
      <c r="L111" s="32"/>
      <c r="M111" s="134" t="s">
        <v>19</v>
      </c>
      <c r="N111" s="135" t="s">
        <v>43</v>
      </c>
      <c r="P111" s="136">
        <f t="shared" si="1"/>
        <v>0</v>
      </c>
      <c r="Q111" s="136">
        <v>0</v>
      </c>
      <c r="R111" s="136">
        <f t="shared" si="2"/>
        <v>0</v>
      </c>
      <c r="S111" s="136">
        <v>0</v>
      </c>
      <c r="T111" s="137">
        <f t="shared" si="3"/>
        <v>0</v>
      </c>
      <c r="AR111" s="138" t="s">
        <v>569</v>
      </c>
      <c r="AT111" s="138" t="s">
        <v>123</v>
      </c>
      <c r="AU111" s="138" t="s">
        <v>82</v>
      </c>
      <c r="AY111" s="17" t="s">
        <v>121</v>
      </c>
      <c r="BE111" s="139">
        <f t="shared" si="4"/>
        <v>0</v>
      </c>
      <c r="BF111" s="139">
        <f t="shared" si="5"/>
        <v>0</v>
      </c>
      <c r="BG111" s="139">
        <f t="shared" si="6"/>
        <v>0</v>
      </c>
      <c r="BH111" s="139">
        <f t="shared" si="7"/>
        <v>0</v>
      </c>
      <c r="BI111" s="139">
        <f t="shared" si="8"/>
        <v>0</v>
      </c>
      <c r="BJ111" s="17" t="s">
        <v>80</v>
      </c>
      <c r="BK111" s="139">
        <f t="shared" si="9"/>
        <v>0</v>
      </c>
      <c r="BL111" s="17" t="s">
        <v>569</v>
      </c>
      <c r="BM111" s="138" t="s">
        <v>613</v>
      </c>
    </row>
    <row r="112" spans="2:65" s="1" customFormat="1" ht="16.5" customHeight="1">
      <c r="B112" s="32"/>
      <c r="C112" s="127" t="s">
        <v>232</v>
      </c>
      <c r="D112" s="127" t="s">
        <v>123</v>
      </c>
      <c r="E112" s="128" t="s">
        <v>614</v>
      </c>
      <c r="F112" s="129" t="s">
        <v>615</v>
      </c>
      <c r="G112" s="130" t="s">
        <v>568</v>
      </c>
      <c r="H112" s="131">
        <v>0.2</v>
      </c>
      <c r="I112" s="132"/>
      <c r="J112" s="133">
        <f t="shared" si="0"/>
        <v>0</v>
      </c>
      <c r="K112" s="129" t="s">
        <v>19</v>
      </c>
      <c r="L112" s="32"/>
      <c r="M112" s="134" t="s">
        <v>19</v>
      </c>
      <c r="N112" s="135" t="s">
        <v>43</v>
      </c>
      <c r="P112" s="136">
        <f t="shared" si="1"/>
        <v>0</v>
      </c>
      <c r="Q112" s="136">
        <v>0</v>
      </c>
      <c r="R112" s="136">
        <f t="shared" si="2"/>
        <v>0</v>
      </c>
      <c r="S112" s="136">
        <v>0</v>
      </c>
      <c r="T112" s="137">
        <f t="shared" si="3"/>
        <v>0</v>
      </c>
      <c r="AR112" s="138" t="s">
        <v>569</v>
      </c>
      <c r="AT112" s="138" t="s">
        <v>123</v>
      </c>
      <c r="AU112" s="138" t="s">
        <v>82</v>
      </c>
      <c r="AY112" s="17" t="s">
        <v>121</v>
      </c>
      <c r="BE112" s="139">
        <f t="shared" si="4"/>
        <v>0</v>
      </c>
      <c r="BF112" s="139">
        <f t="shared" si="5"/>
        <v>0</v>
      </c>
      <c r="BG112" s="139">
        <f t="shared" si="6"/>
        <v>0</v>
      </c>
      <c r="BH112" s="139">
        <f t="shared" si="7"/>
        <v>0</v>
      </c>
      <c r="BI112" s="139">
        <f t="shared" si="8"/>
        <v>0</v>
      </c>
      <c r="BJ112" s="17" t="s">
        <v>80</v>
      </c>
      <c r="BK112" s="139">
        <f t="shared" si="9"/>
        <v>0</v>
      </c>
      <c r="BL112" s="17" t="s">
        <v>569</v>
      </c>
      <c r="BM112" s="138" t="s">
        <v>616</v>
      </c>
    </row>
    <row r="113" spans="2:65" s="1" customFormat="1" ht="16.5" customHeight="1">
      <c r="B113" s="32"/>
      <c r="C113" s="165" t="s">
        <v>237</v>
      </c>
      <c r="D113" s="165" t="s">
        <v>226</v>
      </c>
      <c r="E113" s="166" t="s">
        <v>617</v>
      </c>
      <c r="F113" s="167" t="s">
        <v>615</v>
      </c>
      <c r="G113" s="168" t="s">
        <v>172</v>
      </c>
      <c r="H113" s="169">
        <v>7</v>
      </c>
      <c r="I113" s="170"/>
      <c r="J113" s="171">
        <f t="shared" si="0"/>
        <v>0</v>
      </c>
      <c r="K113" s="167" t="s">
        <v>19</v>
      </c>
      <c r="L113" s="172"/>
      <c r="M113" s="173" t="s">
        <v>19</v>
      </c>
      <c r="N113" s="174" t="s">
        <v>43</v>
      </c>
      <c r="P113" s="136">
        <f t="shared" si="1"/>
        <v>0</v>
      </c>
      <c r="Q113" s="136">
        <v>0</v>
      </c>
      <c r="R113" s="136">
        <f t="shared" si="2"/>
        <v>0</v>
      </c>
      <c r="S113" s="136">
        <v>0</v>
      </c>
      <c r="T113" s="137">
        <f t="shared" si="3"/>
        <v>0</v>
      </c>
      <c r="AR113" s="138" t="s">
        <v>574</v>
      </c>
      <c r="AT113" s="138" t="s">
        <v>226</v>
      </c>
      <c r="AU113" s="138" t="s">
        <v>82</v>
      </c>
      <c r="AY113" s="17" t="s">
        <v>121</v>
      </c>
      <c r="BE113" s="139">
        <f t="shared" si="4"/>
        <v>0</v>
      </c>
      <c r="BF113" s="139">
        <f t="shared" si="5"/>
        <v>0</v>
      </c>
      <c r="BG113" s="139">
        <f t="shared" si="6"/>
        <v>0</v>
      </c>
      <c r="BH113" s="139">
        <f t="shared" si="7"/>
        <v>0</v>
      </c>
      <c r="BI113" s="139">
        <f t="shared" si="8"/>
        <v>0</v>
      </c>
      <c r="BJ113" s="17" t="s">
        <v>80</v>
      </c>
      <c r="BK113" s="139">
        <f t="shared" si="9"/>
        <v>0</v>
      </c>
      <c r="BL113" s="17" t="s">
        <v>569</v>
      </c>
      <c r="BM113" s="138" t="s">
        <v>618</v>
      </c>
    </row>
    <row r="114" spans="2:65" s="1" customFormat="1" ht="16.5" customHeight="1">
      <c r="B114" s="32"/>
      <c r="C114" s="165" t="s">
        <v>240</v>
      </c>
      <c r="D114" s="165" t="s">
        <v>226</v>
      </c>
      <c r="E114" s="166" t="s">
        <v>619</v>
      </c>
      <c r="F114" s="167" t="s">
        <v>620</v>
      </c>
      <c r="G114" s="168" t="s">
        <v>573</v>
      </c>
      <c r="H114" s="169">
        <v>1</v>
      </c>
      <c r="I114" s="170"/>
      <c r="J114" s="171">
        <f t="shared" si="0"/>
        <v>0</v>
      </c>
      <c r="K114" s="167" t="s">
        <v>19</v>
      </c>
      <c r="L114" s="172"/>
      <c r="M114" s="173" t="s">
        <v>19</v>
      </c>
      <c r="N114" s="174" t="s">
        <v>43</v>
      </c>
      <c r="P114" s="136">
        <f t="shared" si="1"/>
        <v>0</v>
      </c>
      <c r="Q114" s="136">
        <v>0</v>
      </c>
      <c r="R114" s="136">
        <f t="shared" si="2"/>
        <v>0</v>
      </c>
      <c r="S114" s="136">
        <v>0</v>
      </c>
      <c r="T114" s="137">
        <f t="shared" si="3"/>
        <v>0</v>
      </c>
      <c r="AR114" s="138" t="s">
        <v>574</v>
      </c>
      <c r="AT114" s="138" t="s">
        <v>226</v>
      </c>
      <c r="AU114" s="138" t="s">
        <v>82</v>
      </c>
      <c r="AY114" s="17" t="s">
        <v>121</v>
      </c>
      <c r="BE114" s="139">
        <f t="shared" si="4"/>
        <v>0</v>
      </c>
      <c r="BF114" s="139">
        <f t="shared" si="5"/>
        <v>0</v>
      </c>
      <c r="BG114" s="139">
        <f t="shared" si="6"/>
        <v>0</v>
      </c>
      <c r="BH114" s="139">
        <f t="shared" si="7"/>
        <v>0</v>
      </c>
      <c r="BI114" s="139">
        <f t="shared" si="8"/>
        <v>0</v>
      </c>
      <c r="BJ114" s="17" t="s">
        <v>80</v>
      </c>
      <c r="BK114" s="139">
        <f t="shared" si="9"/>
        <v>0</v>
      </c>
      <c r="BL114" s="17" t="s">
        <v>569</v>
      </c>
      <c r="BM114" s="138" t="s">
        <v>621</v>
      </c>
    </row>
    <row r="115" spans="2:65" s="1" customFormat="1" ht="16.5" customHeight="1">
      <c r="B115" s="32"/>
      <c r="C115" s="165" t="s">
        <v>247</v>
      </c>
      <c r="D115" s="165" t="s">
        <v>226</v>
      </c>
      <c r="E115" s="166" t="s">
        <v>622</v>
      </c>
      <c r="F115" s="167" t="s">
        <v>623</v>
      </c>
      <c r="G115" s="168" t="s">
        <v>172</v>
      </c>
      <c r="H115" s="169">
        <v>115</v>
      </c>
      <c r="I115" s="170"/>
      <c r="J115" s="171">
        <f t="shared" si="0"/>
        <v>0</v>
      </c>
      <c r="K115" s="167" t="s">
        <v>19</v>
      </c>
      <c r="L115" s="172"/>
      <c r="M115" s="173" t="s">
        <v>19</v>
      </c>
      <c r="N115" s="174" t="s">
        <v>43</v>
      </c>
      <c r="P115" s="136">
        <f t="shared" si="1"/>
        <v>0</v>
      </c>
      <c r="Q115" s="136">
        <v>0.00062</v>
      </c>
      <c r="R115" s="136">
        <f t="shared" si="2"/>
        <v>0.0713</v>
      </c>
      <c r="S115" s="136">
        <v>0</v>
      </c>
      <c r="T115" s="137">
        <f t="shared" si="3"/>
        <v>0</v>
      </c>
      <c r="AR115" s="138" t="s">
        <v>574</v>
      </c>
      <c r="AT115" s="138" t="s">
        <v>226</v>
      </c>
      <c r="AU115" s="138" t="s">
        <v>82</v>
      </c>
      <c r="AY115" s="17" t="s">
        <v>121</v>
      </c>
      <c r="BE115" s="139">
        <f t="shared" si="4"/>
        <v>0</v>
      </c>
      <c r="BF115" s="139">
        <f t="shared" si="5"/>
        <v>0</v>
      </c>
      <c r="BG115" s="139">
        <f t="shared" si="6"/>
        <v>0</v>
      </c>
      <c r="BH115" s="139">
        <f t="shared" si="7"/>
        <v>0</v>
      </c>
      <c r="BI115" s="139">
        <f t="shared" si="8"/>
        <v>0</v>
      </c>
      <c r="BJ115" s="17" t="s">
        <v>80</v>
      </c>
      <c r="BK115" s="139">
        <f t="shared" si="9"/>
        <v>0</v>
      </c>
      <c r="BL115" s="17" t="s">
        <v>569</v>
      </c>
      <c r="BM115" s="138" t="s">
        <v>624</v>
      </c>
    </row>
    <row r="116" spans="2:65" s="1" customFormat="1" ht="16.5" customHeight="1">
      <c r="B116" s="32"/>
      <c r="C116" s="127" t="s">
        <v>7</v>
      </c>
      <c r="D116" s="127" t="s">
        <v>123</v>
      </c>
      <c r="E116" s="128" t="s">
        <v>625</v>
      </c>
      <c r="F116" s="129" t="s">
        <v>626</v>
      </c>
      <c r="G116" s="130" t="s">
        <v>573</v>
      </c>
      <c r="H116" s="131">
        <v>1</v>
      </c>
      <c r="I116" s="132"/>
      <c r="J116" s="133">
        <f t="shared" si="0"/>
        <v>0</v>
      </c>
      <c r="K116" s="129" t="s">
        <v>19</v>
      </c>
      <c r="L116" s="32"/>
      <c r="M116" s="134" t="s">
        <v>19</v>
      </c>
      <c r="N116" s="135" t="s">
        <v>43</v>
      </c>
      <c r="P116" s="136">
        <f t="shared" si="1"/>
        <v>0</v>
      </c>
      <c r="Q116" s="136">
        <v>0</v>
      </c>
      <c r="R116" s="136">
        <f t="shared" si="2"/>
        <v>0</v>
      </c>
      <c r="S116" s="136">
        <v>0</v>
      </c>
      <c r="T116" s="137">
        <f t="shared" si="3"/>
        <v>0</v>
      </c>
      <c r="AR116" s="138" t="s">
        <v>569</v>
      </c>
      <c r="AT116" s="138" t="s">
        <v>123</v>
      </c>
      <c r="AU116" s="138" t="s">
        <v>82</v>
      </c>
      <c r="AY116" s="17" t="s">
        <v>121</v>
      </c>
      <c r="BE116" s="139">
        <f t="shared" si="4"/>
        <v>0</v>
      </c>
      <c r="BF116" s="139">
        <f t="shared" si="5"/>
        <v>0</v>
      </c>
      <c r="BG116" s="139">
        <f t="shared" si="6"/>
        <v>0</v>
      </c>
      <c r="BH116" s="139">
        <f t="shared" si="7"/>
        <v>0</v>
      </c>
      <c r="BI116" s="139">
        <f t="shared" si="8"/>
        <v>0</v>
      </c>
      <c r="BJ116" s="17" t="s">
        <v>80</v>
      </c>
      <c r="BK116" s="139">
        <f t="shared" si="9"/>
        <v>0</v>
      </c>
      <c r="BL116" s="17" t="s">
        <v>569</v>
      </c>
      <c r="BM116" s="138" t="s">
        <v>627</v>
      </c>
    </row>
    <row r="117" spans="2:65" s="1" customFormat="1" ht="16.5" customHeight="1">
      <c r="B117" s="32"/>
      <c r="C117" s="127" t="s">
        <v>257</v>
      </c>
      <c r="D117" s="127" t="s">
        <v>123</v>
      </c>
      <c r="E117" s="128" t="s">
        <v>628</v>
      </c>
      <c r="F117" s="129" t="s">
        <v>629</v>
      </c>
      <c r="G117" s="130" t="s">
        <v>573</v>
      </c>
      <c r="H117" s="131">
        <v>1</v>
      </c>
      <c r="I117" s="132"/>
      <c r="J117" s="133">
        <f t="shared" si="0"/>
        <v>0</v>
      </c>
      <c r="K117" s="129" t="s">
        <v>19</v>
      </c>
      <c r="L117" s="32"/>
      <c r="M117" s="134" t="s">
        <v>19</v>
      </c>
      <c r="N117" s="135" t="s">
        <v>43</v>
      </c>
      <c r="P117" s="136">
        <f t="shared" si="1"/>
        <v>0</v>
      </c>
      <c r="Q117" s="136">
        <v>0</v>
      </c>
      <c r="R117" s="136">
        <f t="shared" si="2"/>
        <v>0</v>
      </c>
      <c r="S117" s="136">
        <v>0</v>
      </c>
      <c r="T117" s="137">
        <f t="shared" si="3"/>
        <v>0</v>
      </c>
      <c r="AR117" s="138" t="s">
        <v>569</v>
      </c>
      <c r="AT117" s="138" t="s">
        <v>123</v>
      </c>
      <c r="AU117" s="138" t="s">
        <v>82</v>
      </c>
      <c r="AY117" s="17" t="s">
        <v>121</v>
      </c>
      <c r="BE117" s="139">
        <f t="shared" si="4"/>
        <v>0</v>
      </c>
      <c r="BF117" s="139">
        <f t="shared" si="5"/>
        <v>0</v>
      </c>
      <c r="BG117" s="139">
        <f t="shared" si="6"/>
        <v>0</v>
      </c>
      <c r="BH117" s="139">
        <f t="shared" si="7"/>
        <v>0</v>
      </c>
      <c r="BI117" s="139">
        <f t="shared" si="8"/>
        <v>0</v>
      </c>
      <c r="BJ117" s="17" t="s">
        <v>80</v>
      </c>
      <c r="BK117" s="139">
        <f t="shared" si="9"/>
        <v>0</v>
      </c>
      <c r="BL117" s="17" t="s">
        <v>569</v>
      </c>
      <c r="BM117" s="138" t="s">
        <v>630</v>
      </c>
    </row>
    <row r="118" spans="2:65" s="1" customFormat="1" ht="16.5" customHeight="1">
      <c r="B118" s="32"/>
      <c r="C118" s="127" t="s">
        <v>263</v>
      </c>
      <c r="D118" s="127" t="s">
        <v>123</v>
      </c>
      <c r="E118" s="128" t="s">
        <v>631</v>
      </c>
      <c r="F118" s="129" t="s">
        <v>632</v>
      </c>
      <c r="G118" s="130" t="s">
        <v>573</v>
      </c>
      <c r="H118" s="131">
        <v>1</v>
      </c>
      <c r="I118" s="132"/>
      <c r="J118" s="133">
        <f t="shared" si="0"/>
        <v>0</v>
      </c>
      <c r="K118" s="129" t="s">
        <v>19</v>
      </c>
      <c r="L118" s="32"/>
      <c r="M118" s="134" t="s">
        <v>19</v>
      </c>
      <c r="N118" s="135" t="s">
        <v>43</v>
      </c>
      <c r="P118" s="136">
        <f t="shared" si="1"/>
        <v>0</v>
      </c>
      <c r="Q118" s="136">
        <v>0</v>
      </c>
      <c r="R118" s="136">
        <f t="shared" si="2"/>
        <v>0</v>
      </c>
      <c r="S118" s="136">
        <v>0</v>
      </c>
      <c r="T118" s="137">
        <f t="shared" si="3"/>
        <v>0</v>
      </c>
      <c r="AR118" s="138" t="s">
        <v>569</v>
      </c>
      <c r="AT118" s="138" t="s">
        <v>123</v>
      </c>
      <c r="AU118" s="138" t="s">
        <v>82</v>
      </c>
      <c r="AY118" s="17" t="s">
        <v>121</v>
      </c>
      <c r="BE118" s="139">
        <f t="shared" si="4"/>
        <v>0</v>
      </c>
      <c r="BF118" s="139">
        <f t="shared" si="5"/>
        <v>0</v>
      </c>
      <c r="BG118" s="139">
        <f t="shared" si="6"/>
        <v>0</v>
      </c>
      <c r="BH118" s="139">
        <f t="shared" si="7"/>
        <v>0</v>
      </c>
      <c r="BI118" s="139">
        <f t="shared" si="8"/>
        <v>0</v>
      </c>
      <c r="BJ118" s="17" t="s">
        <v>80</v>
      </c>
      <c r="BK118" s="139">
        <f t="shared" si="9"/>
        <v>0</v>
      </c>
      <c r="BL118" s="17" t="s">
        <v>569</v>
      </c>
      <c r="BM118" s="138" t="s">
        <v>633</v>
      </c>
    </row>
    <row r="119" spans="2:63" s="11" customFormat="1" ht="22.9" customHeight="1">
      <c r="B119" s="115"/>
      <c r="D119" s="116" t="s">
        <v>71</v>
      </c>
      <c r="E119" s="125" t="s">
        <v>634</v>
      </c>
      <c r="F119" s="125" t="s">
        <v>635</v>
      </c>
      <c r="I119" s="118"/>
      <c r="J119" s="126">
        <f>BK119</f>
        <v>0</v>
      </c>
      <c r="L119" s="115"/>
      <c r="M119" s="120"/>
      <c r="P119" s="121">
        <f>SUM(P120:P148)</f>
        <v>0</v>
      </c>
      <c r="R119" s="121">
        <f>SUM(R120:R148)</f>
        <v>0</v>
      </c>
      <c r="T119" s="122">
        <f>SUM(T120:T148)</f>
        <v>0</v>
      </c>
      <c r="AR119" s="116" t="s">
        <v>142</v>
      </c>
      <c r="AT119" s="123" t="s">
        <v>71</v>
      </c>
      <c r="AU119" s="123" t="s">
        <v>80</v>
      </c>
      <c r="AY119" s="116" t="s">
        <v>121</v>
      </c>
      <c r="BK119" s="124">
        <f>SUM(BK120:BK148)</f>
        <v>0</v>
      </c>
    </row>
    <row r="120" spans="2:65" s="1" customFormat="1" ht="16.5" customHeight="1">
      <c r="B120" s="32"/>
      <c r="C120" s="127" t="s">
        <v>270</v>
      </c>
      <c r="D120" s="127" t="s">
        <v>123</v>
      </c>
      <c r="E120" s="128" t="s">
        <v>636</v>
      </c>
      <c r="F120" s="129" t="s">
        <v>637</v>
      </c>
      <c r="G120" s="130" t="s">
        <v>172</v>
      </c>
      <c r="H120" s="131">
        <v>10</v>
      </c>
      <c r="I120" s="132"/>
      <c r="J120" s="133">
        <f aca="true" t="shared" si="10" ref="J120:J148">ROUND(I120*H120,2)</f>
        <v>0</v>
      </c>
      <c r="K120" s="129" t="s">
        <v>19</v>
      </c>
      <c r="L120" s="32"/>
      <c r="M120" s="134" t="s">
        <v>19</v>
      </c>
      <c r="N120" s="135" t="s">
        <v>43</v>
      </c>
      <c r="P120" s="136">
        <f aca="true" t="shared" si="11" ref="P120:P148">O120*H120</f>
        <v>0</v>
      </c>
      <c r="Q120" s="136">
        <v>0</v>
      </c>
      <c r="R120" s="136">
        <f aca="true" t="shared" si="12" ref="R120:R148">Q120*H120</f>
        <v>0</v>
      </c>
      <c r="S120" s="136">
        <v>0</v>
      </c>
      <c r="T120" s="137">
        <f aca="true" t="shared" si="13" ref="T120:T148">S120*H120</f>
        <v>0</v>
      </c>
      <c r="AR120" s="138" t="s">
        <v>569</v>
      </c>
      <c r="AT120" s="138" t="s">
        <v>123</v>
      </c>
      <c r="AU120" s="138" t="s">
        <v>82</v>
      </c>
      <c r="AY120" s="17" t="s">
        <v>121</v>
      </c>
      <c r="BE120" s="139">
        <f aca="true" t="shared" si="14" ref="BE120:BE148">IF(N120="základní",J120,0)</f>
        <v>0</v>
      </c>
      <c r="BF120" s="139">
        <f aca="true" t="shared" si="15" ref="BF120:BF148">IF(N120="snížená",J120,0)</f>
        <v>0</v>
      </c>
      <c r="BG120" s="139">
        <f aca="true" t="shared" si="16" ref="BG120:BG148">IF(N120="zákl. přenesená",J120,0)</f>
        <v>0</v>
      </c>
      <c r="BH120" s="139">
        <f aca="true" t="shared" si="17" ref="BH120:BH148">IF(N120="sníž. přenesená",J120,0)</f>
        <v>0</v>
      </c>
      <c r="BI120" s="139">
        <f aca="true" t="shared" si="18" ref="BI120:BI148">IF(N120="nulová",J120,0)</f>
        <v>0</v>
      </c>
      <c r="BJ120" s="17" t="s">
        <v>80</v>
      </c>
      <c r="BK120" s="139">
        <f aca="true" t="shared" si="19" ref="BK120:BK148">ROUND(I120*H120,2)</f>
        <v>0</v>
      </c>
      <c r="BL120" s="17" t="s">
        <v>569</v>
      </c>
      <c r="BM120" s="138" t="s">
        <v>638</v>
      </c>
    </row>
    <row r="121" spans="2:65" s="1" customFormat="1" ht="16.5" customHeight="1">
      <c r="B121" s="32"/>
      <c r="C121" s="127" t="s">
        <v>278</v>
      </c>
      <c r="D121" s="127" t="s">
        <v>123</v>
      </c>
      <c r="E121" s="128" t="s">
        <v>639</v>
      </c>
      <c r="F121" s="129" t="s">
        <v>640</v>
      </c>
      <c r="G121" s="130" t="s">
        <v>172</v>
      </c>
      <c r="H121" s="131">
        <v>10</v>
      </c>
      <c r="I121" s="132"/>
      <c r="J121" s="133">
        <f t="shared" si="10"/>
        <v>0</v>
      </c>
      <c r="K121" s="129" t="s">
        <v>19</v>
      </c>
      <c r="L121" s="32"/>
      <c r="M121" s="134" t="s">
        <v>19</v>
      </c>
      <c r="N121" s="135" t="s">
        <v>43</v>
      </c>
      <c r="P121" s="136">
        <f t="shared" si="11"/>
        <v>0</v>
      </c>
      <c r="Q121" s="136">
        <v>0</v>
      </c>
      <c r="R121" s="136">
        <f t="shared" si="12"/>
        <v>0</v>
      </c>
      <c r="S121" s="136">
        <v>0</v>
      </c>
      <c r="T121" s="137">
        <f t="shared" si="13"/>
        <v>0</v>
      </c>
      <c r="AR121" s="138" t="s">
        <v>569</v>
      </c>
      <c r="AT121" s="138" t="s">
        <v>123</v>
      </c>
      <c r="AU121" s="138" t="s">
        <v>82</v>
      </c>
      <c r="AY121" s="17" t="s">
        <v>121</v>
      </c>
      <c r="BE121" s="139">
        <f t="shared" si="14"/>
        <v>0</v>
      </c>
      <c r="BF121" s="139">
        <f t="shared" si="15"/>
        <v>0</v>
      </c>
      <c r="BG121" s="139">
        <f t="shared" si="16"/>
        <v>0</v>
      </c>
      <c r="BH121" s="139">
        <f t="shared" si="17"/>
        <v>0</v>
      </c>
      <c r="BI121" s="139">
        <f t="shared" si="18"/>
        <v>0</v>
      </c>
      <c r="BJ121" s="17" t="s">
        <v>80</v>
      </c>
      <c r="BK121" s="139">
        <f t="shared" si="19"/>
        <v>0</v>
      </c>
      <c r="BL121" s="17" t="s">
        <v>569</v>
      </c>
      <c r="BM121" s="138" t="s">
        <v>641</v>
      </c>
    </row>
    <row r="122" spans="2:65" s="1" customFormat="1" ht="16.5" customHeight="1">
      <c r="B122" s="32"/>
      <c r="C122" s="127" t="s">
        <v>286</v>
      </c>
      <c r="D122" s="127" t="s">
        <v>123</v>
      </c>
      <c r="E122" s="128" t="s">
        <v>642</v>
      </c>
      <c r="F122" s="129" t="s">
        <v>643</v>
      </c>
      <c r="G122" s="130" t="s">
        <v>172</v>
      </c>
      <c r="H122" s="131">
        <v>10</v>
      </c>
      <c r="I122" s="132"/>
      <c r="J122" s="133">
        <f t="shared" si="10"/>
        <v>0</v>
      </c>
      <c r="K122" s="129" t="s">
        <v>19</v>
      </c>
      <c r="L122" s="32"/>
      <c r="M122" s="134" t="s">
        <v>19</v>
      </c>
      <c r="N122" s="135" t="s">
        <v>43</v>
      </c>
      <c r="P122" s="136">
        <f t="shared" si="11"/>
        <v>0</v>
      </c>
      <c r="Q122" s="136">
        <v>0</v>
      </c>
      <c r="R122" s="136">
        <f t="shared" si="12"/>
        <v>0</v>
      </c>
      <c r="S122" s="136">
        <v>0</v>
      </c>
      <c r="T122" s="137">
        <f t="shared" si="13"/>
        <v>0</v>
      </c>
      <c r="AR122" s="138" t="s">
        <v>569</v>
      </c>
      <c r="AT122" s="138" t="s">
        <v>123</v>
      </c>
      <c r="AU122" s="138" t="s">
        <v>82</v>
      </c>
      <c r="AY122" s="17" t="s">
        <v>121</v>
      </c>
      <c r="BE122" s="139">
        <f t="shared" si="14"/>
        <v>0</v>
      </c>
      <c r="BF122" s="139">
        <f t="shared" si="15"/>
        <v>0</v>
      </c>
      <c r="BG122" s="139">
        <f t="shared" si="16"/>
        <v>0</v>
      </c>
      <c r="BH122" s="139">
        <f t="shared" si="17"/>
        <v>0</v>
      </c>
      <c r="BI122" s="139">
        <f t="shared" si="18"/>
        <v>0</v>
      </c>
      <c r="BJ122" s="17" t="s">
        <v>80</v>
      </c>
      <c r="BK122" s="139">
        <f t="shared" si="19"/>
        <v>0</v>
      </c>
      <c r="BL122" s="17" t="s">
        <v>569</v>
      </c>
      <c r="BM122" s="138" t="s">
        <v>644</v>
      </c>
    </row>
    <row r="123" spans="2:65" s="1" customFormat="1" ht="16.5" customHeight="1">
      <c r="B123" s="32"/>
      <c r="C123" s="127" t="s">
        <v>292</v>
      </c>
      <c r="D123" s="127" t="s">
        <v>123</v>
      </c>
      <c r="E123" s="128" t="s">
        <v>645</v>
      </c>
      <c r="F123" s="129" t="s">
        <v>646</v>
      </c>
      <c r="G123" s="130" t="s">
        <v>172</v>
      </c>
      <c r="H123" s="131">
        <v>10</v>
      </c>
      <c r="I123" s="132"/>
      <c r="J123" s="133">
        <f t="shared" si="10"/>
        <v>0</v>
      </c>
      <c r="K123" s="129" t="s">
        <v>19</v>
      </c>
      <c r="L123" s="32"/>
      <c r="M123" s="134" t="s">
        <v>19</v>
      </c>
      <c r="N123" s="135" t="s">
        <v>43</v>
      </c>
      <c r="P123" s="136">
        <f t="shared" si="11"/>
        <v>0</v>
      </c>
      <c r="Q123" s="136">
        <v>0</v>
      </c>
      <c r="R123" s="136">
        <f t="shared" si="12"/>
        <v>0</v>
      </c>
      <c r="S123" s="136">
        <v>0</v>
      </c>
      <c r="T123" s="137">
        <f t="shared" si="13"/>
        <v>0</v>
      </c>
      <c r="AR123" s="138" t="s">
        <v>569</v>
      </c>
      <c r="AT123" s="138" t="s">
        <v>123</v>
      </c>
      <c r="AU123" s="138" t="s">
        <v>82</v>
      </c>
      <c r="AY123" s="17" t="s">
        <v>121</v>
      </c>
      <c r="BE123" s="139">
        <f t="shared" si="14"/>
        <v>0</v>
      </c>
      <c r="BF123" s="139">
        <f t="shared" si="15"/>
        <v>0</v>
      </c>
      <c r="BG123" s="139">
        <f t="shared" si="16"/>
        <v>0</v>
      </c>
      <c r="BH123" s="139">
        <f t="shared" si="17"/>
        <v>0</v>
      </c>
      <c r="BI123" s="139">
        <f t="shared" si="18"/>
        <v>0</v>
      </c>
      <c r="BJ123" s="17" t="s">
        <v>80</v>
      </c>
      <c r="BK123" s="139">
        <f t="shared" si="19"/>
        <v>0</v>
      </c>
      <c r="BL123" s="17" t="s">
        <v>569</v>
      </c>
      <c r="BM123" s="138" t="s">
        <v>647</v>
      </c>
    </row>
    <row r="124" spans="2:65" s="1" customFormat="1" ht="16.5" customHeight="1">
      <c r="B124" s="32"/>
      <c r="C124" s="127" t="s">
        <v>297</v>
      </c>
      <c r="D124" s="127" t="s">
        <v>123</v>
      </c>
      <c r="E124" s="128" t="s">
        <v>648</v>
      </c>
      <c r="F124" s="129" t="s">
        <v>649</v>
      </c>
      <c r="G124" s="130" t="s">
        <v>172</v>
      </c>
      <c r="H124" s="131">
        <v>10</v>
      </c>
      <c r="I124" s="132"/>
      <c r="J124" s="133">
        <f t="shared" si="10"/>
        <v>0</v>
      </c>
      <c r="K124" s="129" t="s">
        <v>19</v>
      </c>
      <c r="L124" s="32"/>
      <c r="M124" s="134" t="s">
        <v>19</v>
      </c>
      <c r="N124" s="135" t="s">
        <v>43</v>
      </c>
      <c r="P124" s="136">
        <f t="shared" si="11"/>
        <v>0</v>
      </c>
      <c r="Q124" s="136">
        <v>0</v>
      </c>
      <c r="R124" s="136">
        <f t="shared" si="12"/>
        <v>0</v>
      </c>
      <c r="S124" s="136">
        <v>0</v>
      </c>
      <c r="T124" s="137">
        <f t="shared" si="13"/>
        <v>0</v>
      </c>
      <c r="AR124" s="138" t="s">
        <v>569</v>
      </c>
      <c r="AT124" s="138" t="s">
        <v>123</v>
      </c>
      <c r="AU124" s="138" t="s">
        <v>82</v>
      </c>
      <c r="AY124" s="17" t="s">
        <v>121</v>
      </c>
      <c r="BE124" s="139">
        <f t="shared" si="14"/>
        <v>0</v>
      </c>
      <c r="BF124" s="139">
        <f t="shared" si="15"/>
        <v>0</v>
      </c>
      <c r="BG124" s="139">
        <f t="shared" si="16"/>
        <v>0</v>
      </c>
      <c r="BH124" s="139">
        <f t="shared" si="17"/>
        <v>0</v>
      </c>
      <c r="BI124" s="139">
        <f t="shared" si="18"/>
        <v>0</v>
      </c>
      <c r="BJ124" s="17" t="s">
        <v>80</v>
      </c>
      <c r="BK124" s="139">
        <f t="shared" si="19"/>
        <v>0</v>
      </c>
      <c r="BL124" s="17" t="s">
        <v>569</v>
      </c>
      <c r="BM124" s="138" t="s">
        <v>650</v>
      </c>
    </row>
    <row r="125" spans="2:65" s="1" customFormat="1" ht="16.5" customHeight="1">
      <c r="B125" s="32"/>
      <c r="C125" s="127" t="s">
        <v>304</v>
      </c>
      <c r="D125" s="127" t="s">
        <v>123</v>
      </c>
      <c r="E125" s="128" t="s">
        <v>651</v>
      </c>
      <c r="F125" s="129" t="s">
        <v>652</v>
      </c>
      <c r="G125" s="130" t="s">
        <v>568</v>
      </c>
      <c r="H125" s="131">
        <v>0.2</v>
      </c>
      <c r="I125" s="132"/>
      <c r="J125" s="133">
        <f t="shared" si="10"/>
        <v>0</v>
      </c>
      <c r="K125" s="129" t="s">
        <v>19</v>
      </c>
      <c r="L125" s="32"/>
      <c r="M125" s="134" t="s">
        <v>19</v>
      </c>
      <c r="N125" s="135" t="s">
        <v>43</v>
      </c>
      <c r="P125" s="136">
        <f t="shared" si="11"/>
        <v>0</v>
      </c>
      <c r="Q125" s="136">
        <v>0</v>
      </c>
      <c r="R125" s="136">
        <f t="shared" si="12"/>
        <v>0</v>
      </c>
      <c r="S125" s="136">
        <v>0</v>
      </c>
      <c r="T125" s="137">
        <f t="shared" si="13"/>
        <v>0</v>
      </c>
      <c r="AR125" s="138" t="s">
        <v>569</v>
      </c>
      <c r="AT125" s="138" t="s">
        <v>123</v>
      </c>
      <c r="AU125" s="138" t="s">
        <v>82</v>
      </c>
      <c r="AY125" s="17" t="s">
        <v>121</v>
      </c>
      <c r="BE125" s="139">
        <f t="shared" si="14"/>
        <v>0</v>
      </c>
      <c r="BF125" s="139">
        <f t="shared" si="15"/>
        <v>0</v>
      </c>
      <c r="BG125" s="139">
        <f t="shared" si="16"/>
        <v>0</v>
      </c>
      <c r="BH125" s="139">
        <f t="shared" si="17"/>
        <v>0</v>
      </c>
      <c r="BI125" s="139">
        <f t="shared" si="18"/>
        <v>0</v>
      </c>
      <c r="BJ125" s="17" t="s">
        <v>80</v>
      </c>
      <c r="BK125" s="139">
        <f t="shared" si="19"/>
        <v>0</v>
      </c>
      <c r="BL125" s="17" t="s">
        <v>569</v>
      </c>
      <c r="BM125" s="138" t="s">
        <v>653</v>
      </c>
    </row>
    <row r="126" spans="2:65" s="1" customFormat="1" ht="16.5" customHeight="1">
      <c r="B126" s="32"/>
      <c r="C126" s="165" t="s">
        <v>311</v>
      </c>
      <c r="D126" s="165" t="s">
        <v>226</v>
      </c>
      <c r="E126" s="166" t="s">
        <v>654</v>
      </c>
      <c r="F126" s="167" t="s">
        <v>655</v>
      </c>
      <c r="G126" s="168" t="s">
        <v>172</v>
      </c>
      <c r="H126" s="169">
        <v>10</v>
      </c>
      <c r="I126" s="170"/>
      <c r="J126" s="171">
        <f t="shared" si="10"/>
        <v>0</v>
      </c>
      <c r="K126" s="167" t="s">
        <v>19</v>
      </c>
      <c r="L126" s="172"/>
      <c r="M126" s="173" t="s">
        <v>19</v>
      </c>
      <c r="N126" s="174" t="s">
        <v>43</v>
      </c>
      <c r="P126" s="136">
        <f t="shared" si="11"/>
        <v>0</v>
      </c>
      <c r="Q126" s="136">
        <v>0</v>
      </c>
      <c r="R126" s="136">
        <f t="shared" si="12"/>
        <v>0</v>
      </c>
      <c r="S126" s="136">
        <v>0</v>
      </c>
      <c r="T126" s="137">
        <f t="shared" si="13"/>
        <v>0</v>
      </c>
      <c r="AR126" s="138" t="s">
        <v>574</v>
      </c>
      <c r="AT126" s="138" t="s">
        <v>226</v>
      </c>
      <c r="AU126" s="138" t="s">
        <v>82</v>
      </c>
      <c r="AY126" s="17" t="s">
        <v>121</v>
      </c>
      <c r="BE126" s="139">
        <f t="shared" si="14"/>
        <v>0</v>
      </c>
      <c r="BF126" s="139">
        <f t="shared" si="15"/>
        <v>0</v>
      </c>
      <c r="BG126" s="139">
        <f t="shared" si="16"/>
        <v>0</v>
      </c>
      <c r="BH126" s="139">
        <f t="shared" si="17"/>
        <v>0</v>
      </c>
      <c r="BI126" s="139">
        <f t="shared" si="18"/>
        <v>0</v>
      </c>
      <c r="BJ126" s="17" t="s">
        <v>80</v>
      </c>
      <c r="BK126" s="139">
        <f t="shared" si="19"/>
        <v>0</v>
      </c>
      <c r="BL126" s="17" t="s">
        <v>569</v>
      </c>
      <c r="BM126" s="138" t="s">
        <v>656</v>
      </c>
    </row>
    <row r="127" spans="2:65" s="1" customFormat="1" ht="16.5" customHeight="1">
      <c r="B127" s="32"/>
      <c r="C127" s="127" t="s">
        <v>320</v>
      </c>
      <c r="D127" s="127" t="s">
        <v>123</v>
      </c>
      <c r="E127" s="128" t="s">
        <v>657</v>
      </c>
      <c r="F127" s="129" t="s">
        <v>658</v>
      </c>
      <c r="G127" s="130" t="s">
        <v>568</v>
      </c>
      <c r="H127" s="131">
        <v>0.1</v>
      </c>
      <c r="I127" s="132"/>
      <c r="J127" s="133">
        <f t="shared" si="10"/>
        <v>0</v>
      </c>
      <c r="K127" s="129" t="s">
        <v>19</v>
      </c>
      <c r="L127" s="32"/>
      <c r="M127" s="134" t="s">
        <v>19</v>
      </c>
      <c r="N127" s="135" t="s">
        <v>43</v>
      </c>
      <c r="P127" s="136">
        <f t="shared" si="11"/>
        <v>0</v>
      </c>
      <c r="Q127" s="136">
        <v>0</v>
      </c>
      <c r="R127" s="136">
        <f t="shared" si="12"/>
        <v>0</v>
      </c>
      <c r="S127" s="136">
        <v>0</v>
      </c>
      <c r="T127" s="137">
        <f t="shared" si="13"/>
        <v>0</v>
      </c>
      <c r="AR127" s="138" t="s">
        <v>569</v>
      </c>
      <c r="AT127" s="138" t="s">
        <v>123</v>
      </c>
      <c r="AU127" s="138" t="s">
        <v>82</v>
      </c>
      <c r="AY127" s="17" t="s">
        <v>121</v>
      </c>
      <c r="BE127" s="139">
        <f t="shared" si="14"/>
        <v>0</v>
      </c>
      <c r="BF127" s="139">
        <f t="shared" si="15"/>
        <v>0</v>
      </c>
      <c r="BG127" s="139">
        <f t="shared" si="16"/>
        <v>0</v>
      </c>
      <c r="BH127" s="139">
        <f t="shared" si="17"/>
        <v>0</v>
      </c>
      <c r="BI127" s="139">
        <f t="shared" si="18"/>
        <v>0</v>
      </c>
      <c r="BJ127" s="17" t="s">
        <v>80</v>
      </c>
      <c r="BK127" s="139">
        <f t="shared" si="19"/>
        <v>0</v>
      </c>
      <c r="BL127" s="17" t="s">
        <v>569</v>
      </c>
      <c r="BM127" s="138" t="s">
        <v>659</v>
      </c>
    </row>
    <row r="128" spans="2:65" s="1" customFormat="1" ht="16.5" customHeight="1">
      <c r="B128" s="32"/>
      <c r="C128" s="165" t="s">
        <v>327</v>
      </c>
      <c r="D128" s="165" t="s">
        <v>226</v>
      </c>
      <c r="E128" s="166" t="s">
        <v>660</v>
      </c>
      <c r="F128" s="167" t="s">
        <v>658</v>
      </c>
      <c r="G128" s="168" t="s">
        <v>172</v>
      </c>
      <c r="H128" s="169">
        <v>10</v>
      </c>
      <c r="I128" s="170"/>
      <c r="J128" s="171">
        <f t="shared" si="10"/>
        <v>0</v>
      </c>
      <c r="K128" s="167" t="s">
        <v>19</v>
      </c>
      <c r="L128" s="172"/>
      <c r="M128" s="173" t="s">
        <v>19</v>
      </c>
      <c r="N128" s="174" t="s">
        <v>43</v>
      </c>
      <c r="P128" s="136">
        <f t="shared" si="11"/>
        <v>0</v>
      </c>
      <c r="Q128" s="136">
        <v>0</v>
      </c>
      <c r="R128" s="136">
        <f t="shared" si="12"/>
        <v>0</v>
      </c>
      <c r="S128" s="136">
        <v>0</v>
      </c>
      <c r="T128" s="137">
        <f t="shared" si="13"/>
        <v>0</v>
      </c>
      <c r="AR128" s="138" t="s">
        <v>574</v>
      </c>
      <c r="AT128" s="138" t="s">
        <v>226</v>
      </c>
      <c r="AU128" s="138" t="s">
        <v>82</v>
      </c>
      <c r="AY128" s="17" t="s">
        <v>121</v>
      </c>
      <c r="BE128" s="139">
        <f t="shared" si="14"/>
        <v>0</v>
      </c>
      <c r="BF128" s="139">
        <f t="shared" si="15"/>
        <v>0</v>
      </c>
      <c r="BG128" s="139">
        <f t="shared" si="16"/>
        <v>0</v>
      </c>
      <c r="BH128" s="139">
        <f t="shared" si="17"/>
        <v>0</v>
      </c>
      <c r="BI128" s="139">
        <f t="shared" si="18"/>
        <v>0</v>
      </c>
      <c r="BJ128" s="17" t="s">
        <v>80</v>
      </c>
      <c r="BK128" s="139">
        <f t="shared" si="19"/>
        <v>0</v>
      </c>
      <c r="BL128" s="17" t="s">
        <v>569</v>
      </c>
      <c r="BM128" s="138" t="s">
        <v>661</v>
      </c>
    </row>
    <row r="129" spans="2:65" s="1" customFormat="1" ht="16.5" customHeight="1">
      <c r="B129" s="32"/>
      <c r="C129" s="127" t="s">
        <v>335</v>
      </c>
      <c r="D129" s="127" t="s">
        <v>123</v>
      </c>
      <c r="E129" s="128" t="s">
        <v>662</v>
      </c>
      <c r="F129" s="129" t="s">
        <v>663</v>
      </c>
      <c r="G129" s="130" t="s">
        <v>172</v>
      </c>
      <c r="H129" s="131">
        <v>47</v>
      </c>
      <c r="I129" s="132"/>
      <c r="J129" s="133">
        <f t="shared" si="10"/>
        <v>0</v>
      </c>
      <c r="K129" s="129" t="s">
        <v>19</v>
      </c>
      <c r="L129" s="32"/>
      <c r="M129" s="134" t="s">
        <v>19</v>
      </c>
      <c r="N129" s="135" t="s">
        <v>43</v>
      </c>
      <c r="P129" s="136">
        <f t="shared" si="11"/>
        <v>0</v>
      </c>
      <c r="Q129" s="136">
        <v>0</v>
      </c>
      <c r="R129" s="136">
        <f t="shared" si="12"/>
        <v>0</v>
      </c>
      <c r="S129" s="136">
        <v>0</v>
      </c>
      <c r="T129" s="137">
        <f t="shared" si="13"/>
        <v>0</v>
      </c>
      <c r="AR129" s="138" t="s">
        <v>569</v>
      </c>
      <c r="AT129" s="138" t="s">
        <v>123</v>
      </c>
      <c r="AU129" s="138" t="s">
        <v>82</v>
      </c>
      <c r="AY129" s="17" t="s">
        <v>121</v>
      </c>
      <c r="BE129" s="139">
        <f t="shared" si="14"/>
        <v>0</v>
      </c>
      <c r="BF129" s="139">
        <f t="shared" si="15"/>
        <v>0</v>
      </c>
      <c r="BG129" s="139">
        <f t="shared" si="16"/>
        <v>0</v>
      </c>
      <c r="BH129" s="139">
        <f t="shared" si="17"/>
        <v>0</v>
      </c>
      <c r="BI129" s="139">
        <f t="shared" si="18"/>
        <v>0</v>
      </c>
      <c r="BJ129" s="17" t="s">
        <v>80</v>
      </c>
      <c r="BK129" s="139">
        <f t="shared" si="19"/>
        <v>0</v>
      </c>
      <c r="BL129" s="17" t="s">
        <v>569</v>
      </c>
      <c r="BM129" s="138" t="s">
        <v>664</v>
      </c>
    </row>
    <row r="130" spans="2:65" s="1" customFormat="1" ht="16.5" customHeight="1">
      <c r="B130" s="32"/>
      <c r="C130" s="127" t="s">
        <v>340</v>
      </c>
      <c r="D130" s="127" t="s">
        <v>123</v>
      </c>
      <c r="E130" s="128" t="s">
        <v>665</v>
      </c>
      <c r="F130" s="129" t="s">
        <v>666</v>
      </c>
      <c r="G130" s="130" t="s">
        <v>172</v>
      </c>
      <c r="H130" s="131">
        <v>47</v>
      </c>
      <c r="I130" s="132"/>
      <c r="J130" s="133">
        <f t="shared" si="10"/>
        <v>0</v>
      </c>
      <c r="K130" s="129" t="s">
        <v>19</v>
      </c>
      <c r="L130" s="32"/>
      <c r="M130" s="134" t="s">
        <v>19</v>
      </c>
      <c r="N130" s="135" t="s">
        <v>43</v>
      </c>
      <c r="P130" s="136">
        <f t="shared" si="11"/>
        <v>0</v>
      </c>
      <c r="Q130" s="136">
        <v>0</v>
      </c>
      <c r="R130" s="136">
        <f t="shared" si="12"/>
        <v>0</v>
      </c>
      <c r="S130" s="136">
        <v>0</v>
      </c>
      <c r="T130" s="137">
        <f t="shared" si="13"/>
        <v>0</v>
      </c>
      <c r="AR130" s="138" t="s">
        <v>569</v>
      </c>
      <c r="AT130" s="138" t="s">
        <v>123</v>
      </c>
      <c r="AU130" s="138" t="s">
        <v>82</v>
      </c>
      <c r="AY130" s="17" t="s">
        <v>121</v>
      </c>
      <c r="BE130" s="139">
        <f t="shared" si="14"/>
        <v>0</v>
      </c>
      <c r="BF130" s="139">
        <f t="shared" si="15"/>
        <v>0</v>
      </c>
      <c r="BG130" s="139">
        <f t="shared" si="16"/>
        <v>0</v>
      </c>
      <c r="BH130" s="139">
        <f t="shared" si="17"/>
        <v>0</v>
      </c>
      <c r="BI130" s="139">
        <f t="shared" si="18"/>
        <v>0</v>
      </c>
      <c r="BJ130" s="17" t="s">
        <v>80</v>
      </c>
      <c r="BK130" s="139">
        <f t="shared" si="19"/>
        <v>0</v>
      </c>
      <c r="BL130" s="17" t="s">
        <v>569</v>
      </c>
      <c r="BM130" s="138" t="s">
        <v>667</v>
      </c>
    </row>
    <row r="131" spans="2:65" s="1" customFormat="1" ht="16.5" customHeight="1">
      <c r="B131" s="32"/>
      <c r="C131" s="127" t="s">
        <v>344</v>
      </c>
      <c r="D131" s="127" t="s">
        <v>123</v>
      </c>
      <c r="E131" s="128" t="s">
        <v>668</v>
      </c>
      <c r="F131" s="129" t="s">
        <v>669</v>
      </c>
      <c r="G131" s="130" t="s">
        <v>172</v>
      </c>
      <c r="H131" s="131">
        <v>47</v>
      </c>
      <c r="I131" s="132"/>
      <c r="J131" s="133">
        <f t="shared" si="10"/>
        <v>0</v>
      </c>
      <c r="K131" s="129" t="s">
        <v>19</v>
      </c>
      <c r="L131" s="32"/>
      <c r="M131" s="134" t="s">
        <v>19</v>
      </c>
      <c r="N131" s="135" t="s">
        <v>43</v>
      </c>
      <c r="P131" s="136">
        <f t="shared" si="11"/>
        <v>0</v>
      </c>
      <c r="Q131" s="136">
        <v>0</v>
      </c>
      <c r="R131" s="136">
        <f t="shared" si="12"/>
        <v>0</v>
      </c>
      <c r="S131" s="136">
        <v>0</v>
      </c>
      <c r="T131" s="137">
        <f t="shared" si="13"/>
        <v>0</v>
      </c>
      <c r="AR131" s="138" t="s">
        <v>569</v>
      </c>
      <c r="AT131" s="138" t="s">
        <v>123</v>
      </c>
      <c r="AU131" s="138" t="s">
        <v>82</v>
      </c>
      <c r="AY131" s="17" t="s">
        <v>121</v>
      </c>
      <c r="BE131" s="139">
        <f t="shared" si="14"/>
        <v>0</v>
      </c>
      <c r="BF131" s="139">
        <f t="shared" si="15"/>
        <v>0</v>
      </c>
      <c r="BG131" s="139">
        <f t="shared" si="16"/>
        <v>0</v>
      </c>
      <c r="BH131" s="139">
        <f t="shared" si="17"/>
        <v>0</v>
      </c>
      <c r="BI131" s="139">
        <f t="shared" si="18"/>
        <v>0</v>
      </c>
      <c r="BJ131" s="17" t="s">
        <v>80</v>
      </c>
      <c r="BK131" s="139">
        <f t="shared" si="19"/>
        <v>0</v>
      </c>
      <c r="BL131" s="17" t="s">
        <v>569</v>
      </c>
      <c r="BM131" s="138" t="s">
        <v>670</v>
      </c>
    </row>
    <row r="132" spans="2:65" s="1" customFormat="1" ht="16.5" customHeight="1">
      <c r="B132" s="32"/>
      <c r="C132" s="127" t="s">
        <v>349</v>
      </c>
      <c r="D132" s="127" t="s">
        <v>123</v>
      </c>
      <c r="E132" s="128" t="s">
        <v>651</v>
      </c>
      <c r="F132" s="129" t="s">
        <v>652</v>
      </c>
      <c r="G132" s="130" t="s">
        <v>568</v>
      </c>
      <c r="H132" s="131">
        <v>1.25</v>
      </c>
      <c r="I132" s="132"/>
      <c r="J132" s="133">
        <f t="shared" si="10"/>
        <v>0</v>
      </c>
      <c r="K132" s="129" t="s">
        <v>19</v>
      </c>
      <c r="L132" s="32"/>
      <c r="M132" s="134" t="s">
        <v>19</v>
      </c>
      <c r="N132" s="135" t="s">
        <v>43</v>
      </c>
      <c r="P132" s="136">
        <f t="shared" si="11"/>
        <v>0</v>
      </c>
      <c r="Q132" s="136">
        <v>0</v>
      </c>
      <c r="R132" s="136">
        <f t="shared" si="12"/>
        <v>0</v>
      </c>
      <c r="S132" s="136">
        <v>0</v>
      </c>
      <c r="T132" s="137">
        <f t="shared" si="13"/>
        <v>0</v>
      </c>
      <c r="AR132" s="138" t="s">
        <v>569</v>
      </c>
      <c r="AT132" s="138" t="s">
        <v>123</v>
      </c>
      <c r="AU132" s="138" t="s">
        <v>82</v>
      </c>
      <c r="AY132" s="17" t="s">
        <v>121</v>
      </c>
      <c r="BE132" s="139">
        <f t="shared" si="14"/>
        <v>0</v>
      </c>
      <c r="BF132" s="139">
        <f t="shared" si="15"/>
        <v>0</v>
      </c>
      <c r="BG132" s="139">
        <f t="shared" si="16"/>
        <v>0</v>
      </c>
      <c r="BH132" s="139">
        <f t="shared" si="17"/>
        <v>0</v>
      </c>
      <c r="BI132" s="139">
        <f t="shared" si="18"/>
        <v>0</v>
      </c>
      <c r="BJ132" s="17" t="s">
        <v>80</v>
      </c>
      <c r="BK132" s="139">
        <f t="shared" si="19"/>
        <v>0</v>
      </c>
      <c r="BL132" s="17" t="s">
        <v>569</v>
      </c>
      <c r="BM132" s="138" t="s">
        <v>671</v>
      </c>
    </row>
    <row r="133" spans="2:65" s="1" customFormat="1" ht="16.5" customHeight="1">
      <c r="B133" s="32"/>
      <c r="C133" s="165" t="s">
        <v>355</v>
      </c>
      <c r="D133" s="165" t="s">
        <v>226</v>
      </c>
      <c r="E133" s="166" t="s">
        <v>654</v>
      </c>
      <c r="F133" s="167" t="s">
        <v>655</v>
      </c>
      <c r="G133" s="168" t="s">
        <v>172</v>
      </c>
      <c r="H133" s="169">
        <v>47</v>
      </c>
      <c r="I133" s="170"/>
      <c r="J133" s="171">
        <f t="shared" si="10"/>
        <v>0</v>
      </c>
      <c r="K133" s="167" t="s">
        <v>19</v>
      </c>
      <c r="L133" s="172"/>
      <c r="M133" s="173" t="s">
        <v>19</v>
      </c>
      <c r="N133" s="174" t="s">
        <v>43</v>
      </c>
      <c r="P133" s="136">
        <f t="shared" si="11"/>
        <v>0</v>
      </c>
      <c r="Q133" s="136">
        <v>0</v>
      </c>
      <c r="R133" s="136">
        <f t="shared" si="12"/>
        <v>0</v>
      </c>
      <c r="S133" s="136">
        <v>0</v>
      </c>
      <c r="T133" s="137">
        <f t="shared" si="13"/>
        <v>0</v>
      </c>
      <c r="AR133" s="138" t="s">
        <v>574</v>
      </c>
      <c r="AT133" s="138" t="s">
        <v>226</v>
      </c>
      <c r="AU133" s="138" t="s">
        <v>82</v>
      </c>
      <c r="AY133" s="17" t="s">
        <v>121</v>
      </c>
      <c r="BE133" s="139">
        <f t="shared" si="14"/>
        <v>0</v>
      </c>
      <c r="BF133" s="139">
        <f t="shared" si="15"/>
        <v>0</v>
      </c>
      <c r="BG133" s="139">
        <f t="shared" si="16"/>
        <v>0</v>
      </c>
      <c r="BH133" s="139">
        <f t="shared" si="17"/>
        <v>0</v>
      </c>
      <c r="BI133" s="139">
        <f t="shared" si="18"/>
        <v>0</v>
      </c>
      <c r="BJ133" s="17" t="s">
        <v>80</v>
      </c>
      <c r="BK133" s="139">
        <f t="shared" si="19"/>
        <v>0</v>
      </c>
      <c r="BL133" s="17" t="s">
        <v>569</v>
      </c>
      <c r="BM133" s="138" t="s">
        <v>672</v>
      </c>
    </row>
    <row r="134" spans="2:65" s="1" customFormat="1" ht="16.5" customHeight="1">
      <c r="B134" s="32"/>
      <c r="C134" s="127" t="s">
        <v>360</v>
      </c>
      <c r="D134" s="127" t="s">
        <v>123</v>
      </c>
      <c r="E134" s="128" t="s">
        <v>673</v>
      </c>
      <c r="F134" s="129" t="s">
        <v>674</v>
      </c>
      <c r="G134" s="130" t="s">
        <v>568</v>
      </c>
      <c r="H134" s="131">
        <v>0.1</v>
      </c>
      <c r="I134" s="132"/>
      <c r="J134" s="133">
        <f t="shared" si="10"/>
        <v>0</v>
      </c>
      <c r="K134" s="129" t="s">
        <v>19</v>
      </c>
      <c r="L134" s="32"/>
      <c r="M134" s="134" t="s">
        <v>19</v>
      </c>
      <c r="N134" s="135" t="s">
        <v>43</v>
      </c>
      <c r="P134" s="136">
        <f t="shared" si="11"/>
        <v>0</v>
      </c>
      <c r="Q134" s="136">
        <v>0</v>
      </c>
      <c r="R134" s="136">
        <f t="shared" si="12"/>
        <v>0</v>
      </c>
      <c r="S134" s="136">
        <v>0</v>
      </c>
      <c r="T134" s="137">
        <f t="shared" si="13"/>
        <v>0</v>
      </c>
      <c r="AR134" s="138" t="s">
        <v>569</v>
      </c>
      <c r="AT134" s="138" t="s">
        <v>123</v>
      </c>
      <c r="AU134" s="138" t="s">
        <v>82</v>
      </c>
      <c r="AY134" s="17" t="s">
        <v>121</v>
      </c>
      <c r="BE134" s="139">
        <f t="shared" si="14"/>
        <v>0</v>
      </c>
      <c r="BF134" s="139">
        <f t="shared" si="15"/>
        <v>0</v>
      </c>
      <c r="BG134" s="139">
        <f t="shared" si="16"/>
        <v>0</v>
      </c>
      <c r="BH134" s="139">
        <f t="shared" si="17"/>
        <v>0</v>
      </c>
      <c r="BI134" s="139">
        <f t="shared" si="18"/>
        <v>0</v>
      </c>
      <c r="BJ134" s="17" t="s">
        <v>80</v>
      </c>
      <c r="BK134" s="139">
        <f t="shared" si="19"/>
        <v>0</v>
      </c>
      <c r="BL134" s="17" t="s">
        <v>569</v>
      </c>
      <c r="BM134" s="138" t="s">
        <v>675</v>
      </c>
    </row>
    <row r="135" spans="2:65" s="1" customFormat="1" ht="16.5" customHeight="1">
      <c r="B135" s="32"/>
      <c r="C135" s="165" t="s">
        <v>365</v>
      </c>
      <c r="D135" s="165" t="s">
        <v>226</v>
      </c>
      <c r="E135" s="166" t="s">
        <v>676</v>
      </c>
      <c r="F135" s="167" t="s">
        <v>674</v>
      </c>
      <c r="G135" s="168" t="s">
        <v>172</v>
      </c>
      <c r="H135" s="169">
        <v>47</v>
      </c>
      <c r="I135" s="170"/>
      <c r="J135" s="171">
        <f t="shared" si="10"/>
        <v>0</v>
      </c>
      <c r="K135" s="167" t="s">
        <v>19</v>
      </c>
      <c r="L135" s="172"/>
      <c r="M135" s="173" t="s">
        <v>19</v>
      </c>
      <c r="N135" s="174" t="s">
        <v>43</v>
      </c>
      <c r="P135" s="136">
        <f t="shared" si="11"/>
        <v>0</v>
      </c>
      <c r="Q135" s="136">
        <v>0</v>
      </c>
      <c r="R135" s="136">
        <f t="shared" si="12"/>
        <v>0</v>
      </c>
      <c r="S135" s="136">
        <v>0</v>
      </c>
      <c r="T135" s="137">
        <f t="shared" si="13"/>
        <v>0</v>
      </c>
      <c r="AR135" s="138" t="s">
        <v>574</v>
      </c>
      <c r="AT135" s="138" t="s">
        <v>226</v>
      </c>
      <c r="AU135" s="138" t="s">
        <v>82</v>
      </c>
      <c r="AY135" s="17" t="s">
        <v>121</v>
      </c>
      <c r="BE135" s="139">
        <f t="shared" si="14"/>
        <v>0</v>
      </c>
      <c r="BF135" s="139">
        <f t="shared" si="15"/>
        <v>0</v>
      </c>
      <c r="BG135" s="139">
        <f t="shared" si="16"/>
        <v>0</v>
      </c>
      <c r="BH135" s="139">
        <f t="shared" si="17"/>
        <v>0</v>
      </c>
      <c r="BI135" s="139">
        <f t="shared" si="18"/>
        <v>0</v>
      </c>
      <c r="BJ135" s="17" t="s">
        <v>80</v>
      </c>
      <c r="BK135" s="139">
        <f t="shared" si="19"/>
        <v>0</v>
      </c>
      <c r="BL135" s="17" t="s">
        <v>569</v>
      </c>
      <c r="BM135" s="138" t="s">
        <v>677</v>
      </c>
    </row>
    <row r="136" spans="2:65" s="1" customFormat="1" ht="16.5" customHeight="1">
      <c r="B136" s="32"/>
      <c r="C136" s="127" t="s">
        <v>370</v>
      </c>
      <c r="D136" s="127" t="s">
        <v>123</v>
      </c>
      <c r="E136" s="128" t="s">
        <v>678</v>
      </c>
      <c r="F136" s="129" t="s">
        <v>679</v>
      </c>
      <c r="G136" s="130" t="s">
        <v>172</v>
      </c>
      <c r="H136" s="131">
        <v>53</v>
      </c>
      <c r="I136" s="132"/>
      <c r="J136" s="133">
        <f t="shared" si="10"/>
        <v>0</v>
      </c>
      <c r="K136" s="129" t="s">
        <v>19</v>
      </c>
      <c r="L136" s="32"/>
      <c r="M136" s="134" t="s">
        <v>19</v>
      </c>
      <c r="N136" s="135" t="s">
        <v>43</v>
      </c>
      <c r="P136" s="136">
        <f t="shared" si="11"/>
        <v>0</v>
      </c>
      <c r="Q136" s="136">
        <v>0</v>
      </c>
      <c r="R136" s="136">
        <f t="shared" si="12"/>
        <v>0</v>
      </c>
      <c r="S136" s="136">
        <v>0</v>
      </c>
      <c r="T136" s="137">
        <f t="shared" si="13"/>
        <v>0</v>
      </c>
      <c r="AR136" s="138" t="s">
        <v>569</v>
      </c>
      <c r="AT136" s="138" t="s">
        <v>123</v>
      </c>
      <c r="AU136" s="138" t="s">
        <v>82</v>
      </c>
      <c r="AY136" s="17" t="s">
        <v>121</v>
      </c>
      <c r="BE136" s="139">
        <f t="shared" si="14"/>
        <v>0</v>
      </c>
      <c r="BF136" s="139">
        <f t="shared" si="15"/>
        <v>0</v>
      </c>
      <c r="BG136" s="139">
        <f t="shared" si="16"/>
        <v>0</v>
      </c>
      <c r="BH136" s="139">
        <f t="shared" si="17"/>
        <v>0</v>
      </c>
      <c r="BI136" s="139">
        <f t="shared" si="18"/>
        <v>0</v>
      </c>
      <c r="BJ136" s="17" t="s">
        <v>80</v>
      </c>
      <c r="BK136" s="139">
        <f t="shared" si="19"/>
        <v>0</v>
      </c>
      <c r="BL136" s="17" t="s">
        <v>569</v>
      </c>
      <c r="BM136" s="138" t="s">
        <v>680</v>
      </c>
    </row>
    <row r="137" spans="2:65" s="1" customFormat="1" ht="16.5" customHeight="1">
      <c r="B137" s="32"/>
      <c r="C137" s="127" t="s">
        <v>375</v>
      </c>
      <c r="D137" s="127" t="s">
        <v>123</v>
      </c>
      <c r="E137" s="128" t="s">
        <v>681</v>
      </c>
      <c r="F137" s="129" t="s">
        <v>682</v>
      </c>
      <c r="G137" s="130" t="s">
        <v>172</v>
      </c>
      <c r="H137" s="131">
        <v>53</v>
      </c>
      <c r="I137" s="132"/>
      <c r="J137" s="133">
        <f t="shared" si="10"/>
        <v>0</v>
      </c>
      <c r="K137" s="129" t="s">
        <v>19</v>
      </c>
      <c r="L137" s="32"/>
      <c r="M137" s="134" t="s">
        <v>19</v>
      </c>
      <c r="N137" s="135" t="s">
        <v>43</v>
      </c>
      <c r="P137" s="136">
        <f t="shared" si="11"/>
        <v>0</v>
      </c>
      <c r="Q137" s="136">
        <v>0</v>
      </c>
      <c r="R137" s="136">
        <f t="shared" si="12"/>
        <v>0</v>
      </c>
      <c r="S137" s="136">
        <v>0</v>
      </c>
      <c r="T137" s="137">
        <f t="shared" si="13"/>
        <v>0</v>
      </c>
      <c r="AR137" s="138" t="s">
        <v>569</v>
      </c>
      <c r="AT137" s="138" t="s">
        <v>123</v>
      </c>
      <c r="AU137" s="138" t="s">
        <v>82</v>
      </c>
      <c r="AY137" s="17" t="s">
        <v>121</v>
      </c>
      <c r="BE137" s="139">
        <f t="shared" si="14"/>
        <v>0</v>
      </c>
      <c r="BF137" s="139">
        <f t="shared" si="15"/>
        <v>0</v>
      </c>
      <c r="BG137" s="139">
        <f t="shared" si="16"/>
        <v>0</v>
      </c>
      <c r="BH137" s="139">
        <f t="shared" si="17"/>
        <v>0</v>
      </c>
      <c r="BI137" s="139">
        <f t="shared" si="18"/>
        <v>0</v>
      </c>
      <c r="BJ137" s="17" t="s">
        <v>80</v>
      </c>
      <c r="BK137" s="139">
        <f t="shared" si="19"/>
        <v>0</v>
      </c>
      <c r="BL137" s="17" t="s">
        <v>569</v>
      </c>
      <c r="BM137" s="138" t="s">
        <v>683</v>
      </c>
    </row>
    <row r="138" spans="2:65" s="1" customFormat="1" ht="16.5" customHeight="1">
      <c r="B138" s="32"/>
      <c r="C138" s="127" t="s">
        <v>382</v>
      </c>
      <c r="D138" s="127" t="s">
        <v>123</v>
      </c>
      <c r="E138" s="128" t="s">
        <v>684</v>
      </c>
      <c r="F138" s="129" t="s">
        <v>685</v>
      </c>
      <c r="G138" s="130" t="s">
        <v>172</v>
      </c>
      <c r="H138" s="131">
        <v>10</v>
      </c>
      <c r="I138" s="132"/>
      <c r="J138" s="133">
        <f t="shared" si="10"/>
        <v>0</v>
      </c>
      <c r="K138" s="129" t="s">
        <v>19</v>
      </c>
      <c r="L138" s="32"/>
      <c r="M138" s="134" t="s">
        <v>19</v>
      </c>
      <c r="N138" s="135" t="s">
        <v>43</v>
      </c>
      <c r="P138" s="136">
        <f t="shared" si="11"/>
        <v>0</v>
      </c>
      <c r="Q138" s="136">
        <v>0</v>
      </c>
      <c r="R138" s="136">
        <f t="shared" si="12"/>
        <v>0</v>
      </c>
      <c r="S138" s="136">
        <v>0</v>
      </c>
      <c r="T138" s="137">
        <f t="shared" si="13"/>
        <v>0</v>
      </c>
      <c r="AR138" s="138" t="s">
        <v>569</v>
      </c>
      <c r="AT138" s="138" t="s">
        <v>123</v>
      </c>
      <c r="AU138" s="138" t="s">
        <v>82</v>
      </c>
      <c r="AY138" s="17" t="s">
        <v>121</v>
      </c>
      <c r="BE138" s="139">
        <f t="shared" si="14"/>
        <v>0</v>
      </c>
      <c r="BF138" s="139">
        <f t="shared" si="15"/>
        <v>0</v>
      </c>
      <c r="BG138" s="139">
        <f t="shared" si="16"/>
        <v>0</v>
      </c>
      <c r="BH138" s="139">
        <f t="shared" si="17"/>
        <v>0</v>
      </c>
      <c r="BI138" s="139">
        <f t="shared" si="18"/>
        <v>0</v>
      </c>
      <c r="BJ138" s="17" t="s">
        <v>80</v>
      </c>
      <c r="BK138" s="139">
        <f t="shared" si="19"/>
        <v>0</v>
      </c>
      <c r="BL138" s="17" t="s">
        <v>569</v>
      </c>
      <c r="BM138" s="138" t="s">
        <v>686</v>
      </c>
    </row>
    <row r="139" spans="2:65" s="1" customFormat="1" ht="16.5" customHeight="1">
      <c r="B139" s="32"/>
      <c r="C139" s="127" t="s">
        <v>389</v>
      </c>
      <c r="D139" s="127" t="s">
        <v>123</v>
      </c>
      <c r="E139" s="128" t="s">
        <v>651</v>
      </c>
      <c r="F139" s="129" t="s">
        <v>652</v>
      </c>
      <c r="G139" s="130" t="s">
        <v>568</v>
      </c>
      <c r="H139" s="131">
        <v>0.32</v>
      </c>
      <c r="I139" s="132"/>
      <c r="J139" s="133">
        <f t="shared" si="10"/>
        <v>0</v>
      </c>
      <c r="K139" s="129" t="s">
        <v>19</v>
      </c>
      <c r="L139" s="32"/>
      <c r="M139" s="134" t="s">
        <v>19</v>
      </c>
      <c r="N139" s="135" t="s">
        <v>43</v>
      </c>
      <c r="P139" s="136">
        <f t="shared" si="11"/>
        <v>0</v>
      </c>
      <c r="Q139" s="136">
        <v>0</v>
      </c>
      <c r="R139" s="136">
        <f t="shared" si="12"/>
        <v>0</v>
      </c>
      <c r="S139" s="136">
        <v>0</v>
      </c>
      <c r="T139" s="137">
        <f t="shared" si="13"/>
        <v>0</v>
      </c>
      <c r="AR139" s="138" t="s">
        <v>569</v>
      </c>
      <c r="AT139" s="138" t="s">
        <v>123</v>
      </c>
      <c r="AU139" s="138" t="s">
        <v>82</v>
      </c>
      <c r="AY139" s="17" t="s">
        <v>121</v>
      </c>
      <c r="BE139" s="139">
        <f t="shared" si="14"/>
        <v>0</v>
      </c>
      <c r="BF139" s="139">
        <f t="shared" si="15"/>
        <v>0</v>
      </c>
      <c r="BG139" s="139">
        <f t="shared" si="16"/>
        <v>0</v>
      </c>
      <c r="BH139" s="139">
        <f t="shared" si="17"/>
        <v>0</v>
      </c>
      <c r="BI139" s="139">
        <f t="shared" si="18"/>
        <v>0</v>
      </c>
      <c r="BJ139" s="17" t="s">
        <v>80</v>
      </c>
      <c r="BK139" s="139">
        <f t="shared" si="19"/>
        <v>0</v>
      </c>
      <c r="BL139" s="17" t="s">
        <v>569</v>
      </c>
      <c r="BM139" s="138" t="s">
        <v>687</v>
      </c>
    </row>
    <row r="140" spans="2:65" s="1" customFormat="1" ht="16.5" customHeight="1">
      <c r="B140" s="32"/>
      <c r="C140" s="165" t="s">
        <v>395</v>
      </c>
      <c r="D140" s="165" t="s">
        <v>226</v>
      </c>
      <c r="E140" s="166" t="s">
        <v>654</v>
      </c>
      <c r="F140" s="167" t="s">
        <v>655</v>
      </c>
      <c r="G140" s="168" t="s">
        <v>172</v>
      </c>
      <c r="H140" s="169">
        <v>16</v>
      </c>
      <c r="I140" s="170"/>
      <c r="J140" s="171">
        <f t="shared" si="10"/>
        <v>0</v>
      </c>
      <c r="K140" s="167" t="s">
        <v>19</v>
      </c>
      <c r="L140" s="172"/>
      <c r="M140" s="173" t="s">
        <v>19</v>
      </c>
      <c r="N140" s="174" t="s">
        <v>43</v>
      </c>
      <c r="P140" s="136">
        <f t="shared" si="11"/>
        <v>0</v>
      </c>
      <c r="Q140" s="136">
        <v>0</v>
      </c>
      <c r="R140" s="136">
        <f t="shared" si="12"/>
        <v>0</v>
      </c>
      <c r="S140" s="136">
        <v>0</v>
      </c>
      <c r="T140" s="137">
        <f t="shared" si="13"/>
        <v>0</v>
      </c>
      <c r="AR140" s="138" t="s">
        <v>574</v>
      </c>
      <c r="AT140" s="138" t="s">
        <v>226</v>
      </c>
      <c r="AU140" s="138" t="s">
        <v>82</v>
      </c>
      <c r="AY140" s="17" t="s">
        <v>121</v>
      </c>
      <c r="BE140" s="139">
        <f t="shared" si="14"/>
        <v>0</v>
      </c>
      <c r="BF140" s="139">
        <f t="shared" si="15"/>
        <v>0</v>
      </c>
      <c r="BG140" s="139">
        <f t="shared" si="16"/>
        <v>0</v>
      </c>
      <c r="BH140" s="139">
        <f t="shared" si="17"/>
        <v>0</v>
      </c>
      <c r="BI140" s="139">
        <f t="shared" si="18"/>
        <v>0</v>
      </c>
      <c r="BJ140" s="17" t="s">
        <v>80</v>
      </c>
      <c r="BK140" s="139">
        <f t="shared" si="19"/>
        <v>0</v>
      </c>
      <c r="BL140" s="17" t="s">
        <v>569</v>
      </c>
      <c r="BM140" s="138" t="s">
        <v>688</v>
      </c>
    </row>
    <row r="141" spans="2:65" s="1" customFormat="1" ht="16.5" customHeight="1">
      <c r="B141" s="32"/>
      <c r="C141" s="127" t="s">
        <v>408</v>
      </c>
      <c r="D141" s="127" t="s">
        <v>123</v>
      </c>
      <c r="E141" s="128" t="s">
        <v>657</v>
      </c>
      <c r="F141" s="129" t="s">
        <v>658</v>
      </c>
      <c r="G141" s="130" t="s">
        <v>568</v>
      </c>
      <c r="H141" s="131">
        <v>0.16</v>
      </c>
      <c r="I141" s="132"/>
      <c r="J141" s="133">
        <f t="shared" si="10"/>
        <v>0</v>
      </c>
      <c r="K141" s="129" t="s">
        <v>19</v>
      </c>
      <c r="L141" s="32"/>
      <c r="M141" s="134" t="s">
        <v>19</v>
      </c>
      <c r="N141" s="135" t="s">
        <v>43</v>
      </c>
      <c r="P141" s="136">
        <f t="shared" si="11"/>
        <v>0</v>
      </c>
      <c r="Q141" s="136">
        <v>0</v>
      </c>
      <c r="R141" s="136">
        <f t="shared" si="12"/>
        <v>0</v>
      </c>
      <c r="S141" s="136">
        <v>0</v>
      </c>
      <c r="T141" s="137">
        <f t="shared" si="13"/>
        <v>0</v>
      </c>
      <c r="AR141" s="138" t="s">
        <v>569</v>
      </c>
      <c r="AT141" s="138" t="s">
        <v>123</v>
      </c>
      <c r="AU141" s="138" t="s">
        <v>82</v>
      </c>
      <c r="AY141" s="17" t="s">
        <v>121</v>
      </c>
      <c r="BE141" s="139">
        <f t="shared" si="14"/>
        <v>0</v>
      </c>
      <c r="BF141" s="139">
        <f t="shared" si="15"/>
        <v>0</v>
      </c>
      <c r="BG141" s="139">
        <f t="shared" si="16"/>
        <v>0</v>
      </c>
      <c r="BH141" s="139">
        <f t="shared" si="17"/>
        <v>0</v>
      </c>
      <c r="BI141" s="139">
        <f t="shared" si="18"/>
        <v>0</v>
      </c>
      <c r="BJ141" s="17" t="s">
        <v>80</v>
      </c>
      <c r="BK141" s="139">
        <f t="shared" si="19"/>
        <v>0</v>
      </c>
      <c r="BL141" s="17" t="s">
        <v>569</v>
      </c>
      <c r="BM141" s="138" t="s">
        <v>689</v>
      </c>
    </row>
    <row r="142" spans="2:65" s="1" customFormat="1" ht="16.5" customHeight="1">
      <c r="B142" s="32"/>
      <c r="C142" s="165" t="s">
        <v>413</v>
      </c>
      <c r="D142" s="165" t="s">
        <v>226</v>
      </c>
      <c r="E142" s="166" t="s">
        <v>690</v>
      </c>
      <c r="F142" s="167" t="s">
        <v>658</v>
      </c>
      <c r="G142" s="168" t="s">
        <v>172</v>
      </c>
      <c r="H142" s="169">
        <v>16</v>
      </c>
      <c r="I142" s="170"/>
      <c r="J142" s="171">
        <f t="shared" si="10"/>
        <v>0</v>
      </c>
      <c r="K142" s="167" t="s">
        <v>19</v>
      </c>
      <c r="L142" s="172"/>
      <c r="M142" s="173" t="s">
        <v>19</v>
      </c>
      <c r="N142" s="174" t="s">
        <v>43</v>
      </c>
      <c r="P142" s="136">
        <f t="shared" si="11"/>
        <v>0</v>
      </c>
      <c r="Q142" s="136">
        <v>0</v>
      </c>
      <c r="R142" s="136">
        <f t="shared" si="12"/>
        <v>0</v>
      </c>
      <c r="S142" s="136">
        <v>0</v>
      </c>
      <c r="T142" s="137">
        <f t="shared" si="13"/>
        <v>0</v>
      </c>
      <c r="AR142" s="138" t="s">
        <v>574</v>
      </c>
      <c r="AT142" s="138" t="s">
        <v>226</v>
      </c>
      <c r="AU142" s="138" t="s">
        <v>82</v>
      </c>
      <c r="AY142" s="17" t="s">
        <v>121</v>
      </c>
      <c r="BE142" s="139">
        <f t="shared" si="14"/>
        <v>0</v>
      </c>
      <c r="BF142" s="139">
        <f t="shared" si="15"/>
        <v>0</v>
      </c>
      <c r="BG142" s="139">
        <f t="shared" si="16"/>
        <v>0</v>
      </c>
      <c r="BH142" s="139">
        <f t="shared" si="17"/>
        <v>0</v>
      </c>
      <c r="BI142" s="139">
        <f t="shared" si="18"/>
        <v>0</v>
      </c>
      <c r="BJ142" s="17" t="s">
        <v>80</v>
      </c>
      <c r="BK142" s="139">
        <f t="shared" si="19"/>
        <v>0</v>
      </c>
      <c r="BL142" s="17" t="s">
        <v>569</v>
      </c>
      <c r="BM142" s="138" t="s">
        <v>691</v>
      </c>
    </row>
    <row r="143" spans="2:65" s="1" customFormat="1" ht="16.5" customHeight="1">
      <c r="B143" s="32"/>
      <c r="C143" s="127" t="s">
        <v>417</v>
      </c>
      <c r="D143" s="127" t="s">
        <v>123</v>
      </c>
      <c r="E143" s="128" t="s">
        <v>692</v>
      </c>
      <c r="F143" s="129" t="s">
        <v>643</v>
      </c>
      <c r="G143" s="130" t="s">
        <v>172</v>
      </c>
      <c r="H143" s="131">
        <v>100</v>
      </c>
      <c r="I143" s="132"/>
      <c r="J143" s="133">
        <f t="shared" si="10"/>
        <v>0</v>
      </c>
      <c r="K143" s="129" t="s">
        <v>19</v>
      </c>
      <c r="L143" s="32"/>
      <c r="M143" s="134" t="s">
        <v>19</v>
      </c>
      <c r="N143" s="135" t="s">
        <v>43</v>
      </c>
      <c r="P143" s="136">
        <f t="shared" si="11"/>
        <v>0</v>
      </c>
      <c r="Q143" s="136">
        <v>0</v>
      </c>
      <c r="R143" s="136">
        <f t="shared" si="12"/>
        <v>0</v>
      </c>
      <c r="S143" s="136">
        <v>0</v>
      </c>
      <c r="T143" s="137">
        <f t="shared" si="13"/>
        <v>0</v>
      </c>
      <c r="AR143" s="138" t="s">
        <v>569</v>
      </c>
      <c r="AT143" s="138" t="s">
        <v>123</v>
      </c>
      <c r="AU143" s="138" t="s">
        <v>82</v>
      </c>
      <c r="AY143" s="17" t="s">
        <v>121</v>
      </c>
      <c r="BE143" s="139">
        <f t="shared" si="14"/>
        <v>0</v>
      </c>
      <c r="BF143" s="139">
        <f t="shared" si="15"/>
        <v>0</v>
      </c>
      <c r="BG143" s="139">
        <f t="shared" si="16"/>
        <v>0</v>
      </c>
      <c r="BH143" s="139">
        <f t="shared" si="17"/>
        <v>0</v>
      </c>
      <c r="BI143" s="139">
        <f t="shared" si="18"/>
        <v>0</v>
      </c>
      <c r="BJ143" s="17" t="s">
        <v>80</v>
      </c>
      <c r="BK143" s="139">
        <f t="shared" si="19"/>
        <v>0</v>
      </c>
      <c r="BL143" s="17" t="s">
        <v>569</v>
      </c>
      <c r="BM143" s="138" t="s">
        <v>693</v>
      </c>
    </row>
    <row r="144" spans="2:65" s="1" customFormat="1" ht="16.5" customHeight="1">
      <c r="B144" s="32"/>
      <c r="C144" s="127" t="s">
        <v>420</v>
      </c>
      <c r="D144" s="127" t="s">
        <v>123</v>
      </c>
      <c r="E144" s="128" t="s">
        <v>694</v>
      </c>
      <c r="F144" s="129" t="s">
        <v>646</v>
      </c>
      <c r="G144" s="130" t="s">
        <v>172</v>
      </c>
      <c r="H144" s="131">
        <v>100</v>
      </c>
      <c r="I144" s="132"/>
      <c r="J144" s="133">
        <f t="shared" si="10"/>
        <v>0</v>
      </c>
      <c r="K144" s="129" t="s">
        <v>19</v>
      </c>
      <c r="L144" s="32"/>
      <c r="M144" s="134" t="s">
        <v>19</v>
      </c>
      <c r="N144" s="135" t="s">
        <v>43</v>
      </c>
      <c r="P144" s="136">
        <f t="shared" si="11"/>
        <v>0</v>
      </c>
      <c r="Q144" s="136">
        <v>0</v>
      </c>
      <c r="R144" s="136">
        <f t="shared" si="12"/>
        <v>0</v>
      </c>
      <c r="S144" s="136">
        <v>0</v>
      </c>
      <c r="T144" s="137">
        <f t="shared" si="13"/>
        <v>0</v>
      </c>
      <c r="AR144" s="138" t="s">
        <v>569</v>
      </c>
      <c r="AT144" s="138" t="s">
        <v>123</v>
      </c>
      <c r="AU144" s="138" t="s">
        <v>82</v>
      </c>
      <c r="AY144" s="17" t="s">
        <v>121</v>
      </c>
      <c r="BE144" s="139">
        <f t="shared" si="14"/>
        <v>0</v>
      </c>
      <c r="BF144" s="139">
        <f t="shared" si="15"/>
        <v>0</v>
      </c>
      <c r="BG144" s="139">
        <f t="shared" si="16"/>
        <v>0</v>
      </c>
      <c r="BH144" s="139">
        <f t="shared" si="17"/>
        <v>0</v>
      </c>
      <c r="BI144" s="139">
        <f t="shared" si="18"/>
        <v>0</v>
      </c>
      <c r="BJ144" s="17" t="s">
        <v>80</v>
      </c>
      <c r="BK144" s="139">
        <f t="shared" si="19"/>
        <v>0</v>
      </c>
      <c r="BL144" s="17" t="s">
        <v>569</v>
      </c>
      <c r="BM144" s="138" t="s">
        <v>695</v>
      </c>
    </row>
    <row r="145" spans="2:65" s="1" customFormat="1" ht="16.5" customHeight="1">
      <c r="B145" s="32"/>
      <c r="C145" s="127" t="s">
        <v>426</v>
      </c>
      <c r="D145" s="127" t="s">
        <v>123</v>
      </c>
      <c r="E145" s="128" t="s">
        <v>651</v>
      </c>
      <c r="F145" s="129" t="s">
        <v>652</v>
      </c>
      <c r="G145" s="130" t="s">
        <v>568</v>
      </c>
      <c r="H145" s="131">
        <v>1.15</v>
      </c>
      <c r="I145" s="132"/>
      <c r="J145" s="133">
        <f t="shared" si="10"/>
        <v>0</v>
      </c>
      <c r="K145" s="129" t="s">
        <v>19</v>
      </c>
      <c r="L145" s="32"/>
      <c r="M145" s="134" t="s">
        <v>19</v>
      </c>
      <c r="N145" s="135" t="s">
        <v>43</v>
      </c>
      <c r="P145" s="136">
        <f t="shared" si="11"/>
        <v>0</v>
      </c>
      <c r="Q145" s="136">
        <v>0</v>
      </c>
      <c r="R145" s="136">
        <f t="shared" si="12"/>
        <v>0</v>
      </c>
      <c r="S145" s="136">
        <v>0</v>
      </c>
      <c r="T145" s="137">
        <f t="shared" si="13"/>
        <v>0</v>
      </c>
      <c r="AR145" s="138" t="s">
        <v>569</v>
      </c>
      <c r="AT145" s="138" t="s">
        <v>123</v>
      </c>
      <c r="AU145" s="138" t="s">
        <v>82</v>
      </c>
      <c r="AY145" s="17" t="s">
        <v>121</v>
      </c>
      <c r="BE145" s="139">
        <f t="shared" si="14"/>
        <v>0</v>
      </c>
      <c r="BF145" s="139">
        <f t="shared" si="15"/>
        <v>0</v>
      </c>
      <c r="BG145" s="139">
        <f t="shared" si="16"/>
        <v>0</v>
      </c>
      <c r="BH145" s="139">
        <f t="shared" si="17"/>
        <v>0</v>
      </c>
      <c r="BI145" s="139">
        <f t="shared" si="18"/>
        <v>0</v>
      </c>
      <c r="BJ145" s="17" t="s">
        <v>80</v>
      </c>
      <c r="BK145" s="139">
        <f t="shared" si="19"/>
        <v>0</v>
      </c>
      <c r="BL145" s="17" t="s">
        <v>569</v>
      </c>
      <c r="BM145" s="138" t="s">
        <v>696</v>
      </c>
    </row>
    <row r="146" spans="2:65" s="1" customFormat="1" ht="16.5" customHeight="1">
      <c r="B146" s="32"/>
      <c r="C146" s="165" t="s">
        <v>697</v>
      </c>
      <c r="D146" s="165" t="s">
        <v>226</v>
      </c>
      <c r="E146" s="166" t="s">
        <v>654</v>
      </c>
      <c r="F146" s="167" t="s">
        <v>655</v>
      </c>
      <c r="G146" s="168" t="s">
        <v>172</v>
      </c>
      <c r="H146" s="169">
        <v>37</v>
      </c>
      <c r="I146" s="170"/>
      <c r="J146" s="171">
        <f t="shared" si="10"/>
        <v>0</v>
      </c>
      <c r="K146" s="167" t="s">
        <v>19</v>
      </c>
      <c r="L146" s="172"/>
      <c r="M146" s="173" t="s">
        <v>19</v>
      </c>
      <c r="N146" s="174" t="s">
        <v>43</v>
      </c>
      <c r="P146" s="136">
        <f t="shared" si="11"/>
        <v>0</v>
      </c>
      <c r="Q146" s="136">
        <v>0</v>
      </c>
      <c r="R146" s="136">
        <f t="shared" si="12"/>
        <v>0</v>
      </c>
      <c r="S146" s="136">
        <v>0</v>
      </c>
      <c r="T146" s="137">
        <f t="shared" si="13"/>
        <v>0</v>
      </c>
      <c r="AR146" s="138" t="s">
        <v>574</v>
      </c>
      <c r="AT146" s="138" t="s">
        <v>226</v>
      </c>
      <c r="AU146" s="138" t="s">
        <v>82</v>
      </c>
      <c r="AY146" s="17" t="s">
        <v>121</v>
      </c>
      <c r="BE146" s="139">
        <f t="shared" si="14"/>
        <v>0</v>
      </c>
      <c r="BF146" s="139">
        <f t="shared" si="15"/>
        <v>0</v>
      </c>
      <c r="BG146" s="139">
        <f t="shared" si="16"/>
        <v>0</v>
      </c>
      <c r="BH146" s="139">
        <f t="shared" si="17"/>
        <v>0</v>
      </c>
      <c r="BI146" s="139">
        <f t="shared" si="18"/>
        <v>0</v>
      </c>
      <c r="BJ146" s="17" t="s">
        <v>80</v>
      </c>
      <c r="BK146" s="139">
        <f t="shared" si="19"/>
        <v>0</v>
      </c>
      <c r="BL146" s="17" t="s">
        <v>569</v>
      </c>
      <c r="BM146" s="138" t="s">
        <v>698</v>
      </c>
    </row>
    <row r="147" spans="2:65" s="1" customFormat="1" ht="16.5" customHeight="1">
      <c r="B147" s="32"/>
      <c r="C147" s="127" t="s">
        <v>699</v>
      </c>
      <c r="D147" s="127" t="s">
        <v>123</v>
      </c>
      <c r="E147" s="128" t="s">
        <v>673</v>
      </c>
      <c r="F147" s="129" t="s">
        <v>674</v>
      </c>
      <c r="G147" s="130" t="s">
        <v>568</v>
      </c>
      <c r="H147" s="131">
        <v>0.2</v>
      </c>
      <c r="I147" s="132"/>
      <c r="J147" s="133">
        <f t="shared" si="10"/>
        <v>0</v>
      </c>
      <c r="K147" s="129" t="s">
        <v>19</v>
      </c>
      <c r="L147" s="32"/>
      <c r="M147" s="134" t="s">
        <v>19</v>
      </c>
      <c r="N147" s="135" t="s">
        <v>43</v>
      </c>
      <c r="P147" s="136">
        <f t="shared" si="11"/>
        <v>0</v>
      </c>
      <c r="Q147" s="136">
        <v>0</v>
      </c>
      <c r="R147" s="136">
        <f t="shared" si="12"/>
        <v>0</v>
      </c>
      <c r="S147" s="136">
        <v>0</v>
      </c>
      <c r="T147" s="137">
        <f t="shared" si="13"/>
        <v>0</v>
      </c>
      <c r="AR147" s="138" t="s">
        <v>569</v>
      </c>
      <c r="AT147" s="138" t="s">
        <v>123</v>
      </c>
      <c r="AU147" s="138" t="s">
        <v>82</v>
      </c>
      <c r="AY147" s="17" t="s">
        <v>121</v>
      </c>
      <c r="BE147" s="139">
        <f t="shared" si="14"/>
        <v>0</v>
      </c>
      <c r="BF147" s="139">
        <f t="shared" si="15"/>
        <v>0</v>
      </c>
      <c r="BG147" s="139">
        <f t="shared" si="16"/>
        <v>0</v>
      </c>
      <c r="BH147" s="139">
        <f t="shared" si="17"/>
        <v>0</v>
      </c>
      <c r="BI147" s="139">
        <f t="shared" si="18"/>
        <v>0</v>
      </c>
      <c r="BJ147" s="17" t="s">
        <v>80</v>
      </c>
      <c r="BK147" s="139">
        <f t="shared" si="19"/>
        <v>0</v>
      </c>
      <c r="BL147" s="17" t="s">
        <v>569</v>
      </c>
      <c r="BM147" s="138" t="s">
        <v>700</v>
      </c>
    </row>
    <row r="148" spans="2:65" s="1" customFormat="1" ht="16.5" customHeight="1">
      <c r="B148" s="32"/>
      <c r="C148" s="165" t="s">
        <v>701</v>
      </c>
      <c r="D148" s="165" t="s">
        <v>226</v>
      </c>
      <c r="E148" s="166" t="s">
        <v>676</v>
      </c>
      <c r="F148" s="167" t="s">
        <v>674</v>
      </c>
      <c r="G148" s="168" t="s">
        <v>172</v>
      </c>
      <c r="H148" s="169">
        <v>37</v>
      </c>
      <c r="I148" s="170"/>
      <c r="J148" s="171">
        <f t="shared" si="10"/>
        <v>0</v>
      </c>
      <c r="K148" s="167" t="s">
        <v>19</v>
      </c>
      <c r="L148" s="172"/>
      <c r="M148" s="173" t="s">
        <v>19</v>
      </c>
      <c r="N148" s="174" t="s">
        <v>43</v>
      </c>
      <c r="P148" s="136">
        <f t="shared" si="11"/>
        <v>0</v>
      </c>
      <c r="Q148" s="136">
        <v>0</v>
      </c>
      <c r="R148" s="136">
        <f t="shared" si="12"/>
        <v>0</v>
      </c>
      <c r="S148" s="136">
        <v>0</v>
      </c>
      <c r="T148" s="137">
        <f t="shared" si="13"/>
        <v>0</v>
      </c>
      <c r="AR148" s="138" t="s">
        <v>574</v>
      </c>
      <c r="AT148" s="138" t="s">
        <v>226</v>
      </c>
      <c r="AU148" s="138" t="s">
        <v>82</v>
      </c>
      <c r="AY148" s="17" t="s">
        <v>121</v>
      </c>
      <c r="BE148" s="139">
        <f t="shared" si="14"/>
        <v>0</v>
      </c>
      <c r="BF148" s="139">
        <f t="shared" si="15"/>
        <v>0</v>
      </c>
      <c r="BG148" s="139">
        <f t="shared" si="16"/>
        <v>0</v>
      </c>
      <c r="BH148" s="139">
        <f t="shared" si="17"/>
        <v>0</v>
      </c>
      <c r="BI148" s="139">
        <f t="shared" si="18"/>
        <v>0</v>
      </c>
      <c r="BJ148" s="17" t="s">
        <v>80</v>
      </c>
      <c r="BK148" s="139">
        <f t="shared" si="19"/>
        <v>0</v>
      </c>
      <c r="BL148" s="17" t="s">
        <v>569</v>
      </c>
      <c r="BM148" s="138" t="s">
        <v>702</v>
      </c>
    </row>
    <row r="149" spans="2:63" s="11" customFormat="1" ht="22.9" customHeight="1">
      <c r="B149" s="115"/>
      <c r="D149" s="116" t="s">
        <v>71</v>
      </c>
      <c r="E149" s="125" t="s">
        <v>703</v>
      </c>
      <c r="F149" s="125" t="s">
        <v>704</v>
      </c>
      <c r="I149" s="118"/>
      <c r="J149" s="126">
        <f>BK149</f>
        <v>0</v>
      </c>
      <c r="L149" s="115"/>
      <c r="M149" s="120"/>
      <c r="P149" s="121">
        <f>SUM(P150:P174)</f>
        <v>0</v>
      </c>
      <c r="R149" s="121">
        <f>SUM(R150:R174)</f>
        <v>0.00093</v>
      </c>
      <c r="T149" s="122">
        <f>SUM(T150:T174)</f>
        <v>0</v>
      </c>
      <c r="AR149" s="116" t="s">
        <v>142</v>
      </c>
      <c r="AT149" s="123" t="s">
        <v>71</v>
      </c>
      <c r="AU149" s="123" t="s">
        <v>80</v>
      </c>
      <c r="AY149" s="116" t="s">
        <v>121</v>
      </c>
      <c r="BK149" s="124">
        <f>SUM(BK150:BK174)</f>
        <v>0</v>
      </c>
    </row>
    <row r="150" spans="2:65" s="1" customFormat="1" ht="16.5" customHeight="1">
      <c r="B150" s="32"/>
      <c r="C150" s="127" t="s">
        <v>705</v>
      </c>
      <c r="D150" s="127" t="s">
        <v>123</v>
      </c>
      <c r="E150" s="128" t="s">
        <v>706</v>
      </c>
      <c r="F150" s="129" t="s">
        <v>707</v>
      </c>
      <c r="G150" s="130" t="s">
        <v>186</v>
      </c>
      <c r="H150" s="131">
        <v>0.7</v>
      </c>
      <c r="I150" s="132"/>
      <c r="J150" s="133">
        <f aca="true" t="shared" si="20" ref="J150:J172">ROUND(I150*H150,2)</f>
        <v>0</v>
      </c>
      <c r="K150" s="129" t="s">
        <v>19</v>
      </c>
      <c r="L150" s="32"/>
      <c r="M150" s="134" t="s">
        <v>19</v>
      </c>
      <c r="N150" s="135" t="s">
        <v>43</v>
      </c>
      <c r="P150" s="136">
        <f aca="true" t="shared" si="21" ref="P150:P172">O150*H150</f>
        <v>0</v>
      </c>
      <c r="Q150" s="136">
        <v>0</v>
      </c>
      <c r="R150" s="136">
        <f aca="true" t="shared" si="22" ref="R150:R172">Q150*H150</f>
        <v>0</v>
      </c>
      <c r="S150" s="136">
        <v>0</v>
      </c>
      <c r="T150" s="137">
        <f aca="true" t="shared" si="23" ref="T150:T172">S150*H150</f>
        <v>0</v>
      </c>
      <c r="AR150" s="138" t="s">
        <v>569</v>
      </c>
      <c r="AT150" s="138" t="s">
        <v>123</v>
      </c>
      <c r="AU150" s="138" t="s">
        <v>82</v>
      </c>
      <c r="AY150" s="17" t="s">
        <v>121</v>
      </c>
      <c r="BE150" s="139">
        <f aca="true" t="shared" si="24" ref="BE150:BE172">IF(N150="základní",J150,0)</f>
        <v>0</v>
      </c>
      <c r="BF150" s="139">
        <f aca="true" t="shared" si="25" ref="BF150:BF172">IF(N150="snížená",J150,0)</f>
        <v>0</v>
      </c>
      <c r="BG150" s="139">
        <f aca="true" t="shared" si="26" ref="BG150:BG172">IF(N150="zákl. přenesená",J150,0)</f>
        <v>0</v>
      </c>
      <c r="BH150" s="139">
        <f aca="true" t="shared" si="27" ref="BH150:BH172">IF(N150="sníž. přenesená",J150,0)</f>
        <v>0</v>
      </c>
      <c r="BI150" s="139">
        <f aca="true" t="shared" si="28" ref="BI150:BI172">IF(N150="nulová",J150,0)</f>
        <v>0</v>
      </c>
      <c r="BJ150" s="17" t="s">
        <v>80</v>
      </c>
      <c r="BK150" s="139">
        <f aca="true" t="shared" si="29" ref="BK150:BK172">ROUND(I150*H150,2)</f>
        <v>0</v>
      </c>
      <c r="BL150" s="17" t="s">
        <v>569</v>
      </c>
      <c r="BM150" s="138" t="s">
        <v>708</v>
      </c>
    </row>
    <row r="151" spans="2:65" s="1" customFormat="1" ht="16.5" customHeight="1">
      <c r="B151" s="32"/>
      <c r="C151" s="127" t="s">
        <v>709</v>
      </c>
      <c r="D151" s="127" t="s">
        <v>123</v>
      </c>
      <c r="E151" s="128" t="s">
        <v>710</v>
      </c>
      <c r="F151" s="129" t="s">
        <v>711</v>
      </c>
      <c r="G151" s="130" t="s">
        <v>186</v>
      </c>
      <c r="H151" s="131">
        <v>0.2</v>
      </c>
      <c r="I151" s="132"/>
      <c r="J151" s="133">
        <f t="shared" si="20"/>
        <v>0</v>
      </c>
      <c r="K151" s="129" t="s">
        <v>19</v>
      </c>
      <c r="L151" s="32"/>
      <c r="M151" s="134" t="s">
        <v>19</v>
      </c>
      <c r="N151" s="135" t="s">
        <v>43</v>
      </c>
      <c r="P151" s="136">
        <f t="shared" si="21"/>
        <v>0</v>
      </c>
      <c r="Q151" s="136">
        <v>0</v>
      </c>
      <c r="R151" s="136">
        <f t="shared" si="22"/>
        <v>0</v>
      </c>
      <c r="S151" s="136">
        <v>0</v>
      </c>
      <c r="T151" s="137">
        <f t="shared" si="23"/>
        <v>0</v>
      </c>
      <c r="AR151" s="138" t="s">
        <v>569</v>
      </c>
      <c r="AT151" s="138" t="s">
        <v>123</v>
      </c>
      <c r="AU151" s="138" t="s">
        <v>82</v>
      </c>
      <c r="AY151" s="17" t="s">
        <v>121</v>
      </c>
      <c r="BE151" s="139">
        <f t="shared" si="24"/>
        <v>0</v>
      </c>
      <c r="BF151" s="139">
        <f t="shared" si="25"/>
        <v>0</v>
      </c>
      <c r="BG151" s="139">
        <f t="shared" si="26"/>
        <v>0</v>
      </c>
      <c r="BH151" s="139">
        <f t="shared" si="27"/>
        <v>0</v>
      </c>
      <c r="BI151" s="139">
        <f t="shared" si="28"/>
        <v>0</v>
      </c>
      <c r="BJ151" s="17" t="s">
        <v>80</v>
      </c>
      <c r="BK151" s="139">
        <f t="shared" si="29"/>
        <v>0</v>
      </c>
      <c r="BL151" s="17" t="s">
        <v>569</v>
      </c>
      <c r="BM151" s="138" t="s">
        <v>712</v>
      </c>
    </row>
    <row r="152" spans="2:65" s="1" customFormat="1" ht="16.5" customHeight="1">
      <c r="B152" s="32"/>
      <c r="C152" s="127" t="s">
        <v>713</v>
      </c>
      <c r="D152" s="127" t="s">
        <v>123</v>
      </c>
      <c r="E152" s="128" t="s">
        <v>714</v>
      </c>
      <c r="F152" s="129" t="s">
        <v>715</v>
      </c>
      <c r="G152" s="130" t="s">
        <v>186</v>
      </c>
      <c r="H152" s="131">
        <v>0.5</v>
      </c>
      <c r="I152" s="132"/>
      <c r="J152" s="133">
        <f t="shared" si="20"/>
        <v>0</v>
      </c>
      <c r="K152" s="129" t="s">
        <v>19</v>
      </c>
      <c r="L152" s="32"/>
      <c r="M152" s="134" t="s">
        <v>19</v>
      </c>
      <c r="N152" s="135" t="s">
        <v>43</v>
      </c>
      <c r="P152" s="136">
        <f t="shared" si="21"/>
        <v>0</v>
      </c>
      <c r="Q152" s="136">
        <v>0</v>
      </c>
      <c r="R152" s="136">
        <f t="shared" si="22"/>
        <v>0</v>
      </c>
      <c r="S152" s="136">
        <v>0</v>
      </c>
      <c r="T152" s="137">
        <f t="shared" si="23"/>
        <v>0</v>
      </c>
      <c r="AR152" s="138" t="s">
        <v>569</v>
      </c>
      <c r="AT152" s="138" t="s">
        <v>123</v>
      </c>
      <c r="AU152" s="138" t="s">
        <v>82</v>
      </c>
      <c r="AY152" s="17" t="s">
        <v>121</v>
      </c>
      <c r="BE152" s="139">
        <f t="shared" si="24"/>
        <v>0</v>
      </c>
      <c r="BF152" s="139">
        <f t="shared" si="25"/>
        <v>0</v>
      </c>
      <c r="BG152" s="139">
        <f t="shared" si="26"/>
        <v>0</v>
      </c>
      <c r="BH152" s="139">
        <f t="shared" si="27"/>
        <v>0</v>
      </c>
      <c r="BI152" s="139">
        <f t="shared" si="28"/>
        <v>0</v>
      </c>
      <c r="BJ152" s="17" t="s">
        <v>80</v>
      </c>
      <c r="BK152" s="139">
        <f t="shared" si="29"/>
        <v>0</v>
      </c>
      <c r="BL152" s="17" t="s">
        <v>569</v>
      </c>
      <c r="BM152" s="138" t="s">
        <v>716</v>
      </c>
    </row>
    <row r="153" spans="2:65" s="1" customFormat="1" ht="16.5" customHeight="1">
      <c r="B153" s="32"/>
      <c r="C153" s="165" t="s">
        <v>717</v>
      </c>
      <c r="D153" s="165" t="s">
        <v>226</v>
      </c>
      <c r="E153" s="166" t="s">
        <v>718</v>
      </c>
      <c r="F153" s="167" t="s">
        <v>719</v>
      </c>
      <c r="G153" s="168" t="s">
        <v>573</v>
      </c>
      <c r="H153" s="169">
        <v>1</v>
      </c>
      <c r="I153" s="170"/>
      <c r="J153" s="171">
        <f t="shared" si="20"/>
        <v>0</v>
      </c>
      <c r="K153" s="167" t="s">
        <v>19</v>
      </c>
      <c r="L153" s="172"/>
      <c r="M153" s="173" t="s">
        <v>19</v>
      </c>
      <c r="N153" s="174" t="s">
        <v>43</v>
      </c>
      <c r="P153" s="136">
        <f t="shared" si="21"/>
        <v>0</v>
      </c>
      <c r="Q153" s="136">
        <v>0</v>
      </c>
      <c r="R153" s="136">
        <f t="shared" si="22"/>
        <v>0</v>
      </c>
      <c r="S153" s="136">
        <v>0</v>
      </c>
      <c r="T153" s="137">
        <f t="shared" si="23"/>
        <v>0</v>
      </c>
      <c r="AR153" s="138" t="s">
        <v>574</v>
      </c>
      <c r="AT153" s="138" t="s">
        <v>226</v>
      </c>
      <c r="AU153" s="138" t="s">
        <v>82</v>
      </c>
      <c r="AY153" s="17" t="s">
        <v>121</v>
      </c>
      <c r="BE153" s="139">
        <f t="shared" si="24"/>
        <v>0</v>
      </c>
      <c r="BF153" s="139">
        <f t="shared" si="25"/>
        <v>0</v>
      </c>
      <c r="BG153" s="139">
        <f t="shared" si="26"/>
        <v>0</v>
      </c>
      <c r="BH153" s="139">
        <f t="shared" si="27"/>
        <v>0</v>
      </c>
      <c r="BI153" s="139">
        <f t="shared" si="28"/>
        <v>0</v>
      </c>
      <c r="BJ153" s="17" t="s">
        <v>80</v>
      </c>
      <c r="BK153" s="139">
        <f t="shared" si="29"/>
        <v>0</v>
      </c>
      <c r="BL153" s="17" t="s">
        <v>569</v>
      </c>
      <c r="BM153" s="138" t="s">
        <v>720</v>
      </c>
    </row>
    <row r="154" spans="2:65" s="1" customFormat="1" ht="16.5" customHeight="1">
      <c r="B154" s="32"/>
      <c r="C154" s="165" t="s">
        <v>721</v>
      </c>
      <c r="D154" s="165" t="s">
        <v>226</v>
      </c>
      <c r="E154" s="166" t="s">
        <v>722</v>
      </c>
      <c r="F154" s="167" t="s">
        <v>723</v>
      </c>
      <c r="G154" s="168" t="s">
        <v>573</v>
      </c>
      <c r="H154" s="169">
        <v>1</v>
      </c>
      <c r="I154" s="170"/>
      <c r="J154" s="171">
        <f t="shared" si="20"/>
        <v>0</v>
      </c>
      <c r="K154" s="167" t="s">
        <v>19</v>
      </c>
      <c r="L154" s="172"/>
      <c r="M154" s="173" t="s">
        <v>19</v>
      </c>
      <c r="N154" s="174" t="s">
        <v>43</v>
      </c>
      <c r="P154" s="136">
        <f t="shared" si="21"/>
        <v>0</v>
      </c>
      <c r="Q154" s="136">
        <v>0</v>
      </c>
      <c r="R154" s="136">
        <f t="shared" si="22"/>
        <v>0</v>
      </c>
      <c r="S154" s="136">
        <v>0</v>
      </c>
      <c r="T154" s="137">
        <f t="shared" si="23"/>
        <v>0</v>
      </c>
      <c r="AR154" s="138" t="s">
        <v>574</v>
      </c>
      <c r="AT154" s="138" t="s">
        <v>226</v>
      </c>
      <c r="AU154" s="138" t="s">
        <v>82</v>
      </c>
      <c r="AY154" s="17" t="s">
        <v>121</v>
      </c>
      <c r="BE154" s="139">
        <f t="shared" si="24"/>
        <v>0</v>
      </c>
      <c r="BF154" s="139">
        <f t="shared" si="25"/>
        <v>0</v>
      </c>
      <c r="BG154" s="139">
        <f t="shared" si="26"/>
        <v>0</v>
      </c>
      <c r="BH154" s="139">
        <f t="shared" si="27"/>
        <v>0</v>
      </c>
      <c r="BI154" s="139">
        <f t="shared" si="28"/>
        <v>0</v>
      </c>
      <c r="BJ154" s="17" t="s">
        <v>80</v>
      </c>
      <c r="BK154" s="139">
        <f t="shared" si="29"/>
        <v>0</v>
      </c>
      <c r="BL154" s="17" t="s">
        <v>569</v>
      </c>
      <c r="BM154" s="138" t="s">
        <v>724</v>
      </c>
    </row>
    <row r="155" spans="2:65" s="1" customFormat="1" ht="16.5" customHeight="1">
      <c r="B155" s="32"/>
      <c r="C155" s="165" t="s">
        <v>725</v>
      </c>
      <c r="D155" s="165" t="s">
        <v>226</v>
      </c>
      <c r="E155" s="166" t="s">
        <v>726</v>
      </c>
      <c r="F155" s="167" t="s">
        <v>727</v>
      </c>
      <c r="G155" s="168" t="s">
        <v>573</v>
      </c>
      <c r="H155" s="169">
        <v>1</v>
      </c>
      <c r="I155" s="170"/>
      <c r="J155" s="171">
        <f t="shared" si="20"/>
        <v>0</v>
      </c>
      <c r="K155" s="167" t="s">
        <v>19</v>
      </c>
      <c r="L155" s="172"/>
      <c r="M155" s="173" t="s">
        <v>19</v>
      </c>
      <c r="N155" s="174" t="s">
        <v>43</v>
      </c>
      <c r="P155" s="136">
        <f t="shared" si="21"/>
        <v>0</v>
      </c>
      <c r="Q155" s="136">
        <v>0</v>
      </c>
      <c r="R155" s="136">
        <f t="shared" si="22"/>
        <v>0</v>
      </c>
      <c r="S155" s="136">
        <v>0</v>
      </c>
      <c r="T155" s="137">
        <f t="shared" si="23"/>
        <v>0</v>
      </c>
      <c r="AR155" s="138" t="s">
        <v>574</v>
      </c>
      <c r="AT155" s="138" t="s">
        <v>226</v>
      </c>
      <c r="AU155" s="138" t="s">
        <v>82</v>
      </c>
      <c r="AY155" s="17" t="s">
        <v>121</v>
      </c>
      <c r="BE155" s="139">
        <f t="shared" si="24"/>
        <v>0</v>
      </c>
      <c r="BF155" s="139">
        <f t="shared" si="25"/>
        <v>0</v>
      </c>
      <c r="BG155" s="139">
        <f t="shared" si="26"/>
        <v>0</v>
      </c>
      <c r="BH155" s="139">
        <f t="shared" si="27"/>
        <v>0</v>
      </c>
      <c r="BI155" s="139">
        <f t="shared" si="28"/>
        <v>0</v>
      </c>
      <c r="BJ155" s="17" t="s">
        <v>80</v>
      </c>
      <c r="BK155" s="139">
        <f t="shared" si="29"/>
        <v>0</v>
      </c>
      <c r="BL155" s="17" t="s">
        <v>569</v>
      </c>
      <c r="BM155" s="138" t="s">
        <v>728</v>
      </c>
    </row>
    <row r="156" spans="2:65" s="1" customFormat="1" ht="16.5" customHeight="1">
      <c r="B156" s="32"/>
      <c r="C156" s="127" t="s">
        <v>729</v>
      </c>
      <c r="D156" s="127" t="s">
        <v>123</v>
      </c>
      <c r="E156" s="128" t="s">
        <v>730</v>
      </c>
      <c r="F156" s="129" t="s">
        <v>731</v>
      </c>
      <c r="G156" s="130" t="s">
        <v>568</v>
      </c>
      <c r="H156" s="131">
        <v>0.1</v>
      </c>
      <c r="I156" s="132"/>
      <c r="J156" s="133">
        <f t="shared" si="20"/>
        <v>0</v>
      </c>
      <c r="K156" s="129" t="s">
        <v>19</v>
      </c>
      <c r="L156" s="32"/>
      <c r="M156" s="134" t="s">
        <v>19</v>
      </c>
      <c r="N156" s="135" t="s">
        <v>43</v>
      </c>
      <c r="P156" s="136">
        <f t="shared" si="21"/>
        <v>0</v>
      </c>
      <c r="Q156" s="136">
        <v>0</v>
      </c>
      <c r="R156" s="136">
        <f t="shared" si="22"/>
        <v>0</v>
      </c>
      <c r="S156" s="136">
        <v>0</v>
      </c>
      <c r="T156" s="137">
        <f t="shared" si="23"/>
        <v>0</v>
      </c>
      <c r="AR156" s="138" t="s">
        <v>569</v>
      </c>
      <c r="AT156" s="138" t="s">
        <v>123</v>
      </c>
      <c r="AU156" s="138" t="s">
        <v>82</v>
      </c>
      <c r="AY156" s="17" t="s">
        <v>121</v>
      </c>
      <c r="BE156" s="139">
        <f t="shared" si="24"/>
        <v>0</v>
      </c>
      <c r="BF156" s="139">
        <f t="shared" si="25"/>
        <v>0</v>
      </c>
      <c r="BG156" s="139">
        <f t="shared" si="26"/>
        <v>0</v>
      </c>
      <c r="BH156" s="139">
        <f t="shared" si="27"/>
        <v>0</v>
      </c>
      <c r="BI156" s="139">
        <f t="shared" si="28"/>
        <v>0</v>
      </c>
      <c r="BJ156" s="17" t="s">
        <v>80</v>
      </c>
      <c r="BK156" s="139">
        <f t="shared" si="29"/>
        <v>0</v>
      </c>
      <c r="BL156" s="17" t="s">
        <v>569</v>
      </c>
      <c r="BM156" s="138" t="s">
        <v>732</v>
      </c>
    </row>
    <row r="157" spans="2:65" s="1" customFormat="1" ht="16.5" customHeight="1">
      <c r="B157" s="32"/>
      <c r="C157" s="165" t="s">
        <v>733</v>
      </c>
      <c r="D157" s="165" t="s">
        <v>226</v>
      </c>
      <c r="E157" s="166" t="s">
        <v>734</v>
      </c>
      <c r="F157" s="167" t="s">
        <v>731</v>
      </c>
      <c r="G157" s="168" t="s">
        <v>573</v>
      </c>
      <c r="H157" s="169">
        <v>1</v>
      </c>
      <c r="I157" s="170"/>
      <c r="J157" s="171">
        <f t="shared" si="20"/>
        <v>0</v>
      </c>
      <c r="K157" s="167" t="s">
        <v>19</v>
      </c>
      <c r="L157" s="172"/>
      <c r="M157" s="173" t="s">
        <v>19</v>
      </c>
      <c r="N157" s="174" t="s">
        <v>43</v>
      </c>
      <c r="P157" s="136">
        <f t="shared" si="21"/>
        <v>0</v>
      </c>
      <c r="Q157" s="136">
        <v>0</v>
      </c>
      <c r="R157" s="136">
        <f t="shared" si="22"/>
        <v>0</v>
      </c>
      <c r="S157" s="136">
        <v>0</v>
      </c>
      <c r="T157" s="137">
        <f t="shared" si="23"/>
        <v>0</v>
      </c>
      <c r="AR157" s="138" t="s">
        <v>574</v>
      </c>
      <c r="AT157" s="138" t="s">
        <v>226</v>
      </c>
      <c r="AU157" s="138" t="s">
        <v>82</v>
      </c>
      <c r="AY157" s="17" t="s">
        <v>121</v>
      </c>
      <c r="BE157" s="139">
        <f t="shared" si="24"/>
        <v>0</v>
      </c>
      <c r="BF157" s="139">
        <f t="shared" si="25"/>
        <v>0</v>
      </c>
      <c r="BG157" s="139">
        <f t="shared" si="26"/>
        <v>0</v>
      </c>
      <c r="BH157" s="139">
        <f t="shared" si="27"/>
        <v>0</v>
      </c>
      <c r="BI157" s="139">
        <f t="shared" si="28"/>
        <v>0</v>
      </c>
      <c r="BJ157" s="17" t="s">
        <v>80</v>
      </c>
      <c r="BK157" s="139">
        <f t="shared" si="29"/>
        <v>0</v>
      </c>
      <c r="BL157" s="17" t="s">
        <v>569</v>
      </c>
      <c r="BM157" s="138" t="s">
        <v>735</v>
      </c>
    </row>
    <row r="158" spans="2:65" s="1" customFormat="1" ht="16.5" customHeight="1">
      <c r="B158" s="32"/>
      <c r="C158" s="127" t="s">
        <v>736</v>
      </c>
      <c r="D158" s="127" t="s">
        <v>123</v>
      </c>
      <c r="E158" s="128" t="s">
        <v>737</v>
      </c>
      <c r="F158" s="129" t="s">
        <v>738</v>
      </c>
      <c r="G158" s="130" t="s">
        <v>568</v>
      </c>
      <c r="H158" s="131">
        <v>1.15</v>
      </c>
      <c r="I158" s="132"/>
      <c r="J158" s="133">
        <f t="shared" si="20"/>
        <v>0</v>
      </c>
      <c r="K158" s="129" t="s">
        <v>19</v>
      </c>
      <c r="L158" s="32"/>
      <c r="M158" s="134" t="s">
        <v>19</v>
      </c>
      <c r="N158" s="135" t="s">
        <v>43</v>
      </c>
      <c r="P158" s="136">
        <f t="shared" si="21"/>
        <v>0</v>
      </c>
      <c r="Q158" s="136">
        <v>0</v>
      </c>
      <c r="R158" s="136">
        <f t="shared" si="22"/>
        <v>0</v>
      </c>
      <c r="S158" s="136">
        <v>0</v>
      </c>
      <c r="T158" s="137">
        <f t="shared" si="23"/>
        <v>0</v>
      </c>
      <c r="AR158" s="138" t="s">
        <v>569</v>
      </c>
      <c r="AT158" s="138" t="s">
        <v>123</v>
      </c>
      <c r="AU158" s="138" t="s">
        <v>82</v>
      </c>
      <c r="AY158" s="17" t="s">
        <v>121</v>
      </c>
      <c r="BE158" s="139">
        <f t="shared" si="24"/>
        <v>0</v>
      </c>
      <c r="BF158" s="139">
        <f t="shared" si="25"/>
        <v>0</v>
      </c>
      <c r="BG158" s="139">
        <f t="shared" si="26"/>
        <v>0</v>
      </c>
      <c r="BH158" s="139">
        <f t="shared" si="27"/>
        <v>0</v>
      </c>
      <c r="BI158" s="139">
        <f t="shared" si="28"/>
        <v>0</v>
      </c>
      <c r="BJ158" s="17" t="s">
        <v>80</v>
      </c>
      <c r="BK158" s="139">
        <f t="shared" si="29"/>
        <v>0</v>
      </c>
      <c r="BL158" s="17" t="s">
        <v>569</v>
      </c>
      <c r="BM158" s="138" t="s">
        <v>739</v>
      </c>
    </row>
    <row r="159" spans="2:65" s="1" customFormat="1" ht="16.5" customHeight="1">
      <c r="B159" s="32"/>
      <c r="C159" s="127" t="s">
        <v>740</v>
      </c>
      <c r="D159" s="127" t="s">
        <v>123</v>
      </c>
      <c r="E159" s="128" t="s">
        <v>741</v>
      </c>
      <c r="F159" s="129" t="s">
        <v>594</v>
      </c>
      <c r="G159" s="130" t="s">
        <v>568</v>
      </c>
      <c r="H159" s="131">
        <v>1</v>
      </c>
      <c r="I159" s="132"/>
      <c r="J159" s="133">
        <f t="shared" si="20"/>
        <v>0</v>
      </c>
      <c r="K159" s="129" t="s">
        <v>19</v>
      </c>
      <c r="L159" s="32"/>
      <c r="M159" s="134" t="s">
        <v>19</v>
      </c>
      <c r="N159" s="135" t="s">
        <v>43</v>
      </c>
      <c r="P159" s="136">
        <f t="shared" si="21"/>
        <v>0</v>
      </c>
      <c r="Q159" s="136">
        <v>0</v>
      </c>
      <c r="R159" s="136">
        <f t="shared" si="22"/>
        <v>0</v>
      </c>
      <c r="S159" s="136">
        <v>0</v>
      </c>
      <c r="T159" s="137">
        <f t="shared" si="23"/>
        <v>0</v>
      </c>
      <c r="AR159" s="138" t="s">
        <v>569</v>
      </c>
      <c r="AT159" s="138" t="s">
        <v>123</v>
      </c>
      <c r="AU159" s="138" t="s">
        <v>82</v>
      </c>
      <c r="AY159" s="17" t="s">
        <v>121</v>
      </c>
      <c r="BE159" s="139">
        <f t="shared" si="24"/>
        <v>0</v>
      </c>
      <c r="BF159" s="139">
        <f t="shared" si="25"/>
        <v>0</v>
      </c>
      <c r="BG159" s="139">
        <f t="shared" si="26"/>
        <v>0</v>
      </c>
      <c r="BH159" s="139">
        <f t="shared" si="27"/>
        <v>0</v>
      </c>
      <c r="BI159" s="139">
        <f t="shared" si="28"/>
        <v>0</v>
      </c>
      <c r="BJ159" s="17" t="s">
        <v>80</v>
      </c>
      <c r="BK159" s="139">
        <f t="shared" si="29"/>
        <v>0</v>
      </c>
      <c r="BL159" s="17" t="s">
        <v>569</v>
      </c>
      <c r="BM159" s="138" t="s">
        <v>742</v>
      </c>
    </row>
    <row r="160" spans="2:65" s="1" customFormat="1" ht="16.5" customHeight="1">
      <c r="B160" s="32"/>
      <c r="C160" s="165" t="s">
        <v>743</v>
      </c>
      <c r="D160" s="165" t="s">
        <v>226</v>
      </c>
      <c r="E160" s="166" t="s">
        <v>744</v>
      </c>
      <c r="F160" s="167" t="s">
        <v>594</v>
      </c>
      <c r="G160" s="168" t="s">
        <v>573</v>
      </c>
      <c r="H160" s="169">
        <v>2</v>
      </c>
      <c r="I160" s="170"/>
      <c r="J160" s="171">
        <f t="shared" si="20"/>
        <v>0</v>
      </c>
      <c r="K160" s="167" t="s">
        <v>19</v>
      </c>
      <c r="L160" s="172"/>
      <c r="M160" s="173" t="s">
        <v>19</v>
      </c>
      <c r="N160" s="174" t="s">
        <v>43</v>
      </c>
      <c r="P160" s="136">
        <f t="shared" si="21"/>
        <v>0</v>
      </c>
      <c r="Q160" s="136">
        <v>0</v>
      </c>
      <c r="R160" s="136">
        <f t="shared" si="22"/>
        <v>0</v>
      </c>
      <c r="S160" s="136">
        <v>0</v>
      </c>
      <c r="T160" s="137">
        <f t="shared" si="23"/>
        <v>0</v>
      </c>
      <c r="AR160" s="138" t="s">
        <v>574</v>
      </c>
      <c r="AT160" s="138" t="s">
        <v>226</v>
      </c>
      <c r="AU160" s="138" t="s">
        <v>82</v>
      </c>
      <c r="AY160" s="17" t="s">
        <v>121</v>
      </c>
      <c r="BE160" s="139">
        <f t="shared" si="24"/>
        <v>0</v>
      </c>
      <c r="BF160" s="139">
        <f t="shared" si="25"/>
        <v>0</v>
      </c>
      <c r="BG160" s="139">
        <f t="shared" si="26"/>
        <v>0</v>
      </c>
      <c r="BH160" s="139">
        <f t="shared" si="27"/>
        <v>0</v>
      </c>
      <c r="BI160" s="139">
        <f t="shared" si="28"/>
        <v>0</v>
      </c>
      <c r="BJ160" s="17" t="s">
        <v>80</v>
      </c>
      <c r="BK160" s="139">
        <f t="shared" si="29"/>
        <v>0</v>
      </c>
      <c r="BL160" s="17" t="s">
        <v>569</v>
      </c>
      <c r="BM160" s="138" t="s">
        <v>745</v>
      </c>
    </row>
    <row r="161" spans="2:65" s="1" customFormat="1" ht="16.5" customHeight="1">
      <c r="B161" s="32"/>
      <c r="C161" s="127" t="s">
        <v>569</v>
      </c>
      <c r="D161" s="127" t="s">
        <v>123</v>
      </c>
      <c r="E161" s="128" t="s">
        <v>746</v>
      </c>
      <c r="F161" s="129" t="s">
        <v>747</v>
      </c>
      <c r="G161" s="130" t="s">
        <v>568</v>
      </c>
      <c r="H161" s="131">
        <v>0.5</v>
      </c>
      <c r="I161" s="132"/>
      <c r="J161" s="133">
        <f t="shared" si="20"/>
        <v>0</v>
      </c>
      <c r="K161" s="129" t="s">
        <v>19</v>
      </c>
      <c r="L161" s="32"/>
      <c r="M161" s="134" t="s">
        <v>19</v>
      </c>
      <c r="N161" s="135" t="s">
        <v>43</v>
      </c>
      <c r="P161" s="136">
        <f t="shared" si="21"/>
        <v>0</v>
      </c>
      <c r="Q161" s="136">
        <v>0</v>
      </c>
      <c r="R161" s="136">
        <f t="shared" si="22"/>
        <v>0</v>
      </c>
      <c r="S161" s="136">
        <v>0</v>
      </c>
      <c r="T161" s="137">
        <f t="shared" si="23"/>
        <v>0</v>
      </c>
      <c r="AR161" s="138" t="s">
        <v>569</v>
      </c>
      <c r="AT161" s="138" t="s">
        <v>123</v>
      </c>
      <c r="AU161" s="138" t="s">
        <v>82</v>
      </c>
      <c r="AY161" s="17" t="s">
        <v>121</v>
      </c>
      <c r="BE161" s="139">
        <f t="shared" si="24"/>
        <v>0</v>
      </c>
      <c r="BF161" s="139">
        <f t="shared" si="25"/>
        <v>0</v>
      </c>
      <c r="BG161" s="139">
        <f t="shared" si="26"/>
        <v>0</v>
      </c>
      <c r="BH161" s="139">
        <f t="shared" si="27"/>
        <v>0</v>
      </c>
      <c r="BI161" s="139">
        <f t="shared" si="28"/>
        <v>0</v>
      </c>
      <c r="BJ161" s="17" t="s">
        <v>80</v>
      </c>
      <c r="BK161" s="139">
        <f t="shared" si="29"/>
        <v>0</v>
      </c>
      <c r="BL161" s="17" t="s">
        <v>569</v>
      </c>
      <c r="BM161" s="138" t="s">
        <v>748</v>
      </c>
    </row>
    <row r="162" spans="2:65" s="1" customFormat="1" ht="16.5" customHeight="1">
      <c r="B162" s="32"/>
      <c r="C162" s="165" t="s">
        <v>749</v>
      </c>
      <c r="D162" s="165" t="s">
        <v>226</v>
      </c>
      <c r="E162" s="166" t="s">
        <v>750</v>
      </c>
      <c r="F162" s="167" t="s">
        <v>747</v>
      </c>
      <c r="G162" s="168" t="s">
        <v>172</v>
      </c>
      <c r="H162" s="169">
        <v>7</v>
      </c>
      <c r="I162" s="170"/>
      <c r="J162" s="171">
        <f t="shared" si="20"/>
        <v>0</v>
      </c>
      <c r="K162" s="167" t="s">
        <v>19</v>
      </c>
      <c r="L162" s="172"/>
      <c r="M162" s="173" t="s">
        <v>19</v>
      </c>
      <c r="N162" s="174" t="s">
        <v>43</v>
      </c>
      <c r="P162" s="136">
        <f t="shared" si="21"/>
        <v>0</v>
      </c>
      <c r="Q162" s="136">
        <v>0</v>
      </c>
      <c r="R162" s="136">
        <f t="shared" si="22"/>
        <v>0</v>
      </c>
      <c r="S162" s="136">
        <v>0</v>
      </c>
      <c r="T162" s="137">
        <f t="shared" si="23"/>
        <v>0</v>
      </c>
      <c r="AR162" s="138" t="s">
        <v>574</v>
      </c>
      <c r="AT162" s="138" t="s">
        <v>226</v>
      </c>
      <c r="AU162" s="138" t="s">
        <v>82</v>
      </c>
      <c r="AY162" s="17" t="s">
        <v>121</v>
      </c>
      <c r="BE162" s="139">
        <f t="shared" si="24"/>
        <v>0</v>
      </c>
      <c r="BF162" s="139">
        <f t="shared" si="25"/>
        <v>0</v>
      </c>
      <c r="BG162" s="139">
        <f t="shared" si="26"/>
        <v>0</v>
      </c>
      <c r="BH162" s="139">
        <f t="shared" si="27"/>
        <v>0</v>
      </c>
      <c r="BI162" s="139">
        <f t="shared" si="28"/>
        <v>0</v>
      </c>
      <c r="BJ162" s="17" t="s">
        <v>80</v>
      </c>
      <c r="BK162" s="139">
        <f t="shared" si="29"/>
        <v>0</v>
      </c>
      <c r="BL162" s="17" t="s">
        <v>569</v>
      </c>
      <c r="BM162" s="138" t="s">
        <v>751</v>
      </c>
    </row>
    <row r="163" spans="2:65" s="1" customFormat="1" ht="16.5" customHeight="1">
      <c r="B163" s="32"/>
      <c r="C163" s="165" t="s">
        <v>752</v>
      </c>
      <c r="D163" s="165" t="s">
        <v>226</v>
      </c>
      <c r="E163" s="166" t="s">
        <v>622</v>
      </c>
      <c r="F163" s="167" t="s">
        <v>623</v>
      </c>
      <c r="G163" s="168" t="s">
        <v>172</v>
      </c>
      <c r="H163" s="169">
        <v>1.5</v>
      </c>
      <c r="I163" s="170"/>
      <c r="J163" s="171">
        <f t="shared" si="20"/>
        <v>0</v>
      </c>
      <c r="K163" s="167" t="s">
        <v>19</v>
      </c>
      <c r="L163" s="172"/>
      <c r="M163" s="173" t="s">
        <v>19</v>
      </c>
      <c r="N163" s="174" t="s">
        <v>43</v>
      </c>
      <c r="P163" s="136">
        <f t="shared" si="21"/>
        <v>0</v>
      </c>
      <c r="Q163" s="136">
        <v>0.00062</v>
      </c>
      <c r="R163" s="136">
        <f t="shared" si="22"/>
        <v>0.00093</v>
      </c>
      <c r="S163" s="136">
        <v>0</v>
      </c>
      <c r="T163" s="137">
        <f t="shared" si="23"/>
        <v>0</v>
      </c>
      <c r="AR163" s="138" t="s">
        <v>574</v>
      </c>
      <c r="AT163" s="138" t="s">
        <v>226</v>
      </c>
      <c r="AU163" s="138" t="s">
        <v>82</v>
      </c>
      <c r="AY163" s="17" t="s">
        <v>121</v>
      </c>
      <c r="BE163" s="139">
        <f t="shared" si="24"/>
        <v>0</v>
      </c>
      <c r="BF163" s="139">
        <f t="shared" si="25"/>
        <v>0</v>
      </c>
      <c r="BG163" s="139">
        <f t="shared" si="26"/>
        <v>0</v>
      </c>
      <c r="BH163" s="139">
        <f t="shared" si="27"/>
        <v>0</v>
      </c>
      <c r="BI163" s="139">
        <f t="shared" si="28"/>
        <v>0</v>
      </c>
      <c r="BJ163" s="17" t="s">
        <v>80</v>
      </c>
      <c r="BK163" s="139">
        <f t="shared" si="29"/>
        <v>0</v>
      </c>
      <c r="BL163" s="17" t="s">
        <v>569</v>
      </c>
      <c r="BM163" s="138" t="s">
        <v>753</v>
      </c>
    </row>
    <row r="164" spans="2:65" s="1" customFormat="1" ht="16.5" customHeight="1">
      <c r="B164" s="32"/>
      <c r="C164" s="127" t="s">
        <v>754</v>
      </c>
      <c r="D164" s="127" t="s">
        <v>123</v>
      </c>
      <c r="E164" s="128" t="s">
        <v>755</v>
      </c>
      <c r="F164" s="129" t="s">
        <v>756</v>
      </c>
      <c r="G164" s="130" t="s">
        <v>568</v>
      </c>
      <c r="H164" s="131">
        <v>0.5</v>
      </c>
      <c r="I164" s="132"/>
      <c r="J164" s="133">
        <f t="shared" si="20"/>
        <v>0</v>
      </c>
      <c r="K164" s="129" t="s">
        <v>19</v>
      </c>
      <c r="L164" s="32"/>
      <c r="M164" s="134" t="s">
        <v>19</v>
      </c>
      <c r="N164" s="135" t="s">
        <v>43</v>
      </c>
      <c r="P164" s="136">
        <f t="shared" si="21"/>
        <v>0</v>
      </c>
      <c r="Q164" s="136">
        <v>0</v>
      </c>
      <c r="R164" s="136">
        <f t="shared" si="22"/>
        <v>0</v>
      </c>
      <c r="S164" s="136">
        <v>0</v>
      </c>
      <c r="T164" s="137">
        <f t="shared" si="23"/>
        <v>0</v>
      </c>
      <c r="AR164" s="138" t="s">
        <v>569</v>
      </c>
      <c r="AT164" s="138" t="s">
        <v>123</v>
      </c>
      <c r="AU164" s="138" t="s">
        <v>82</v>
      </c>
      <c r="AY164" s="17" t="s">
        <v>121</v>
      </c>
      <c r="BE164" s="139">
        <f t="shared" si="24"/>
        <v>0</v>
      </c>
      <c r="BF164" s="139">
        <f t="shared" si="25"/>
        <v>0</v>
      </c>
      <c r="BG164" s="139">
        <f t="shared" si="26"/>
        <v>0</v>
      </c>
      <c r="BH164" s="139">
        <f t="shared" si="27"/>
        <v>0</v>
      </c>
      <c r="BI164" s="139">
        <f t="shared" si="28"/>
        <v>0</v>
      </c>
      <c r="BJ164" s="17" t="s">
        <v>80</v>
      </c>
      <c r="BK164" s="139">
        <f t="shared" si="29"/>
        <v>0</v>
      </c>
      <c r="BL164" s="17" t="s">
        <v>569</v>
      </c>
      <c r="BM164" s="138" t="s">
        <v>757</v>
      </c>
    </row>
    <row r="165" spans="2:65" s="1" customFormat="1" ht="16.5" customHeight="1">
      <c r="B165" s="32"/>
      <c r="C165" s="165" t="s">
        <v>758</v>
      </c>
      <c r="D165" s="165" t="s">
        <v>226</v>
      </c>
      <c r="E165" s="166" t="s">
        <v>759</v>
      </c>
      <c r="F165" s="167" t="s">
        <v>760</v>
      </c>
      <c r="G165" s="168" t="s">
        <v>573</v>
      </c>
      <c r="H165" s="169">
        <v>1</v>
      </c>
      <c r="I165" s="170"/>
      <c r="J165" s="171">
        <f t="shared" si="20"/>
        <v>0</v>
      </c>
      <c r="K165" s="167" t="s">
        <v>19</v>
      </c>
      <c r="L165" s="172"/>
      <c r="M165" s="173" t="s">
        <v>19</v>
      </c>
      <c r="N165" s="174" t="s">
        <v>43</v>
      </c>
      <c r="P165" s="136">
        <f t="shared" si="21"/>
        <v>0</v>
      </c>
      <c r="Q165" s="136">
        <v>0</v>
      </c>
      <c r="R165" s="136">
        <f t="shared" si="22"/>
        <v>0</v>
      </c>
      <c r="S165" s="136">
        <v>0</v>
      </c>
      <c r="T165" s="137">
        <f t="shared" si="23"/>
        <v>0</v>
      </c>
      <c r="AR165" s="138" t="s">
        <v>574</v>
      </c>
      <c r="AT165" s="138" t="s">
        <v>226</v>
      </c>
      <c r="AU165" s="138" t="s">
        <v>82</v>
      </c>
      <c r="AY165" s="17" t="s">
        <v>121</v>
      </c>
      <c r="BE165" s="139">
        <f t="shared" si="24"/>
        <v>0</v>
      </c>
      <c r="BF165" s="139">
        <f t="shared" si="25"/>
        <v>0</v>
      </c>
      <c r="BG165" s="139">
        <f t="shared" si="26"/>
        <v>0</v>
      </c>
      <c r="BH165" s="139">
        <f t="shared" si="27"/>
        <v>0</v>
      </c>
      <c r="BI165" s="139">
        <f t="shared" si="28"/>
        <v>0</v>
      </c>
      <c r="BJ165" s="17" t="s">
        <v>80</v>
      </c>
      <c r="BK165" s="139">
        <f t="shared" si="29"/>
        <v>0</v>
      </c>
      <c r="BL165" s="17" t="s">
        <v>569</v>
      </c>
      <c r="BM165" s="138" t="s">
        <v>761</v>
      </c>
    </row>
    <row r="166" spans="2:65" s="1" customFormat="1" ht="16.5" customHeight="1">
      <c r="B166" s="32"/>
      <c r="C166" s="127" t="s">
        <v>762</v>
      </c>
      <c r="D166" s="127" t="s">
        <v>123</v>
      </c>
      <c r="E166" s="128" t="s">
        <v>763</v>
      </c>
      <c r="F166" s="129" t="s">
        <v>764</v>
      </c>
      <c r="G166" s="130" t="s">
        <v>573</v>
      </c>
      <c r="H166" s="131">
        <v>1</v>
      </c>
      <c r="I166" s="132"/>
      <c r="J166" s="133">
        <f t="shared" si="20"/>
        <v>0</v>
      </c>
      <c r="K166" s="129" t="s">
        <v>19</v>
      </c>
      <c r="L166" s="32"/>
      <c r="M166" s="134" t="s">
        <v>19</v>
      </c>
      <c r="N166" s="135" t="s">
        <v>43</v>
      </c>
      <c r="P166" s="136">
        <f t="shared" si="21"/>
        <v>0</v>
      </c>
      <c r="Q166" s="136">
        <v>0</v>
      </c>
      <c r="R166" s="136">
        <f t="shared" si="22"/>
        <v>0</v>
      </c>
      <c r="S166" s="136">
        <v>0</v>
      </c>
      <c r="T166" s="137">
        <f t="shared" si="23"/>
        <v>0</v>
      </c>
      <c r="AR166" s="138" t="s">
        <v>569</v>
      </c>
      <c r="AT166" s="138" t="s">
        <v>123</v>
      </c>
      <c r="AU166" s="138" t="s">
        <v>82</v>
      </c>
      <c r="AY166" s="17" t="s">
        <v>121</v>
      </c>
      <c r="BE166" s="139">
        <f t="shared" si="24"/>
        <v>0</v>
      </c>
      <c r="BF166" s="139">
        <f t="shared" si="25"/>
        <v>0</v>
      </c>
      <c r="BG166" s="139">
        <f t="shared" si="26"/>
        <v>0</v>
      </c>
      <c r="BH166" s="139">
        <f t="shared" si="27"/>
        <v>0</v>
      </c>
      <c r="BI166" s="139">
        <f t="shared" si="28"/>
        <v>0</v>
      </c>
      <c r="BJ166" s="17" t="s">
        <v>80</v>
      </c>
      <c r="BK166" s="139">
        <f t="shared" si="29"/>
        <v>0</v>
      </c>
      <c r="BL166" s="17" t="s">
        <v>569</v>
      </c>
      <c r="BM166" s="138" t="s">
        <v>765</v>
      </c>
    </row>
    <row r="167" spans="2:65" s="1" customFormat="1" ht="16.5" customHeight="1">
      <c r="B167" s="32"/>
      <c r="C167" s="165" t="s">
        <v>766</v>
      </c>
      <c r="D167" s="165" t="s">
        <v>226</v>
      </c>
      <c r="E167" s="166" t="s">
        <v>767</v>
      </c>
      <c r="F167" s="167" t="s">
        <v>764</v>
      </c>
      <c r="G167" s="168" t="s">
        <v>573</v>
      </c>
      <c r="H167" s="169">
        <v>1</v>
      </c>
      <c r="I167" s="170"/>
      <c r="J167" s="171">
        <f t="shared" si="20"/>
        <v>0</v>
      </c>
      <c r="K167" s="167" t="s">
        <v>19</v>
      </c>
      <c r="L167" s="172"/>
      <c r="M167" s="173" t="s">
        <v>19</v>
      </c>
      <c r="N167" s="174" t="s">
        <v>43</v>
      </c>
      <c r="P167" s="136">
        <f t="shared" si="21"/>
        <v>0</v>
      </c>
      <c r="Q167" s="136">
        <v>0</v>
      </c>
      <c r="R167" s="136">
        <f t="shared" si="22"/>
        <v>0</v>
      </c>
      <c r="S167" s="136">
        <v>0</v>
      </c>
      <c r="T167" s="137">
        <f t="shared" si="23"/>
        <v>0</v>
      </c>
      <c r="AR167" s="138" t="s">
        <v>574</v>
      </c>
      <c r="AT167" s="138" t="s">
        <v>226</v>
      </c>
      <c r="AU167" s="138" t="s">
        <v>82</v>
      </c>
      <c r="AY167" s="17" t="s">
        <v>121</v>
      </c>
      <c r="BE167" s="139">
        <f t="shared" si="24"/>
        <v>0</v>
      </c>
      <c r="BF167" s="139">
        <f t="shared" si="25"/>
        <v>0</v>
      </c>
      <c r="BG167" s="139">
        <f t="shared" si="26"/>
        <v>0</v>
      </c>
      <c r="BH167" s="139">
        <f t="shared" si="27"/>
        <v>0</v>
      </c>
      <c r="BI167" s="139">
        <f t="shared" si="28"/>
        <v>0</v>
      </c>
      <c r="BJ167" s="17" t="s">
        <v>80</v>
      </c>
      <c r="BK167" s="139">
        <f t="shared" si="29"/>
        <v>0</v>
      </c>
      <c r="BL167" s="17" t="s">
        <v>569</v>
      </c>
      <c r="BM167" s="138" t="s">
        <v>768</v>
      </c>
    </row>
    <row r="168" spans="2:65" s="1" customFormat="1" ht="16.5" customHeight="1">
      <c r="B168" s="32"/>
      <c r="C168" s="127" t="s">
        <v>769</v>
      </c>
      <c r="D168" s="127" t="s">
        <v>123</v>
      </c>
      <c r="E168" s="128" t="s">
        <v>770</v>
      </c>
      <c r="F168" s="129" t="s">
        <v>771</v>
      </c>
      <c r="G168" s="130" t="s">
        <v>573</v>
      </c>
      <c r="H168" s="131">
        <v>1</v>
      </c>
      <c r="I168" s="132"/>
      <c r="J168" s="133">
        <f t="shared" si="20"/>
        <v>0</v>
      </c>
      <c r="K168" s="129" t="s">
        <v>19</v>
      </c>
      <c r="L168" s="32"/>
      <c r="M168" s="134" t="s">
        <v>19</v>
      </c>
      <c r="N168" s="135" t="s">
        <v>43</v>
      </c>
      <c r="P168" s="136">
        <f t="shared" si="21"/>
        <v>0</v>
      </c>
      <c r="Q168" s="136">
        <v>0</v>
      </c>
      <c r="R168" s="136">
        <f t="shared" si="22"/>
        <v>0</v>
      </c>
      <c r="S168" s="136">
        <v>0</v>
      </c>
      <c r="T168" s="137">
        <f t="shared" si="23"/>
        <v>0</v>
      </c>
      <c r="AR168" s="138" t="s">
        <v>569</v>
      </c>
      <c r="AT168" s="138" t="s">
        <v>123</v>
      </c>
      <c r="AU168" s="138" t="s">
        <v>82</v>
      </c>
      <c r="AY168" s="17" t="s">
        <v>121</v>
      </c>
      <c r="BE168" s="139">
        <f t="shared" si="24"/>
        <v>0</v>
      </c>
      <c r="BF168" s="139">
        <f t="shared" si="25"/>
        <v>0</v>
      </c>
      <c r="BG168" s="139">
        <f t="shared" si="26"/>
        <v>0</v>
      </c>
      <c r="BH168" s="139">
        <f t="shared" si="27"/>
        <v>0</v>
      </c>
      <c r="BI168" s="139">
        <f t="shared" si="28"/>
        <v>0</v>
      </c>
      <c r="BJ168" s="17" t="s">
        <v>80</v>
      </c>
      <c r="BK168" s="139">
        <f t="shared" si="29"/>
        <v>0</v>
      </c>
      <c r="BL168" s="17" t="s">
        <v>569</v>
      </c>
      <c r="BM168" s="138" t="s">
        <v>772</v>
      </c>
    </row>
    <row r="169" spans="2:65" s="1" customFormat="1" ht="16.5" customHeight="1">
      <c r="B169" s="32"/>
      <c r="C169" s="165" t="s">
        <v>773</v>
      </c>
      <c r="D169" s="165" t="s">
        <v>226</v>
      </c>
      <c r="E169" s="166" t="s">
        <v>774</v>
      </c>
      <c r="F169" s="167" t="s">
        <v>771</v>
      </c>
      <c r="G169" s="168" t="s">
        <v>573</v>
      </c>
      <c r="H169" s="169">
        <v>1</v>
      </c>
      <c r="I169" s="170"/>
      <c r="J169" s="171">
        <f t="shared" si="20"/>
        <v>0</v>
      </c>
      <c r="K169" s="167" t="s">
        <v>19</v>
      </c>
      <c r="L169" s="172"/>
      <c r="M169" s="173" t="s">
        <v>19</v>
      </c>
      <c r="N169" s="174" t="s">
        <v>43</v>
      </c>
      <c r="P169" s="136">
        <f t="shared" si="21"/>
        <v>0</v>
      </c>
      <c r="Q169" s="136">
        <v>0</v>
      </c>
      <c r="R169" s="136">
        <f t="shared" si="22"/>
        <v>0</v>
      </c>
      <c r="S169" s="136">
        <v>0</v>
      </c>
      <c r="T169" s="137">
        <f t="shared" si="23"/>
        <v>0</v>
      </c>
      <c r="AR169" s="138" t="s">
        <v>574</v>
      </c>
      <c r="AT169" s="138" t="s">
        <v>226</v>
      </c>
      <c r="AU169" s="138" t="s">
        <v>82</v>
      </c>
      <c r="AY169" s="17" t="s">
        <v>121</v>
      </c>
      <c r="BE169" s="139">
        <f t="shared" si="24"/>
        <v>0</v>
      </c>
      <c r="BF169" s="139">
        <f t="shared" si="25"/>
        <v>0</v>
      </c>
      <c r="BG169" s="139">
        <f t="shared" si="26"/>
        <v>0</v>
      </c>
      <c r="BH169" s="139">
        <f t="shared" si="27"/>
        <v>0</v>
      </c>
      <c r="BI169" s="139">
        <f t="shared" si="28"/>
        <v>0</v>
      </c>
      <c r="BJ169" s="17" t="s">
        <v>80</v>
      </c>
      <c r="BK169" s="139">
        <f t="shared" si="29"/>
        <v>0</v>
      </c>
      <c r="BL169" s="17" t="s">
        <v>569</v>
      </c>
      <c r="BM169" s="138" t="s">
        <v>775</v>
      </c>
    </row>
    <row r="170" spans="2:65" s="1" customFormat="1" ht="16.5" customHeight="1">
      <c r="B170" s="32"/>
      <c r="C170" s="127" t="s">
        <v>776</v>
      </c>
      <c r="D170" s="127" t="s">
        <v>123</v>
      </c>
      <c r="E170" s="128" t="s">
        <v>777</v>
      </c>
      <c r="F170" s="129" t="s">
        <v>778</v>
      </c>
      <c r="G170" s="130" t="s">
        <v>568</v>
      </c>
      <c r="H170" s="131">
        <v>0.3</v>
      </c>
      <c r="I170" s="132"/>
      <c r="J170" s="133">
        <f t="shared" si="20"/>
        <v>0</v>
      </c>
      <c r="K170" s="129" t="s">
        <v>19</v>
      </c>
      <c r="L170" s="32"/>
      <c r="M170" s="134" t="s">
        <v>19</v>
      </c>
      <c r="N170" s="135" t="s">
        <v>43</v>
      </c>
      <c r="P170" s="136">
        <f t="shared" si="21"/>
        <v>0</v>
      </c>
      <c r="Q170" s="136">
        <v>0</v>
      </c>
      <c r="R170" s="136">
        <f t="shared" si="22"/>
        <v>0</v>
      </c>
      <c r="S170" s="136">
        <v>0</v>
      </c>
      <c r="T170" s="137">
        <f t="shared" si="23"/>
        <v>0</v>
      </c>
      <c r="AR170" s="138" t="s">
        <v>569</v>
      </c>
      <c r="AT170" s="138" t="s">
        <v>123</v>
      </c>
      <c r="AU170" s="138" t="s">
        <v>82</v>
      </c>
      <c r="AY170" s="17" t="s">
        <v>121</v>
      </c>
      <c r="BE170" s="139">
        <f t="shared" si="24"/>
        <v>0</v>
      </c>
      <c r="BF170" s="139">
        <f t="shared" si="25"/>
        <v>0</v>
      </c>
      <c r="BG170" s="139">
        <f t="shared" si="26"/>
        <v>0</v>
      </c>
      <c r="BH170" s="139">
        <f t="shared" si="27"/>
        <v>0</v>
      </c>
      <c r="BI170" s="139">
        <f t="shared" si="28"/>
        <v>0</v>
      </c>
      <c r="BJ170" s="17" t="s">
        <v>80</v>
      </c>
      <c r="BK170" s="139">
        <f t="shared" si="29"/>
        <v>0</v>
      </c>
      <c r="BL170" s="17" t="s">
        <v>569</v>
      </c>
      <c r="BM170" s="138" t="s">
        <v>779</v>
      </c>
    </row>
    <row r="171" spans="2:65" s="1" customFormat="1" ht="16.5" customHeight="1">
      <c r="B171" s="32"/>
      <c r="C171" s="165" t="s">
        <v>780</v>
      </c>
      <c r="D171" s="165" t="s">
        <v>226</v>
      </c>
      <c r="E171" s="166" t="s">
        <v>781</v>
      </c>
      <c r="F171" s="167" t="s">
        <v>778</v>
      </c>
      <c r="G171" s="168" t="s">
        <v>573</v>
      </c>
      <c r="H171" s="169">
        <v>1</v>
      </c>
      <c r="I171" s="170"/>
      <c r="J171" s="171">
        <f t="shared" si="20"/>
        <v>0</v>
      </c>
      <c r="K171" s="167" t="s">
        <v>19</v>
      </c>
      <c r="L171" s="172"/>
      <c r="M171" s="173" t="s">
        <v>19</v>
      </c>
      <c r="N171" s="174" t="s">
        <v>43</v>
      </c>
      <c r="P171" s="136">
        <f t="shared" si="21"/>
        <v>0</v>
      </c>
      <c r="Q171" s="136">
        <v>0</v>
      </c>
      <c r="R171" s="136">
        <f t="shared" si="22"/>
        <v>0</v>
      </c>
      <c r="S171" s="136">
        <v>0</v>
      </c>
      <c r="T171" s="137">
        <f t="shared" si="23"/>
        <v>0</v>
      </c>
      <c r="AR171" s="138" t="s">
        <v>574</v>
      </c>
      <c r="AT171" s="138" t="s">
        <v>226</v>
      </c>
      <c r="AU171" s="138" t="s">
        <v>82</v>
      </c>
      <c r="AY171" s="17" t="s">
        <v>121</v>
      </c>
      <c r="BE171" s="139">
        <f t="shared" si="24"/>
        <v>0</v>
      </c>
      <c r="BF171" s="139">
        <f t="shared" si="25"/>
        <v>0</v>
      </c>
      <c r="BG171" s="139">
        <f t="shared" si="26"/>
        <v>0</v>
      </c>
      <c r="BH171" s="139">
        <f t="shared" si="27"/>
        <v>0</v>
      </c>
      <c r="BI171" s="139">
        <f t="shared" si="28"/>
        <v>0</v>
      </c>
      <c r="BJ171" s="17" t="s">
        <v>80</v>
      </c>
      <c r="BK171" s="139">
        <f t="shared" si="29"/>
        <v>0</v>
      </c>
      <c r="BL171" s="17" t="s">
        <v>569</v>
      </c>
      <c r="BM171" s="138" t="s">
        <v>782</v>
      </c>
    </row>
    <row r="172" spans="2:65" s="1" customFormat="1" ht="16.5" customHeight="1">
      <c r="B172" s="32"/>
      <c r="C172" s="127" t="s">
        <v>783</v>
      </c>
      <c r="D172" s="127" t="s">
        <v>123</v>
      </c>
      <c r="E172" s="128" t="s">
        <v>784</v>
      </c>
      <c r="F172" s="129" t="s">
        <v>785</v>
      </c>
      <c r="G172" s="130" t="s">
        <v>568</v>
      </c>
      <c r="H172" s="131">
        <v>0.44</v>
      </c>
      <c r="I172" s="132"/>
      <c r="J172" s="133">
        <f t="shared" si="20"/>
        <v>0</v>
      </c>
      <c r="K172" s="129" t="s">
        <v>19</v>
      </c>
      <c r="L172" s="32"/>
      <c r="M172" s="134" t="s">
        <v>19</v>
      </c>
      <c r="N172" s="135" t="s">
        <v>43</v>
      </c>
      <c r="P172" s="136">
        <f t="shared" si="21"/>
        <v>0</v>
      </c>
      <c r="Q172" s="136">
        <v>0</v>
      </c>
      <c r="R172" s="136">
        <f t="shared" si="22"/>
        <v>0</v>
      </c>
      <c r="S172" s="136">
        <v>0</v>
      </c>
      <c r="T172" s="137">
        <f t="shared" si="23"/>
        <v>0</v>
      </c>
      <c r="AR172" s="138" t="s">
        <v>569</v>
      </c>
      <c r="AT172" s="138" t="s">
        <v>123</v>
      </c>
      <c r="AU172" s="138" t="s">
        <v>82</v>
      </c>
      <c r="AY172" s="17" t="s">
        <v>121</v>
      </c>
      <c r="BE172" s="139">
        <f t="shared" si="24"/>
        <v>0</v>
      </c>
      <c r="BF172" s="139">
        <f t="shared" si="25"/>
        <v>0</v>
      </c>
      <c r="BG172" s="139">
        <f t="shared" si="26"/>
        <v>0</v>
      </c>
      <c r="BH172" s="139">
        <f t="shared" si="27"/>
        <v>0</v>
      </c>
      <c r="BI172" s="139">
        <f t="shared" si="28"/>
        <v>0</v>
      </c>
      <c r="BJ172" s="17" t="s">
        <v>80</v>
      </c>
      <c r="BK172" s="139">
        <f t="shared" si="29"/>
        <v>0</v>
      </c>
      <c r="BL172" s="17" t="s">
        <v>569</v>
      </c>
      <c r="BM172" s="138" t="s">
        <v>786</v>
      </c>
    </row>
    <row r="173" spans="2:47" s="1" customFormat="1" ht="19.5">
      <c r="B173" s="32"/>
      <c r="D173" s="145" t="s">
        <v>576</v>
      </c>
      <c r="F173" s="178" t="s">
        <v>787</v>
      </c>
      <c r="I173" s="142"/>
      <c r="L173" s="32"/>
      <c r="M173" s="143"/>
      <c r="T173" s="53"/>
      <c r="AT173" s="17" t="s">
        <v>576</v>
      </c>
      <c r="AU173" s="17" t="s">
        <v>82</v>
      </c>
    </row>
    <row r="174" spans="2:65" s="1" customFormat="1" ht="16.5" customHeight="1">
      <c r="B174" s="32"/>
      <c r="C174" s="165" t="s">
        <v>788</v>
      </c>
      <c r="D174" s="165" t="s">
        <v>226</v>
      </c>
      <c r="E174" s="166" t="s">
        <v>789</v>
      </c>
      <c r="F174" s="167" t="s">
        <v>790</v>
      </c>
      <c r="G174" s="168" t="s">
        <v>573</v>
      </c>
      <c r="H174" s="169">
        <v>1</v>
      </c>
      <c r="I174" s="170"/>
      <c r="J174" s="171">
        <f>ROUND(I174*H174,2)</f>
        <v>0</v>
      </c>
      <c r="K174" s="167" t="s">
        <v>19</v>
      </c>
      <c r="L174" s="172"/>
      <c r="M174" s="173" t="s">
        <v>19</v>
      </c>
      <c r="N174" s="174" t="s">
        <v>43</v>
      </c>
      <c r="P174" s="136">
        <f>O174*H174</f>
        <v>0</v>
      </c>
      <c r="Q174" s="136">
        <v>0</v>
      </c>
      <c r="R174" s="136">
        <f>Q174*H174</f>
        <v>0</v>
      </c>
      <c r="S174" s="136">
        <v>0</v>
      </c>
      <c r="T174" s="137">
        <f>S174*H174</f>
        <v>0</v>
      </c>
      <c r="AR174" s="138" t="s">
        <v>574</v>
      </c>
      <c r="AT174" s="138" t="s">
        <v>226</v>
      </c>
      <c r="AU174" s="138" t="s">
        <v>82</v>
      </c>
      <c r="AY174" s="17" t="s">
        <v>121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80</v>
      </c>
      <c r="BK174" s="139">
        <f>ROUND(I174*H174,2)</f>
        <v>0</v>
      </c>
      <c r="BL174" s="17" t="s">
        <v>569</v>
      </c>
      <c r="BM174" s="138" t="s">
        <v>791</v>
      </c>
    </row>
    <row r="175" spans="2:63" s="11" customFormat="1" ht="22.9" customHeight="1">
      <c r="B175" s="115"/>
      <c r="D175" s="116" t="s">
        <v>71</v>
      </c>
      <c r="E175" s="125" t="s">
        <v>792</v>
      </c>
      <c r="F175" s="125" t="s">
        <v>793</v>
      </c>
      <c r="I175" s="118"/>
      <c r="J175" s="126">
        <f>BK175</f>
        <v>0</v>
      </c>
      <c r="L175" s="115"/>
      <c r="M175" s="120"/>
      <c r="P175" s="121">
        <f>SUM(P176:P200)</f>
        <v>0</v>
      </c>
      <c r="R175" s="121">
        <f>SUM(R176:R200)</f>
        <v>0.00093</v>
      </c>
      <c r="T175" s="122">
        <f>SUM(T176:T200)</f>
        <v>0</v>
      </c>
      <c r="AR175" s="116" t="s">
        <v>142</v>
      </c>
      <c r="AT175" s="123" t="s">
        <v>71</v>
      </c>
      <c r="AU175" s="123" t="s">
        <v>80</v>
      </c>
      <c r="AY175" s="116" t="s">
        <v>121</v>
      </c>
      <c r="BK175" s="124">
        <f>SUM(BK176:BK200)</f>
        <v>0</v>
      </c>
    </row>
    <row r="176" spans="2:65" s="1" customFormat="1" ht="16.5" customHeight="1">
      <c r="B176" s="32"/>
      <c r="C176" s="127" t="s">
        <v>794</v>
      </c>
      <c r="D176" s="127" t="s">
        <v>123</v>
      </c>
      <c r="E176" s="128" t="s">
        <v>706</v>
      </c>
      <c r="F176" s="129" t="s">
        <v>707</v>
      </c>
      <c r="G176" s="130" t="s">
        <v>186</v>
      </c>
      <c r="H176" s="131">
        <v>0.7</v>
      </c>
      <c r="I176" s="132"/>
      <c r="J176" s="133">
        <f aca="true" t="shared" si="30" ref="J176:J198">ROUND(I176*H176,2)</f>
        <v>0</v>
      </c>
      <c r="K176" s="129" t="s">
        <v>19</v>
      </c>
      <c r="L176" s="32"/>
      <c r="M176" s="134" t="s">
        <v>19</v>
      </c>
      <c r="N176" s="135" t="s">
        <v>43</v>
      </c>
      <c r="P176" s="136">
        <f aca="true" t="shared" si="31" ref="P176:P198">O176*H176</f>
        <v>0</v>
      </c>
      <c r="Q176" s="136">
        <v>0</v>
      </c>
      <c r="R176" s="136">
        <f aca="true" t="shared" si="32" ref="R176:R198">Q176*H176</f>
        <v>0</v>
      </c>
      <c r="S176" s="136">
        <v>0</v>
      </c>
      <c r="T176" s="137">
        <f aca="true" t="shared" si="33" ref="T176:T198">S176*H176</f>
        <v>0</v>
      </c>
      <c r="AR176" s="138" t="s">
        <v>569</v>
      </c>
      <c r="AT176" s="138" t="s">
        <v>123</v>
      </c>
      <c r="AU176" s="138" t="s">
        <v>82</v>
      </c>
      <c r="AY176" s="17" t="s">
        <v>121</v>
      </c>
      <c r="BE176" s="139">
        <f aca="true" t="shared" si="34" ref="BE176:BE198">IF(N176="základní",J176,0)</f>
        <v>0</v>
      </c>
      <c r="BF176" s="139">
        <f aca="true" t="shared" si="35" ref="BF176:BF198">IF(N176="snížená",J176,0)</f>
        <v>0</v>
      </c>
      <c r="BG176" s="139">
        <f aca="true" t="shared" si="36" ref="BG176:BG198">IF(N176="zákl. přenesená",J176,0)</f>
        <v>0</v>
      </c>
      <c r="BH176" s="139">
        <f aca="true" t="shared" si="37" ref="BH176:BH198">IF(N176="sníž. přenesená",J176,0)</f>
        <v>0</v>
      </c>
      <c r="BI176" s="139">
        <f aca="true" t="shared" si="38" ref="BI176:BI198">IF(N176="nulová",J176,0)</f>
        <v>0</v>
      </c>
      <c r="BJ176" s="17" t="s">
        <v>80</v>
      </c>
      <c r="BK176" s="139">
        <f aca="true" t="shared" si="39" ref="BK176:BK198">ROUND(I176*H176,2)</f>
        <v>0</v>
      </c>
      <c r="BL176" s="17" t="s">
        <v>569</v>
      </c>
      <c r="BM176" s="138" t="s">
        <v>795</v>
      </c>
    </row>
    <row r="177" spans="2:65" s="1" customFormat="1" ht="16.5" customHeight="1">
      <c r="B177" s="32"/>
      <c r="C177" s="127" t="s">
        <v>796</v>
      </c>
      <c r="D177" s="127" t="s">
        <v>123</v>
      </c>
      <c r="E177" s="128" t="s">
        <v>710</v>
      </c>
      <c r="F177" s="129" t="s">
        <v>711</v>
      </c>
      <c r="G177" s="130" t="s">
        <v>186</v>
      </c>
      <c r="H177" s="131">
        <v>0.2</v>
      </c>
      <c r="I177" s="132"/>
      <c r="J177" s="133">
        <f t="shared" si="30"/>
        <v>0</v>
      </c>
      <c r="K177" s="129" t="s">
        <v>19</v>
      </c>
      <c r="L177" s="32"/>
      <c r="M177" s="134" t="s">
        <v>19</v>
      </c>
      <c r="N177" s="135" t="s">
        <v>43</v>
      </c>
      <c r="P177" s="136">
        <f t="shared" si="31"/>
        <v>0</v>
      </c>
      <c r="Q177" s="136">
        <v>0</v>
      </c>
      <c r="R177" s="136">
        <f t="shared" si="32"/>
        <v>0</v>
      </c>
      <c r="S177" s="136">
        <v>0</v>
      </c>
      <c r="T177" s="137">
        <f t="shared" si="33"/>
        <v>0</v>
      </c>
      <c r="AR177" s="138" t="s">
        <v>569</v>
      </c>
      <c r="AT177" s="138" t="s">
        <v>123</v>
      </c>
      <c r="AU177" s="138" t="s">
        <v>82</v>
      </c>
      <c r="AY177" s="17" t="s">
        <v>121</v>
      </c>
      <c r="BE177" s="139">
        <f t="shared" si="34"/>
        <v>0</v>
      </c>
      <c r="BF177" s="139">
        <f t="shared" si="35"/>
        <v>0</v>
      </c>
      <c r="BG177" s="139">
        <f t="shared" si="36"/>
        <v>0</v>
      </c>
      <c r="BH177" s="139">
        <f t="shared" si="37"/>
        <v>0</v>
      </c>
      <c r="BI177" s="139">
        <f t="shared" si="38"/>
        <v>0</v>
      </c>
      <c r="BJ177" s="17" t="s">
        <v>80</v>
      </c>
      <c r="BK177" s="139">
        <f t="shared" si="39"/>
        <v>0</v>
      </c>
      <c r="BL177" s="17" t="s">
        <v>569</v>
      </c>
      <c r="BM177" s="138" t="s">
        <v>797</v>
      </c>
    </row>
    <row r="178" spans="2:65" s="1" customFormat="1" ht="16.5" customHeight="1">
      <c r="B178" s="32"/>
      <c r="C178" s="127" t="s">
        <v>798</v>
      </c>
      <c r="D178" s="127" t="s">
        <v>123</v>
      </c>
      <c r="E178" s="128" t="s">
        <v>714</v>
      </c>
      <c r="F178" s="129" t="s">
        <v>715</v>
      </c>
      <c r="G178" s="130" t="s">
        <v>186</v>
      </c>
      <c r="H178" s="131">
        <v>0.5</v>
      </c>
      <c r="I178" s="132"/>
      <c r="J178" s="133">
        <f t="shared" si="30"/>
        <v>0</v>
      </c>
      <c r="K178" s="129" t="s">
        <v>19</v>
      </c>
      <c r="L178" s="32"/>
      <c r="M178" s="134" t="s">
        <v>19</v>
      </c>
      <c r="N178" s="135" t="s">
        <v>43</v>
      </c>
      <c r="P178" s="136">
        <f t="shared" si="31"/>
        <v>0</v>
      </c>
      <c r="Q178" s="136">
        <v>0</v>
      </c>
      <c r="R178" s="136">
        <f t="shared" si="32"/>
        <v>0</v>
      </c>
      <c r="S178" s="136">
        <v>0</v>
      </c>
      <c r="T178" s="137">
        <f t="shared" si="33"/>
        <v>0</v>
      </c>
      <c r="AR178" s="138" t="s">
        <v>569</v>
      </c>
      <c r="AT178" s="138" t="s">
        <v>123</v>
      </c>
      <c r="AU178" s="138" t="s">
        <v>82</v>
      </c>
      <c r="AY178" s="17" t="s">
        <v>121</v>
      </c>
      <c r="BE178" s="139">
        <f t="shared" si="34"/>
        <v>0</v>
      </c>
      <c r="BF178" s="139">
        <f t="shared" si="35"/>
        <v>0</v>
      </c>
      <c r="BG178" s="139">
        <f t="shared" si="36"/>
        <v>0</v>
      </c>
      <c r="BH178" s="139">
        <f t="shared" si="37"/>
        <v>0</v>
      </c>
      <c r="BI178" s="139">
        <f t="shared" si="38"/>
        <v>0</v>
      </c>
      <c r="BJ178" s="17" t="s">
        <v>80</v>
      </c>
      <c r="BK178" s="139">
        <f t="shared" si="39"/>
        <v>0</v>
      </c>
      <c r="BL178" s="17" t="s">
        <v>569</v>
      </c>
      <c r="BM178" s="138" t="s">
        <v>799</v>
      </c>
    </row>
    <row r="179" spans="2:65" s="1" customFormat="1" ht="16.5" customHeight="1">
      <c r="B179" s="32"/>
      <c r="C179" s="165" t="s">
        <v>800</v>
      </c>
      <c r="D179" s="165" t="s">
        <v>226</v>
      </c>
      <c r="E179" s="166" t="s">
        <v>718</v>
      </c>
      <c r="F179" s="167" t="s">
        <v>719</v>
      </c>
      <c r="G179" s="168" t="s">
        <v>573</v>
      </c>
      <c r="H179" s="169">
        <v>1</v>
      </c>
      <c r="I179" s="170"/>
      <c r="J179" s="171">
        <f t="shared" si="30"/>
        <v>0</v>
      </c>
      <c r="K179" s="167" t="s">
        <v>19</v>
      </c>
      <c r="L179" s="172"/>
      <c r="M179" s="173" t="s">
        <v>19</v>
      </c>
      <c r="N179" s="174" t="s">
        <v>43</v>
      </c>
      <c r="P179" s="136">
        <f t="shared" si="31"/>
        <v>0</v>
      </c>
      <c r="Q179" s="136">
        <v>0</v>
      </c>
      <c r="R179" s="136">
        <f t="shared" si="32"/>
        <v>0</v>
      </c>
      <c r="S179" s="136">
        <v>0</v>
      </c>
      <c r="T179" s="137">
        <f t="shared" si="33"/>
        <v>0</v>
      </c>
      <c r="AR179" s="138" t="s">
        <v>574</v>
      </c>
      <c r="AT179" s="138" t="s">
        <v>226</v>
      </c>
      <c r="AU179" s="138" t="s">
        <v>82</v>
      </c>
      <c r="AY179" s="17" t="s">
        <v>121</v>
      </c>
      <c r="BE179" s="139">
        <f t="shared" si="34"/>
        <v>0</v>
      </c>
      <c r="BF179" s="139">
        <f t="shared" si="35"/>
        <v>0</v>
      </c>
      <c r="BG179" s="139">
        <f t="shared" si="36"/>
        <v>0</v>
      </c>
      <c r="BH179" s="139">
        <f t="shared" si="37"/>
        <v>0</v>
      </c>
      <c r="BI179" s="139">
        <f t="shared" si="38"/>
        <v>0</v>
      </c>
      <c r="BJ179" s="17" t="s">
        <v>80</v>
      </c>
      <c r="BK179" s="139">
        <f t="shared" si="39"/>
        <v>0</v>
      </c>
      <c r="BL179" s="17" t="s">
        <v>569</v>
      </c>
      <c r="BM179" s="138" t="s">
        <v>801</v>
      </c>
    </row>
    <row r="180" spans="2:65" s="1" customFormat="1" ht="16.5" customHeight="1">
      <c r="B180" s="32"/>
      <c r="C180" s="165" t="s">
        <v>802</v>
      </c>
      <c r="D180" s="165" t="s">
        <v>226</v>
      </c>
      <c r="E180" s="166" t="s">
        <v>722</v>
      </c>
      <c r="F180" s="167" t="s">
        <v>723</v>
      </c>
      <c r="G180" s="168" t="s">
        <v>573</v>
      </c>
      <c r="H180" s="169">
        <v>1</v>
      </c>
      <c r="I180" s="170"/>
      <c r="J180" s="171">
        <f t="shared" si="30"/>
        <v>0</v>
      </c>
      <c r="K180" s="167" t="s">
        <v>19</v>
      </c>
      <c r="L180" s="172"/>
      <c r="M180" s="173" t="s">
        <v>19</v>
      </c>
      <c r="N180" s="174" t="s">
        <v>43</v>
      </c>
      <c r="P180" s="136">
        <f t="shared" si="31"/>
        <v>0</v>
      </c>
      <c r="Q180" s="136">
        <v>0</v>
      </c>
      <c r="R180" s="136">
        <f t="shared" si="32"/>
        <v>0</v>
      </c>
      <c r="S180" s="136">
        <v>0</v>
      </c>
      <c r="T180" s="137">
        <f t="shared" si="33"/>
        <v>0</v>
      </c>
      <c r="AR180" s="138" t="s">
        <v>574</v>
      </c>
      <c r="AT180" s="138" t="s">
        <v>226</v>
      </c>
      <c r="AU180" s="138" t="s">
        <v>82</v>
      </c>
      <c r="AY180" s="17" t="s">
        <v>121</v>
      </c>
      <c r="BE180" s="139">
        <f t="shared" si="34"/>
        <v>0</v>
      </c>
      <c r="BF180" s="139">
        <f t="shared" si="35"/>
        <v>0</v>
      </c>
      <c r="BG180" s="139">
        <f t="shared" si="36"/>
        <v>0</v>
      </c>
      <c r="BH180" s="139">
        <f t="shared" si="37"/>
        <v>0</v>
      </c>
      <c r="BI180" s="139">
        <f t="shared" si="38"/>
        <v>0</v>
      </c>
      <c r="BJ180" s="17" t="s">
        <v>80</v>
      </c>
      <c r="BK180" s="139">
        <f t="shared" si="39"/>
        <v>0</v>
      </c>
      <c r="BL180" s="17" t="s">
        <v>569</v>
      </c>
      <c r="BM180" s="138" t="s">
        <v>803</v>
      </c>
    </row>
    <row r="181" spans="2:65" s="1" customFormat="1" ht="16.5" customHeight="1">
      <c r="B181" s="32"/>
      <c r="C181" s="165" t="s">
        <v>804</v>
      </c>
      <c r="D181" s="165" t="s">
        <v>226</v>
      </c>
      <c r="E181" s="166" t="s">
        <v>726</v>
      </c>
      <c r="F181" s="167" t="s">
        <v>727</v>
      </c>
      <c r="G181" s="168" t="s">
        <v>573</v>
      </c>
      <c r="H181" s="169">
        <v>1</v>
      </c>
      <c r="I181" s="170"/>
      <c r="J181" s="171">
        <f t="shared" si="30"/>
        <v>0</v>
      </c>
      <c r="K181" s="167" t="s">
        <v>19</v>
      </c>
      <c r="L181" s="172"/>
      <c r="M181" s="173" t="s">
        <v>19</v>
      </c>
      <c r="N181" s="174" t="s">
        <v>43</v>
      </c>
      <c r="P181" s="136">
        <f t="shared" si="31"/>
        <v>0</v>
      </c>
      <c r="Q181" s="136">
        <v>0</v>
      </c>
      <c r="R181" s="136">
        <f t="shared" si="32"/>
        <v>0</v>
      </c>
      <c r="S181" s="136">
        <v>0</v>
      </c>
      <c r="T181" s="137">
        <f t="shared" si="33"/>
        <v>0</v>
      </c>
      <c r="AR181" s="138" t="s">
        <v>574</v>
      </c>
      <c r="AT181" s="138" t="s">
        <v>226</v>
      </c>
      <c r="AU181" s="138" t="s">
        <v>82</v>
      </c>
      <c r="AY181" s="17" t="s">
        <v>121</v>
      </c>
      <c r="BE181" s="139">
        <f t="shared" si="34"/>
        <v>0</v>
      </c>
      <c r="BF181" s="139">
        <f t="shared" si="35"/>
        <v>0</v>
      </c>
      <c r="BG181" s="139">
        <f t="shared" si="36"/>
        <v>0</v>
      </c>
      <c r="BH181" s="139">
        <f t="shared" si="37"/>
        <v>0</v>
      </c>
      <c r="BI181" s="139">
        <f t="shared" si="38"/>
        <v>0</v>
      </c>
      <c r="BJ181" s="17" t="s">
        <v>80</v>
      </c>
      <c r="BK181" s="139">
        <f t="shared" si="39"/>
        <v>0</v>
      </c>
      <c r="BL181" s="17" t="s">
        <v>569</v>
      </c>
      <c r="BM181" s="138" t="s">
        <v>805</v>
      </c>
    </row>
    <row r="182" spans="2:65" s="1" customFormat="1" ht="16.5" customHeight="1">
      <c r="B182" s="32"/>
      <c r="C182" s="127" t="s">
        <v>806</v>
      </c>
      <c r="D182" s="127" t="s">
        <v>123</v>
      </c>
      <c r="E182" s="128" t="s">
        <v>730</v>
      </c>
      <c r="F182" s="129" t="s">
        <v>731</v>
      </c>
      <c r="G182" s="130" t="s">
        <v>568</v>
      </c>
      <c r="H182" s="131">
        <v>0.1</v>
      </c>
      <c r="I182" s="132"/>
      <c r="J182" s="133">
        <f t="shared" si="30"/>
        <v>0</v>
      </c>
      <c r="K182" s="129" t="s">
        <v>19</v>
      </c>
      <c r="L182" s="32"/>
      <c r="M182" s="134" t="s">
        <v>19</v>
      </c>
      <c r="N182" s="135" t="s">
        <v>43</v>
      </c>
      <c r="P182" s="136">
        <f t="shared" si="31"/>
        <v>0</v>
      </c>
      <c r="Q182" s="136">
        <v>0</v>
      </c>
      <c r="R182" s="136">
        <f t="shared" si="32"/>
        <v>0</v>
      </c>
      <c r="S182" s="136">
        <v>0</v>
      </c>
      <c r="T182" s="137">
        <f t="shared" si="33"/>
        <v>0</v>
      </c>
      <c r="AR182" s="138" t="s">
        <v>569</v>
      </c>
      <c r="AT182" s="138" t="s">
        <v>123</v>
      </c>
      <c r="AU182" s="138" t="s">
        <v>82</v>
      </c>
      <c r="AY182" s="17" t="s">
        <v>121</v>
      </c>
      <c r="BE182" s="139">
        <f t="shared" si="34"/>
        <v>0</v>
      </c>
      <c r="BF182" s="139">
        <f t="shared" si="35"/>
        <v>0</v>
      </c>
      <c r="BG182" s="139">
        <f t="shared" si="36"/>
        <v>0</v>
      </c>
      <c r="BH182" s="139">
        <f t="shared" si="37"/>
        <v>0</v>
      </c>
      <c r="BI182" s="139">
        <f t="shared" si="38"/>
        <v>0</v>
      </c>
      <c r="BJ182" s="17" t="s">
        <v>80</v>
      </c>
      <c r="BK182" s="139">
        <f t="shared" si="39"/>
        <v>0</v>
      </c>
      <c r="BL182" s="17" t="s">
        <v>569</v>
      </c>
      <c r="BM182" s="138" t="s">
        <v>807</v>
      </c>
    </row>
    <row r="183" spans="2:65" s="1" customFormat="1" ht="16.5" customHeight="1">
      <c r="B183" s="32"/>
      <c r="C183" s="165" t="s">
        <v>808</v>
      </c>
      <c r="D183" s="165" t="s">
        <v>226</v>
      </c>
      <c r="E183" s="166" t="s">
        <v>734</v>
      </c>
      <c r="F183" s="167" t="s">
        <v>731</v>
      </c>
      <c r="G183" s="168" t="s">
        <v>573</v>
      </c>
      <c r="H183" s="169">
        <v>1</v>
      </c>
      <c r="I183" s="170"/>
      <c r="J183" s="171">
        <f t="shared" si="30"/>
        <v>0</v>
      </c>
      <c r="K183" s="167" t="s">
        <v>19</v>
      </c>
      <c r="L183" s="172"/>
      <c r="M183" s="173" t="s">
        <v>19</v>
      </c>
      <c r="N183" s="174" t="s">
        <v>43</v>
      </c>
      <c r="P183" s="136">
        <f t="shared" si="31"/>
        <v>0</v>
      </c>
      <c r="Q183" s="136">
        <v>0</v>
      </c>
      <c r="R183" s="136">
        <f t="shared" si="32"/>
        <v>0</v>
      </c>
      <c r="S183" s="136">
        <v>0</v>
      </c>
      <c r="T183" s="137">
        <f t="shared" si="33"/>
        <v>0</v>
      </c>
      <c r="AR183" s="138" t="s">
        <v>574</v>
      </c>
      <c r="AT183" s="138" t="s">
        <v>226</v>
      </c>
      <c r="AU183" s="138" t="s">
        <v>82</v>
      </c>
      <c r="AY183" s="17" t="s">
        <v>121</v>
      </c>
      <c r="BE183" s="139">
        <f t="shared" si="34"/>
        <v>0</v>
      </c>
      <c r="BF183" s="139">
        <f t="shared" si="35"/>
        <v>0</v>
      </c>
      <c r="BG183" s="139">
        <f t="shared" si="36"/>
        <v>0</v>
      </c>
      <c r="BH183" s="139">
        <f t="shared" si="37"/>
        <v>0</v>
      </c>
      <c r="BI183" s="139">
        <f t="shared" si="38"/>
        <v>0</v>
      </c>
      <c r="BJ183" s="17" t="s">
        <v>80</v>
      </c>
      <c r="BK183" s="139">
        <f t="shared" si="39"/>
        <v>0</v>
      </c>
      <c r="BL183" s="17" t="s">
        <v>569</v>
      </c>
      <c r="BM183" s="138" t="s">
        <v>809</v>
      </c>
    </row>
    <row r="184" spans="2:65" s="1" customFormat="1" ht="16.5" customHeight="1">
      <c r="B184" s="32"/>
      <c r="C184" s="127" t="s">
        <v>810</v>
      </c>
      <c r="D184" s="127" t="s">
        <v>123</v>
      </c>
      <c r="E184" s="128" t="s">
        <v>737</v>
      </c>
      <c r="F184" s="129" t="s">
        <v>738</v>
      </c>
      <c r="G184" s="130" t="s">
        <v>568</v>
      </c>
      <c r="H184" s="131">
        <v>1.15</v>
      </c>
      <c r="I184" s="132"/>
      <c r="J184" s="133">
        <f t="shared" si="30"/>
        <v>0</v>
      </c>
      <c r="K184" s="129" t="s">
        <v>19</v>
      </c>
      <c r="L184" s="32"/>
      <c r="M184" s="134" t="s">
        <v>19</v>
      </c>
      <c r="N184" s="135" t="s">
        <v>43</v>
      </c>
      <c r="P184" s="136">
        <f t="shared" si="31"/>
        <v>0</v>
      </c>
      <c r="Q184" s="136">
        <v>0</v>
      </c>
      <c r="R184" s="136">
        <f t="shared" si="32"/>
        <v>0</v>
      </c>
      <c r="S184" s="136">
        <v>0</v>
      </c>
      <c r="T184" s="137">
        <f t="shared" si="33"/>
        <v>0</v>
      </c>
      <c r="AR184" s="138" t="s">
        <v>569</v>
      </c>
      <c r="AT184" s="138" t="s">
        <v>123</v>
      </c>
      <c r="AU184" s="138" t="s">
        <v>82</v>
      </c>
      <c r="AY184" s="17" t="s">
        <v>121</v>
      </c>
      <c r="BE184" s="139">
        <f t="shared" si="34"/>
        <v>0</v>
      </c>
      <c r="BF184" s="139">
        <f t="shared" si="35"/>
        <v>0</v>
      </c>
      <c r="BG184" s="139">
        <f t="shared" si="36"/>
        <v>0</v>
      </c>
      <c r="BH184" s="139">
        <f t="shared" si="37"/>
        <v>0</v>
      </c>
      <c r="BI184" s="139">
        <f t="shared" si="38"/>
        <v>0</v>
      </c>
      <c r="BJ184" s="17" t="s">
        <v>80</v>
      </c>
      <c r="BK184" s="139">
        <f t="shared" si="39"/>
        <v>0</v>
      </c>
      <c r="BL184" s="17" t="s">
        <v>569</v>
      </c>
      <c r="BM184" s="138" t="s">
        <v>811</v>
      </c>
    </row>
    <row r="185" spans="2:65" s="1" customFormat="1" ht="16.5" customHeight="1">
      <c r="B185" s="32"/>
      <c r="C185" s="127" t="s">
        <v>812</v>
      </c>
      <c r="D185" s="127" t="s">
        <v>123</v>
      </c>
      <c r="E185" s="128" t="s">
        <v>741</v>
      </c>
      <c r="F185" s="129" t="s">
        <v>594</v>
      </c>
      <c r="G185" s="130" t="s">
        <v>568</v>
      </c>
      <c r="H185" s="131">
        <v>1</v>
      </c>
      <c r="I185" s="132"/>
      <c r="J185" s="133">
        <f t="shared" si="30"/>
        <v>0</v>
      </c>
      <c r="K185" s="129" t="s">
        <v>19</v>
      </c>
      <c r="L185" s="32"/>
      <c r="M185" s="134" t="s">
        <v>19</v>
      </c>
      <c r="N185" s="135" t="s">
        <v>43</v>
      </c>
      <c r="P185" s="136">
        <f t="shared" si="31"/>
        <v>0</v>
      </c>
      <c r="Q185" s="136">
        <v>0</v>
      </c>
      <c r="R185" s="136">
        <f t="shared" si="32"/>
        <v>0</v>
      </c>
      <c r="S185" s="136">
        <v>0</v>
      </c>
      <c r="T185" s="137">
        <f t="shared" si="33"/>
        <v>0</v>
      </c>
      <c r="AR185" s="138" t="s">
        <v>569</v>
      </c>
      <c r="AT185" s="138" t="s">
        <v>123</v>
      </c>
      <c r="AU185" s="138" t="s">
        <v>82</v>
      </c>
      <c r="AY185" s="17" t="s">
        <v>121</v>
      </c>
      <c r="BE185" s="139">
        <f t="shared" si="34"/>
        <v>0</v>
      </c>
      <c r="BF185" s="139">
        <f t="shared" si="35"/>
        <v>0</v>
      </c>
      <c r="BG185" s="139">
        <f t="shared" si="36"/>
        <v>0</v>
      </c>
      <c r="BH185" s="139">
        <f t="shared" si="37"/>
        <v>0</v>
      </c>
      <c r="BI185" s="139">
        <f t="shared" si="38"/>
        <v>0</v>
      </c>
      <c r="BJ185" s="17" t="s">
        <v>80</v>
      </c>
      <c r="BK185" s="139">
        <f t="shared" si="39"/>
        <v>0</v>
      </c>
      <c r="BL185" s="17" t="s">
        <v>569</v>
      </c>
      <c r="BM185" s="138" t="s">
        <v>813</v>
      </c>
    </row>
    <row r="186" spans="2:65" s="1" customFormat="1" ht="16.5" customHeight="1">
      <c r="B186" s="32"/>
      <c r="C186" s="165" t="s">
        <v>814</v>
      </c>
      <c r="D186" s="165" t="s">
        <v>226</v>
      </c>
      <c r="E186" s="166" t="s">
        <v>744</v>
      </c>
      <c r="F186" s="167" t="s">
        <v>594</v>
      </c>
      <c r="G186" s="168" t="s">
        <v>573</v>
      </c>
      <c r="H186" s="169">
        <v>2</v>
      </c>
      <c r="I186" s="170"/>
      <c r="J186" s="171">
        <f t="shared" si="30"/>
        <v>0</v>
      </c>
      <c r="K186" s="167" t="s">
        <v>19</v>
      </c>
      <c r="L186" s="172"/>
      <c r="M186" s="173" t="s">
        <v>19</v>
      </c>
      <c r="N186" s="174" t="s">
        <v>43</v>
      </c>
      <c r="P186" s="136">
        <f t="shared" si="31"/>
        <v>0</v>
      </c>
      <c r="Q186" s="136">
        <v>0</v>
      </c>
      <c r="R186" s="136">
        <f t="shared" si="32"/>
        <v>0</v>
      </c>
      <c r="S186" s="136">
        <v>0</v>
      </c>
      <c r="T186" s="137">
        <f t="shared" si="33"/>
        <v>0</v>
      </c>
      <c r="AR186" s="138" t="s">
        <v>574</v>
      </c>
      <c r="AT186" s="138" t="s">
        <v>226</v>
      </c>
      <c r="AU186" s="138" t="s">
        <v>82</v>
      </c>
      <c r="AY186" s="17" t="s">
        <v>121</v>
      </c>
      <c r="BE186" s="139">
        <f t="shared" si="34"/>
        <v>0</v>
      </c>
      <c r="BF186" s="139">
        <f t="shared" si="35"/>
        <v>0</v>
      </c>
      <c r="BG186" s="139">
        <f t="shared" si="36"/>
        <v>0</v>
      </c>
      <c r="BH186" s="139">
        <f t="shared" si="37"/>
        <v>0</v>
      </c>
      <c r="BI186" s="139">
        <f t="shared" si="38"/>
        <v>0</v>
      </c>
      <c r="BJ186" s="17" t="s">
        <v>80</v>
      </c>
      <c r="BK186" s="139">
        <f t="shared" si="39"/>
        <v>0</v>
      </c>
      <c r="BL186" s="17" t="s">
        <v>569</v>
      </c>
      <c r="BM186" s="138" t="s">
        <v>815</v>
      </c>
    </row>
    <row r="187" spans="2:65" s="1" customFormat="1" ht="16.5" customHeight="1">
      <c r="B187" s="32"/>
      <c r="C187" s="127" t="s">
        <v>816</v>
      </c>
      <c r="D187" s="127" t="s">
        <v>123</v>
      </c>
      <c r="E187" s="128" t="s">
        <v>746</v>
      </c>
      <c r="F187" s="129" t="s">
        <v>747</v>
      </c>
      <c r="G187" s="130" t="s">
        <v>568</v>
      </c>
      <c r="H187" s="131">
        <v>0.5</v>
      </c>
      <c r="I187" s="132"/>
      <c r="J187" s="133">
        <f t="shared" si="30"/>
        <v>0</v>
      </c>
      <c r="K187" s="129" t="s">
        <v>19</v>
      </c>
      <c r="L187" s="32"/>
      <c r="M187" s="134" t="s">
        <v>19</v>
      </c>
      <c r="N187" s="135" t="s">
        <v>43</v>
      </c>
      <c r="P187" s="136">
        <f t="shared" si="31"/>
        <v>0</v>
      </c>
      <c r="Q187" s="136">
        <v>0</v>
      </c>
      <c r="R187" s="136">
        <f t="shared" si="32"/>
        <v>0</v>
      </c>
      <c r="S187" s="136">
        <v>0</v>
      </c>
      <c r="T187" s="137">
        <f t="shared" si="33"/>
        <v>0</v>
      </c>
      <c r="AR187" s="138" t="s">
        <v>569</v>
      </c>
      <c r="AT187" s="138" t="s">
        <v>123</v>
      </c>
      <c r="AU187" s="138" t="s">
        <v>82</v>
      </c>
      <c r="AY187" s="17" t="s">
        <v>121</v>
      </c>
      <c r="BE187" s="139">
        <f t="shared" si="34"/>
        <v>0</v>
      </c>
      <c r="BF187" s="139">
        <f t="shared" si="35"/>
        <v>0</v>
      </c>
      <c r="BG187" s="139">
        <f t="shared" si="36"/>
        <v>0</v>
      </c>
      <c r="BH187" s="139">
        <f t="shared" si="37"/>
        <v>0</v>
      </c>
      <c r="BI187" s="139">
        <f t="shared" si="38"/>
        <v>0</v>
      </c>
      <c r="BJ187" s="17" t="s">
        <v>80</v>
      </c>
      <c r="BK187" s="139">
        <f t="shared" si="39"/>
        <v>0</v>
      </c>
      <c r="BL187" s="17" t="s">
        <v>569</v>
      </c>
      <c r="BM187" s="138" t="s">
        <v>817</v>
      </c>
    </row>
    <row r="188" spans="2:65" s="1" customFormat="1" ht="16.5" customHeight="1">
      <c r="B188" s="32"/>
      <c r="C188" s="165" t="s">
        <v>318</v>
      </c>
      <c r="D188" s="165" t="s">
        <v>226</v>
      </c>
      <c r="E188" s="166" t="s">
        <v>750</v>
      </c>
      <c r="F188" s="167" t="s">
        <v>747</v>
      </c>
      <c r="G188" s="168" t="s">
        <v>172</v>
      </c>
      <c r="H188" s="169">
        <v>7</v>
      </c>
      <c r="I188" s="170"/>
      <c r="J188" s="171">
        <f t="shared" si="30"/>
        <v>0</v>
      </c>
      <c r="K188" s="167" t="s">
        <v>19</v>
      </c>
      <c r="L188" s="172"/>
      <c r="M188" s="173" t="s">
        <v>19</v>
      </c>
      <c r="N188" s="174" t="s">
        <v>43</v>
      </c>
      <c r="P188" s="136">
        <f t="shared" si="31"/>
        <v>0</v>
      </c>
      <c r="Q188" s="136">
        <v>0</v>
      </c>
      <c r="R188" s="136">
        <f t="shared" si="32"/>
        <v>0</v>
      </c>
      <c r="S188" s="136">
        <v>0</v>
      </c>
      <c r="T188" s="137">
        <f t="shared" si="33"/>
        <v>0</v>
      </c>
      <c r="AR188" s="138" t="s">
        <v>574</v>
      </c>
      <c r="AT188" s="138" t="s">
        <v>226</v>
      </c>
      <c r="AU188" s="138" t="s">
        <v>82</v>
      </c>
      <c r="AY188" s="17" t="s">
        <v>121</v>
      </c>
      <c r="BE188" s="139">
        <f t="shared" si="34"/>
        <v>0</v>
      </c>
      <c r="BF188" s="139">
        <f t="shared" si="35"/>
        <v>0</v>
      </c>
      <c r="BG188" s="139">
        <f t="shared" si="36"/>
        <v>0</v>
      </c>
      <c r="BH188" s="139">
        <f t="shared" si="37"/>
        <v>0</v>
      </c>
      <c r="BI188" s="139">
        <f t="shared" si="38"/>
        <v>0</v>
      </c>
      <c r="BJ188" s="17" t="s">
        <v>80</v>
      </c>
      <c r="BK188" s="139">
        <f t="shared" si="39"/>
        <v>0</v>
      </c>
      <c r="BL188" s="17" t="s">
        <v>569</v>
      </c>
      <c r="BM188" s="138" t="s">
        <v>818</v>
      </c>
    </row>
    <row r="189" spans="2:65" s="1" customFormat="1" ht="16.5" customHeight="1">
      <c r="B189" s="32"/>
      <c r="C189" s="165" t="s">
        <v>819</v>
      </c>
      <c r="D189" s="165" t="s">
        <v>226</v>
      </c>
      <c r="E189" s="166" t="s">
        <v>622</v>
      </c>
      <c r="F189" s="167" t="s">
        <v>623</v>
      </c>
      <c r="G189" s="168" t="s">
        <v>172</v>
      </c>
      <c r="H189" s="169">
        <v>1.5</v>
      </c>
      <c r="I189" s="170"/>
      <c r="J189" s="171">
        <f t="shared" si="30"/>
        <v>0</v>
      </c>
      <c r="K189" s="167" t="s">
        <v>19</v>
      </c>
      <c r="L189" s="172"/>
      <c r="M189" s="173" t="s">
        <v>19</v>
      </c>
      <c r="N189" s="174" t="s">
        <v>43</v>
      </c>
      <c r="P189" s="136">
        <f t="shared" si="31"/>
        <v>0</v>
      </c>
      <c r="Q189" s="136">
        <v>0.00062</v>
      </c>
      <c r="R189" s="136">
        <f t="shared" si="32"/>
        <v>0.00093</v>
      </c>
      <c r="S189" s="136">
        <v>0</v>
      </c>
      <c r="T189" s="137">
        <f t="shared" si="33"/>
        <v>0</v>
      </c>
      <c r="AR189" s="138" t="s">
        <v>574</v>
      </c>
      <c r="AT189" s="138" t="s">
        <v>226</v>
      </c>
      <c r="AU189" s="138" t="s">
        <v>82</v>
      </c>
      <c r="AY189" s="17" t="s">
        <v>121</v>
      </c>
      <c r="BE189" s="139">
        <f t="shared" si="34"/>
        <v>0</v>
      </c>
      <c r="BF189" s="139">
        <f t="shared" si="35"/>
        <v>0</v>
      </c>
      <c r="BG189" s="139">
        <f t="shared" si="36"/>
        <v>0</v>
      </c>
      <c r="BH189" s="139">
        <f t="shared" si="37"/>
        <v>0</v>
      </c>
      <c r="BI189" s="139">
        <f t="shared" si="38"/>
        <v>0</v>
      </c>
      <c r="BJ189" s="17" t="s">
        <v>80</v>
      </c>
      <c r="BK189" s="139">
        <f t="shared" si="39"/>
        <v>0</v>
      </c>
      <c r="BL189" s="17" t="s">
        <v>569</v>
      </c>
      <c r="BM189" s="138" t="s">
        <v>820</v>
      </c>
    </row>
    <row r="190" spans="2:65" s="1" customFormat="1" ht="16.5" customHeight="1">
      <c r="B190" s="32"/>
      <c r="C190" s="127" t="s">
        <v>821</v>
      </c>
      <c r="D190" s="127" t="s">
        <v>123</v>
      </c>
      <c r="E190" s="128" t="s">
        <v>755</v>
      </c>
      <c r="F190" s="129" t="s">
        <v>756</v>
      </c>
      <c r="G190" s="130" t="s">
        <v>568</v>
      </c>
      <c r="H190" s="131">
        <v>0.5</v>
      </c>
      <c r="I190" s="132"/>
      <c r="J190" s="133">
        <f t="shared" si="30"/>
        <v>0</v>
      </c>
      <c r="K190" s="129" t="s">
        <v>19</v>
      </c>
      <c r="L190" s="32"/>
      <c r="M190" s="134" t="s">
        <v>19</v>
      </c>
      <c r="N190" s="135" t="s">
        <v>43</v>
      </c>
      <c r="P190" s="136">
        <f t="shared" si="31"/>
        <v>0</v>
      </c>
      <c r="Q190" s="136">
        <v>0</v>
      </c>
      <c r="R190" s="136">
        <f t="shared" si="32"/>
        <v>0</v>
      </c>
      <c r="S190" s="136">
        <v>0</v>
      </c>
      <c r="T190" s="137">
        <f t="shared" si="33"/>
        <v>0</v>
      </c>
      <c r="AR190" s="138" t="s">
        <v>569</v>
      </c>
      <c r="AT190" s="138" t="s">
        <v>123</v>
      </c>
      <c r="AU190" s="138" t="s">
        <v>82</v>
      </c>
      <c r="AY190" s="17" t="s">
        <v>121</v>
      </c>
      <c r="BE190" s="139">
        <f t="shared" si="34"/>
        <v>0</v>
      </c>
      <c r="BF190" s="139">
        <f t="shared" si="35"/>
        <v>0</v>
      </c>
      <c r="BG190" s="139">
        <f t="shared" si="36"/>
        <v>0</v>
      </c>
      <c r="BH190" s="139">
        <f t="shared" si="37"/>
        <v>0</v>
      </c>
      <c r="BI190" s="139">
        <f t="shared" si="38"/>
        <v>0</v>
      </c>
      <c r="BJ190" s="17" t="s">
        <v>80</v>
      </c>
      <c r="BK190" s="139">
        <f t="shared" si="39"/>
        <v>0</v>
      </c>
      <c r="BL190" s="17" t="s">
        <v>569</v>
      </c>
      <c r="BM190" s="138" t="s">
        <v>822</v>
      </c>
    </row>
    <row r="191" spans="2:65" s="1" customFormat="1" ht="16.5" customHeight="1">
      <c r="B191" s="32"/>
      <c r="C191" s="165" t="s">
        <v>823</v>
      </c>
      <c r="D191" s="165" t="s">
        <v>226</v>
      </c>
      <c r="E191" s="166" t="s">
        <v>759</v>
      </c>
      <c r="F191" s="167" t="s">
        <v>760</v>
      </c>
      <c r="G191" s="168" t="s">
        <v>573</v>
      </c>
      <c r="H191" s="169">
        <v>1</v>
      </c>
      <c r="I191" s="170"/>
      <c r="J191" s="171">
        <f t="shared" si="30"/>
        <v>0</v>
      </c>
      <c r="K191" s="167" t="s">
        <v>19</v>
      </c>
      <c r="L191" s="172"/>
      <c r="M191" s="173" t="s">
        <v>19</v>
      </c>
      <c r="N191" s="174" t="s">
        <v>43</v>
      </c>
      <c r="P191" s="136">
        <f t="shared" si="31"/>
        <v>0</v>
      </c>
      <c r="Q191" s="136">
        <v>0</v>
      </c>
      <c r="R191" s="136">
        <f t="shared" si="32"/>
        <v>0</v>
      </c>
      <c r="S191" s="136">
        <v>0</v>
      </c>
      <c r="T191" s="137">
        <f t="shared" si="33"/>
        <v>0</v>
      </c>
      <c r="AR191" s="138" t="s">
        <v>574</v>
      </c>
      <c r="AT191" s="138" t="s">
        <v>226</v>
      </c>
      <c r="AU191" s="138" t="s">
        <v>82</v>
      </c>
      <c r="AY191" s="17" t="s">
        <v>121</v>
      </c>
      <c r="BE191" s="139">
        <f t="shared" si="34"/>
        <v>0</v>
      </c>
      <c r="BF191" s="139">
        <f t="shared" si="35"/>
        <v>0</v>
      </c>
      <c r="BG191" s="139">
        <f t="shared" si="36"/>
        <v>0</v>
      </c>
      <c r="BH191" s="139">
        <f t="shared" si="37"/>
        <v>0</v>
      </c>
      <c r="BI191" s="139">
        <f t="shared" si="38"/>
        <v>0</v>
      </c>
      <c r="BJ191" s="17" t="s">
        <v>80</v>
      </c>
      <c r="BK191" s="139">
        <f t="shared" si="39"/>
        <v>0</v>
      </c>
      <c r="BL191" s="17" t="s">
        <v>569</v>
      </c>
      <c r="BM191" s="138" t="s">
        <v>824</v>
      </c>
    </row>
    <row r="192" spans="2:65" s="1" customFormat="1" ht="16.5" customHeight="1">
      <c r="B192" s="32"/>
      <c r="C192" s="127" t="s">
        <v>825</v>
      </c>
      <c r="D192" s="127" t="s">
        <v>123</v>
      </c>
      <c r="E192" s="128" t="s">
        <v>763</v>
      </c>
      <c r="F192" s="129" t="s">
        <v>764</v>
      </c>
      <c r="G192" s="130" t="s">
        <v>573</v>
      </c>
      <c r="H192" s="131">
        <v>1</v>
      </c>
      <c r="I192" s="132"/>
      <c r="J192" s="133">
        <f t="shared" si="30"/>
        <v>0</v>
      </c>
      <c r="K192" s="129" t="s">
        <v>19</v>
      </c>
      <c r="L192" s="32"/>
      <c r="M192" s="134" t="s">
        <v>19</v>
      </c>
      <c r="N192" s="135" t="s">
        <v>43</v>
      </c>
      <c r="P192" s="136">
        <f t="shared" si="31"/>
        <v>0</v>
      </c>
      <c r="Q192" s="136">
        <v>0</v>
      </c>
      <c r="R192" s="136">
        <f t="shared" si="32"/>
        <v>0</v>
      </c>
      <c r="S192" s="136">
        <v>0</v>
      </c>
      <c r="T192" s="137">
        <f t="shared" si="33"/>
        <v>0</v>
      </c>
      <c r="AR192" s="138" t="s">
        <v>569</v>
      </c>
      <c r="AT192" s="138" t="s">
        <v>123</v>
      </c>
      <c r="AU192" s="138" t="s">
        <v>82</v>
      </c>
      <c r="AY192" s="17" t="s">
        <v>121</v>
      </c>
      <c r="BE192" s="139">
        <f t="shared" si="34"/>
        <v>0</v>
      </c>
      <c r="BF192" s="139">
        <f t="shared" si="35"/>
        <v>0</v>
      </c>
      <c r="BG192" s="139">
        <f t="shared" si="36"/>
        <v>0</v>
      </c>
      <c r="BH192" s="139">
        <f t="shared" si="37"/>
        <v>0</v>
      </c>
      <c r="BI192" s="139">
        <f t="shared" si="38"/>
        <v>0</v>
      </c>
      <c r="BJ192" s="17" t="s">
        <v>80</v>
      </c>
      <c r="BK192" s="139">
        <f t="shared" si="39"/>
        <v>0</v>
      </c>
      <c r="BL192" s="17" t="s">
        <v>569</v>
      </c>
      <c r="BM192" s="138" t="s">
        <v>826</v>
      </c>
    </row>
    <row r="193" spans="2:65" s="1" customFormat="1" ht="16.5" customHeight="1">
      <c r="B193" s="32"/>
      <c r="C193" s="165" t="s">
        <v>827</v>
      </c>
      <c r="D193" s="165" t="s">
        <v>226</v>
      </c>
      <c r="E193" s="166" t="s">
        <v>767</v>
      </c>
      <c r="F193" s="167" t="s">
        <v>764</v>
      </c>
      <c r="G193" s="168" t="s">
        <v>573</v>
      </c>
      <c r="H193" s="169">
        <v>1</v>
      </c>
      <c r="I193" s="170"/>
      <c r="J193" s="171">
        <f t="shared" si="30"/>
        <v>0</v>
      </c>
      <c r="K193" s="167" t="s">
        <v>19</v>
      </c>
      <c r="L193" s="172"/>
      <c r="M193" s="173" t="s">
        <v>19</v>
      </c>
      <c r="N193" s="174" t="s">
        <v>43</v>
      </c>
      <c r="P193" s="136">
        <f t="shared" si="31"/>
        <v>0</v>
      </c>
      <c r="Q193" s="136">
        <v>0</v>
      </c>
      <c r="R193" s="136">
        <f t="shared" si="32"/>
        <v>0</v>
      </c>
      <c r="S193" s="136">
        <v>0</v>
      </c>
      <c r="T193" s="137">
        <f t="shared" si="33"/>
        <v>0</v>
      </c>
      <c r="AR193" s="138" t="s">
        <v>574</v>
      </c>
      <c r="AT193" s="138" t="s">
        <v>226</v>
      </c>
      <c r="AU193" s="138" t="s">
        <v>82</v>
      </c>
      <c r="AY193" s="17" t="s">
        <v>121</v>
      </c>
      <c r="BE193" s="139">
        <f t="shared" si="34"/>
        <v>0</v>
      </c>
      <c r="BF193" s="139">
        <f t="shared" si="35"/>
        <v>0</v>
      </c>
      <c r="BG193" s="139">
        <f t="shared" si="36"/>
        <v>0</v>
      </c>
      <c r="BH193" s="139">
        <f t="shared" si="37"/>
        <v>0</v>
      </c>
      <c r="BI193" s="139">
        <f t="shared" si="38"/>
        <v>0</v>
      </c>
      <c r="BJ193" s="17" t="s">
        <v>80</v>
      </c>
      <c r="BK193" s="139">
        <f t="shared" si="39"/>
        <v>0</v>
      </c>
      <c r="BL193" s="17" t="s">
        <v>569</v>
      </c>
      <c r="BM193" s="138" t="s">
        <v>828</v>
      </c>
    </row>
    <row r="194" spans="2:65" s="1" customFormat="1" ht="16.5" customHeight="1">
      <c r="B194" s="32"/>
      <c r="C194" s="127" t="s">
        <v>829</v>
      </c>
      <c r="D194" s="127" t="s">
        <v>123</v>
      </c>
      <c r="E194" s="128" t="s">
        <v>770</v>
      </c>
      <c r="F194" s="129" t="s">
        <v>771</v>
      </c>
      <c r="G194" s="130" t="s">
        <v>573</v>
      </c>
      <c r="H194" s="131">
        <v>1</v>
      </c>
      <c r="I194" s="132"/>
      <c r="J194" s="133">
        <f t="shared" si="30"/>
        <v>0</v>
      </c>
      <c r="K194" s="129" t="s">
        <v>19</v>
      </c>
      <c r="L194" s="32"/>
      <c r="M194" s="134" t="s">
        <v>19</v>
      </c>
      <c r="N194" s="135" t="s">
        <v>43</v>
      </c>
      <c r="P194" s="136">
        <f t="shared" si="31"/>
        <v>0</v>
      </c>
      <c r="Q194" s="136">
        <v>0</v>
      </c>
      <c r="R194" s="136">
        <f t="shared" si="32"/>
        <v>0</v>
      </c>
      <c r="S194" s="136">
        <v>0</v>
      </c>
      <c r="T194" s="137">
        <f t="shared" si="33"/>
        <v>0</v>
      </c>
      <c r="AR194" s="138" t="s">
        <v>569</v>
      </c>
      <c r="AT194" s="138" t="s">
        <v>123</v>
      </c>
      <c r="AU194" s="138" t="s">
        <v>82</v>
      </c>
      <c r="AY194" s="17" t="s">
        <v>121</v>
      </c>
      <c r="BE194" s="139">
        <f t="shared" si="34"/>
        <v>0</v>
      </c>
      <c r="BF194" s="139">
        <f t="shared" si="35"/>
        <v>0</v>
      </c>
      <c r="BG194" s="139">
        <f t="shared" si="36"/>
        <v>0</v>
      </c>
      <c r="BH194" s="139">
        <f t="shared" si="37"/>
        <v>0</v>
      </c>
      <c r="BI194" s="139">
        <f t="shared" si="38"/>
        <v>0</v>
      </c>
      <c r="BJ194" s="17" t="s">
        <v>80</v>
      </c>
      <c r="BK194" s="139">
        <f t="shared" si="39"/>
        <v>0</v>
      </c>
      <c r="BL194" s="17" t="s">
        <v>569</v>
      </c>
      <c r="BM194" s="138" t="s">
        <v>830</v>
      </c>
    </row>
    <row r="195" spans="2:65" s="1" customFormat="1" ht="16.5" customHeight="1">
      <c r="B195" s="32"/>
      <c r="C195" s="165" t="s">
        <v>831</v>
      </c>
      <c r="D195" s="165" t="s">
        <v>226</v>
      </c>
      <c r="E195" s="166" t="s">
        <v>774</v>
      </c>
      <c r="F195" s="167" t="s">
        <v>771</v>
      </c>
      <c r="G195" s="168" t="s">
        <v>573</v>
      </c>
      <c r="H195" s="169">
        <v>1</v>
      </c>
      <c r="I195" s="170"/>
      <c r="J195" s="171">
        <f t="shared" si="30"/>
        <v>0</v>
      </c>
      <c r="K195" s="167" t="s">
        <v>19</v>
      </c>
      <c r="L195" s="172"/>
      <c r="M195" s="173" t="s">
        <v>19</v>
      </c>
      <c r="N195" s="174" t="s">
        <v>43</v>
      </c>
      <c r="P195" s="136">
        <f t="shared" si="31"/>
        <v>0</v>
      </c>
      <c r="Q195" s="136">
        <v>0</v>
      </c>
      <c r="R195" s="136">
        <f t="shared" si="32"/>
        <v>0</v>
      </c>
      <c r="S195" s="136">
        <v>0</v>
      </c>
      <c r="T195" s="137">
        <f t="shared" si="33"/>
        <v>0</v>
      </c>
      <c r="AR195" s="138" t="s">
        <v>574</v>
      </c>
      <c r="AT195" s="138" t="s">
        <v>226</v>
      </c>
      <c r="AU195" s="138" t="s">
        <v>82</v>
      </c>
      <c r="AY195" s="17" t="s">
        <v>121</v>
      </c>
      <c r="BE195" s="139">
        <f t="shared" si="34"/>
        <v>0</v>
      </c>
      <c r="BF195" s="139">
        <f t="shared" si="35"/>
        <v>0</v>
      </c>
      <c r="BG195" s="139">
        <f t="shared" si="36"/>
        <v>0</v>
      </c>
      <c r="BH195" s="139">
        <f t="shared" si="37"/>
        <v>0</v>
      </c>
      <c r="BI195" s="139">
        <f t="shared" si="38"/>
        <v>0</v>
      </c>
      <c r="BJ195" s="17" t="s">
        <v>80</v>
      </c>
      <c r="BK195" s="139">
        <f t="shared" si="39"/>
        <v>0</v>
      </c>
      <c r="BL195" s="17" t="s">
        <v>569</v>
      </c>
      <c r="BM195" s="138" t="s">
        <v>832</v>
      </c>
    </row>
    <row r="196" spans="2:65" s="1" customFormat="1" ht="16.5" customHeight="1">
      <c r="B196" s="32"/>
      <c r="C196" s="127" t="s">
        <v>833</v>
      </c>
      <c r="D196" s="127" t="s">
        <v>123</v>
      </c>
      <c r="E196" s="128" t="s">
        <v>777</v>
      </c>
      <c r="F196" s="129" t="s">
        <v>778</v>
      </c>
      <c r="G196" s="130" t="s">
        <v>568</v>
      </c>
      <c r="H196" s="131">
        <v>0.3</v>
      </c>
      <c r="I196" s="132"/>
      <c r="J196" s="133">
        <f t="shared" si="30"/>
        <v>0</v>
      </c>
      <c r="K196" s="129" t="s">
        <v>19</v>
      </c>
      <c r="L196" s="32"/>
      <c r="M196" s="134" t="s">
        <v>19</v>
      </c>
      <c r="N196" s="135" t="s">
        <v>43</v>
      </c>
      <c r="P196" s="136">
        <f t="shared" si="31"/>
        <v>0</v>
      </c>
      <c r="Q196" s="136">
        <v>0</v>
      </c>
      <c r="R196" s="136">
        <f t="shared" si="32"/>
        <v>0</v>
      </c>
      <c r="S196" s="136">
        <v>0</v>
      </c>
      <c r="T196" s="137">
        <f t="shared" si="33"/>
        <v>0</v>
      </c>
      <c r="AR196" s="138" t="s">
        <v>569</v>
      </c>
      <c r="AT196" s="138" t="s">
        <v>123</v>
      </c>
      <c r="AU196" s="138" t="s">
        <v>82</v>
      </c>
      <c r="AY196" s="17" t="s">
        <v>121</v>
      </c>
      <c r="BE196" s="139">
        <f t="shared" si="34"/>
        <v>0</v>
      </c>
      <c r="BF196" s="139">
        <f t="shared" si="35"/>
        <v>0</v>
      </c>
      <c r="BG196" s="139">
        <f t="shared" si="36"/>
        <v>0</v>
      </c>
      <c r="BH196" s="139">
        <f t="shared" si="37"/>
        <v>0</v>
      </c>
      <c r="BI196" s="139">
        <f t="shared" si="38"/>
        <v>0</v>
      </c>
      <c r="BJ196" s="17" t="s">
        <v>80</v>
      </c>
      <c r="BK196" s="139">
        <f t="shared" si="39"/>
        <v>0</v>
      </c>
      <c r="BL196" s="17" t="s">
        <v>569</v>
      </c>
      <c r="BM196" s="138" t="s">
        <v>834</v>
      </c>
    </row>
    <row r="197" spans="2:65" s="1" customFormat="1" ht="16.5" customHeight="1">
      <c r="B197" s="32"/>
      <c r="C197" s="165" t="s">
        <v>835</v>
      </c>
      <c r="D197" s="165" t="s">
        <v>226</v>
      </c>
      <c r="E197" s="166" t="s">
        <v>781</v>
      </c>
      <c r="F197" s="167" t="s">
        <v>778</v>
      </c>
      <c r="G197" s="168" t="s">
        <v>573</v>
      </c>
      <c r="H197" s="169">
        <v>1</v>
      </c>
      <c r="I197" s="170"/>
      <c r="J197" s="171">
        <f t="shared" si="30"/>
        <v>0</v>
      </c>
      <c r="K197" s="167" t="s">
        <v>19</v>
      </c>
      <c r="L197" s="172"/>
      <c r="M197" s="173" t="s">
        <v>19</v>
      </c>
      <c r="N197" s="174" t="s">
        <v>43</v>
      </c>
      <c r="P197" s="136">
        <f t="shared" si="31"/>
        <v>0</v>
      </c>
      <c r="Q197" s="136">
        <v>0</v>
      </c>
      <c r="R197" s="136">
        <f t="shared" si="32"/>
        <v>0</v>
      </c>
      <c r="S197" s="136">
        <v>0</v>
      </c>
      <c r="T197" s="137">
        <f t="shared" si="33"/>
        <v>0</v>
      </c>
      <c r="AR197" s="138" t="s">
        <v>574</v>
      </c>
      <c r="AT197" s="138" t="s">
        <v>226</v>
      </c>
      <c r="AU197" s="138" t="s">
        <v>82</v>
      </c>
      <c r="AY197" s="17" t="s">
        <v>121</v>
      </c>
      <c r="BE197" s="139">
        <f t="shared" si="34"/>
        <v>0</v>
      </c>
      <c r="BF197" s="139">
        <f t="shared" si="35"/>
        <v>0</v>
      </c>
      <c r="BG197" s="139">
        <f t="shared" si="36"/>
        <v>0</v>
      </c>
      <c r="BH197" s="139">
        <f t="shared" si="37"/>
        <v>0</v>
      </c>
      <c r="BI197" s="139">
        <f t="shared" si="38"/>
        <v>0</v>
      </c>
      <c r="BJ197" s="17" t="s">
        <v>80</v>
      </c>
      <c r="BK197" s="139">
        <f t="shared" si="39"/>
        <v>0</v>
      </c>
      <c r="BL197" s="17" t="s">
        <v>569</v>
      </c>
      <c r="BM197" s="138" t="s">
        <v>836</v>
      </c>
    </row>
    <row r="198" spans="2:65" s="1" customFormat="1" ht="16.5" customHeight="1">
      <c r="B198" s="32"/>
      <c r="C198" s="127" t="s">
        <v>837</v>
      </c>
      <c r="D198" s="127" t="s">
        <v>123</v>
      </c>
      <c r="E198" s="128" t="s">
        <v>784</v>
      </c>
      <c r="F198" s="129" t="s">
        <v>785</v>
      </c>
      <c r="G198" s="130" t="s">
        <v>568</v>
      </c>
      <c r="H198" s="131">
        <v>0.44</v>
      </c>
      <c r="I198" s="132"/>
      <c r="J198" s="133">
        <f t="shared" si="30"/>
        <v>0</v>
      </c>
      <c r="K198" s="129" t="s">
        <v>19</v>
      </c>
      <c r="L198" s="32"/>
      <c r="M198" s="134" t="s">
        <v>19</v>
      </c>
      <c r="N198" s="135" t="s">
        <v>43</v>
      </c>
      <c r="P198" s="136">
        <f t="shared" si="31"/>
        <v>0</v>
      </c>
      <c r="Q198" s="136">
        <v>0</v>
      </c>
      <c r="R198" s="136">
        <f t="shared" si="32"/>
        <v>0</v>
      </c>
      <c r="S198" s="136">
        <v>0</v>
      </c>
      <c r="T198" s="137">
        <f t="shared" si="33"/>
        <v>0</v>
      </c>
      <c r="AR198" s="138" t="s">
        <v>569</v>
      </c>
      <c r="AT198" s="138" t="s">
        <v>123</v>
      </c>
      <c r="AU198" s="138" t="s">
        <v>82</v>
      </c>
      <c r="AY198" s="17" t="s">
        <v>121</v>
      </c>
      <c r="BE198" s="139">
        <f t="shared" si="34"/>
        <v>0</v>
      </c>
      <c r="BF198" s="139">
        <f t="shared" si="35"/>
        <v>0</v>
      </c>
      <c r="BG198" s="139">
        <f t="shared" si="36"/>
        <v>0</v>
      </c>
      <c r="BH198" s="139">
        <f t="shared" si="37"/>
        <v>0</v>
      </c>
      <c r="BI198" s="139">
        <f t="shared" si="38"/>
        <v>0</v>
      </c>
      <c r="BJ198" s="17" t="s">
        <v>80</v>
      </c>
      <c r="BK198" s="139">
        <f t="shared" si="39"/>
        <v>0</v>
      </c>
      <c r="BL198" s="17" t="s">
        <v>569</v>
      </c>
      <c r="BM198" s="138" t="s">
        <v>838</v>
      </c>
    </row>
    <row r="199" spans="2:47" s="1" customFormat="1" ht="19.5">
      <c r="B199" s="32"/>
      <c r="D199" s="145" t="s">
        <v>576</v>
      </c>
      <c r="F199" s="178" t="s">
        <v>787</v>
      </c>
      <c r="I199" s="142"/>
      <c r="L199" s="32"/>
      <c r="M199" s="143"/>
      <c r="T199" s="53"/>
      <c r="AT199" s="17" t="s">
        <v>576</v>
      </c>
      <c r="AU199" s="17" t="s">
        <v>82</v>
      </c>
    </row>
    <row r="200" spans="2:65" s="1" customFormat="1" ht="16.5" customHeight="1">
      <c r="B200" s="32"/>
      <c r="C200" s="165" t="s">
        <v>839</v>
      </c>
      <c r="D200" s="165" t="s">
        <v>226</v>
      </c>
      <c r="E200" s="166" t="s">
        <v>789</v>
      </c>
      <c r="F200" s="167" t="s">
        <v>790</v>
      </c>
      <c r="G200" s="168" t="s">
        <v>573</v>
      </c>
      <c r="H200" s="169">
        <v>1</v>
      </c>
      <c r="I200" s="170"/>
      <c r="J200" s="171">
        <f>ROUND(I200*H200,2)</f>
        <v>0</v>
      </c>
      <c r="K200" s="167" t="s">
        <v>19</v>
      </c>
      <c r="L200" s="172"/>
      <c r="M200" s="173" t="s">
        <v>19</v>
      </c>
      <c r="N200" s="174" t="s">
        <v>43</v>
      </c>
      <c r="P200" s="136">
        <f>O200*H200</f>
        <v>0</v>
      </c>
      <c r="Q200" s="136">
        <v>0</v>
      </c>
      <c r="R200" s="136">
        <f>Q200*H200</f>
        <v>0</v>
      </c>
      <c r="S200" s="136">
        <v>0</v>
      </c>
      <c r="T200" s="137">
        <f>S200*H200</f>
        <v>0</v>
      </c>
      <c r="AR200" s="138" t="s">
        <v>574</v>
      </c>
      <c r="AT200" s="138" t="s">
        <v>226</v>
      </c>
      <c r="AU200" s="138" t="s">
        <v>82</v>
      </c>
      <c r="AY200" s="17" t="s">
        <v>121</v>
      </c>
      <c r="BE200" s="139">
        <f>IF(N200="základní",J200,0)</f>
        <v>0</v>
      </c>
      <c r="BF200" s="139">
        <f>IF(N200="snížená",J200,0)</f>
        <v>0</v>
      </c>
      <c r="BG200" s="139">
        <f>IF(N200="zákl. přenesená",J200,0)</f>
        <v>0</v>
      </c>
      <c r="BH200" s="139">
        <f>IF(N200="sníž. přenesená",J200,0)</f>
        <v>0</v>
      </c>
      <c r="BI200" s="139">
        <f>IF(N200="nulová",J200,0)</f>
        <v>0</v>
      </c>
      <c r="BJ200" s="17" t="s">
        <v>80</v>
      </c>
      <c r="BK200" s="139">
        <f>ROUND(I200*H200,2)</f>
        <v>0</v>
      </c>
      <c r="BL200" s="17" t="s">
        <v>569</v>
      </c>
      <c r="BM200" s="138" t="s">
        <v>840</v>
      </c>
    </row>
    <row r="201" spans="2:63" s="11" customFormat="1" ht="22.9" customHeight="1">
      <c r="B201" s="115"/>
      <c r="D201" s="116" t="s">
        <v>71</v>
      </c>
      <c r="E201" s="125" t="s">
        <v>841</v>
      </c>
      <c r="F201" s="125" t="s">
        <v>842</v>
      </c>
      <c r="I201" s="118"/>
      <c r="J201" s="126">
        <f>BK201</f>
        <v>0</v>
      </c>
      <c r="L201" s="115"/>
      <c r="M201" s="120"/>
      <c r="P201" s="121">
        <f>SUM(P202:P226)</f>
        <v>0</v>
      </c>
      <c r="R201" s="121">
        <f>SUM(R202:R226)</f>
        <v>0.00093</v>
      </c>
      <c r="T201" s="122">
        <f>SUM(T202:T226)</f>
        <v>0</v>
      </c>
      <c r="AR201" s="116" t="s">
        <v>142</v>
      </c>
      <c r="AT201" s="123" t="s">
        <v>71</v>
      </c>
      <c r="AU201" s="123" t="s">
        <v>80</v>
      </c>
      <c r="AY201" s="116" t="s">
        <v>121</v>
      </c>
      <c r="BK201" s="124">
        <f>SUM(BK202:BK226)</f>
        <v>0</v>
      </c>
    </row>
    <row r="202" spans="2:65" s="1" customFormat="1" ht="16.5" customHeight="1">
      <c r="B202" s="32"/>
      <c r="C202" s="127" t="s">
        <v>843</v>
      </c>
      <c r="D202" s="127" t="s">
        <v>123</v>
      </c>
      <c r="E202" s="128" t="s">
        <v>706</v>
      </c>
      <c r="F202" s="129" t="s">
        <v>707</v>
      </c>
      <c r="G202" s="130" t="s">
        <v>186</v>
      </c>
      <c r="H202" s="131">
        <v>0.7</v>
      </c>
      <c r="I202" s="132"/>
      <c r="J202" s="133">
        <f aca="true" t="shared" si="40" ref="J202:J224">ROUND(I202*H202,2)</f>
        <v>0</v>
      </c>
      <c r="K202" s="129" t="s">
        <v>19</v>
      </c>
      <c r="L202" s="32"/>
      <c r="M202" s="134" t="s">
        <v>19</v>
      </c>
      <c r="N202" s="135" t="s">
        <v>43</v>
      </c>
      <c r="P202" s="136">
        <f aca="true" t="shared" si="41" ref="P202:P224">O202*H202</f>
        <v>0</v>
      </c>
      <c r="Q202" s="136">
        <v>0</v>
      </c>
      <c r="R202" s="136">
        <f aca="true" t="shared" si="42" ref="R202:R224">Q202*H202</f>
        <v>0</v>
      </c>
      <c r="S202" s="136">
        <v>0</v>
      </c>
      <c r="T202" s="137">
        <f aca="true" t="shared" si="43" ref="T202:T224">S202*H202</f>
        <v>0</v>
      </c>
      <c r="AR202" s="138" t="s">
        <v>569</v>
      </c>
      <c r="AT202" s="138" t="s">
        <v>123</v>
      </c>
      <c r="AU202" s="138" t="s">
        <v>82</v>
      </c>
      <c r="AY202" s="17" t="s">
        <v>121</v>
      </c>
      <c r="BE202" s="139">
        <f aca="true" t="shared" si="44" ref="BE202:BE224">IF(N202="základní",J202,0)</f>
        <v>0</v>
      </c>
      <c r="BF202" s="139">
        <f aca="true" t="shared" si="45" ref="BF202:BF224">IF(N202="snížená",J202,0)</f>
        <v>0</v>
      </c>
      <c r="BG202" s="139">
        <f aca="true" t="shared" si="46" ref="BG202:BG224">IF(N202="zákl. přenesená",J202,0)</f>
        <v>0</v>
      </c>
      <c r="BH202" s="139">
        <f aca="true" t="shared" si="47" ref="BH202:BH224">IF(N202="sníž. přenesená",J202,0)</f>
        <v>0</v>
      </c>
      <c r="BI202" s="139">
        <f aca="true" t="shared" si="48" ref="BI202:BI224">IF(N202="nulová",J202,0)</f>
        <v>0</v>
      </c>
      <c r="BJ202" s="17" t="s">
        <v>80</v>
      </c>
      <c r="BK202" s="139">
        <f aca="true" t="shared" si="49" ref="BK202:BK224">ROUND(I202*H202,2)</f>
        <v>0</v>
      </c>
      <c r="BL202" s="17" t="s">
        <v>569</v>
      </c>
      <c r="BM202" s="138" t="s">
        <v>844</v>
      </c>
    </row>
    <row r="203" spans="2:65" s="1" customFormat="1" ht="16.5" customHeight="1">
      <c r="B203" s="32"/>
      <c r="C203" s="127" t="s">
        <v>845</v>
      </c>
      <c r="D203" s="127" t="s">
        <v>123</v>
      </c>
      <c r="E203" s="128" t="s">
        <v>710</v>
      </c>
      <c r="F203" s="129" t="s">
        <v>711</v>
      </c>
      <c r="G203" s="130" t="s">
        <v>186</v>
      </c>
      <c r="H203" s="131">
        <v>0.2</v>
      </c>
      <c r="I203" s="132"/>
      <c r="J203" s="133">
        <f t="shared" si="40"/>
        <v>0</v>
      </c>
      <c r="K203" s="129" t="s">
        <v>19</v>
      </c>
      <c r="L203" s="32"/>
      <c r="M203" s="134" t="s">
        <v>19</v>
      </c>
      <c r="N203" s="135" t="s">
        <v>43</v>
      </c>
      <c r="P203" s="136">
        <f t="shared" si="41"/>
        <v>0</v>
      </c>
      <c r="Q203" s="136">
        <v>0</v>
      </c>
      <c r="R203" s="136">
        <f t="shared" si="42"/>
        <v>0</v>
      </c>
      <c r="S203" s="136">
        <v>0</v>
      </c>
      <c r="T203" s="137">
        <f t="shared" si="43"/>
        <v>0</v>
      </c>
      <c r="AR203" s="138" t="s">
        <v>569</v>
      </c>
      <c r="AT203" s="138" t="s">
        <v>123</v>
      </c>
      <c r="AU203" s="138" t="s">
        <v>82</v>
      </c>
      <c r="AY203" s="17" t="s">
        <v>121</v>
      </c>
      <c r="BE203" s="139">
        <f t="shared" si="44"/>
        <v>0</v>
      </c>
      <c r="BF203" s="139">
        <f t="shared" si="45"/>
        <v>0</v>
      </c>
      <c r="BG203" s="139">
        <f t="shared" si="46"/>
        <v>0</v>
      </c>
      <c r="BH203" s="139">
        <f t="shared" si="47"/>
        <v>0</v>
      </c>
      <c r="BI203" s="139">
        <f t="shared" si="48"/>
        <v>0</v>
      </c>
      <c r="BJ203" s="17" t="s">
        <v>80</v>
      </c>
      <c r="BK203" s="139">
        <f t="shared" si="49"/>
        <v>0</v>
      </c>
      <c r="BL203" s="17" t="s">
        <v>569</v>
      </c>
      <c r="BM203" s="138" t="s">
        <v>846</v>
      </c>
    </row>
    <row r="204" spans="2:65" s="1" customFormat="1" ht="16.5" customHeight="1">
      <c r="B204" s="32"/>
      <c r="C204" s="127" t="s">
        <v>847</v>
      </c>
      <c r="D204" s="127" t="s">
        <v>123</v>
      </c>
      <c r="E204" s="128" t="s">
        <v>714</v>
      </c>
      <c r="F204" s="129" t="s">
        <v>715</v>
      </c>
      <c r="G204" s="130" t="s">
        <v>186</v>
      </c>
      <c r="H204" s="131">
        <v>0.5</v>
      </c>
      <c r="I204" s="132"/>
      <c r="J204" s="133">
        <f t="shared" si="40"/>
        <v>0</v>
      </c>
      <c r="K204" s="129" t="s">
        <v>19</v>
      </c>
      <c r="L204" s="32"/>
      <c r="M204" s="134" t="s">
        <v>19</v>
      </c>
      <c r="N204" s="135" t="s">
        <v>43</v>
      </c>
      <c r="P204" s="136">
        <f t="shared" si="41"/>
        <v>0</v>
      </c>
      <c r="Q204" s="136">
        <v>0</v>
      </c>
      <c r="R204" s="136">
        <f t="shared" si="42"/>
        <v>0</v>
      </c>
      <c r="S204" s="136">
        <v>0</v>
      </c>
      <c r="T204" s="137">
        <f t="shared" si="43"/>
        <v>0</v>
      </c>
      <c r="AR204" s="138" t="s">
        <v>569</v>
      </c>
      <c r="AT204" s="138" t="s">
        <v>123</v>
      </c>
      <c r="AU204" s="138" t="s">
        <v>82</v>
      </c>
      <c r="AY204" s="17" t="s">
        <v>121</v>
      </c>
      <c r="BE204" s="139">
        <f t="shared" si="44"/>
        <v>0</v>
      </c>
      <c r="BF204" s="139">
        <f t="shared" si="45"/>
        <v>0</v>
      </c>
      <c r="BG204" s="139">
        <f t="shared" si="46"/>
        <v>0</v>
      </c>
      <c r="BH204" s="139">
        <f t="shared" si="47"/>
        <v>0</v>
      </c>
      <c r="BI204" s="139">
        <f t="shared" si="48"/>
        <v>0</v>
      </c>
      <c r="BJ204" s="17" t="s">
        <v>80</v>
      </c>
      <c r="BK204" s="139">
        <f t="shared" si="49"/>
        <v>0</v>
      </c>
      <c r="BL204" s="17" t="s">
        <v>569</v>
      </c>
      <c r="BM204" s="138" t="s">
        <v>848</v>
      </c>
    </row>
    <row r="205" spans="2:65" s="1" customFormat="1" ht="16.5" customHeight="1">
      <c r="B205" s="32"/>
      <c r="C205" s="165" t="s">
        <v>849</v>
      </c>
      <c r="D205" s="165" t="s">
        <v>226</v>
      </c>
      <c r="E205" s="166" t="s">
        <v>718</v>
      </c>
      <c r="F205" s="167" t="s">
        <v>719</v>
      </c>
      <c r="G205" s="168" t="s">
        <v>573</v>
      </c>
      <c r="H205" s="169">
        <v>1</v>
      </c>
      <c r="I205" s="170"/>
      <c r="J205" s="171">
        <f t="shared" si="40"/>
        <v>0</v>
      </c>
      <c r="K205" s="167" t="s">
        <v>19</v>
      </c>
      <c r="L205" s="172"/>
      <c r="M205" s="173" t="s">
        <v>19</v>
      </c>
      <c r="N205" s="174" t="s">
        <v>43</v>
      </c>
      <c r="P205" s="136">
        <f t="shared" si="41"/>
        <v>0</v>
      </c>
      <c r="Q205" s="136">
        <v>0</v>
      </c>
      <c r="R205" s="136">
        <f t="shared" si="42"/>
        <v>0</v>
      </c>
      <c r="S205" s="136">
        <v>0</v>
      </c>
      <c r="T205" s="137">
        <f t="shared" si="43"/>
        <v>0</v>
      </c>
      <c r="AR205" s="138" t="s">
        <v>574</v>
      </c>
      <c r="AT205" s="138" t="s">
        <v>226</v>
      </c>
      <c r="AU205" s="138" t="s">
        <v>82</v>
      </c>
      <c r="AY205" s="17" t="s">
        <v>121</v>
      </c>
      <c r="BE205" s="139">
        <f t="shared" si="44"/>
        <v>0</v>
      </c>
      <c r="BF205" s="139">
        <f t="shared" si="45"/>
        <v>0</v>
      </c>
      <c r="BG205" s="139">
        <f t="shared" si="46"/>
        <v>0</v>
      </c>
      <c r="BH205" s="139">
        <f t="shared" si="47"/>
        <v>0</v>
      </c>
      <c r="BI205" s="139">
        <f t="shared" si="48"/>
        <v>0</v>
      </c>
      <c r="BJ205" s="17" t="s">
        <v>80</v>
      </c>
      <c r="BK205" s="139">
        <f t="shared" si="49"/>
        <v>0</v>
      </c>
      <c r="BL205" s="17" t="s">
        <v>569</v>
      </c>
      <c r="BM205" s="138" t="s">
        <v>850</v>
      </c>
    </row>
    <row r="206" spans="2:65" s="1" customFormat="1" ht="16.5" customHeight="1">
      <c r="B206" s="32"/>
      <c r="C206" s="165" t="s">
        <v>851</v>
      </c>
      <c r="D206" s="165" t="s">
        <v>226</v>
      </c>
      <c r="E206" s="166" t="s">
        <v>722</v>
      </c>
      <c r="F206" s="167" t="s">
        <v>723</v>
      </c>
      <c r="G206" s="168" t="s">
        <v>573</v>
      </c>
      <c r="H206" s="169">
        <v>1</v>
      </c>
      <c r="I206" s="170"/>
      <c r="J206" s="171">
        <f t="shared" si="40"/>
        <v>0</v>
      </c>
      <c r="K206" s="167" t="s">
        <v>19</v>
      </c>
      <c r="L206" s="172"/>
      <c r="M206" s="173" t="s">
        <v>19</v>
      </c>
      <c r="N206" s="174" t="s">
        <v>43</v>
      </c>
      <c r="P206" s="136">
        <f t="shared" si="41"/>
        <v>0</v>
      </c>
      <c r="Q206" s="136">
        <v>0</v>
      </c>
      <c r="R206" s="136">
        <f t="shared" si="42"/>
        <v>0</v>
      </c>
      <c r="S206" s="136">
        <v>0</v>
      </c>
      <c r="T206" s="137">
        <f t="shared" si="43"/>
        <v>0</v>
      </c>
      <c r="AR206" s="138" t="s">
        <v>574</v>
      </c>
      <c r="AT206" s="138" t="s">
        <v>226</v>
      </c>
      <c r="AU206" s="138" t="s">
        <v>82</v>
      </c>
      <c r="AY206" s="17" t="s">
        <v>121</v>
      </c>
      <c r="BE206" s="139">
        <f t="shared" si="44"/>
        <v>0</v>
      </c>
      <c r="BF206" s="139">
        <f t="shared" si="45"/>
        <v>0</v>
      </c>
      <c r="BG206" s="139">
        <f t="shared" si="46"/>
        <v>0</v>
      </c>
      <c r="BH206" s="139">
        <f t="shared" si="47"/>
        <v>0</v>
      </c>
      <c r="BI206" s="139">
        <f t="shared" si="48"/>
        <v>0</v>
      </c>
      <c r="BJ206" s="17" t="s">
        <v>80</v>
      </c>
      <c r="BK206" s="139">
        <f t="shared" si="49"/>
        <v>0</v>
      </c>
      <c r="BL206" s="17" t="s">
        <v>569</v>
      </c>
      <c r="BM206" s="138" t="s">
        <v>852</v>
      </c>
    </row>
    <row r="207" spans="2:65" s="1" customFormat="1" ht="16.5" customHeight="1">
      <c r="B207" s="32"/>
      <c r="C207" s="165" t="s">
        <v>853</v>
      </c>
      <c r="D207" s="165" t="s">
        <v>226</v>
      </c>
      <c r="E207" s="166" t="s">
        <v>726</v>
      </c>
      <c r="F207" s="167" t="s">
        <v>727</v>
      </c>
      <c r="G207" s="168" t="s">
        <v>573</v>
      </c>
      <c r="H207" s="169">
        <v>1</v>
      </c>
      <c r="I207" s="170"/>
      <c r="J207" s="171">
        <f t="shared" si="40"/>
        <v>0</v>
      </c>
      <c r="K207" s="167" t="s">
        <v>19</v>
      </c>
      <c r="L207" s="172"/>
      <c r="M207" s="173" t="s">
        <v>19</v>
      </c>
      <c r="N207" s="174" t="s">
        <v>43</v>
      </c>
      <c r="P207" s="136">
        <f t="shared" si="41"/>
        <v>0</v>
      </c>
      <c r="Q207" s="136">
        <v>0</v>
      </c>
      <c r="R207" s="136">
        <f t="shared" si="42"/>
        <v>0</v>
      </c>
      <c r="S207" s="136">
        <v>0</v>
      </c>
      <c r="T207" s="137">
        <f t="shared" si="43"/>
        <v>0</v>
      </c>
      <c r="AR207" s="138" t="s">
        <v>574</v>
      </c>
      <c r="AT207" s="138" t="s">
        <v>226</v>
      </c>
      <c r="AU207" s="138" t="s">
        <v>82</v>
      </c>
      <c r="AY207" s="17" t="s">
        <v>121</v>
      </c>
      <c r="BE207" s="139">
        <f t="shared" si="44"/>
        <v>0</v>
      </c>
      <c r="BF207" s="139">
        <f t="shared" si="45"/>
        <v>0</v>
      </c>
      <c r="BG207" s="139">
        <f t="shared" si="46"/>
        <v>0</v>
      </c>
      <c r="BH207" s="139">
        <f t="shared" si="47"/>
        <v>0</v>
      </c>
      <c r="BI207" s="139">
        <f t="shared" si="48"/>
        <v>0</v>
      </c>
      <c r="BJ207" s="17" t="s">
        <v>80</v>
      </c>
      <c r="BK207" s="139">
        <f t="shared" si="49"/>
        <v>0</v>
      </c>
      <c r="BL207" s="17" t="s">
        <v>569</v>
      </c>
      <c r="BM207" s="138" t="s">
        <v>854</v>
      </c>
    </row>
    <row r="208" spans="2:65" s="1" customFormat="1" ht="16.5" customHeight="1">
      <c r="B208" s="32"/>
      <c r="C208" s="127" t="s">
        <v>855</v>
      </c>
      <c r="D208" s="127" t="s">
        <v>123</v>
      </c>
      <c r="E208" s="128" t="s">
        <v>730</v>
      </c>
      <c r="F208" s="129" t="s">
        <v>731</v>
      </c>
      <c r="G208" s="130" t="s">
        <v>568</v>
      </c>
      <c r="H208" s="131">
        <v>0.1</v>
      </c>
      <c r="I208" s="132"/>
      <c r="J208" s="133">
        <f t="shared" si="40"/>
        <v>0</v>
      </c>
      <c r="K208" s="129" t="s">
        <v>19</v>
      </c>
      <c r="L208" s="32"/>
      <c r="M208" s="134" t="s">
        <v>19</v>
      </c>
      <c r="N208" s="135" t="s">
        <v>43</v>
      </c>
      <c r="P208" s="136">
        <f t="shared" si="41"/>
        <v>0</v>
      </c>
      <c r="Q208" s="136">
        <v>0</v>
      </c>
      <c r="R208" s="136">
        <f t="shared" si="42"/>
        <v>0</v>
      </c>
      <c r="S208" s="136">
        <v>0</v>
      </c>
      <c r="T208" s="137">
        <f t="shared" si="43"/>
        <v>0</v>
      </c>
      <c r="AR208" s="138" t="s">
        <v>569</v>
      </c>
      <c r="AT208" s="138" t="s">
        <v>123</v>
      </c>
      <c r="AU208" s="138" t="s">
        <v>82</v>
      </c>
      <c r="AY208" s="17" t="s">
        <v>121</v>
      </c>
      <c r="BE208" s="139">
        <f t="shared" si="44"/>
        <v>0</v>
      </c>
      <c r="BF208" s="139">
        <f t="shared" si="45"/>
        <v>0</v>
      </c>
      <c r="BG208" s="139">
        <f t="shared" si="46"/>
        <v>0</v>
      </c>
      <c r="BH208" s="139">
        <f t="shared" si="47"/>
        <v>0</v>
      </c>
      <c r="BI208" s="139">
        <f t="shared" si="48"/>
        <v>0</v>
      </c>
      <c r="BJ208" s="17" t="s">
        <v>80</v>
      </c>
      <c r="BK208" s="139">
        <f t="shared" si="49"/>
        <v>0</v>
      </c>
      <c r="BL208" s="17" t="s">
        <v>569</v>
      </c>
      <c r="BM208" s="138" t="s">
        <v>856</v>
      </c>
    </row>
    <row r="209" spans="2:65" s="1" customFormat="1" ht="16.5" customHeight="1">
      <c r="B209" s="32"/>
      <c r="C209" s="165" t="s">
        <v>857</v>
      </c>
      <c r="D209" s="165" t="s">
        <v>226</v>
      </c>
      <c r="E209" s="166" t="s">
        <v>734</v>
      </c>
      <c r="F209" s="167" t="s">
        <v>731</v>
      </c>
      <c r="G209" s="168" t="s">
        <v>573</v>
      </c>
      <c r="H209" s="169">
        <v>1</v>
      </c>
      <c r="I209" s="170"/>
      <c r="J209" s="171">
        <f t="shared" si="40"/>
        <v>0</v>
      </c>
      <c r="K209" s="167" t="s">
        <v>19</v>
      </c>
      <c r="L209" s="172"/>
      <c r="M209" s="173" t="s">
        <v>19</v>
      </c>
      <c r="N209" s="174" t="s">
        <v>43</v>
      </c>
      <c r="P209" s="136">
        <f t="shared" si="41"/>
        <v>0</v>
      </c>
      <c r="Q209" s="136">
        <v>0</v>
      </c>
      <c r="R209" s="136">
        <f t="shared" si="42"/>
        <v>0</v>
      </c>
      <c r="S209" s="136">
        <v>0</v>
      </c>
      <c r="T209" s="137">
        <f t="shared" si="43"/>
        <v>0</v>
      </c>
      <c r="AR209" s="138" t="s">
        <v>574</v>
      </c>
      <c r="AT209" s="138" t="s">
        <v>226</v>
      </c>
      <c r="AU209" s="138" t="s">
        <v>82</v>
      </c>
      <c r="AY209" s="17" t="s">
        <v>121</v>
      </c>
      <c r="BE209" s="139">
        <f t="shared" si="44"/>
        <v>0</v>
      </c>
      <c r="BF209" s="139">
        <f t="shared" si="45"/>
        <v>0</v>
      </c>
      <c r="BG209" s="139">
        <f t="shared" si="46"/>
        <v>0</v>
      </c>
      <c r="BH209" s="139">
        <f t="shared" si="47"/>
        <v>0</v>
      </c>
      <c r="BI209" s="139">
        <f t="shared" si="48"/>
        <v>0</v>
      </c>
      <c r="BJ209" s="17" t="s">
        <v>80</v>
      </c>
      <c r="BK209" s="139">
        <f t="shared" si="49"/>
        <v>0</v>
      </c>
      <c r="BL209" s="17" t="s">
        <v>569</v>
      </c>
      <c r="BM209" s="138" t="s">
        <v>858</v>
      </c>
    </row>
    <row r="210" spans="2:65" s="1" customFormat="1" ht="16.5" customHeight="1">
      <c r="B210" s="32"/>
      <c r="C210" s="127" t="s">
        <v>859</v>
      </c>
      <c r="D210" s="127" t="s">
        <v>123</v>
      </c>
      <c r="E210" s="128" t="s">
        <v>737</v>
      </c>
      <c r="F210" s="129" t="s">
        <v>738</v>
      </c>
      <c r="G210" s="130" t="s">
        <v>568</v>
      </c>
      <c r="H210" s="131">
        <v>1.15</v>
      </c>
      <c r="I210" s="132"/>
      <c r="J210" s="133">
        <f t="shared" si="40"/>
        <v>0</v>
      </c>
      <c r="K210" s="129" t="s">
        <v>19</v>
      </c>
      <c r="L210" s="32"/>
      <c r="M210" s="134" t="s">
        <v>19</v>
      </c>
      <c r="N210" s="135" t="s">
        <v>43</v>
      </c>
      <c r="P210" s="136">
        <f t="shared" si="41"/>
        <v>0</v>
      </c>
      <c r="Q210" s="136">
        <v>0</v>
      </c>
      <c r="R210" s="136">
        <f t="shared" si="42"/>
        <v>0</v>
      </c>
      <c r="S210" s="136">
        <v>0</v>
      </c>
      <c r="T210" s="137">
        <f t="shared" si="43"/>
        <v>0</v>
      </c>
      <c r="AR210" s="138" t="s">
        <v>569</v>
      </c>
      <c r="AT210" s="138" t="s">
        <v>123</v>
      </c>
      <c r="AU210" s="138" t="s">
        <v>82</v>
      </c>
      <c r="AY210" s="17" t="s">
        <v>121</v>
      </c>
      <c r="BE210" s="139">
        <f t="shared" si="44"/>
        <v>0</v>
      </c>
      <c r="BF210" s="139">
        <f t="shared" si="45"/>
        <v>0</v>
      </c>
      <c r="BG210" s="139">
        <f t="shared" si="46"/>
        <v>0</v>
      </c>
      <c r="BH210" s="139">
        <f t="shared" si="47"/>
        <v>0</v>
      </c>
      <c r="BI210" s="139">
        <f t="shared" si="48"/>
        <v>0</v>
      </c>
      <c r="BJ210" s="17" t="s">
        <v>80</v>
      </c>
      <c r="BK210" s="139">
        <f t="shared" si="49"/>
        <v>0</v>
      </c>
      <c r="BL210" s="17" t="s">
        <v>569</v>
      </c>
      <c r="BM210" s="138" t="s">
        <v>860</v>
      </c>
    </row>
    <row r="211" spans="2:65" s="1" customFormat="1" ht="16.5" customHeight="1">
      <c r="B211" s="32"/>
      <c r="C211" s="127" t="s">
        <v>861</v>
      </c>
      <c r="D211" s="127" t="s">
        <v>123</v>
      </c>
      <c r="E211" s="128" t="s">
        <v>741</v>
      </c>
      <c r="F211" s="129" t="s">
        <v>594</v>
      </c>
      <c r="G211" s="130" t="s">
        <v>568</v>
      </c>
      <c r="H211" s="131">
        <v>1</v>
      </c>
      <c r="I211" s="132"/>
      <c r="J211" s="133">
        <f t="shared" si="40"/>
        <v>0</v>
      </c>
      <c r="K211" s="129" t="s">
        <v>19</v>
      </c>
      <c r="L211" s="32"/>
      <c r="M211" s="134" t="s">
        <v>19</v>
      </c>
      <c r="N211" s="135" t="s">
        <v>43</v>
      </c>
      <c r="P211" s="136">
        <f t="shared" si="41"/>
        <v>0</v>
      </c>
      <c r="Q211" s="136">
        <v>0</v>
      </c>
      <c r="R211" s="136">
        <f t="shared" si="42"/>
        <v>0</v>
      </c>
      <c r="S211" s="136">
        <v>0</v>
      </c>
      <c r="T211" s="137">
        <f t="shared" si="43"/>
        <v>0</v>
      </c>
      <c r="AR211" s="138" t="s">
        <v>569</v>
      </c>
      <c r="AT211" s="138" t="s">
        <v>123</v>
      </c>
      <c r="AU211" s="138" t="s">
        <v>82</v>
      </c>
      <c r="AY211" s="17" t="s">
        <v>121</v>
      </c>
      <c r="BE211" s="139">
        <f t="shared" si="44"/>
        <v>0</v>
      </c>
      <c r="BF211" s="139">
        <f t="shared" si="45"/>
        <v>0</v>
      </c>
      <c r="BG211" s="139">
        <f t="shared" si="46"/>
        <v>0</v>
      </c>
      <c r="BH211" s="139">
        <f t="shared" si="47"/>
        <v>0</v>
      </c>
      <c r="BI211" s="139">
        <f t="shared" si="48"/>
        <v>0</v>
      </c>
      <c r="BJ211" s="17" t="s">
        <v>80</v>
      </c>
      <c r="BK211" s="139">
        <f t="shared" si="49"/>
        <v>0</v>
      </c>
      <c r="BL211" s="17" t="s">
        <v>569</v>
      </c>
      <c r="BM211" s="138" t="s">
        <v>862</v>
      </c>
    </row>
    <row r="212" spans="2:65" s="1" customFormat="1" ht="16.5" customHeight="1">
      <c r="B212" s="32"/>
      <c r="C212" s="165" t="s">
        <v>863</v>
      </c>
      <c r="D212" s="165" t="s">
        <v>226</v>
      </c>
      <c r="E212" s="166" t="s">
        <v>744</v>
      </c>
      <c r="F212" s="167" t="s">
        <v>594</v>
      </c>
      <c r="G212" s="168" t="s">
        <v>573</v>
      </c>
      <c r="H212" s="169">
        <v>2</v>
      </c>
      <c r="I212" s="170"/>
      <c r="J212" s="171">
        <f t="shared" si="40"/>
        <v>0</v>
      </c>
      <c r="K212" s="167" t="s">
        <v>19</v>
      </c>
      <c r="L212" s="172"/>
      <c r="M212" s="173" t="s">
        <v>19</v>
      </c>
      <c r="N212" s="174" t="s">
        <v>43</v>
      </c>
      <c r="P212" s="136">
        <f t="shared" si="41"/>
        <v>0</v>
      </c>
      <c r="Q212" s="136">
        <v>0</v>
      </c>
      <c r="R212" s="136">
        <f t="shared" si="42"/>
        <v>0</v>
      </c>
      <c r="S212" s="136">
        <v>0</v>
      </c>
      <c r="T212" s="137">
        <f t="shared" si="43"/>
        <v>0</v>
      </c>
      <c r="AR212" s="138" t="s">
        <v>574</v>
      </c>
      <c r="AT212" s="138" t="s">
        <v>226</v>
      </c>
      <c r="AU212" s="138" t="s">
        <v>82</v>
      </c>
      <c r="AY212" s="17" t="s">
        <v>121</v>
      </c>
      <c r="BE212" s="139">
        <f t="shared" si="44"/>
        <v>0</v>
      </c>
      <c r="BF212" s="139">
        <f t="shared" si="45"/>
        <v>0</v>
      </c>
      <c r="BG212" s="139">
        <f t="shared" si="46"/>
        <v>0</v>
      </c>
      <c r="BH212" s="139">
        <f t="shared" si="47"/>
        <v>0</v>
      </c>
      <c r="BI212" s="139">
        <f t="shared" si="48"/>
        <v>0</v>
      </c>
      <c r="BJ212" s="17" t="s">
        <v>80</v>
      </c>
      <c r="BK212" s="139">
        <f t="shared" si="49"/>
        <v>0</v>
      </c>
      <c r="BL212" s="17" t="s">
        <v>569</v>
      </c>
      <c r="BM212" s="138" t="s">
        <v>864</v>
      </c>
    </row>
    <row r="213" spans="2:65" s="1" customFormat="1" ht="16.5" customHeight="1">
      <c r="B213" s="32"/>
      <c r="C213" s="127" t="s">
        <v>865</v>
      </c>
      <c r="D213" s="127" t="s">
        <v>123</v>
      </c>
      <c r="E213" s="128" t="s">
        <v>746</v>
      </c>
      <c r="F213" s="129" t="s">
        <v>747</v>
      </c>
      <c r="G213" s="130" t="s">
        <v>568</v>
      </c>
      <c r="H213" s="131">
        <v>0.5</v>
      </c>
      <c r="I213" s="132"/>
      <c r="J213" s="133">
        <f t="shared" si="40"/>
        <v>0</v>
      </c>
      <c r="K213" s="129" t="s">
        <v>19</v>
      </c>
      <c r="L213" s="32"/>
      <c r="M213" s="134" t="s">
        <v>19</v>
      </c>
      <c r="N213" s="135" t="s">
        <v>43</v>
      </c>
      <c r="P213" s="136">
        <f t="shared" si="41"/>
        <v>0</v>
      </c>
      <c r="Q213" s="136">
        <v>0</v>
      </c>
      <c r="R213" s="136">
        <f t="shared" si="42"/>
        <v>0</v>
      </c>
      <c r="S213" s="136">
        <v>0</v>
      </c>
      <c r="T213" s="137">
        <f t="shared" si="43"/>
        <v>0</v>
      </c>
      <c r="AR213" s="138" t="s">
        <v>569</v>
      </c>
      <c r="AT213" s="138" t="s">
        <v>123</v>
      </c>
      <c r="AU213" s="138" t="s">
        <v>82</v>
      </c>
      <c r="AY213" s="17" t="s">
        <v>121</v>
      </c>
      <c r="BE213" s="139">
        <f t="shared" si="44"/>
        <v>0</v>
      </c>
      <c r="BF213" s="139">
        <f t="shared" si="45"/>
        <v>0</v>
      </c>
      <c r="BG213" s="139">
        <f t="shared" si="46"/>
        <v>0</v>
      </c>
      <c r="BH213" s="139">
        <f t="shared" si="47"/>
        <v>0</v>
      </c>
      <c r="BI213" s="139">
        <f t="shared" si="48"/>
        <v>0</v>
      </c>
      <c r="BJ213" s="17" t="s">
        <v>80</v>
      </c>
      <c r="BK213" s="139">
        <f t="shared" si="49"/>
        <v>0</v>
      </c>
      <c r="BL213" s="17" t="s">
        <v>569</v>
      </c>
      <c r="BM213" s="138" t="s">
        <v>866</v>
      </c>
    </row>
    <row r="214" spans="2:65" s="1" customFormat="1" ht="16.5" customHeight="1">
      <c r="B214" s="32"/>
      <c r="C214" s="165" t="s">
        <v>867</v>
      </c>
      <c r="D214" s="165" t="s">
        <v>226</v>
      </c>
      <c r="E214" s="166" t="s">
        <v>750</v>
      </c>
      <c r="F214" s="167" t="s">
        <v>747</v>
      </c>
      <c r="G214" s="168" t="s">
        <v>172</v>
      </c>
      <c r="H214" s="169">
        <v>7</v>
      </c>
      <c r="I214" s="170"/>
      <c r="J214" s="171">
        <f t="shared" si="40"/>
        <v>0</v>
      </c>
      <c r="K214" s="167" t="s">
        <v>19</v>
      </c>
      <c r="L214" s="172"/>
      <c r="M214" s="173" t="s">
        <v>19</v>
      </c>
      <c r="N214" s="174" t="s">
        <v>43</v>
      </c>
      <c r="P214" s="136">
        <f t="shared" si="41"/>
        <v>0</v>
      </c>
      <c r="Q214" s="136">
        <v>0</v>
      </c>
      <c r="R214" s="136">
        <f t="shared" si="42"/>
        <v>0</v>
      </c>
      <c r="S214" s="136">
        <v>0</v>
      </c>
      <c r="T214" s="137">
        <f t="shared" si="43"/>
        <v>0</v>
      </c>
      <c r="AR214" s="138" t="s">
        <v>574</v>
      </c>
      <c r="AT214" s="138" t="s">
        <v>226</v>
      </c>
      <c r="AU214" s="138" t="s">
        <v>82</v>
      </c>
      <c r="AY214" s="17" t="s">
        <v>121</v>
      </c>
      <c r="BE214" s="139">
        <f t="shared" si="44"/>
        <v>0</v>
      </c>
      <c r="BF214" s="139">
        <f t="shared" si="45"/>
        <v>0</v>
      </c>
      <c r="BG214" s="139">
        <f t="shared" si="46"/>
        <v>0</v>
      </c>
      <c r="BH214" s="139">
        <f t="shared" si="47"/>
        <v>0</v>
      </c>
      <c r="BI214" s="139">
        <f t="shared" si="48"/>
        <v>0</v>
      </c>
      <c r="BJ214" s="17" t="s">
        <v>80</v>
      </c>
      <c r="BK214" s="139">
        <f t="shared" si="49"/>
        <v>0</v>
      </c>
      <c r="BL214" s="17" t="s">
        <v>569</v>
      </c>
      <c r="BM214" s="138" t="s">
        <v>868</v>
      </c>
    </row>
    <row r="215" spans="2:65" s="1" customFormat="1" ht="16.5" customHeight="1">
      <c r="B215" s="32"/>
      <c r="C215" s="165" t="s">
        <v>869</v>
      </c>
      <c r="D215" s="165" t="s">
        <v>226</v>
      </c>
      <c r="E215" s="166" t="s">
        <v>622</v>
      </c>
      <c r="F215" s="167" t="s">
        <v>623</v>
      </c>
      <c r="G215" s="168" t="s">
        <v>172</v>
      </c>
      <c r="H215" s="169">
        <v>1.5</v>
      </c>
      <c r="I215" s="170"/>
      <c r="J215" s="171">
        <f t="shared" si="40"/>
        <v>0</v>
      </c>
      <c r="K215" s="167" t="s">
        <v>19</v>
      </c>
      <c r="L215" s="172"/>
      <c r="M215" s="173" t="s">
        <v>19</v>
      </c>
      <c r="N215" s="174" t="s">
        <v>43</v>
      </c>
      <c r="P215" s="136">
        <f t="shared" si="41"/>
        <v>0</v>
      </c>
      <c r="Q215" s="136">
        <v>0.00062</v>
      </c>
      <c r="R215" s="136">
        <f t="shared" si="42"/>
        <v>0.00093</v>
      </c>
      <c r="S215" s="136">
        <v>0</v>
      </c>
      <c r="T215" s="137">
        <f t="shared" si="43"/>
        <v>0</v>
      </c>
      <c r="AR215" s="138" t="s">
        <v>574</v>
      </c>
      <c r="AT215" s="138" t="s">
        <v>226</v>
      </c>
      <c r="AU215" s="138" t="s">
        <v>82</v>
      </c>
      <c r="AY215" s="17" t="s">
        <v>121</v>
      </c>
      <c r="BE215" s="139">
        <f t="shared" si="44"/>
        <v>0</v>
      </c>
      <c r="BF215" s="139">
        <f t="shared" si="45"/>
        <v>0</v>
      </c>
      <c r="BG215" s="139">
        <f t="shared" si="46"/>
        <v>0</v>
      </c>
      <c r="BH215" s="139">
        <f t="shared" si="47"/>
        <v>0</v>
      </c>
      <c r="BI215" s="139">
        <f t="shared" si="48"/>
        <v>0</v>
      </c>
      <c r="BJ215" s="17" t="s">
        <v>80</v>
      </c>
      <c r="BK215" s="139">
        <f t="shared" si="49"/>
        <v>0</v>
      </c>
      <c r="BL215" s="17" t="s">
        <v>569</v>
      </c>
      <c r="BM215" s="138" t="s">
        <v>870</v>
      </c>
    </row>
    <row r="216" spans="2:65" s="1" customFormat="1" ht="16.5" customHeight="1">
      <c r="B216" s="32"/>
      <c r="C216" s="127" t="s">
        <v>871</v>
      </c>
      <c r="D216" s="127" t="s">
        <v>123</v>
      </c>
      <c r="E216" s="128" t="s">
        <v>755</v>
      </c>
      <c r="F216" s="129" t="s">
        <v>756</v>
      </c>
      <c r="G216" s="130" t="s">
        <v>568</v>
      </c>
      <c r="H216" s="131">
        <v>0.5</v>
      </c>
      <c r="I216" s="132"/>
      <c r="J216" s="133">
        <f t="shared" si="40"/>
        <v>0</v>
      </c>
      <c r="K216" s="129" t="s">
        <v>19</v>
      </c>
      <c r="L216" s="32"/>
      <c r="M216" s="134" t="s">
        <v>19</v>
      </c>
      <c r="N216" s="135" t="s">
        <v>43</v>
      </c>
      <c r="P216" s="136">
        <f t="shared" si="41"/>
        <v>0</v>
      </c>
      <c r="Q216" s="136">
        <v>0</v>
      </c>
      <c r="R216" s="136">
        <f t="shared" si="42"/>
        <v>0</v>
      </c>
      <c r="S216" s="136">
        <v>0</v>
      </c>
      <c r="T216" s="137">
        <f t="shared" si="43"/>
        <v>0</v>
      </c>
      <c r="AR216" s="138" t="s">
        <v>569</v>
      </c>
      <c r="AT216" s="138" t="s">
        <v>123</v>
      </c>
      <c r="AU216" s="138" t="s">
        <v>82</v>
      </c>
      <c r="AY216" s="17" t="s">
        <v>121</v>
      </c>
      <c r="BE216" s="139">
        <f t="shared" si="44"/>
        <v>0</v>
      </c>
      <c r="BF216" s="139">
        <f t="shared" si="45"/>
        <v>0</v>
      </c>
      <c r="BG216" s="139">
        <f t="shared" si="46"/>
        <v>0</v>
      </c>
      <c r="BH216" s="139">
        <f t="shared" si="47"/>
        <v>0</v>
      </c>
      <c r="BI216" s="139">
        <f t="shared" si="48"/>
        <v>0</v>
      </c>
      <c r="BJ216" s="17" t="s">
        <v>80</v>
      </c>
      <c r="BK216" s="139">
        <f t="shared" si="49"/>
        <v>0</v>
      </c>
      <c r="BL216" s="17" t="s">
        <v>569</v>
      </c>
      <c r="BM216" s="138" t="s">
        <v>872</v>
      </c>
    </row>
    <row r="217" spans="2:65" s="1" customFormat="1" ht="16.5" customHeight="1">
      <c r="B217" s="32"/>
      <c r="C217" s="165" t="s">
        <v>873</v>
      </c>
      <c r="D217" s="165" t="s">
        <v>226</v>
      </c>
      <c r="E217" s="166" t="s">
        <v>759</v>
      </c>
      <c r="F217" s="167" t="s">
        <v>760</v>
      </c>
      <c r="G217" s="168" t="s">
        <v>573</v>
      </c>
      <c r="H217" s="169">
        <v>1</v>
      </c>
      <c r="I217" s="170"/>
      <c r="J217" s="171">
        <f t="shared" si="40"/>
        <v>0</v>
      </c>
      <c r="K217" s="167" t="s">
        <v>19</v>
      </c>
      <c r="L217" s="172"/>
      <c r="M217" s="173" t="s">
        <v>19</v>
      </c>
      <c r="N217" s="174" t="s">
        <v>43</v>
      </c>
      <c r="P217" s="136">
        <f t="shared" si="41"/>
        <v>0</v>
      </c>
      <c r="Q217" s="136">
        <v>0</v>
      </c>
      <c r="R217" s="136">
        <f t="shared" si="42"/>
        <v>0</v>
      </c>
      <c r="S217" s="136">
        <v>0</v>
      </c>
      <c r="T217" s="137">
        <f t="shared" si="43"/>
        <v>0</v>
      </c>
      <c r="AR217" s="138" t="s">
        <v>574</v>
      </c>
      <c r="AT217" s="138" t="s">
        <v>226</v>
      </c>
      <c r="AU217" s="138" t="s">
        <v>82</v>
      </c>
      <c r="AY217" s="17" t="s">
        <v>121</v>
      </c>
      <c r="BE217" s="139">
        <f t="shared" si="44"/>
        <v>0</v>
      </c>
      <c r="BF217" s="139">
        <f t="shared" si="45"/>
        <v>0</v>
      </c>
      <c r="BG217" s="139">
        <f t="shared" si="46"/>
        <v>0</v>
      </c>
      <c r="BH217" s="139">
        <f t="shared" si="47"/>
        <v>0</v>
      </c>
      <c r="BI217" s="139">
        <f t="shared" si="48"/>
        <v>0</v>
      </c>
      <c r="BJ217" s="17" t="s">
        <v>80</v>
      </c>
      <c r="BK217" s="139">
        <f t="shared" si="49"/>
        <v>0</v>
      </c>
      <c r="BL217" s="17" t="s">
        <v>569</v>
      </c>
      <c r="BM217" s="138" t="s">
        <v>874</v>
      </c>
    </row>
    <row r="218" spans="2:65" s="1" customFormat="1" ht="16.5" customHeight="1">
      <c r="B218" s="32"/>
      <c r="C218" s="127" t="s">
        <v>875</v>
      </c>
      <c r="D218" s="127" t="s">
        <v>123</v>
      </c>
      <c r="E218" s="128" t="s">
        <v>763</v>
      </c>
      <c r="F218" s="129" t="s">
        <v>764</v>
      </c>
      <c r="G218" s="130" t="s">
        <v>573</v>
      </c>
      <c r="H218" s="131">
        <v>1</v>
      </c>
      <c r="I218" s="132"/>
      <c r="J218" s="133">
        <f t="shared" si="40"/>
        <v>0</v>
      </c>
      <c r="K218" s="129" t="s">
        <v>19</v>
      </c>
      <c r="L218" s="32"/>
      <c r="M218" s="134" t="s">
        <v>19</v>
      </c>
      <c r="N218" s="135" t="s">
        <v>43</v>
      </c>
      <c r="P218" s="136">
        <f t="shared" si="41"/>
        <v>0</v>
      </c>
      <c r="Q218" s="136">
        <v>0</v>
      </c>
      <c r="R218" s="136">
        <f t="shared" si="42"/>
        <v>0</v>
      </c>
      <c r="S218" s="136">
        <v>0</v>
      </c>
      <c r="T218" s="137">
        <f t="shared" si="43"/>
        <v>0</v>
      </c>
      <c r="AR218" s="138" t="s">
        <v>569</v>
      </c>
      <c r="AT218" s="138" t="s">
        <v>123</v>
      </c>
      <c r="AU218" s="138" t="s">
        <v>82</v>
      </c>
      <c r="AY218" s="17" t="s">
        <v>121</v>
      </c>
      <c r="BE218" s="139">
        <f t="shared" si="44"/>
        <v>0</v>
      </c>
      <c r="BF218" s="139">
        <f t="shared" si="45"/>
        <v>0</v>
      </c>
      <c r="BG218" s="139">
        <f t="shared" si="46"/>
        <v>0</v>
      </c>
      <c r="BH218" s="139">
        <f t="shared" si="47"/>
        <v>0</v>
      </c>
      <c r="BI218" s="139">
        <f t="shared" si="48"/>
        <v>0</v>
      </c>
      <c r="BJ218" s="17" t="s">
        <v>80</v>
      </c>
      <c r="BK218" s="139">
        <f t="shared" si="49"/>
        <v>0</v>
      </c>
      <c r="BL218" s="17" t="s">
        <v>569</v>
      </c>
      <c r="BM218" s="138" t="s">
        <v>876</v>
      </c>
    </row>
    <row r="219" spans="2:65" s="1" customFormat="1" ht="16.5" customHeight="1">
      <c r="B219" s="32"/>
      <c r="C219" s="165" t="s">
        <v>877</v>
      </c>
      <c r="D219" s="165" t="s">
        <v>226</v>
      </c>
      <c r="E219" s="166" t="s">
        <v>767</v>
      </c>
      <c r="F219" s="167" t="s">
        <v>764</v>
      </c>
      <c r="G219" s="168" t="s">
        <v>573</v>
      </c>
      <c r="H219" s="169">
        <v>1</v>
      </c>
      <c r="I219" s="170"/>
      <c r="J219" s="171">
        <f t="shared" si="40"/>
        <v>0</v>
      </c>
      <c r="K219" s="167" t="s">
        <v>19</v>
      </c>
      <c r="L219" s="172"/>
      <c r="M219" s="173" t="s">
        <v>19</v>
      </c>
      <c r="N219" s="174" t="s">
        <v>43</v>
      </c>
      <c r="P219" s="136">
        <f t="shared" si="41"/>
        <v>0</v>
      </c>
      <c r="Q219" s="136">
        <v>0</v>
      </c>
      <c r="R219" s="136">
        <f t="shared" si="42"/>
        <v>0</v>
      </c>
      <c r="S219" s="136">
        <v>0</v>
      </c>
      <c r="T219" s="137">
        <f t="shared" si="43"/>
        <v>0</v>
      </c>
      <c r="AR219" s="138" t="s">
        <v>574</v>
      </c>
      <c r="AT219" s="138" t="s">
        <v>226</v>
      </c>
      <c r="AU219" s="138" t="s">
        <v>82</v>
      </c>
      <c r="AY219" s="17" t="s">
        <v>121</v>
      </c>
      <c r="BE219" s="139">
        <f t="shared" si="44"/>
        <v>0</v>
      </c>
      <c r="BF219" s="139">
        <f t="shared" si="45"/>
        <v>0</v>
      </c>
      <c r="BG219" s="139">
        <f t="shared" si="46"/>
        <v>0</v>
      </c>
      <c r="BH219" s="139">
        <f t="shared" si="47"/>
        <v>0</v>
      </c>
      <c r="BI219" s="139">
        <f t="shared" si="48"/>
        <v>0</v>
      </c>
      <c r="BJ219" s="17" t="s">
        <v>80</v>
      </c>
      <c r="BK219" s="139">
        <f t="shared" si="49"/>
        <v>0</v>
      </c>
      <c r="BL219" s="17" t="s">
        <v>569</v>
      </c>
      <c r="BM219" s="138" t="s">
        <v>878</v>
      </c>
    </row>
    <row r="220" spans="2:65" s="1" customFormat="1" ht="16.5" customHeight="1">
      <c r="B220" s="32"/>
      <c r="C220" s="127" t="s">
        <v>879</v>
      </c>
      <c r="D220" s="127" t="s">
        <v>123</v>
      </c>
      <c r="E220" s="128" t="s">
        <v>770</v>
      </c>
      <c r="F220" s="129" t="s">
        <v>771</v>
      </c>
      <c r="G220" s="130" t="s">
        <v>573</v>
      </c>
      <c r="H220" s="131">
        <v>1</v>
      </c>
      <c r="I220" s="132"/>
      <c r="J220" s="133">
        <f t="shared" si="40"/>
        <v>0</v>
      </c>
      <c r="K220" s="129" t="s">
        <v>19</v>
      </c>
      <c r="L220" s="32"/>
      <c r="M220" s="134" t="s">
        <v>19</v>
      </c>
      <c r="N220" s="135" t="s">
        <v>43</v>
      </c>
      <c r="P220" s="136">
        <f t="shared" si="41"/>
        <v>0</v>
      </c>
      <c r="Q220" s="136">
        <v>0</v>
      </c>
      <c r="R220" s="136">
        <f t="shared" si="42"/>
        <v>0</v>
      </c>
      <c r="S220" s="136">
        <v>0</v>
      </c>
      <c r="T220" s="137">
        <f t="shared" si="43"/>
        <v>0</v>
      </c>
      <c r="AR220" s="138" t="s">
        <v>569</v>
      </c>
      <c r="AT220" s="138" t="s">
        <v>123</v>
      </c>
      <c r="AU220" s="138" t="s">
        <v>82</v>
      </c>
      <c r="AY220" s="17" t="s">
        <v>121</v>
      </c>
      <c r="BE220" s="139">
        <f t="shared" si="44"/>
        <v>0</v>
      </c>
      <c r="BF220" s="139">
        <f t="shared" si="45"/>
        <v>0</v>
      </c>
      <c r="BG220" s="139">
        <f t="shared" si="46"/>
        <v>0</v>
      </c>
      <c r="BH220" s="139">
        <f t="shared" si="47"/>
        <v>0</v>
      </c>
      <c r="BI220" s="139">
        <f t="shared" si="48"/>
        <v>0</v>
      </c>
      <c r="BJ220" s="17" t="s">
        <v>80</v>
      </c>
      <c r="BK220" s="139">
        <f t="shared" si="49"/>
        <v>0</v>
      </c>
      <c r="BL220" s="17" t="s">
        <v>569</v>
      </c>
      <c r="BM220" s="138" t="s">
        <v>880</v>
      </c>
    </row>
    <row r="221" spans="2:65" s="1" customFormat="1" ht="16.5" customHeight="1">
      <c r="B221" s="32"/>
      <c r="C221" s="165" t="s">
        <v>881</v>
      </c>
      <c r="D221" s="165" t="s">
        <v>226</v>
      </c>
      <c r="E221" s="166" t="s">
        <v>774</v>
      </c>
      <c r="F221" s="167" t="s">
        <v>771</v>
      </c>
      <c r="G221" s="168" t="s">
        <v>573</v>
      </c>
      <c r="H221" s="169">
        <v>1</v>
      </c>
      <c r="I221" s="170"/>
      <c r="J221" s="171">
        <f t="shared" si="40"/>
        <v>0</v>
      </c>
      <c r="K221" s="167" t="s">
        <v>19</v>
      </c>
      <c r="L221" s="172"/>
      <c r="M221" s="173" t="s">
        <v>19</v>
      </c>
      <c r="N221" s="174" t="s">
        <v>43</v>
      </c>
      <c r="P221" s="136">
        <f t="shared" si="41"/>
        <v>0</v>
      </c>
      <c r="Q221" s="136">
        <v>0</v>
      </c>
      <c r="R221" s="136">
        <f t="shared" si="42"/>
        <v>0</v>
      </c>
      <c r="S221" s="136">
        <v>0</v>
      </c>
      <c r="T221" s="137">
        <f t="shared" si="43"/>
        <v>0</v>
      </c>
      <c r="AR221" s="138" t="s">
        <v>574</v>
      </c>
      <c r="AT221" s="138" t="s">
        <v>226</v>
      </c>
      <c r="AU221" s="138" t="s">
        <v>82</v>
      </c>
      <c r="AY221" s="17" t="s">
        <v>121</v>
      </c>
      <c r="BE221" s="139">
        <f t="shared" si="44"/>
        <v>0</v>
      </c>
      <c r="BF221" s="139">
        <f t="shared" si="45"/>
        <v>0</v>
      </c>
      <c r="BG221" s="139">
        <f t="shared" si="46"/>
        <v>0</v>
      </c>
      <c r="BH221" s="139">
        <f t="shared" si="47"/>
        <v>0</v>
      </c>
      <c r="BI221" s="139">
        <f t="shared" si="48"/>
        <v>0</v>
      </c>
      <c r="BJ221" s="17" t="s">
        <v>80</v>
      </c>
      <c r="BK221" s="139">
        <f t="shared" si="49"/>
        <v>0</v>
      </c>
      <c r="BL221" s="17" t="s">
        <v>569</v>
      </c>
      <c r="BM221" s="138" t="s">
        <v>882</v>
      </c>
    </row>
    <row r="222" spans="2:65" s="1" customFormat="1" ht="16.5" customHeight="1">
      <c r="B222" s="32"/>
      <c r="C222" s="127" t="s">
        <v>883</v>
      </c>
      <c r="D222" s="127" t="s">
        <v>123</v>
      </c>
      <c r="E222" s="128" t="s">
        <v>777</v>
      </c>
      <c r="F222" s="129" t="s">
        <v>778</v>
      </c>
      <c r="G222" s="130" t="s">
        <v>568</v>
      </c>
      <c r="H222" s="131">
        <v>0.3</v>
      </c>
      <c r="I222" s="132"/>
      <c r="J222" s="133">
        <f t="shared" si="40"/>
        <v>0</v>
      </c>
      <c r="K222" s="129" t="s">
        <v>19</v>
      </c>
      <c r="L222" s="32"/>
      <c r="M222" s="134" t="s">
        <v>19</v>
      </c>
      <c r="N222" s="135" t="s">
        <v>43</v>
      </c>
      <c r="P222" s="136">
        <f t="shared" si="41"/>
        <v>0</v>
      </c>
      <c r="Q222" s="136">
        <v>0</v>
      </c>
      <c r="R222" s="136">
        <f t="shared" si="42"/>
        <v>0</v>
      </c>
      <c r="S222" s="136">
        <v>0</v>
      </c>
      <c r="T222" s="137">
        <f t="shared" si="43"/>
        <v>0</v>
      </c>
      <c r="AR222" s="138" t="s">
        <v>569</v>
      </c>
      <c r="AT222" s="138" t="s">
        <v>123</v>
      </c>
      <c r="AU222" s="138" t="s">
        <v>82</v>
      </c>
      <c r="AY222" s="17" t="s">
        <v>121</v>
      </c>
      <c r="BE222" s="139">
        <f t="shared" si="44"/>
        <v>0</v>
      </c>
      <c r="BF222" s="139">
        <f t="shared" si="45"/>
        <v>0</v>
      </c>
      <c r="BG222" s="139">
        <f t="shared" si="46"/>
        <v>0</v>
      </c>
      <c r="BH222" s="139">
        <f t="shared" si="47"/>
        <v>0</v>
      </c>
      <c r="BI222" s="139">
        <f t="shared" si="48"/>
        <v>0</v>
      </c>
      <c r="BJ222" s="17" t="s">
        <v>80</v>
      </c>
      <c r="BK222" s="139">
        <f t="shared" si="49"/>
        <v>0</v>
      </c>
      <c r="BL222" s="17" t="s">
        <v>569</v>
      </c>
      <c r="BM222" s="138" t="s">
        <v>884</v>
      </c>
    </row>
    <row r="223" spans="2:65" s="1" customFormat="1" ht="16.5" customHeight="1">
      <c r="B223" s="32"/>
      <c r="C223" s="165" t="s">
        <v>885</v>
      </c>
      <c r="D223" s="165" t="s">
        <v>226</v>
      </c>
      <c r="E223" s="166" t="s">
        <v>781</v>
      </c>
      <c r="F223" s="167" t="s">
        <v>778</v>
      </c>
      <c r="G223" s="168" t="s">
        <v>573</v>
      </c>
      <c r="H223" s="169">
        <v>1</v>
      </c>
      <c r="I223" s="170"/>
      <c r="J223" s="171">
        <f t="shared" si="40"/>
        <v>0</v>
      </c>
      <c r="K223" s="167" t="s">
        <v>19</v>
      </c>
      <c r="L223" s="172"/>
      <c r="M223" s="173" t="s">
        <v>19</v>
      </c>
      <c r="N223" s="174" t="s">
        <v>43</v>
      </c>
      <c r="P223" s="136">
        <f t="shared" si="41"/>
        <v>0</v>
      </c>
      <c r="Q223" s="136">
        <v>0</v>
      </c>
      <c r="R223" s="136">
        <f t="shared" si="42"/>
        <v>0</v>
      </c>
      <c r="S223" s="136">
        <v>0</v>
      </c>
      <c r="T223" s="137">
        <f t="shared" si="43"/>
        <v>0</v>
      </c>
      <c r="AR223" s="138" t="s">
        <v>574</v>
      </c>
      <c r="AT223" s="138" t="s">
        <v>226</v>
      </c>
      <c r="AU223" s="138" t="s">
        <v>82</v>
      </c>
      <c r="AY223" s="17" t="s">
        <v>121</v>
      </c>
      <c r="BE223" s="139">
        <f t="shared" si="44"/>
        <v>0</v>
      </c>
      <c r="BF223" s="139">
        <f t="shared" si="45"/>
        <v>0</v>
      </c>
      <c r="BG223" s="139">
        <f t="shared" si="46"/>
        <v>0</v>
      </c>
      <c r="BH223" s="139">
        <f t="shared" si="47"/>
        <v>0</v>
      </c>
      <c r="BI223" s="139">
        <f t="shared" si="48"/>
        <v>0</v>
      </c>
      <c r="BJ223" s="17" t="s">
        <v>80</v>
      </c>
      <c r="BK223" s="139">
        <f t="shared" si="49"/>
        <v>0</v>
      </c>
      <c r="BL223" s="17" t="s">
        <v>569</v>
      </c>
      <c r="BM223" s="138" t="s">
        <v>886</v>
      </c>
    </row>
    <row r="224" spans="2:65" s="1" customFormat="1" ht="16.5" customHeight="1">
      <c r="B224" s="32"/>
      <c r="C224" s="127" t="s">
        <v>887</v>
      </c>
      <c r="D224" s="127" t="s">
        <v>123</v>
      </c>
      <c r="E224" s="128" t="s">
        <v>784</v>
      </c>
      <c r="F224" s="129" t="s">
        <v>785</v>
      </c>
      <c r="G224" s="130" t="s">
        <v>568</v>
      </c>
      <c r="H224" s="131">
        <v>0.44</v>
      </c>
      <c r="I224" s="132"/>
      <c r="J224" s="133">
        <f t="shared" si="40"/>
        <v>0</v>
      </c>
      <c r="K224" s="129" t="s">
        <v>19</v>
      </c>
      <c r="L224" s="32"/>
      <c r="M224" s="134" t="s">
        <v>19</v>
      </c>
      <c r="N224" s="135" t="s">
        <v>43</v>
      </c>
      <c r="P224" s="136">
        <f t="shared" si="41"/>
        <v>0</v>
      </c>
      <c r="Q224" s="136">
        <v>0</v>
      </c>
      <c r="R224" s="136">
        <f t="shared" si="42"/>
        <v>0</v>
      </c>
      <c r="S224" s="136">
        <v>0</v>
      </c>
      <c r="T224" s="137">
        <f t="shared" si="43"/>
        <v>0</v>
      </c>
      <c r="AR224" s="138" t="s">
        <v>569</v>
      </c>
      <c r="AT224" s="138" t="s">
        <v>123</v>
      </c>
      <c r="AU224" s="138" t="s">
        <v>82</v>
      </c>
      <c r="AY224" s="17" t="s">
        <v>121</v>
      </c>
      <c r="BE224" s="139">
        <f t="shared" si="44"/>
        <v>0</v>
      </c>
      <c r="BF224" s="139">
        <f t="shared" si="45"/>
        <v>0</v>
      </c>
      <c r="BG224" s="139">
        <f t="shared" si="46"/>
        <v>0</v>
      </c>
      <c r="BH224" s="139">
        <f t="shared" si="47"/>
        <v>0</v>
      </c>
      <c r="BI224" s="139">
        <f t="shared" si="48"/>
        <v>0</v>
      </c>
      <c r="BJ224" s="17" t="s">
        <v>80</v>
      </c>
      <c r="BK224" s="139">
        <f t="shared" si="49"/>
        <v>0</v>
      </c>
      <c r="BL224" s="17" t="s">
        <v>569</v>
      </c>
      <c r="BM224" s="138" t="s">
        <v>888</v>
      </c>
    </row>
    <row r="225" spans="2:47" s="1" customFormat="1" ht="19.5">
      <c r="B225" s="32"/>
      <c r="D225" s="145" t="s">
        <v>576</v>
      </c>
      <c r="F225" s="178" t="s">
        <v>787</v>
      </c>
      <c r="I225" s="142"/>
      <c r="L225" s="32"/>
      <c r="M225" s="143"/>
      <c r="T225" s="53"/>
      <c r="AT225" s="17" t="s">
        <v>576</v>
      </c>
      <c r="AU225" s="17" t="s">
        <v>82</v>
      </c>
    </row>
    <row r="226" spans="2:65" s="1" customFormat="1" ht="16.5" customHeight="1">
      <c r="B226" s="32"/>
      <c r="C226" s="165" t="s">
        <v>889</v>
      </c>
      <c r="D226" s="165" t="s">
        <v>226</v>
      </c>
      <c r="E226" s="166" t="s">
        <v>789</v>
      </c>
      <c r="F226" s="167" t="s">
        <v>790</v>
      </c>
      <c r="G226" s="168" t="s">
        <v>573</v>
      </c>
      <c r="H226" s="169">
        <v>1</v>
      </c>
      <c r="I226" s="170"/>
      <c r="J226" s="171">
        <f>ROUND(I226*H226,2)</f>
        <v>0</v>
      </c>
      <c r="K226" s="167" t="s">
        <v>19</v>
      </c>
      <c r="L226" s="172"/>
      <c r="M226" s="173" t="s">
        <v>19</v>
      </c>
      <c r="N226" s="174" t="s">
        <v>43</v>
      </c>
      <c r="P226" s="136">
        <f>O226*H226</f>
        <v>0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38" t="s">
        <v>574</v>
      </c>
      <c r="AT226" s="138" t="s">
        <v>226</v>
      </c>
      <c r="AU226" s="138" t="s">
        <v>82</v>
      </c>
      <c r="AY226" s="17" t="s">
        <v>121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80</v>
      </c>
      <c r="BK226" s="139">
        <f>ROUND(I226*H226,2)</f>
        <v>0</v>
      </c>
      <c r="BL226" s="17" t="s">
        <v>569</v>
      </c>
      <c r="BM226" s="138" t="s">
        <v>890</v>
      </c>
    </row>
    <row r="227" spans="2:63" s="11" customFormat="1" ht="22.9" customHeight="1">
      <c r="B227" s="115"/>
      <c r="D227" s="116" t="s">
        <v>71</v>
      </c>
      <c r="E227" s="125" t="s">
        <v>891</v>
      </c>
      <c r="F227" s="125" t="s">
        <v>892</v>
      </c>
      <c r="I227" s="118"/>
      <c r="J227" s="126">
        <f>BK227</f>
        <v>0</v>
      </c>
      <c r="L227" s="115"/>
      <c r="M227" s="120"/>
      <c r="P227" s="121">
        <f>SUM(P228:P252)</f>
        <v>0</v>
      </c>
      <c r="R227" s="121">
        <f>SUM(R228:R252)</f>
        <v>0.00093</v>
      </c>
      <c r="T227" s="122">
        <f>SUM(T228:T252)</f>
        <v>0</v>
      </c>
      <c r="AR227" s="116" t="s">
        <v>142</v>
      </c>
      <c r="AT227" s="123" t="s">
        <v>71</v>
      </c>
      <c r="AU227" s="123" t="s">
        <v>80</v>
      </c>
      <c r="AY227" s="116" t="s">
        <v>121</v>
      </c>
      <c r="BK227" s="124">
        <f>SUM(BK228:BK252)</f>
        <v>0</v>
      </c>
    </row>
    <row r="228" spans="2:65" s="1" customFormat="1" ht="16.5" customHeight="1">
      <c r="B228" s="32"/>
      <c r="C228" s="127" t="s">
        <v>893</v>
      </c>
      <c r="D228" s="127" t="s">
        <v>123</v>
      </c>
      <c r="E228" s="128" t="s">
        <v>706</v>
      </c>
      <c r="F228" s="129" t="s">
        <v>707</v>
      </c>
      <c r="G228" s="130" t="s">
        <v>186</v>
      </c>
      <c r="H228" s="131">
        <v>0.7</v>
      </c>
      <c r="I228" s="132"/>
      <c r="J228" s="133">
        <f aca="true" t="shared" si="50" ref="J228:J250">ROUND(I228*H228,2)</f>
        <v>0</v>
      </c>
      <c r="K228" s="129" t="s">
        <v>19</v>
      </c>
      <c r="L228" s="32"/>
      <c r="M228" s="134" t="s">
        <v>19</v>
      </c>
      <c r="N228" s="135" t="s">
        <v>43</v>
      </c>
      <c r="P228" s="136">
        <f aca="true" t="shared" si="51" ref="P228:P250">O228*H228</f>
        <v>0</v>
      </c>
      <c r="Q228" s="136">
        <v>0</v>
      </c>
      <c r="R228" s="136">
        <f aca="true" t="shared" si="52" ref="R228:R250">Q228*H228</f>
        <v>0</v>
      </c>
      <c r="S228" s="136">
        <v>0</v>
      </c>
      <c r="T228" s="137">
        <f aca="true" t="shared" si="53" ref="T228:T250">S228*H228</f>
        <v>0</v>
      </c>
      <c r="AR228" s="138" t="s">
        <v>569</v>
      </c>
      <c r="AT228" s="138" t="s">
        <v>123</v>
      </c>
      <c r="AU228" s="138" t="s">
        <v>82</v>
      </c>
      <c r="AY228" s="17" t="s">
        <v>121</v>
      </c>
      <c r="BE228" s="139">
        <f aca="true" t="shared" si="54" ref="BE228:BE250">IF(N228="základní",J228,0)</f>
        <v>0</v>
      </c>
      <c r="BF228" s="139">
        <f aca="true" t="shared" si="55" ref="BF228:BF250">IF(N228="snížená",J228,0)</f>
        <v>0</v>
      </c>
      <c r="BG228" s="139">
        <f aca="true" t="shared" si="56" ref="BG228:BG250">IF(N228="zákl. přenesená",J228,0)</f>
        <v>0</v>
      </c>
      <c r="BH228" s="139">
        <f aca="true" t="shared" si="57" ref="BH228:BH250">IF(N228="sníž. přenesená",J228,0)</f>
        <v>0</v>
      </c>
      <c r="BI228" s="139">
        <f aca="true" t="shared" si="58" ref="BI228:BI250">IF(N228="nulová",J228,0)</f>
        <v>0</v>
      </c>
      <c r="BJ228" s="17" t="s">
        <v>80</v>
      </c>
      <c r="BK228" s="139">
        <f aca="true" t="shared" si="59" ref="BK228:BK250">ROUND(I228*H228,2)</f>
        <v>0</v>
      </c>
      <c r="BL228" s="17" t="s">
        <v>569</v>
      </c>
      <c r="BM228" s="138" t="s">
        <v>894</v>
      </c>
    </row>
    <row r="229" spans="2:65" s="1" customFormat="1" ht="16.5" customHeight="1">
      <c r="B229" s="32"/>
      <c r="C229" s="127" t="s">
        <v>895</v>
      </c>
      <c r="D229" s="127" t="s">
        <v>123</v>
      </c>
      <c r="E229" s="128" t="s">
        <v>710</v>
      </c>
      <c r="F229" s="129" t="s">
        <v>711</v>
      </c>
      <c r="G229" s="130" t="s">
        <v>186</v>
      </c>
      <c r="H229" s="131">
        <v>0.2</v>
      </c>
      <c r="I229" s="132"/>
      <c r="J229" s="133">
        <f t="shared" si="50"/>
        <v>0</v>
      </c>
      <c r="K229" s="129" t="s">
        <v>19</v>
      </c>
      <c r="L229" s="32"/>
      <c r="M229" s="134" t="s">
        <v>19</v>
      </c>
      <c r="N229" s="135" t="s">
        <v>43</v>
      </c>
      <c r="P229" s="136">
        <f t="shared" si="51"/>
        <v>0</v>
      </c>
      <c r="Q229" s="136">
        <v>0</v>
      </c>
      <c r="R229" s="136">
        <f t="shared" si="52"/>
        <v>0</v>
      </c>
      <c r="S229" s="136">
        <v>0</v>
      </c>
      <c r="T229" s="137">
        <f t="shared" si="53"/>
        <v>0</v>
      </c>
      <c r="AR229" s="138" t="s">
        <v>569</v>
      </c>
      <c r="AT229" s="138" t="s">
        <v>123</v>
      </c>
      <c r="AU229" s="138" t="s">
        <v>82</v>
      </c>
      <c r="AY229" s="17" t="s">
        <v>121</v>
      </c>
      <c r="BE229" s="139">
        <f t="shared" si="54"/>
        <v>0</v>
      </c>
      <c r="BF229" s="139">
        <f t="shared" si="55"/>
        <v>0</v>
      </c>
      <c r="BG229" s="139">
        <f t="shared" si="56"/>
        <v>0</v>
      </c>
      <c r="BH229" s="139">
        <f t="shared" si="57"/>
        <v>0</v>
      </c>
      <c r="BI229" s="139">
        <f t="shared" si="58"/>
        <v>0</v>
      </c>
      <c r="BJ229" s="17" t="s">
        <v>80</v>
      </c>
      <c r="BK229" s="139">
        <f t="shared" si="59"/>
        <v>0</v>
      </c>
      <c r="BL229" s="17" t="s">
        <v>569</v>
      </c>
      <c r="BM229" s="138" t="s">
        <v>896</v>
      </c>
    </row>
    <row r="230" spans="2:65" s="1" customFormat="1" ht="16.5" customHeight="1">
      <c r="B230" s="32"/>
      <c r="C230" s="127" t="s">
        <v>897</v>
      </c>
      <c r="D230" s="127" t="s">
        <v>123</v>
      </c>
      <c r="E230" s="128" t="s">
        <v>714</v>
      </c>
      <c r="F230" s="129" t="s">
        <v>715</v>
      </c>
      <c r="G230" s="130" t="s">
        <v>186</v>
      </c>
      <c r="H230" s="131">
        <v>0.5</v>
      </c>
      <c r="I230" s="132"/>
      <c r="J230" s="133">
        <f t="shared" si="50"/>
        <v>0</v>
      </c>
      <c r="K230" s="129" t="s">
        <v>19</v>
      </c>
      <c r="L230" s="32"/>
      <c r="M230" s="134" t="s">
        <v>19</v>
      </c>
      <c r="N230" s="135" t="s">
        <v>43</v>
      </c>
      <c r="P230" s="136">
        <f t="shared" si="51"/>
        <v>0</v>
      </c>
      <c r="Q230" s="136">
        <v>0</v>
      </c>
      <c r="R230" s="136">
        <f t="shared" si="52"/>
        <v>0</v>
      </c>
      <c r="S230" s="136">
        <v>0</v>
      </c>
      <c r="T230" s="137">
        <f t="shared" si="53"/>
        <v>0</v>
      </c>
      <c r="AR230" s="138" t="s">
        <v>569</v>
      </c>
      <c r="AT230" s="138" t="s">
        <v>123</v>
      </c>
      <c r="AU230" s="138" t="s">
        <v>82</v>
      </c>
      <c r="AY230" s="17" t="s">
        <v>121</v>
      </c>
      <c r="BE230" s="139">
        <f t="shared" si="54"/>
        <v>0</v>
      </c>
      <c r="BF230" s="139">
        <f t="shared" si="55"/>
        <v>0</v>
      </c>
      <c r="BG230" s="139">
        <f t="shared" si="56"/>
        <v>0</v>
      </c>
      <c r="BH230" s="139">
        <f t="shared" si="57"/>
        <v>0</v>
      </c>
      <c r="BI230" s="139">
        <f t="shared" si="58"/>
        <v>0</v>
      </c>
      <c r="BJ230" s="17" t="s">
        <v>80</v>
      </c>
      <c r="BK230" s="139">
        <f t="shared" si="59"/>
        <v>0</v>
      </c>
      <c r="BL230" s="17" t="s">
        <v>569</v>
      </c>
      <c r="BM230" s="138" t="s">
        <v>898</v>
      </c>
    </row>
    <row r="231" spans="2:65" s="1" customFormat="1" ht="16.5" customHeight="1">
      <c r="B231" s="32"/>
      <c r="C231" s="165" t="s">
        <v>899</v>
      </c>
      <c r="D231" s="165" t="s">
        <v>226</v>
      </c>
      <c r="E231" s="166" t="s">
        <v>718</v>
      </c>
      <c r="F231" s="167" t="s">
        <v>719</v>
      </c>
      <c r="G231" s="168" t="s">
        <v>573</v>
      </c>
      <c r="H231" s="169">
        <v>1</v>
      </c>
      <c r="I231" s="170"/>
      <c r="J231" s="171">
        <f t="shared" si="50"/>
        <v>0</v>
      </c>
      <c r="K231" s="167" t="s">
        <v>19</v>
      </c>
      <c r="L231" s="172"/>
      <c r="M231" s="173" t="s">
        <v>19</v>
      </c>
      <c r="N231" s="174" t="s">
        <v>43</v>
      </c>
      <c r="P231" s="136">
        <f t="shared" si="51"/>
        <v>0</v>
      </c>
      <c r="Q231" s="136">
        <v>0</v>
      </c>
      <c r="R231" s="136">
        <f t="shared" si="52"/>
        <v>0</v>
      </c>
      <c r="S231" s="136">
        <v>0</v>
      </c>
      <c r="T231" s="137">
        <f t="shared" si="53"/>
        <v>0</v>
      </c>
      <c r="AR231" s="138" t="s">
        <v>574</v>
      </c>
      <c r="AT231" s="138" t="s">
        <v>226</v>
      </c>
      <c r="AU231" s="138" t="s">
        <v>82</v>
      </c>
      <c r="AY231" s="17" t="s">
        <v>121</v>
      </c>
      <c r="BE231" s="139">
        <f t="shared" si="54"/>
        <v>0</v>
      </c>
      <c r="BF231" s="139">
        <f t="shared" si="55"/>
        <v>0</v>
      </c>
      <c r="BG231" s="139">
        <f t="shared" si="56"/>
        <v>0</v>
      </c>
      <c r="BH231" s="139">
        <f t="shared" si="57"/>
        <v>0</v>
      </c>
      <c r="BI231" s="139">
        <f t="shared" si="58"/>
        <v>0</v>
      </c>
      <c r="BJ231" s="17" t="s">
        <v>80</v>
      </c>
      <c r="BK231" s="139">
        <f t="shared" si="59"/>
        <v>0</v>
      </c>
      <c r="BL231" s="17" t="s">
        <v>569</v>
      </c>
      <c r="BM231" s="138" t="s">
        <v>900</v>
      </c>
    </row>
    <row r="232" spans="2:65" s="1" customFormat="1" ht="16.5" customHeight="1">
      <c r="B232" s="32"/>
      <c r="C232" s="165" t="s">
        <v>901</v>
      </c>
      <c r="D232" s="165" t="s">
        <v>226</v>
      </c>
      <c r="E232" s="166" t="s">
        <v>722</v>
      </c>
      <c r="F232" s="167" t="s">
        <v>723</v>
      </c>
      <c r="G232" s="168" t="s">
        <v>573</v>
      </c>
      <c r="H232" s="169">
        <v>1</v>
      </c>
      <c r="I232" s="170"/>
      <c r="J232" s="171">
        <f t="shared" si="50"/>
        <v>0</v>
      </c>
      <c r="K232" s="167" t="s">
        <v>19</v>
      </c>
      <c r="L232" s="172"/>
      <c r="M232" s="173" t="s">
        <v>19</v>
      </c>
      <c r="N232" s="174" t="s">
        <v>43</v>
      </c>
      <c r="P232" s="136">
        <f t="shared" si="51"/>
        <v>0</v>
      </c>
      <c r="Q232" s="136">
        <v>0</v>
      </c>
      <c r="R232" s="136">
        <f t="shared" si="52"/>
        <v>0</v>
      </c>
      <c r="S232" s="136">
        <v>0</v>
      </c>
      <c r="T232" s="137">
        <f t="shared" si="53"/>
        <v>0</v>
      </c>
      <c r="AR232" s="138" t="s">
        <v>574</v>
      </c>
      <c r="AT232" s="138" t="s">
        <v>226</v>
      </c>
      <c r="AU232" s="138" t="s">
        <v>82</v>
      </c>
      <c r="AY232" s="17" t="s">
        <v>121</v>
      </c>
      <c r="BE232" s="139">
        <f t="shared" si="54"/>
        <v>0</v>
      </c>
      <c r="BF232" s="139">
        <f t="shared" si="55"/>
        <v>0</v>
      </c>
      <c r="BG232" s="139">
        <f t="shared" si="56"/>
        <v>0</v>
      </c>
      <c r="BH232" s="139">
        <f t="shared" si="57"/>
        <v>0</v>
      </c>
      <c r="BI232" s="139">
        <f t="shared" si="58"/>
        <v>0</v>
      </c>
      <c r="BJ232" s="17" t="s">
        <v>80</v>
      </c>
      <c r="BK232" s="139">
        <f t="shared" si="59"/>
        <v>0</v>
      </c>
      <c r="BL232" s="17" t="s">
        <v>569</v>
      </c>
      <c r="BM232" s="138" t="s">
        <v>902</v>
      </c>
    </row>
    <row r="233" spans="2:65" s="1" customFormat="1" ht="16.5" customHeight="1">
      <c r="B233" s="32"/>
      <c r="C233" s="165" t="s">
        <v>903</v>
      </c>
      <c r="D233" s="165" t="s">
        <v>226</v>
      </c>
      <c r="E233" s="166" t="s">
        <v>726</v>
      </c>
      <c r="F233" s="167" t="s">
        <v>727</v>
      </c>
      <c r="G233" s="168" t="s">
        <v>573</v>
      </c>
      <c r="H233" s="169">
        <v>1</v>
      </c>
      <c r="I233" s="170"/>
      <c r="J233" s="171">
        <f t="shared" si="50"/>
        <v>0</v>
      </c>
      <c r="K233" s="167" t="s">
        <v>19</v>
      </c>
      <c r="L233" s="172"/>
      <c r="M233" s="173" t="s">
        <v>19</v>
      </c>
      <c r="N233" s="174" t="s">
        <v>43</v>
      </c>
      <c r="P233" s="136">
        <f t="shared" si="51"/>
        <v>0</v>
      </c>
      <c r="Q233" s="136">
        <v>0</v>
      </c>
      <c r="R233" s="136">
        <f t="shared" si="52"/>
        <v>0</v>
      </c>
      <c r="S233" s="136">
        <v>0</v>
      </c>
      <c r="T233" s="137">
        <f t="shared" si="53"/>
        <v>0</v>
      </c>
      <c r="AR233" s="138" t="s">
        <v>574</v>
      </c>
      <c r="AT233" s="138" t="s">
        <v>226</v>
      </c>
      <c r="AU233" s="138" t="s">
        <v>82</v>
      </c>
      <c r="AY233" s="17" t="s">
        <v>121</v>
      </c>
      <c r="BE233" s="139">
        <f t="shared" si="54"/>
        <v>0</v>
      </c>
      <c r="BF233" s="139">
        <f t="shared" si="55"/>
        <v>0</v>
      </c>
      <c r="BG233" s="139">
        <f t="shared" si="56"/>
        <v>0</v>
      </c>
      <c r="BH233" s="139">
        <f t="shared" si="57"/>
        <v>0</v>
      </c>
      <c r="BI233" s="139">
        <f t="shared" si="58"/>
        <v>0</v>
      </c>
      <c r="BJ233" s="17" t="s">
        <v>80</v>
      </c>
      <c r="BK233" s="139">
        <f t="shared" si="59"/>
        <v>0</v>
      </c>
      <c r="BL233" s="17" t="s">
        <v>569</v>
      </c>
      <c r="BM233" s="138" t="s">
        <v>904</v>
      </c>
    </row>
    <row r="234" spans="2:65" s="1" customFormat="1" ht="16.5" customHeight="1">
      <c r="B234" s="32"/>
      <c r="C234" s="127" t="s">
        <v>905</v>
      </c>
      <c r="D234" s="127" t="s">
        <v>123</v>
      </c>
      <c r="E234" s="128" t="s">
        <v>730</v>
      </c>
      <c r="F234" s="129" t="s">
        <v>731</v>
      </c>
      <c r="G234" s="130" t="s">
        <v>568</v>
      </c>
      <c r="H234" s="131">
        <v>0.1</v>
      </c>
      <c r="I234" s="132"/>
      <c r="J234" s="133">
        <f t="shared" si="50"/>
        <v>0</v>
      </c>
      <c r="K234" s="129" t="s">
        <v>19</v>
      </c>
      <c r="L234" s="32"/>
      <c r="M234" s="134" t="s">
        <v>19</v>
      </c>
      <c r="N234" s="135" t="s">
        <v>43</v>
      </c>
      <c r="P234" s="136">
        <f t="shared" si="51"/>
        <v>0</v>
      </c>
      <c r="Q234" s="136">
        <v>0</v>
      </c>
      <c r="R234" s="136">
        <f t="shared" si="52"/>
        <v>0</v>
      </c>
      <c r="S234" s="136">
        <v>0</v>
      </c>
      <c r="T234" s="137">
        <f t="shared" si="53"/>
        <v>0</v>
      </c>
      <c r="AR234" s="138" t="s">
        <v>569</v>
      </c>
      <c r="AT234" s="138" t="s">
        <v>123</v>
      </c>
      <c r="AU234" s="138" t="s">
        <v>82</v>
      </c>
      <c r="AY234" s="17" t="s">
        <v>121</v>
      </c>
      <c r="BE234" s="139">
        <f t="shared" si="54"/>
        <v>0</v>
      </c>
      <c r="BF234" s="139">
        <f t="shared" si="55"/>
        <v>0</v>
      </c>
      <c r="BG234" s="139">
        <f t="shared" si="56"/>
        <v>0</v>
      </c>
      <c r="BH234" s="139">
        <f t="shared" si="57"/>
        <v>0</v>
      </c>
      <c r="BI234" s="139">
        <f t="shared" si="58"/>
        <v>0</v>
      </c>
      <c r="BJ234" s="17" t="s">
        <v>80</v>
      </c>
      <c r="BK234" s="139">
        <f t="shared" si="59"/>
        <v>0</v>
      </c>
      <c r="BL234" s="17" t="s">
        <v>569</v>
      </c>
      <c r="BM234" s="138" t="s">
        <v>906</v>
      </c>
    </row>
    <row r="235" spans="2:65" s="1" customFormat="1" ht="16.5" customHeight="1">
      <c r="B235" s="32"/>
      <c r="C235" s="165" t="s">
        <v>907</v>
      </c>
      <c r="D235" s="165" t="s">
        <v>226</v>
      </c>
      <c r="E235" s="166" t="s">
        <v>734</v>
      </c>
      <c r="F235" s="167" t="s">
        <v>731</v>
      </c>
      <c r="G235" s="168" t="s">
        <v>573</v>
      </c>
      <c r="H235" s="169">
        <v>1</v>
      </c>
      <c r="I235" s="170"/>
      <c r="J235" s="171">
        <f t="shared" si="50"/>
        <v>0</v>
      </c>
      <c r="K235" s="167" t="s">
        <v>19</v>
      </c>
      <c r="L235" s="172"/>
      <c r="M235" s="173" t="s">
        <v>19</v>
      </c>
      <c r="N235" s="174" t="s">
        <v>43</v>
      </c>
      <c r="P235" s="136">
        <f t="shared" si="51"/>
        <v>0</v>
      </c>
      <c r="Q235" s="136">
        <v>0</v>
      </c>
      <c r="R235" s="136">
        <f t="shared" si="52"/>
        <v>0</v>
      </c>
      <c r="S235" s="136">
        <v>0</v>
      </c>
      <c r="T235" s="137">
        <f t="shared" si="53"/>
        <v>0</v>
      </c>
      <c r="AR235" s="138" t="s">
        <v>574</v>
      </c>
      <c r="AT235" s="138" t="s">
        <v>226</v>
      </c>
      <c r="AU235" s="138" t="s">
        <v>82</v>
      </c>
      <c r="AY235" s="17" t="s">
        <v>121</v>
      </c>
      <c r="BE235" s="139">
        <f t="shared" si="54"/>
        <v>0</v>
      </c>
      <c r="BF235" s="139">
        <f t="shared" si="55"/>
        <v>0</v>
      </c>
      <c r="BG235" s="139">
        <f t="shared" si="56"/>
        <v>0</v>
      </c>
      <c r="BH235" s="139">
        <f t="shared" si="57"/>
        <v>0</v>
      </c>
      <c r="BI235" s="139">
        <f t="shared" si="58"/>
        <v>0</v>
      </c>
      <c r="BJ235" s="17" t="s">
        <v>80</v>
      </c>
      <c r="BK235" s="139">
        <f t="shared" si="59"/>
        <v>0</v>
      </c>
      <c r="BL235" s="17" t="s">
        <v>569</v>
      </c>
      <c r="BM235" s="138" t="s">
        <v>908</v>
      </c>
    </row>
    <row r="236" spans="2:65" s="1" customFormat="1" ht="16.5" customHeight="1">
      <c r="B236" s="32"/>
      <c r="C236" s="127" t="s">
        <v>909</v>
      </c>
      <c r="D236" s="127" t="s">
        <v>123</v>
      </c>
      <c r="E236" s="128" t="s">
        <v>737</v>
      </c>
      <c r="F236" s="129" t="s">
        <v>738</v>
      </c>
      <c r="G236" s="130" t="s">
        <v>568</v>
      </c>
      <c r="H236" s="131">
        <v>1.15</v>
      </c>
      <c r="I236" s="132"/>
      <c r="J236" s="133">
        <f t="shared" si="50"/>
        <v>0</v>
      </c>
      <c r="K236" s="129" t="s">
        <v>19</v>
      </c>
      <c r="L236" s="32"/>
      <c r="M236" s="134" t="s">
        <v>19</v>
      </c>
      <c r="N236" s="135" t="s">
        <v>43</v>
      </c>
      <c r="P236" s="136">
        <f t="shared" si="51"/>
        <v>0</v>
      </c>
      <c r="Q236" s="136">
        <v>0</v>
      </c>
      <c r="R236" s="136">
        <f t="shared" si="52"/>
        <v>0</v>
      </c>
      <c r="S236" s="136">
        <v>0</v>
      </c>
      <c r="T236" s="137">
        <f t="shared" si="53"/>
        <v>0</v>
      </c>
      <c r="AR236" s="138" t="s">
        <v>569</v>
      </c>
      <c r="AT236" s="138" t="s">
        <v>123</v>
      </c>
      <c r="AU236" s="138" t="s">
        <v>82</v>
      </c>
      <c r="AY236" s="17" t="s">
        <v>121</v>
      </c>
      <c r="BE236" s="139">
        <f t="shared" si="54"/>
        <v>0</v>
      </c>
      <c r="BF236" s="139">
        <f t="shared" si="55"/>
        <v>0</v>
      </c>
      <c r="BG236" s="139">
        <f t="shared" si="56"/>
        <v>0</v>
      </c>
      <c r="BH236" s="139">
        <f t="shared" si="57"/>
        <v>0</v>
      </c>
      <c r="BI236" s="139">
        <f t="shared" si="58"/>
        <v>0</v>
      </c>
      <c r="BJ236" s="17" t="s">
        <v>80</v>
      </c>
      <c r="BK236" s="139">
        <f t="shared" si="59"/>
        <v>0</v>
      </c>
      <c r="BL236" s="17" t="s">
        <v>569</v>
      </c>
      <c r="BM236" s="138" t="s">
        <v>910</v>
      </c>
    </row>
    <row r="237" spans="2:65" s="1" customFormat="1" ht="16.5" customHeight="1">
      <c r="B237" s="32"/>
      <c r="C237" s="127" t="s">
        <v>911</v>
      </c>
      <c r="D237" s="127" t="s">
        <v>123</v>
      </c>
      <c r="E237" s="128" t="s">
        <v>741</v>
      </c>
      <c r="F237" s="129" t="s">
        <v>594</v>
      </c>
      <c r="G237" s="130" t="s">
        <v>568</v>
      </c>
      <c r="H237" s="131">
        <v>1</v>
      </c>
      <c r="I237" s="132"/>
      <c r="J237" s="133">
        <f t="shared" si="50"/>
        <v>0</v>
      </c>
      <c r="K237" s="129" t="s">
        <v>19</v>
      </c>
      <c r="L237" s="32"/>
      <c r="M237" s="134" t="s">
        <v>19</v>
      </c>
      <c r="N237" s="135" t="s">
        <v>43</v>
      </c>
      <c r="P237" s="136">
        <f t="shared" si="51"/>
        <v>0</v>
      </c>
      <c r="Q237" s="136">
        <v>0</v>
      </c>
      <c r="R237" s="136">
        <f t="shared" si="52"/>
        <v>0</v>
      </c>
      <c r="S237" s="136">
        <v>0</v>
      </c>
      <c r="T237" s="137">
        <f t="shared" si="53"/>
        <v>0</v>
      </c>
      <c r="AR237" s="138" t="s">
        <v>569</v>
      </c>
      <c r="AT237" s="138" t="s">
        <v>123</v>
      </c>
      <c r="AU237" s="138" t="s">
        <v>82</v>
      </c>
      <c r="AY237" s="17" t="s">
        <v>121</v>
      </c>
      <c r="BE237" s="139">
        <f t="shared" si="54"/>
        <v>0</v>
      </c>
      <c r="BF237" s="139">
        <f t="shared" si="55"/>
        <v>0</v>
      </c>
      <c r="BG237" s="139">
        <f t="shared" si="56"/>
        <v>0</v>
      </c>
      <c r="BH237" s="139">
        <f t="shared" si="57"/>
        <v>0</v>
      </c>
      <c r="BI237" s="139">
        <f t="shared" si="58"/>
        <v>0</v>
      </c>
      <c r="BJ237" s="17" t="s">
        <v>80</v>
      </c>
      <c r="BK237" s="139">
        <f t="shared" si="59"/>
        <v>0</v>
      </c>
      <c r="BL237" s="17" t="s">
        <v>569</v>
      </c>
      <c r="BM237" s="138" t="s">
        <v>912</v>
      </c>
    </row>
    <row r="238" spans="2:65" s="1" customFormat="1" ht="16.5" customHeight="1">
      <c r="B238" s="32"/>
      <c r="C238" s="165" t="s">
        <v>913</v>
      </c>
      <c r="D238" s="165" t="s">
        <v>226</v>
      </c>
      <c r="E238" s="166" t="s">
        <v>744</v>
      </c>
      <c r="F238" s="167" t="s">
        <v>594</v>
      </c>
      <c r="G238" s="168" t="s">
        <v>573</v>
      </c>
      <c r="H238" s="169">
        <v>2</v>
      </c>
      <c r="I238" s="170"/>
      <c r="J238" s="171">
        <f t="shared" si="50"/>
        <v>0</v>
      </c>
      <c r="K238" s="167" t="s">
        <v>19</v>
      </c>
      <c r="L238" s="172"/>
      <c r="M238" s="173" t="s">
        <v>19</v>
      </c>
      <c r="N238" s="174" t="s">
        <v>43</v>
      </c>
      <c r="P238" s="136">
        <f t="shared" si="51"/>
        <v>0</v>
      </c>
      <c r="Q238" s="136">
        <v>0</v>
      </c>
      <c r="R238" s="136">
        <f t="shared" si="52"/>
        <v>0</v>
      </c>
      <c r="S238" s="136">
        <v>0</v>
      </c>
      <c r="T238" s="137">
        <f t="shared" si="53"/>
        <v>0</v>
      </c>
      <c r="AR238" s="138" t="s">
        <v>574</v>
      </c>
      <c r="AT238" s="138" t="s">
        <v>226</v>
      </c>
      <c r="AU238" s="138" t="s">
        <v>82</v>
      </c>
      <c r="AY238" s="17" t="s">
        <v>121</v>
      </c>
      <c r="BE238" s="139">
        <f t="shared" si="54"/>
        <v>0</v>
      </c>
      <c r="BF238" s="139">
        <f t="shared" si="55"/>
        <v>0</v>
      </c>
      <c r="BG238" s="139">
        <f t="shared" si="56"/>
        <v>0</v>
      </c>
      <c r="BH238" s="139">
        <f t="shared" si="57"/>
        <v>0</v>
      </c>
      <c r="BI238" s="139">
        <f t="shared" si="58"/>
        <v>0</v>
      </c>
      <c r="BJ238" s="17" t="s">
        <v>80</v>
      </c>
      <c r="BK238" s="139">
        <f t="shared" si="59"/>
        <v>0</v>
      </c>
      <c r="BL238" s="17" t="s">
        <v>569</v>
      </c>
      <c r="BM238" s="138" t="s">
        <v>914</v>
      </c>
    </row>
    <row r="239" spans="2:65" s="1" customFormat="1" ht="16.5" customHeight="1">
      <c r="B239" s="32"/>
      <c r="C239" s="127" t="s">
        <v>915</v>
      </c>
      <c r="D239" s="127" t="s">
        <v>123</v>
      </c>
      <c r="E239" s="128" t="s">
        <v>746</v>
      </c>
      <c r="F239" s="129" t="s">
        <v>747</v>
      </c>
      <c r="G239" s="130" t="s">
        <v>568</v>
      </c>
      <c r="H239" s="131">
        <v>0.5</v>
      </c>
      <c r="I239" s="132"/>
      <c r="J239" s="133">
        <f t="shared" si="50"/>
        <v>0</v>
      </c>
      <c r="K239" s="129" t="s">
        <v>19</v>
      </c>
      <c r="L239" s="32"/>
      <c r="M239" s="134" t="s">
        <v>19</v>
      </c>
      <c r="N239" s="135" t="s">
        <v>43</v>
      </c>
      <c r="P239" s="136">
        <f t="shared" si="51"/>
        <v>0</v>
      </c>
      <c r="Q239" s="136">
        <v>0</v>
      </c>
      <c r="R239" s="136">
        <f t="shared" si="52"/>
        <v>0</v>
      </c>
      <c r="S239" s="136">
        <v>0</v>
      </c>
      <c r="T239" s="137">
        <f t="shared" si="53"/>
        <v>0</v>
      </c>
      <c r="AR239" s="138" t="s">
        <v>569</v>
      </c>
      <c r="AT239" s="138" t="s">
        <v>123</v>
      </c>
      <c r="AU239" s="138" t="s">
        <v>82</v>
      </c>
      <c r="AY239" s="17" t="s">
        <v>121</v>
      </c>
      <c r="BE239" s="139">
        <f t="shared" si="54"/>
        <v>0</v>
      </c>
      <c r="BF239" s="139">
        <f t="shared" si="55"/>
        <v>0</v>
      </c>
      <c r="BG239" s="139">
        <f t="shared" si="56"/>
        <v>0</v>
      </c>
      <c r="BH239" s="139">
        <f t="shared" si="57"/>
        <v>0</v>
      </c>
      <c r="BI239" s="139">
        <f t="shared" si="58"/>
        <v>0</v>
      </c>
      <c r="BJ239" s="17" t="s">
        <v>80</v>
      </c>
      <c r="BK239" s="139">
        <f t="shared" si="59"/>
        <v>0</v>
      </c>
      <c r="BL239" s="17" t="s">
        <v>569</v>
      </c>
      <c r="BM239" s="138" t="s">
        <v>916</v>
      </c>
    </row>
    <row r="240" spans="2:65" s="1" customFormat="1" ht="16.5" customHeight="1">
      <c r="B240" s="32"/>
      <c r="C240" s="165" t="s">
        <v>917</v>
      </c>
      <c r="D240" s="165" t="s">
        <v>226</v>
      </c>
      <c r="E240" s="166" t="s">
        <v>750</v>
      </c>
      <c r="F240" s="167" t="s">
        <v>747</v>
      </c>
      <c r="G240" s="168" t="s">
        <v>172</v>
      </c>
      <c r="H240" s="169">
        <v>7</v>
      </c>
      <c r="I240" s="170"/>
      <c r="J240" s="171">
        <f t="shared" si="50"/>
        <v>0</v>
      </c>
      <c r="K240" s="167" t="s">
        <v>19</v>
      </c>
      <c r="L240" s="172"/>
      <c r="M240" s="173" t="s">
        <v>19</v>
      </c>
      <c r="N240" s="174" t="s">
        <v>43</v>
      </c>
      <c r="P240" s="136">
        <f t="shared" si="51"/>
        <v>0</v>
      </c>
      <c r="Q240" s="136">
        <v>0</v>
      </c>
      <c r="R240" s="136">
        <f t="shared" si="52"/>
        <v>0</v>
      </c>
      <c r="S240" s="136">
        <v>0</v>
      </c>
      <c r="T240" s="137">
        <f t="shared" si="53"/>
        <v>0</v>
      </c>
      <c r="AR240" s="138" t="s">
        <v>574</v>
      </c>
      <c r="AT240" s="138" t="s">
        <v>226</v>
      </c>
      <c r="AU240" s="138" t="s">
        <v>82</v>
      </c>
      <c r="AY240" s="17" t="s">
        <v>121</v>
      </c>
      <c r="BE240" s="139">
        <f t="shared" si="54"/>
        <v>0</v>
      </c>
      <c r="BF240" s="139">
        <f t="shared" si="55"/>
        <v>0</v>
      </c>
      <c r="BG240" s="139">
        <f t="shared" si="56"/>
        <v>0</v>
      </c>
      <c r="BH240" s="139">
        <f t="shared" si="57"/>
        <v>0</v>
      </c>
      <c r="BI240" s="139">
        <f t="shared" si="58"/>
        <v>0</v>
      </c>
      <c r="BJ240" s="17" t="s">
        <v>80</v>
      </c>
      <c r="BK240" s="139">
        <f t="shared" si="59"/>
        <v>0</v>
      </c>
      <c r="BL240" s="17" t="s">
        <v>569</v>
      </c>
      <c r="BM240" s="138" t="s">
        <v>918</v>
      </c>
    </row>
    <row r="241" spans="2:65" s="1" customFormat="1" ht="16.5" customHeight="1">
      <c r="B241" s="32"/>
      <c r="C241" s="165" t="s">
        <v>919</v>
      </c>
      <c r="D241" s="165" t="s">
        <v>226</v>
      </c>
      <c r="E241" s="166" t="s">
        <v>622</v>
      </c>
      <c r="F241" s="167" t="s">
        <v>623</v>
      </c>
      <c r="G241" s="168" t="s">
        <v>172</v>
      </c>
      <c r="H241" s="169">
        <v>1.5</v>
      </c>
      <c r="I241" s="170"/>
      <c r="J241" s="171">
        <f t="shared" si="50"/>
        <v>0</v>
      </c>
      <c r="K241" s="167" t="s">
        <v>19</v>
      </c>
      <c r="L241" s="172"/>
      <c r="M241" s="173" t="s">
        <v>19</v>
      </c>
      <c r="N241" s="174" t="s">
        <v>43</v>
      </c>
      <c r="P241" s="136">
        <f t="shared" si="51"/>
        <v>0</v>
      </c>
      <c r="Q241" s="136">
        <v>0.00062</v>
      </c>
      <c r="R241" s="136">
        <f t="shared" si="52"/>
        <v>0.00093</v>
      </c>
      <c r="S241" s="136">
        <v>0</v>
      </c>
      <c r="T241" s="137">
        <f t="shared" si="53"/>
        <v>0</v>
      </c>
      <c r="AR241" s="138" t="s">
        <v>574</v>
      </c>
      <c r="AT241" s="138" t="s">
        <v>226</v>
      </c>
      <c r="AU241" s="138" t="s">
        <v>82</v>
      </c>
      <c r="AY241" s="17" t="s">
        <v>121</v>
      </c>
      <c r="BE241" s="139">
        <f t="shared" si="54"/>
        <v>0</v>
      </c>
      <c r="BF241" s="139">
        <f t="shared" si="55"/>
        <v>0</v>
      </c>
      <c r="BG241" s="139">
        <f t="shared" si="56"/>
        <v>0</v>
      </c>
      <c r="BH241" s="139">
        <f t="shared" si="57"/>
        <v>0</v>
      </c>
      <c r="BI241" s="139">
        <f t="shared" si="58"/>
        <v>0</v>
      </c>
      <c r="BJ241" s="17" t="s">
        <v>80</v>
      </c>
      <c r="BK241" s="139">
        <f t="shared" si="59"/>
        <v>0</v>
      </c>
      <c r="BL241" s="17" t="s">
        <v>569</v>
      </c>
      <c r="BM241" s="138" t="s">
        <v>920</v>
      </c>
    </row>
    <row r="242" spans="2:65" s="1" customFormat="1" ht="16.5" customHeight="1">
      <c r="B242" s="32"/>
      <c r="C242" s="127" t="s">
        <v>921</v>
      </c>
      <c r="D242" s="127" t="s">
        <v>123</v>
      </c>
      <c r="E242" s="128" t="s">
        <v>755</v>
      </c>
      <c r="F242" s="129" t="s">
        <v>756</v>
      </c>
      <c r="G242" s="130" t="s">
        <v>568</v>
      </c>
      <c r="H242" s="131">
        <v>0.5</v>
      </c>
      <c r="I242" s="132"/>
      <c r="J242" s="133">
        <f t="shared" si="50"/>
        <v>0</v>
      </c>
      <c r="K242" s="129" t="s">
        <v>19</v>
      </c>
      <c r="L242" s="32"/>
      <c r="M242" s="134" t="s">
        <v>19</v>
      </c>
      <c r="N242" s="135" t="s">
        <v>43</v>
      </c>
      <c r="P242" s="136">
        <f t="shared" si="51"/>
        <v>0</v>
      </c>
      <c r="Q242" s="136">
        <v>0</v>
      </c>
      <c r="R242" s="136">
        <f t="shared" si="52"/>
        <v>0</v>
      </c>
      <c r="S242" s="136">
        <v>0</v>
      </c>
      <c r="T242" s="137">
        <f t="shared" si="53"/>
        <v>0</v>
      </c>
      <c r="AR242" s="138" t="s">
        <v>569</v>
      </c>
      <c r="AT242" s="138" t="s">
        <v>123</v>
      </c>
      <c r="AU242" s="138" t="s">
        <v>82</v>
      </c>
      <c r="AY242" s="17" t="s">
        <v>121</v>
      </c>
      <c r="BE242" s="139">
        <f t="shared" si="54"/>
        <v>0</v>
      </c>
      <c r="BF242" s="139">
        <f t="shared" si="55"/>
        <v>0</v>
      </c>
      <c r="BG242" s="139">
        <f t="shared" si="56"/>
        <v>0</v>
      </c>
      <c r="BH242" s="139">
        <f t="shared" si="57"/>
        <v>0</v>
      </c>
      <c r="BI242" s="139">
        <f t="shared" si="58"/>
        <v>0</v>
      </c>
      <c r="BJ242" s="17" t="s">
        <v>80</v>
      </c>
      <c r="BK242" s="139">
        <f t="shared" si="59"/>
        <v>0</v>
      </c>
      <c r="BL242" s="17" t="s">
        <v>569</v>
      </c>
      <c r="BM242" s="138" t="s">
        <v>922</v>
      </c>
    </row>
    <row r="243" spans="2:65" s="1" customFormat="1" ht="16.5" customHeight="1">
      <c r="B243" s="32"/>
      <c r="C243" s="165" t="s">
        <v>923</v>
      </c>
      <c r="D243" s="165" t="s">
        <v>226</v>
      </c>
      <c r="E243" s="166" t="s">
        <v>759</v>
      </c>
      <c r="F243" s="167" t="s">
        <v>760</v>
      </c>
      <c r="G243" s="168" t="s">
        <v>573</v>
      </c>
      <c r="H243" s="169">
        <v>1</v>
      </c>
      <c r="I243" s="170"/>
      <c r="J243" s="171">
        <f t="shared" si="50"/>
        <v>0</v>
      </c>
      <c r="K243" s="167" t="s">
        <v>19</v>
      </c>
      <c r="L243" s="172"/>
      <c r="M243" s="173" t="s">
        <v>19</v>
      </c>
      <c r="N243" s="174" t="s">
        <v>43</v>
      </c>
      <c r="P243" s="136">
        <f t="shared" si="51"/>
        <v>0</v>
      </c>
      <c r="Q243" s="136">
        <v>0</v>
      </c>
      <c r="R243" s="136">
        <f t="shared" si="52"/>
        <v>0</v>
      </c>
      <c r="S243" s="136">
        <v>0</v>
      </c>
      <c r="T243" s="137">
        <f t="shared" si="53"/>
        <v>0</v>
      </c>
      <c r="AR243" s="138" t="s">
        <v>574</v>
      </c>
      <c r="AT243" s="138" t="s">
        <v>226</v>
      </c>
      <c r="AU243" s="138" t="s">
        <v>82</v>
      </c>
      <c r="AY243" s="17" t="s">
        <v>121</v>
      </c>
      <c r="BE243" s="139">
        <f t="shared" si="54"/>
        <v>0</v>
      </c>
      <c r="BF243" s="139">
        <f t="shared" si="55"/>
        <v>0</v>
      </c>
      <c r="BG243" s="139">
        <f t="shared" si="56"/>
        <v>0</v>
      </c>
      <c r="BH243" s="139">
        <f t="shared" si="57"/>
        <v>0</v>
      </c>
      <c r="BI243" s="139">
        <f t="shared" si="58"/>
        <v>0</v>
      </c>
      <c r="BJ243" s="17" t="s">
        <v>80</v>
      </c>
      <c r="BK243" s="139">
        <f t="shared" si="59"/>
        <v>0</v>
      </c>
      <c r="BL243" s="17" t="s">
        <v>569</v>
      </c>
      <c r="BM243" s="138" t="s">
        <v>924</v>
      </c>
    </row>
    <row r="244" spans="2:65" s="1" customFormat="1" ht="16.5" customHeight="1">
      <c r="B244" s="32"/>
      <c r="C244" s="127" t="s">
        <v>925</v>
      </c>
      <c r="D244" s="127" t="s">
        <v>123</v>
      </c>
      <c r="E244" s="128" t="s">
        <v>763</v>
      </c>
      <c r="F244" s="129" t="s">
        <v>764</v>
      </c>
      <c r="G244" s="130" t="s">
        <v>573</v>
      </c>
      <c r="H244" s="131">
        <v>1</v>
      </c>
      <c r="I244" s="132"/>
      <c r="J244" s="133">
        <f t="shared" si="50"/>
        <v>0</v>
      </c>
      <c r="K244" s="129" t="s">
        <v>19</v>
      </c>
      <c r="L244" s="32"/>
      <c r="M244" s="134" t="s">
        <v>19</v>
      </c>
      <c r="N244" s="135" t="s">
        <v>43</v>
      </c>
      <c r="P244" s="136">
        <f t="shared" si="51"/>
        <v>0</v>
      </c>
      <c r="Q244" s="136">
        <v>0</v>
      </c>
      <c r="R244" s="136">
        <f t="shared" si="52"/>
        <v>0</v>
      </c>
      <c r="S244" s="136">
        <v>0</v>
      </c>
      <c r="T244" s="137">
        <f t="shared" si="53"/>
        <v>0</v>
      </c>
      <c r="AR244" s="138" t="s">
        <v>569</v>
      </c>
      <c r="AT244" s="138" t="s">
        <v>123</v>
      </c>
      <c r="AU244" s="138" t="s">
        <v>82</v>
      </c>
      <c r="AY244" s="17" t="s">
        <v>121</v>
      </c>
      <c r="BE244" s="139">
        <f t="shared" si="54"/>
        <v>0</v>
      </c>
      <c r="BF244" s="139">
        <f t="shared" si="55"/>
        <v>0</v>
      </c>
      <c r="BG244" s="139">
        <f t="shared" si="56"/>
        <v>0</v>
      </c>
      <c r="BH244" s="139">
        <f t="shared" si="57"/>
        <v>0</v>
      </c>
      <c r="BI244" s="139">
        <f t="shared" si="58"/>
        <v>0</v>
      </c>
      <c r="BJ244" s="17" t="s">
        <v>80</v>
      </c>
      <c r="BK244" s="139">
        <f t="shared" si="59"/>
        <v>0</v>
      </c>
      <c r="BL244" s="17" t="s">
        <v>569</v>
      </c>
      <c r="BM244" s="138" t="s">
        <v>926</v>
      </c>
    </row>
    <row r="245" spans="2:65" s="1" customFormat="1" ht="16.5" customHeight="1">
      <c r="B245" s="32"/>
      <c r="C245" s="165" t="s">
        <v>927</v>
      </c>
      <c r="D245" s="165" t="s">
        <v>226</v>
      </c>
      <c r="E245" s="166" t="s">
        <v>767</v>
      </c>
      <c r="F245" s="167" t="s">
        <v>764</v>
      </c>
      <c r="G245" s="168" t="s">
        <v>573</v>
      </c>
      <c r="H245" s="169">
        <v>1</v>
      </c>
      <c r="I245" s="170"/>
      <c r="J245" s="171">
        <f t="shared" si="50"/>
        <v>0</v>
      </c>
      <c r="K245" s="167" t="s">
        <v>19</v>
      </c>
      <c r="L245" s="172"/>
      <c r="M245" s="173" t="s">
        <v>19</v>
      </c>
      <c r="N245" s="174" t="s">
        <v>43</v>
      </c>
      <c r="P245" s="136">
        <f t="shared" si="51"/>
        <v>0</v>
      </c>
      <c r="Q245" s="136">
        <v>0</v>
      </c>
      <c r="R245" s="136">
        <f t="shared" si="52"/>
        <v>0</v>
      </c>
      <c r="S245" s="136">
        <v>0</v>
      </c>
      <c r="T245" s="137">
        <f t="shared" si="53"/>
        <v>0</v>
      </c>
      <c r="AR245" s="138" t="s">
        <v>574</v>
      </c>
      <c r="AT245" s="138" t="s">
        <v>226</v>
      </c>
      <c r="AU245" s="138" t="s">
        <v>82</v>
      </c>
      <c r="AY245" s="17" t="s">
        <v>121</v>
      </c>
      <c r="BE245" s="139">
        <f t="shared" si="54"/>
        <v>0</v>
      </c>
      <c r="BF245" s="139">
        <f t="shared" si="55"/>
        <v>0</v>
      </c>
      <c r="BG245" s="139">
        <f t="shared" si="56"/>
        <v>0</v>
      </c>
      <c r="BH245" s="139">
        <f t="shared" si="57"/>
        <v>0</v>
      </c>
      <c r="BI245" s="139">
        <f t="shared" si="58"/>
        <v>0</v>
      </c>
      <c r="BJ245" s="17" t="s">
        <v>80</v>
      </c>
      <c r="BK245" s="139">
        <f t="shared" si="59"/>
        <v>0</v>
      </c>
      <c r="BL245" s="17" t="s">
        <v>569</v>
      </c>
      <c r="BM245" s="138" t="s">
        <v>928</v>
      </c>
    </row>
    <row r="246" spans="2:65" s="1" customFormat="1" ht="16.5" customHeight="1">
      <c r="B246" s="32"/>
      <c r="C246" s="127" t="s">
        <v>929</v>
      </c>
      <c r="D246" s="127" t="s">
        <v>123</v>
      </c>
      <c r="E246" s="128" t="s">
        <v>770</v>
      </c>
      <c r="F246" s="129" t="s">
        <v>771</v>
      </c>
      <c r="G246" s="130" t="s">
        <v>573</v>
      </c>
      <c r="H246" s="131">
        <v>1</v>
      </c>
      <c r="I246" s="132"/>
      <c r="J246" s="133">
        <f t="shared" si="50"/>
        <v>0</v>
      </c>
      <c r="K246" s="129" t="s">
        <v>19</v>
      </c>
      <c r="L246" s="32"/>
      <c r="M246" s="134" t="s">
        <v>19</v>
      </c>
      <c r="N246" s="135" t="s">
        <v>43</v>
      </c>
      <c r="P246" s="136">
        <f t="shared" si="51"/>
        <v>0</v>
      </c>
      <c r="Q246" s="136">
        <v>0</v>
      </c>
      <c r="R246" s="136">
        <f t="shared" si="52"/>
        <v>0</v>
      </c>
      <c r="S246" s="136">
        <v>0</v>
      </c>
      <c r="T246" s="137">
        <f t="shared" si="53"/>
        <v>0</v>
      </c>
      <c r="AR246" s="138" t="s">
        <v>569</v>
      </c>
      <c r="AT246" s="138" t="s">
        <v>123</v>
      </c>
      <c r="AU246" s="138" t="s">
        <v>82</v>
      </c>
      <c r="AY246" s="17" t="s">
        <v>121</v>
      </c>
      <c r="BE246" s="139">
        <f t="shared" si="54"/>
        <v>0</v>
      </c>
      <c r="BF246" s="139">
        <f t="shared" si="55"/>
        <v>0</v>
      </c>
      <c r="BG246" s="139">
        <f t="shared" si="56"/>
        <v>0</v>
      </c>
      <c r="BH246" s="139">
        <f t="shared" si="57"/>
        <v>0</v>
      </c>
      <c r="BI246" s="139">
        <f t="shared" si="58"/>
        <v>0</v>
      </c>
      <c r="BJ246" s="17" t="s">
        <v>80</v>
      </c>
      <c r="BK246" s="139">
        <f t="shared" si="59"/>
        <v>0</v>
      </c>
      <c r="BL246" s="17" t="s">
        <v>569</v>
      </c>
      <c r="BM246" s="138" t="s">
        <v>930</v>
      </c>
    </row>
    <row r="247" spans="2:65" s="1" customFormat="1" ht="16.5" customHeight="1">
      <c r="B247" s="32"/>
      <c r="C247" s="165" t="s">
        <v>931</v>
      </c>
      <c r="D247" s="165" t="s">
        <v>226</v>
      </c>
      <c r="E247" s="166" t="s">
        <v>774</v>
      </c>
      <c r="F247" s="167" t="s">
        <v>771</v>
      </c>
      <c r="G247" s="168" t="s">
        <v>573</v>
      </c>
      <c r="H247" s="169">
        <v>1</v>
      </c>
      <c r="I247" s="170"/>
      <c r="J247" s="171">
        <f t="shared" si="50"/>
        <v>0</v>
      </c>
      <c r="K247" s="167" t="s">
        <v>19</v>
      </c>
      <c r="L247" s="172"/>
      <c r="M247" s="173" t="s">
        <v>19</v>
      </c>
      <c r="N247" s="174" t="s">
        <v>43</v>
      </c>
      <c r="P247" s="136">
        <f t="shared" si="51"/>
        <v>0</v>
      </c>
      <c r="Q247" s="136">
        <v>0</v>
      </c>
      <c r="R247" s="136">
        <f t="shared" si="52"/>
        <v>0</v>
      </c>
      <c r="S247" s="136">
        <v>0</v>
      </c>
      <c r="T247" s="137">
        <f t="shared" si="53"/>
        <v>0</v>
      </c>
      <c r="AR247" s="138" t="s">
        <v>574</v>
      </c>
      <c r="AT247" s="138" t="s">
        <v>226</v>
      </c>
      <c r="AU247" s="138" t="s">
        <v>82</v>
      </c>
      <c r="AY247" s="17" t="s">
        <v>121</v>
      </c>
      <c r="BE247" s="139">
        <f t="shared" si="54"/>
        <v>0</v>
      </c>
      <c r="BF247" s="139">
        <f t="shared" si="55"/>
        <v>0</v>
      </c>
      <c r="BG247" s="139">
        <f t="shared" si="56"/>
        <v>0</v>
      </c>
      <c r="BH247" s="139">
        <f t="shared" si="57"/>
        <v>0</v>
      </c>
      <c r="BI247" s="139">
        <f t="shared" si="58"/>
        <v>0</v>
      </c>
      <c r="BJ247" s="17" t="s">
        <v>80</v>
      </c>
      <c r="BK247" s="139">
        <f t="shared" si="59"/>
        <v>0</v>
      </c>
      <c r="BL247" s="17" t="s">
        <v>569</v>
      </c>
      <c r="BM247" s="138" t="s">
        <v>932</v>
      </c>
    </row>
    <row r="248" spans="2:65" s="1" customFormat="1" ht="16.5" customHeight="1">
      <c r="B248" s="32"/>
      <c r="C248" s="127" t="s">
        <v>933</v>
      </c>
      <c r="D248" s="127" t="s">
        <v>123</v>
      </c>
      <c r="E248" s="128" t="s">
        <v>777</v>
      </c>
      <c r="F248" s="129" t="s">
        <v>778</v>
      </c>
      <c r="G248" s="130" t="s">
        <v>568</v>
      </c>
      <c r="H248" s="131">
        <v>0.3</v>
      </c>
      <c r="I248" s="132"/>
      <c r="J248" s="133">
        <f t="shared" si="50"/>
        <v>0</v>
      </c>
      <c r="K248" s="129" t="s">
        <v>19</v>
      </c>
      <c r="L248" s="32"/>
      <c r="M248" s="134" t="s">
        <v>19</v>
      </c>
      <c r="N248" s="135" t="s">
        <v>43</v>
      </c>
      <c r="P248" s="136">
        <f t="shared" si="51"/>
        <v>0</v>
      </c>
      <c r="Q248" s="136">
        <v>0</v>
      </c>
      <c r="R248" s="136">
        <f t="shared" si="52"/>
        <v>0</v>
      </c>
      <c r="S248" s="136">
        <v>0</v>
      </c>
      <c r="T248" s="137">
        <f t="shared" si="53"/>
        <v>0</v>
      </c>
      <c r="AR248" s="138" t="s">
        <v>569</v>
      </c>
      <c r="AT248" s="138" t="s">
        <v>123</v>
      </c>
      <c r="AU248" s="138" t="s">
        <v>82</v>
      </c>
      <c r="AY248" s="17" t="s">
        <v>121</v>
      </c>
      <c r="BE248" s="139">
        <f t="shared" si="54"/>
        <v>0</v>
      </c>
      <c r="BF248" s="139">
        <f t="shared" si="55"/>
        <v>0</v>
      </c>
      <c r="BG248" s="139">
        <f t="shared" si="56"/>
        <v>0</v>
      </c>
      <c r="BH248" s="139">
        <f t="shared" si="57"/>
        <v>0</v>
      </c>
      <c r="BI248" s="139">
        <f t="shared" si="58"/>
        <v>0</v>
      </c>
      <c r="BJ248" s="17" t="s">
        <v>80</v>
      </c>
      <c r="BK248" s="139">
        <f t="shared" si="59"/>
        <v>0</v>
      </c>
      <c r="BL248" s="17" t="s">
        <v>569</v>
      </c>
      <c r="BM248" s="138" t="s">
        <v>934</v>
      </c>
    </row>
    <row r="249" spans="2:65" s="1" customFormat="1" ht="16.5" customHeight="1">
      <c r="B249" s="32"/>
      <c r="C249" s="165" t="s">
        <v>935</v>
      </c>
      <c r="D249" s="165" t="s">
        <v>226</v>
      </c>
      <c r="E249" s="166" t="s">
        <v>781</v>
      </c>
      <c r="F249" s="167" t="s">
        <v>778</v>
      </c>
      <c r="G249" s="168" t="s">
        <v>573</v>
      </c>
      <c r="H249" s="169">
        <v>1</v>
      </c>
      <c r="I249" s="170"/>
      <c r="J249" s="171">
        <f t="shared" si="50"/>
        <v>0</v>
      </c>
      <c r="K249" s="167" t="s">
        <v>19</v>
      </c>
      <c r="L249" s="172"/>
      <c r="M249" s="173" t="s">
        <v>19</v>
      </c>
      <c r="N249" s="174" t="s">
        <v>43</v>
      </c>
      <c r="P249" s="136">
        <f t="shared" si="51"/>
        <v>0</v>
      </c>
      <c r="Q249" s="136">
        <v>0</v>
      </c>
      <c r="R249" s="136">
        <f t="shared" si="52"/>
        <v>0</v>
      </c>
      <c r="S249" s="136">
        <v>0</v>
      </c>
      <c r="T249" s="137">
        <f t="shared" si="53"/>
        <v>0</v>
      </c>
      <c r="AR249" s="138" t="s">
        <v>574</v>
      </c>
      <c r="AT249" s="138" t="s">
        <v>226</v>
      </c>
      <c r="AU249" s="138" t="s">
        <v>82</v>
      </c>
      <c r="AY249" s="17" t="s">
        <v>121</v>
      </c>
      <c r="BE249" s="139">
        <f t="shared" si="54"/>
        <v>0</v>
      </c>
      <c r="BF249" s="139">
        <f t="shared" si="55"/>
        <v>0</v>
      </c>
      <c r="BG249" s="139">
        <f t="shared" si="56"/>
        <v>0</v>
      </c>
      <c r="BH249" s="139">
        <f t="shared" si="57"/>
        <v>0</v>
      </c>
      <c r="BI249" s="139">
        <f t="shared" si="58"/>
        <v>0</v>
      </c>
      <c r="BJ249" s="17" t="s">
        <v>80</v>
      </c>
      <c r="BK249" s="139">
        <f t="shared" si="59"/>
        <v>0</v>
      </c>
      <c r="BL249" s="17" t="s">
        <v>569</v>
      </c>
      <c r="BM249" s="138" t="s">
        <v>936</v>
      </c>
    </row>
    <row r="250" spans="2:65" s="1" customFormat="1" ht="16.5" customHeight="1">
      <c r="B250" s="32"/>
      <c r="C250" s="127" t="s">
        <v>937</v>
      </c>
      <c r="D250" s="127" t="s">
        <v>123</v>
      </c>
      <c r="E250" s="128" t="s">
        <v>784</v>
      </c>
      <c r="F250" s="129" t="s">
        <v>785</v>
      </c>
      <c r="G250" s="130" t="s">
        <v>568</v>
      </c>
      <c r="H250" s="131">
        <v>0.44</v>
      </c>
      <c r="I250" s="132"/>
      <c r="J250" s="133">
        <f t="shared" si="50"/>
        <v>0</v>
      </c>
      <c r="K250" s="129" t="s">
        <v>19</v>
      </c>
      <c r="L250" s="32"/>
      <c r="M250" s="134" t="s">
        <v>19</v>
      </c>
      <c r="N250" s="135" t="s">
        <v>43</v>
      </c>
      <c r="P250" s="136">
        <f t="shared" si="51"/>
        <v>0</v>
      </c>
      <c r="Q250" s="136">
        <v>0</v>
      </c>
      <c r="R250" s="136">
        <f t="shared" si="52"/>
        <v>0</v>
      </c>
      <c r="S250" s="136">
        <v>0</v>
      </c>
      <c r="T250" s="137">
        <f t="shared" si="53"/>
        <v>0</v>
      </c>
      <c r="AR250" s="138" t="s">
        <v>569</v>
      </c>
      <c r="AT250" s="138" t="s">
        <v>123</v>
      </c>
      <c r="AU250" s="138" t="s">
        <v>82</v>
      </c>
      <c r="AY250" s="17" t="s">
        <v>121</v>
      </c>
      <c r="BE250" s="139">
        <f t="shared" si="54"/>
        <v>0</v>
      </c>
      <c r="BF250" s="139">
        <f t="shared" si="55"/>
        <v>0</v>
      </c>
      <c r="BG250" s="139">
        <f t="shared" si="56"/>
        <v>0</v>
      </c>
      <c r="BH250" s="139">
        <f t="shared" si="57"/>
        <v>0</v>
      </c>
      <c r="BI250" s="139">
        <f t="shared" si="58"/>
        <v>0</v>
      </c>
      <c r="BJ250" s="17" t="s">
        <v>80</v>
      </c>
      <c r="BK250" s="139">
        <f t="shared" si="59"/>
        <v>0</v>
      </c>
      <c r="BL250" s="17" t="s">
        <v>569</v>
      </c>
      <c r="BM250" s="138" t="s">
        <v>938</v>
      </c>
    </row>
    <row r="251" spans="2:47" s="1" customFormat="1" ht="19.5">
      <c r="B251" s="32"/>
      <c r="D251" s="145" t="s">
        <v>576</v>
      </c>
      <c r="F251" s="178" t="s">
        <v>787</v>
      </c>
      <c r="I251" s="142"/>
      <c r="L251" s="32"/>
      <c r="M251" s="143"/>
      <c r="T251" s="53"/>
      <c r="AT251" s="17" t="s">
        <v>576</v>
      </c>
      <c r="AU251" s="17" t="s">
        <v>82</v>
      </c>
    </row>
    <row r="252" spans="2:65" s="1" customFormat="1" ht="16.5" customHeight="1">
      <c r="B252" s="32"/>
      <c r="C252" s="165" t="s">
        <v>939</v>
      </c>
      <c r="D252" s="165" t="s">
        <v>226</v>
      </c>
      <c r="E252" s="166" t="s">
        <v>789</v>
      </c>
      <c r="F252" s="167" t="s">
        <v>790</v>
      </c>
      <c r="G252" s="168" t="s">
        <v>573</v>
      </c>
      <c r="H252" s="169">
        <v>1</v>
      </c>
      <c r="I252" s="170"/>
      <c r="J252" s="171">
        <f>ROUND(I252*H252,2)</f>
        <v>0</v>
      </c>
      <c r="K252" s="167" t="s">
        <v>19</v>
      </c>
      <c r="L252" s="172"/>
      <c r="M252" s="173" t="s">
        <v>19</v>
      </c>
      <c r="N252" s="174" t="s">
        <v>43</v>
      </c>
      <c r="P252" s="136">
        <f>O252*H252</f>
        <v>0</v>
      </c>
      <c r="Q252" s="136">
        <v>0</v>
      </c>
      <c r="R252" s="136">
        <f>Q252*H252</f>
        <v>0</v>
      </c>
      <c r="S252" s="136">
        <v>0</v>
      </c>
      <c r="T252" s="137">
        <f>S252*H252</f>
        <v>0</v>
      </c>
      <c r="AR252" s="138" t="s">
        <v>574</v>
      </c>
      <c r="AT252" s="138" t="s">
        <v>226</v>
      </c>
      <c r="AU252" s="138" t="s">
        <v>82</v>
      </c>
      <c r="AY252" s="17" t="s">
        <v>121</v>
      </c>
      <c r="BE252" s="139">
        <f>IF(N252="základní",J252,0)</f>
        <v>0</v>
      </c>
      <c r="BF252" s="139">
        <f>IF(N252="snížená",J252,0)</f>
        <v>0</v>
      </c>
      <c r="BG252" s="139">
        <f>IF(N252="zákl. přenesená",J252,0)</f>
        <v>0</v>
      </c>
      <c r="BH252" s="139">
        <f>IF(N252="sníž. přenesená",J252,0)</f>
        <v>0</v>
      </c>
      <c r="BI252" s="139">
        <f>IF(N252="nulová",J252,0)</f>
        <v>0</v>
      </c>
      <c r="BJ252" s="17" t="s">
        <v>80</v>
      </c>
      <c r="BK252" s="139">
        <f>ROUND(I252*H252,2)</f>
        <v>0</v>
      </c>
      <c r="BL252" s="17" t="s">
        <v>569</v>
      </c>
      <c r="BM252" s="138" t="s">
        <v>940</v>
      </c>
    </row>
    <row r="253" spans="2:63" s="11" customFormat="1" ht="22.9" customHeight="1">
      <c r="B253" s="115"/>
      <c r="D253" s="116" t="s">
        <v>71</v>
      </c>
      <c r="E253" s="125" t="s">
        <v>941</v>
      </c>
      <c r="F253" s="125" t="s">
        <v>942</v>
      </c>
      <c r="I253" s="118"/>
      <c r="J253" s="126">
        <f>BK253</f>
        <v>0</v>
      </c>
      <c r="L253" s="115"/>
      <c r="M253" s="120"/>
      <c r="P253" s="121">
        <f>SUM(P254:P271)</f>
        <v>0</v>
      </c>
      <c r="R253" s="121">
        <f>SUM(R254:R271)</f>
        <v>0.0713</v>
      </c>
      <c r="T253" s="122">
        <f>SUM(T254:T271)</f>
        <v>0</v>
      </c>
      <c r="AR253" s="116" t="s">
        <v>142</v>
      </c>
      <c r="AT253" s="123" t="s">
        <v>71</v>
      </c>
      <c r="AU253" s="123" t="s">
        <v>80</v>
      </c>
      <c r="AY253" s="116" t="s">
        <v>121</v>
      </c>
      <c r="BK253" s="124">
        <f>SUM(BK254:BK271)</f>
        <v>0</v>
      </c>
    </row>
    <row r="254" spans="2:65" s="1" customFormat="1" ht="16.5" customHeight="1">
      <c r="B254" s="32"/>
      <c r="C254" s="127" t="s">
        <v>943</v>
      </c>
      <c r="D254" s="127" t="s">
        <v>123</v>
      </c>
      <c r="E254" s="128" t="s">
        <v>678</v>
      </c>
      <c r="F254" s="129" t="s">
        <v>679</v>
      </c>
      <c r="G254" s="130" t="s">
        <v>172</v>
      </c>
      <c r="H254" s="131">
        <v>43</v>
      </c>
      <c r="I254" s="132"/>
      <c r="J254" s="133">
        <f aca="true" t="shared" si="60" ref="J254:J271">ROUND(I254*H254,2)</f>
        <v>0</v>
      </c>
      <c r="K254" s="129" t="s">
        <v>19</v>
      </c>
      <c r="L254" s="32"/>
      <c r="M254" s="134" t="s">
        <v>19</v>
      </c>
      <c r="N254" s="135" t="s">
        <v>43</v>
      </c>
      <c r="P254" s="136">
        <f aca="true" t="shared" si="61" ref="P254:P271">O254*H254</f>
        <v>0</v>
      </c>
      <c r="Q254" s="136">
        <v>0</v>
      </c>
      <c r="R254" s="136">
        <f aca="true" t="shared" si="62" ref="R254:R271">Q254*H254</f>
        <v>0</v>
      </c>
      <c r="S254" s="136">
        <v>0</v>
      </c>
      <c r="T254" s="137">
        <f aca="true" t="shared" si="63" ref="T254:T271">S254*H254</f>
        <v>0</v>
      </c>
      <c r="AR254" s="138" t="s">
        <v>569</v>
      </c>
      <c r="AT254" s="138" t="s">
        <v>123</v>
      </c>
      <c r="AU254" s="138" t="s">
        <v>82</v>
      </c>
      <c r="AY254" s="17" t="s">
        <v>121</v>
      </c>
      <c r="BE254" s="139">
        <f aca="true" t="shared" si="64" ref="BE254:BE271">IF(N254="základní",J254,0)</f>
        <v>0</v>
      </c>
      <c r="BF254" s="139">
        <f aca="true" t="shared" si="65" ref="BF254:BF271">IF(N254="snížená",J254,0)</f>
        <v>0</v>
      </c>
      <c r="BG254" s="139">
        <f aca="true" t="shared" si="66" ref="BG254:BG271">IF(N254="zákl. přenesená",J254,0)</f>
        <v>0</v>
      </c>
      <c r="BH254" s="139">
        <f aca="true" t="shared" si="67" ref="BH254:BH271">IF(N254="sníž. přenesená",J254,0)</f>
        <v>0</v>
      </c>
      <c r="BI254" s="139">
        <f aca="true" t="shared" si="68" ref="BI254:BI271">IF(N254="nulová",J254,0)</f>
        <v>0</v>
      </c>
      <c r="BJ254" s="17" t="s">
        <v>80</v>
      </c>
      <c r="BK254" s="139">
        <f aca="true" t="shared" si="69" ref="BK254:BK271">ROUND(I254*H254,2)</f>
        <v>0</v>
      </c>
      <c r="BL254" s="17" t="s">
        <v>569</v>
      </c>
      <c r="BM254" s="138" t="s">
        <v>944</v>
      </c>
    </row>
    <row r="255" spans="2:65" s="1" customFormat="1" ht="16.5" customHeight="1">
      <c r="B255" s="32"/>
      <c r="C255" s="127" t="s">
        <v>945</v>
      </c>
      <c r="D255" s="127" t="s">
        <v>123</v>
      </c>
      <c r="E255" s="128" t="s">
        <v>681</v>
      </c>
      <c r="F255" s="129" t="s">
        <v>682</v>
      </c>
      <c r="G255" s="130" t="s">
        <v>172</v>
      </c>
      <c r="H255" s="131">
        <v>43</v>
      </c>
      <c r="I255" s="132"/>
      <c r="J255" s="133">
        <f t="shared" si="60"/>
        <v>0</v>
      </c>
      <c r="K255" s="129" t="s">
        <v>19</v>
      </c>
      <c r="L255" s="32"/>
      <c r="M255" s="134" t="s">
        <v>19</v>
      </c>
      <c r="N255" s="135" t="s">
        <v>43</v>
      </c>
      <c r="P255" s="136">
        <f t="shared" si="61"/>
        <v>0</v>
      </c>
      <c r="Q255" s="136">
        <v>0</v>
      </c>
      <c r="R255" s="136">
        <f t="shared" si="62"/>
        <v>0</v>
      </c>
      <c r="S255" s="136">
        <v>0</v>
      </c>
      <c r="T255" s="137">
        <f t="shared" si="63"/>
        <v>0</v>
      </c>
      <c r="AR255" s="138" t="s">
        <v>569</v>
      </c>
      <c r="AT255" s="138" t="s">
        <v>123</v>
      </c>
      <c r="AU255" s="138" t="s">
        <v>82</v>
      </c>
      <c r="AY255" s="17" t="s">
        <v>121</v>
      </c>
      <c r="BE255" s="139">
        <f t="shared" si="64"/>
        <v>0</v>
      </c>
      <c r="BF255" s="139">
        <f t="shared" si="65"/>
        <v>0</v>
      </c>
      <c r="BG255" s="139">
        <f t="shared" si="66"/>
        <v>0</v>
      </c>
      <c r="BH255" s="139">
        <f t="shared" si="67"/>
        <v>0</v>
      </c>
      <c r="BI255" s="139">
        <f t="shared" si="68"/>
        <v>0</v>
      </c>
      <c r="BJ255" s="17" t="s">
        <v>80</v>
      </c>
      <c r="BK255" s="139">
        <f t="shared" si="69"/>
        <v>0</v>
      </c>
      <c r="BL255" s="17" t="s">
        <v>569</v>
      </c>
      <c r="BM255" s="138" t="s">
        <v>946</v>
      </c>
    </row>
    <row r="256" spans="2:65" s="1" customFormat="1" ht="16.5" customHeight="1">
      <c r="B256" s="32"/>
      <c r="C256" s="127" t="s">
        <v>947</v>
      </c>
      <c r="D256" s="127" t="s">
        <v>123</v>
      </c>
      <c r="E256" s="128" t="s">
        <v>651</v>
      </c>
      <c r="F256" s="129" t="s">
        <v>652</v>
      </c>
      <c r="G256" s="130" t="s">
        <v>568</v>
      </c>
      <c r="H256" s="131">
        <v>0.6</v>
      </c>
      <c r="I256" s="132"/>
      <c r="J256" s="133">
        <f t="shared" si="60"/>
        <v>0</v>
      </c>
      <c r="K256" s="129" t="s">
        <v>19</v>
      </c>
      <c r="L256" s="32"/>
      <c r="M256" s="134" t="s">
        <v>19</v>
      </c>
      <c r="N256" s="135" t="s">
        <v>43</v>
      </c>
      <c r="P256" s="136">
        <f t="shared" si="61"/>
        <v>0</v>
      </c>
      <c r="Q256" s="136">
        <v>0</v>
      </c>
      <c r="R256" s="136">
        <f t="shared" si="62"/>
        <v>0</v>
      </c>
      <c r="S256" s="136">
        <v>0</v>
      </c>
      <c r="T256" s="137">
        <f t="shared" si="63"/>
        <v>0</v>
      </c>
      <c r="AR256" s="138" t="s">
        <v>569</v>
      </c>
      <c r="AT256" s="138" t="s">
        <v>123</v>
      </c>
      <c r="AU256" s="138" t="s">
        <v>82</v>
      </c>
      <c r="AY256" s="17" t="s">
        <v>121</v>
      </c>
      <c r="BE256" s="139">
        <f t="shared" si="64"/>
        <v>0</v>
      </c>
      <c r="BF256" s="139">
        <f t="shared" si="65"/>
        <v>0</v>
      </c>
      <c r="BG256" s="139">
        <f t="shared" si="66"/>
        <v>0</v>
      </c>
      <c r="BH256" s="139">
        <f t="shared" si="67"/>
        <v>0</v>
      </c>
      <c r="BI256" s="139">
        <f t="shared" si="68"/>
        <v>0</v>
      </c>
      <c r="BJ256" s="17" t="s">
        <v>80</v>
      </c>
      <c r="BK256" s="139">
        <f t="shared" si="69"/>
        <v>0</v>
      </c>
      <c r="BL256" s="17" t="s">
        <v>569</v>
      </c>
      <c r="BM256" s="138" t="s">
        <v>948</v>
      </c>
    </row>
    <row r="257" spans="2:65" s="1" customFormat="1" ht="16.5" customHeight="1">
      <c r="B257" s="32"/>
      <c r="C257" s="165" t="s">
        <v>949</v>
      </c>
      <c r="D257" s="165" t="s">
        <v>226</v>
      </c>
      <c r="E257" s="166" t="s">
        <v>654</v>
      </c>
      <c r="F257" s="167" t="s">
        <v>655</v>
      </c>
      <c r="G257" s="168" t="s">
        <v>172</v>
      </c>
      <c r="H257" s="169">
        <v>43</v>
      </c>
      <c r="I257" s="170"/>
      <c r="J257" s="171">
        <f t="shared" si="60"/>
        <v>0</v>
      </c>
      <c r="K257" s="167" t="s">
        <v>19</v>
      </c>
      <c r="L257" s="172"/>
      <c r="M257" s="173" t="s">
        <v>19</v>
      </c>
      <c r="N257" s="174" t="s">
        <v>43</v>
      </c>
      <c r="P257" s="136">
        <f t="shared" si="61"/>
        <v>0</v>
      </c>
      <c r="Q257" s="136">
        <v>0</v>
      </c>
      <c r="R257" s="136">
        <f t="shared" si="62"/>
        <v>0</v>
      </c>
      <c r="S257" s="136">
        <v>0</v>
      </c>
      <c r="T257" s="137">
        <f t="shared" si="63"/>
        <v>0</v>
      </c>
      <c r="AR257" s="138" t="s">
        <v>574</v>
      </c>
      <c r="AT257" s="138" t="s">
        <v>226</v>
      </c>
      <c r="AU257" s="138" t="s">
        <v>82</v>
      </c>
      <c r="AY257" s="17" t="s">
        <v>121</v>
      </c>
      <c r="BE257" s="139">
        <f t="shared" si="64"/>
        <v>0</v>
      </c>
      <c r="BF257" s="139">
        <f t="shared" si="65"/>
        <v>0</v>
      </c>
      <c r="BG257" s="139">
        <f t="shared" si="66"/>
        <v>0</v>
      </c>
      <c r="BH257" s="139">
        <f t="shared" si="67"/>
        <v>0</v>
      </c>
      <c r="BI257" s="139">
        <f t="shared" si="68"/>
        <v>0</v>
      </c>
      <c r="BJ257" s="17" t="s">
        <v>80</v>
      </c>
      <c r="BK257" s="139">
        <f t="shared" si="69"/>
        <v>0</v>
      </c>
      <c r="BL257" s="17" t="s">
        <v>569</v>
      </c>
      <c r="BM257" s="138" t="s">
        <v>950</v>
      </c>
    </row>
    <row r="258" spans="2:65" s="1" customFormat="1" ht="16.5" customHeight="1">
      <c r="B258" s="32"/>
      <c r="C258" s="127" t="s">
        <v>951</v>
      </c>
      <c r="D258" s="127" t="s">
        <v>123</v>
      </c>
      <c r="E258" s="128" t="s">
        <v>657</v>
      </c>
      <c r="F258" s="129" t="s">
        <v>658</v>
      </c>
      <c r="G258" s="130" t="s">
        <v>568</v>
      </c>
      <c r="H258" s="131">
        <v>0.43</v>
      </c>
      <c r="I258" s="132"/>
      <c r="J258" s="133">
        <f t="shared" si="60"/>
        <v>0</v>
      </c>
      <c r="K258" s="129" t="s">
        <v>19</v>
      </c>
      <c r="L258" s="32"/>
      <c r="M258" s="134" t="s">
        <v>19</v>
      </c>
      <c r="N258" s="135" t="s">
        <v>43</v>
      </c>
      <c r="P258" s="136">
        <f t="shared" si="61"/>
        <v>0</v>
      </c>
      <c r="Q258" s="136">
        <v>0</v>
      </c>
      <c r="R258" s="136">
        <f t="shared" si="62"/>
        <v>0</v>
      </c>
      <c r="S258" s="136">
        <v>0</v>
      </c>
      <c r="T258" s="137">
        <f t="shared" si="63"/>
        <v>0</v>
      </c>
      <c r="AR258" s="138" t="s">
        <v>569</v>
      </c>
      <c r="AT258" s="138" t="s">
        <v>123</v>
      </c>
      <c r="AU258" s="138" t="s">
        <v>82</v>
      </c>
      <c r="AY258" s="17" t="s">
        <v>121</v>
      </c>
      <c r="BE258" s="139">
        <f t="shared" si="64"/>
        <v>0</v>
      </c>
      <c r="BF258" s="139">
        <f t="shared" si="65"/>
        <v>0</v>
      </c>
      <c r="BG258" s="139">
        <f t="shared" si="66"/>
        <v>0</v>
      </c>
      <c r="BH258" s="139">
        <f t="shared" si="67"/>
        <v>0</v>
      </c>
      <c r="BI258" s="139">
        <f t="shared" si="68"/>
        <v>0</v>
      </c>
      <c r="BJ258" s="17" t="s">
        <v>80</v>
      </c>
      <c r="BK258" s="139">
        <f t="shared" si="69"/>
        <v>0</v>
      </c>
      <c r="BL258" s="17" t="s">
        <v>569</v>
      </c>
      <c r="BM258" s="138" t="s">
        <v>952</v>
      </c>
    </row>
    <row r="259" spans="2:65" s="1" customFormat="1" ht="16.5" customHeight="1">
      <c r="B259" s="32"/>
      <c r="C259" s="165" t="s">
        <v>953</v>
      </c>
      <c r="D259" s="165" t="s">
        <v>226</v>
      </c>
      <c r="E259" s="166" t="s">
        <v>690</v>
      </c>
      <c r="F259" s="167" t="s">
        <v>658</v>
      </c>
      <c r="G259" s="168" t="s">
        <v>172</v>
      </c>
      <c r="H259" s="169">
        <v>43</v>
      </c>
      <c r="I259" s="170"/>
      <c r="J259" s="171">
        <f t="shared" si="60"/>
        <v>0</v>
      </c>
      <c r="K259" s="167" t="s">
        <v>19</v>
      </c>
      <c r="L259" s="172"/>
      <c r="M259" s="173" t="s">
        <v>19</v>
      </c>
      <c r="N259" s="174" t="s">
        <v>43</v>
      </c>
      <c r="P259" s="136">
        <f t="shared" si="61"/>
        <v>0</v>
      </c>
      <c r="Q259" s="136">
        <v>0</v>
      </c>
      <c r="R259" s="136">
        <f t="shared" si="62"/>
        <v>0</v>
      </c>
      <c r="S259" s="136">
        <v>0</v>
      </c>
      <c r="T259" s="137">
        <f t="shared" si="63"/>
        <v>0</v>
      </c>
      <c r="AR259" s="138" t="s">
        <v>574</v>
      </c>
      <c r="AT259" s="138" t="s">
        <v>226</v>
      </c>
      <c r="AU259" s="138" t="s">
        <v>82</v>
      </c>
      <c r="AY259" s="17" t="s">
        <v>121</v>
      </c>
      <c r="BE259" s="139">
        <f t="shared" si="64"/>
        <v>0</v>
      </c>
      <c r="BF259" s="139">
        <f t="shared" si="65"/>
        <v>0</v>
      </c>
      <c r="BG259" s="139">
        <f t="shared" si="66"/>
        <v>0</v>
      </c>
      <c r="BH259" s="139">
        <f t="shared" si="67"/>
        <v>0</v>
      </c>
      <c r="BI259" s="139">
        <f t="shared" si="68"/>
        <v>0</v>
      </c>
      <c r="BJ259" s="17" t="s">
        <v>80</v>
      </c>
      <c r="BK259" s="139">
        <f t="shared" si="69"/>
        <v>0</v>
      </c>
      <c r="BL259" s="17" t="s">
        <v>569</v>
      </c>
      <c r="BM259" s="138" t="s">
        <v>954</v>
      </c>
    </row>
    <row r="260" spans="2:65" s="1" customFormat="1" ht="16.5" customHeight="1">
      <c r="B260" s="32"/>
      <c r="C260" s="127" t="s">
        <v>955</v>
      </c>
      <c r="D260" s="127" t="s">
        <v>123</v>
      </c>
      <c r="E260" s="128" t="s">
        <v>692</v>
      </c>
      <c r="F260" s="129" t="s">
        <v>643</v>
      </c>
      <c r="G260" s="130" t="s">
        <v>172</v>
      </c>
      <c r="H260" s="131">
        <v>110</v>
      </c>
      <c r="I260" s="132"/>
      <c r="J260" s="133">
        <f t="shared" si="60"/>
        <v>0</v>
      </c>
      <c r="K260" s="129" t="s">
        <v>19</v>
      </c>
      <c r="L260" s="32"/>
      <c r="M260" s="134" t="s">
        <v>19</v>
      </c>
      <c r="N260" s="135" t="s">
        <v>43</v>
      </c>
      <c r="P260" s="136">
        <f t="shared" si="61"/>
        <v>0</v>
      </c>
      <c r="Q260" s="136">
        <v>0</v>
      </c>
      <c r="R260" s="136">
        <f t="shared" si="62"/>
        <v>0</v>
      </c>
      <c r="S260" s="136">
        <v>0</v>
      </c>
      <c r="T260" s="137">
        <f t="shared" si="63"/>
        <v>0</v>
      </c>
      <c r="AR260" s="138" t="s">
        <v>569</v>
      </c>
      <c r="AT260" s="138" t="s">
        <v>123</v>
      </c>
      <c r="AU260" s="138" t="s">
        <v>82</v>
      </c>
      <c r="AY260" s="17" t="s">
        <v>121</v>
      </c>
      <c r="BE260" s="139">
        <f t="shared" si="64"/>
        <v>0</v>
      </c>
      <c r="BF260" s="139">
        <f t="shared" si="65"/>
        <v>0</v>
      </c>
      <c r="BG260" s="139">
        <f t="shared" si="66"/>
        <v>0</v>
      </c>
      <c r="BH260" s="139">
        <f t="shared" si="67"/>
        <v>0</v>
      </c>
      <c r="BI260" s="139">
        <f t="shared" si="68"/>
        <v>0</v>
      </c>
      <c r="BJ260" s="17" t="s">
        <v>80</v>
      </c>
      <c r="BK260" s="139">
        <f t="shared" si="69"/>
        <v>0</v>
      </c>
      <c r="BL260" s="17" t="s">
        <v>569</v>
      </c>
      <c r="BM260" s="138" t="s">
        <v>956</v>
      </c>
    </row>
    <row r="261" spans="2:65" s="1" customFormat="1" ht="16.5" customHeight="1">
      <c r="B261" s="32"/>
      <c r="C261" s="127" t="s">
        <v>957</v>
      </c>
      <c r="D261" s="127" t="s">
        <v>123</v>
      </c>
      <c r="E261" s="128" t="s">
        <v>694</v>
      </c>
      <c r="F261" s="129" t="s">
        <v>646</v>
      </c>
      <c r="G261" s="130" t="s">
        <v>172</v>
      </c>
      <c r="H261" s="131">
        <v>110</v>
      </c>
      <c r="I261" s="132"/>
      <c r="J261" s="133">
        <f t="shared" si="60"/>
        <v>0</v>
      </c>
      <c r="K261" s="129" t="s">
        <v>19</v>
      </c>
      <c r="L261" s="32"/>
      <c r="M261" s="134" t="s">
        <v>19</v>
      </c>
      <c r="N261" s="135" t="s">
        <v>43</v>
      </c>
      <c r="P261" s="136">
        <f t="shared" si="61"/>
        <v>0</v>
      </c>
      <c r="Q261" s="136">
        <v>0</v>
      </c>
      <c r="R261" s="136">
        <f t="shared" si="62"/>
        <v>0</v>
      </c>
      <c r="S261" s="136">
        <v>0</v>
      </c>
      <c r="T261" s="137">
        <f t="shared" si="63"/>
        <v>0</v>
      </c>
      <c r="AR261" s="138" t="s">
        <v>569</v>
      </c>
      <c r="AT261" s="138" t="s">
        <v>123</v>
      </c>
      <c r="AU261" s="138" t="s">
        <v>82</v>
      </c>
      <c r="AY261" s="17" t="s">
        <v>121</v>
      </c>
      <c r="BE261" s="139">
        <f t="shared" si="64"/>
        <v>0</v>
      </c>
      <c r="BF261" s="139">
        <f t="shared" si="65"/>
        <v>0</v>
      </c>
      <c r="BG261" s="139">
        <f t="shared" si="66"/>
        <v>0</v>
      </c>
      <c r="BH261" s="139">
        <f t="shared" si="67"/>
        <v>0</v>
      </c>
      <c r="BI261" s="139">
        <f t="shared" si="68"/>
        <v>0</v>
      </c>
      <c r="BJ261" s="17" t="s">
        <v>80</v>
      </c>
      <c r="BK261" s="139">
        <f t="shared" si="69"/>
        <v>0</v>
      </c>
      <c r="BL261" s="17" t="s">
        <v>569</v>
      </c>
      <c r="BM261" s="138" t="s">
        <v>958</v>
      </c>
    </row>
    <row r="262" spans="2:65" s="1" customFormat="1" ht="16.5" customHeight="1">
      <c r="B262" s="32"/>
      <c r="C262" s="165" t="s">
        <v>959</v>
      </c>
      <c r="D262" s="165" t="s">
        <v>226</v>
      </c>
      <c r="E262" s="166" t="s">
        <v>622</v>
      </c>
      <c r="F262" s="167" t="s">
        <v>623</v>
      </c>
      <c r="G262" s="168" t="s">
        <v>172</v>
      </c>
      <c r="H262" s="169">
        <v>115</v>
      </c>
      <c r="I262" s="170"/>
      <c r="J262" s="171">
        <f t="shared" si="60"/>
        <v>0</v>
      </c>
      <c r="K262" s="167" t="s">
        <v>19</v>
      </c>
      <c r="L262" s="172"/>
      <c r="M262" s="173" t="s">
        <v>19</v>
      </c>
      <c r="N262" s="174" t="s">
        <v>43</v>
      </c>
      <c r="P262" s="136">
        <f t="shared" si="61"/>
        <v>0</v>
      </c>
      <c r="Q262" s="136">
        <v>0.00062</v>
      </c>
      <c r="R262" s="136">
        <f t="shared" si="62"/>
        <v>0.0713</v>
      </c>
      <c r="S262" s="136">
        <v>0</v>
      </c>
      <c r="T262" s="137">
        <f t="shared" si="63"/>
        <v>0</v>
      </c>
      <c r="AR262" s="138" t="s">
        <v>574</v>
      </c>
      <c r="AT262" s="138" t="s">
        <v>226</v>
      </c>
      <c r="AU262" s="138" t="s">
        <v>82</v>
      </c>
      <c r="AY262" s="17" t="s">
        <v>121</v>
      </c>
      <c r="BE262" s="139">
        <f t="shared" si="64"/>
        <v>0</v>
      </c>
      <c r="BF262" s="139">
        <f t="shared" si="65"/>
        <v>0</v>
      </c>
      <c r="BG262" s="139">
        <f t="shared" si="66"/>
        <v>0</v>
      </c>
      <c r="BH262" s="139">
        <f t="shared" si="67"/>
        <v>0</v>
      </c>
      <c r="BI262" s="139">
        <f t="shared" si="68"/>
        <v>0</v>
      </c>
      <c r="BJ262" s="17" t="s">
        <v>80</v>
      </c>
      <c r="BK262" s="139">
        <f t="shared" si="69"/>
        <v>0</v>
      </c>
      <c r="BL262" s="17" t="s">
        <v>569</v>
      </c>
      <c r="BM262" s="138" t="s">
        <v>960</v>
      </c>
    </row>
    <row r="263" spans="2:65" s="1" customFormat="1" ht="16.5" customHeight="1">
      <c r="B263" s="32"/>
      <c r="C263" s="127" t="s">
        <v>961</v>
      </c>
      <c r="D263" s="127" t="s">
        <v>123</v>
      </c>
      <c r="E263" s="128" t="s">
        <v>636</v>
      </c>
      <c r="F263" s="129" t="s">
        <v>637</v>
      </c>
      <c r="G263" s="130" t="s">
        <v>172</v>
      </c>
      <c r="H263" s="131">
        <v>10</v>
      </c>
      <c r="I263" s="132"/>
      <c r="J263" s="133">
        <f t="shared" si="60"/>
        <v>0</v>
      </c>
      <c r="K263" s="129" t="s">
        <v>19</v>
      </c>
      <c r="L263" s="32"/>
      <c r="M263" s="134" t="s">
        <v>19</v>
      </c>
      <c r="N263" s="135" t="s">
        <v>43</v>
      </c>
      <c r="P263" s="136">
        <f t="shared" si="61"/>
        <v>0</v>
      </c>
      <c r="Q263" s="136">
        <v>0</v>
      </c>
      <c r="R263" s="136">
        <f t="shared" si="62"/>
        <v>0</v>
      </c>
      <c r="S263" s="136">
        <v>0</v>
      </c>
      <c r="T263" s="137">
        <f t="shared" si="63"/>
        <v>0</v>
      </c>
      <c r="AR263" s="138" t="s">
        <v>569</v>
      </c>
      <c r="AT263" s="138" t="s">
        <v>123</v>
      </c>
      <c r="AU263" s="138" t="s">
        <v>82</v>
      </c>
      <c r="AY263" s="17" t="s">
        <v>121</v>
      </c>
      <c r="BE263" s="139">
        <f t="shared" si="64"/>
        <v>0</v>
      </c>
      <c r="BF263" s="139">
        <f t="shared" si="65"/>
        <v>0</v>
      </c>
      <c r="BG263" s="139">
        <f t="shared" si="66"/>
        <v>0</v>
      </c>
      <c r="BH263" s="139">
        <f t="shared" si="67"/>
        <v>0</v>
      </c>
      <c r="BI263" s="139">
        <f t="shared" si="68"/>
        <v>0</v>
      </c>
      <c r="BJ263" s="17" t="s">
        <v>80</v>
      </c>
      <c r="BK263" s="139">
        <f t="shared" si="69"/>
        <v>0</v>
      </c>
      <c r="BL263" s="17" t="s">
        <v>569</v>
      </c>
      <c r="BM263" s="138" t="s">
        <v>962</v>
      </c>
    </row>
    <row r="264" spans="2:65" s="1" customFormat="1" ht="16.5" customHeight="1">
      <c r="B264" s="32"/>
      <c r="C264" s="127" t="s">
        <v>963</v>
      </c>
      <c r="D264" s="127" t="s">
        <v>123</v>
      </c>
      <c r="E264" s="128" t="s">
        <v>639</v>
      </c>
      <c r="F264" s="129" t="s">
        <v>640</v>
      </c>
      <c r="G264" s="130" t="s">
        <v>172</v>
      </c>
      <c r="H264" s="131">
        <v>10</v>
      </c>
      <c r="I264" s="132"/>
      <c r="J264" s="133">
        <f t="shared" si="60"/>
        <v>0</v>
      </c>
      <c r="K264" s="129" t="s">
        <v>19</v>
      </c>
      <c r="L264" s="32"/>
      <c r="M264" s="134" t="s">
        <v>19</v>
      </c>
      <c r="N264" s="135" t="s">
        <v>43</v>
      </c>
      <c r="P264" s="136">
        <f t="shared" si="61"/>
        <v>0</v>
      </c>
      <c r="Q264" s="136">
        <v>0</v>
      </c>
      <c r="R264" s="136">
        <f t="shared" si="62"/>
        <v>0</v>
      </c>
      <c r="S264" s="136">
        <v>0</v>
      </c>
      <c r="T264" s="137">
        <f t="shared" si="63"/>
        <v>0</v>
      </c>
      <c r="AR264" s="138" t="s">
        <v>569</v>
      </c>
      <c r="AT264" s="138" t="s">
        <v>123</v>
      </c>
      <c r="AU264" s="138" t="s">
        <v>82</v>
      </c>
      <c r="AY264" s="17" t="s">
        <v>121</v>
      </c>
      <c r="BE264" s="139">
        <f t="shared" si="64"/>
        <v>0</v>
      </c>
      <c r="BF264" s="139">
        <f t="shared" si="65"/>
        <v>0</v>
      </c>
      <c r="BG264" s="139">
        <f t="shared" si="66"/>
        <v>0</v>
      </c>
      <c r="BH264" s="139">
        <f t="shared" si="67"/>
        <v>0</v>
      </c>
      <c r="BI264" s="139">
        <f t="shared" si="68"/>
        <v>0</v>
      </c>
      <c r="BJ264" s="17" t="s">
        <v>80</v>
      </c>
      <c r="BK264" s="139">
        <f t="shared" si="69"/>
        <v>0</v>
      </c>
      <c r="BL264" s="17" t="s">
        <v>569</v>
      </c>
      <c r="BM264" s="138" t="s">
        <v>964</v>
      </c>
    </row>
    <row r="265" spans="2:65" s="1" customFormat="1" ht="16.5" customHeight="1">
      <c r="B265" s="32"/>
      <c r="C265" s="127" t="s">
        <v>965</v>
      </c>
      <c r="D265" s="127" t="s">
        <v>123</v>
      </c>
      <c r="E265" s="128" t="s">
        <v>642</v>
      </c>
      <c r="F265" s="129" t="s">
        <v>643</v>
      </c>
      <c r="G265" s="130" t="s">
        <v>172</v>
      </c>
      <c r="H265" s="131">
        <v>10</v>
      </c>
      <c r="I265" s="132"/>
      <c r="J265" s="133">
        <f t="shared" si="60"/>
        <v>0</v>
      </c>
      <c r="K265" s="129" t="s">
        <v>19</v>
      </c>
      <c r="L265" s="32"/>
      <c r="M265" s="134" t="s">
        <v>19</v>
      </c>
      <c r="N265" s="135" t="s">
        <v>43</v>
      </c>
      <c r="P265" s="136">
        <f t="shared" si="61"/>
        <v>0</v>
      </c>
      <c r="Q265" s="136">
        <v>0</v>
      </c>
      <c r="R265" s="136">
        <f t="shared" si="62"/>
        <v>0</v>
      </c>
      <c r="S265" s="136">
        <v>0</v>
      </c>
      <c r="T265" s="137">
        <f t="shared" si="63"/>
        <v>0</v>
      </c>
      <c r="AR265" s="138" t="s">
        <v>569</v>
      </c>
      <c r="AT265" s="138" t="s">
        <v>123</v>
      </c>
      <c r="AU265" s="138" t="s">
        <v>82</v>
      </c>
      <c r="AY265" s="17" t="s">
        <v>121</v>
      </c>
      <c r="BE265" s="139">
        <f t="shared" si="64"/>
        <v>0</v>
      </c>
      <c r="BF265" s="139">
        <f t="shared" si="65"/>
        <v>0</v>
      </c>
      <c r="BG265" s="139">
        <f t="shared" si="66"/>
        <v>0</v>
      </c>
      <c r="BH265" s="139">
        <f t="shared" si="67"/>
        <v>0</v>
      </c>
      <c r="BI265" s="139">
        <f t="shared" si="68"/>
        <v>0</v>
      </c>
      <c r="BJ265" s="17" t="s">
        <v>80</v>
      </c>
      <c r="BK265" s="139">
        <f t="shared" si="69"/>
        <v>0</v>
      </c>
      <c r="BL265" s="17" t="s">
        <v>569</v>
      </c>
      <c r="BM265" s="138" t="s">
        <v>966</v>
      </c>
    </row>
    <row r="266" spans="2:65" s="1" customFormat="1" ht="16.5" customHeight="1">
      <c r="B266" s="32"/>
      <c r="C266" s="127" t="s">
        <v>967</v>
      </c>
      <c r="D266" s="127" t="s">
        <v>123</v>
      </c>
      <c r="E266" s="128" t="s">
        <v>645</v>
      </c>
      <c r="F266" s="129" t="s">
        <v>646</v>
      </c>
      <c r="G266" s="130" t="s">
        <v>172</v>
      </c>
      <c r="H266" s="131">
        <v>10</v>
      </c>
      <c r="I266" s="132"/>
      <c r="J266" s="133">
        <f t="shared" si="60"/>
        <v>0</v>
      </c>
      <c r="K266" s="129" t="s">
        <v>19</v>
      </c>
      <c r="L266" s="32"/>
      <c r="M266" s="134" t="s">
        <v>19</v>
      </c>
      <c r="N266" s="135" t="s">
        <v>43</v>
      </c>
      <c r="P266" s="136">
        <f t="shared" si="61"/>
        <v>0</v>
      </c>
      <c r="Q266" s="136">
        <v>0</v>
      </c>
      <c r="R266" s="136">
        <f t="shared" si="62"/>
        <v>0</v>
      </c>
      <c r="S266" s="136">
        <v>0</v>
      </c>
      <c r="T266" s="137">
        <f t="shared" si="63"/>
        <v>0</v>
      </c>
      <c r="AR266" s="138" t="s">
        <v>569</v>
      </c>
      <c r="AT266" s="138" t="s">
        <v>123</v>
      </c>
      <c r="AU266" s="138" t="s">
        <v>82</v>
      </c>
      <c r="AY266" s="17" t="s">
        <v>121</v>
      </c>
      <c r="BE266" s="139">
        <f t="shared" si="64"/>
        <v>0</v>
      </c>
      <c r="BF266" s="139">
        <f t="shared" si="65"/>
        <v>0</v>
      </c>
      <c r="BG266" s="139">
        <f t="shared" si="66"/>
        <v>0</v>
      </c>
      <c r="BH266" s="139">
        <f t="shared" si="67"/>
        <v>0</v>
      </c>
      <c r="BI266" s="139">
        <f t="shared" si="68"/>
        <v>0</v>
      </c>
      <c r="BJ266" s="17" t="s">
        <v>80</v>
      </c>
      <c r="BK266" s="139">
        <f t="shared" si="69"/>
        <v>0</v>
      </c>
      <c r="BL266" s="17" t="s">
        <v>569</v>
      </c>
      <c r="BM266" s="138" t="s">
        <v>968</v>
      </c>
    </row>
    <row r="267" spans="2:65" s="1" customFormat="1" ht="16.5" customHeight="1">
      <c r="B267" s="32"/>
      <c r="C267" s="127" t="s">
        <v>969</v>
      </c>
      <c r="D267" s="127" t="s">
        <v>123</v>
      </c>
      <c r="E267" s="128" t="s">
        <v>648</v>
      </c>
      <c r="F267" s="129" t="s">
        <v>649</v>
      </c>
      <c r="G267" s="130" t="s">
        <v>172</v>
      </c>
      <c r="H267" s="131">
        <v>10</v>
      </c>
      <c r="I267" s="132"/>
      <c r="J267" s="133">
        <f t="shared" si="60"/>
        <v>0</v>
      </c>
      <c r="K267" s="129" t="s">
        <v>19</v>
      </c>
      <c r="L267" s="32"/>
      <c r="M267" s="134" t="s">
        <v>19</v>
      </c>
      <c r="N267" s="135" t="s">
        <v>43</v>
      </c>
      <c r="P267" s="136">
        <f t="shared" si="61"/>
        <v>0</v>
      </c>
      <c r="Q267" s="136">
        <v>0</v>
      </c>
      <c r="R267" s="136">
        <f t="shared" si="62"/>
        <v>0</v>
      </c>
      <c r="S267" s="136">
        <v>0</v>
      </c>
      <c r="T267" s="137">
        <f t="shared" si="63"/>
        <v>0</v>
      </c>
      <c r="AR267" s="138" t="s">
        <v>569</v>
      </c>
      <c r="AT267" s="138" t="s">
        <v>123</v>
      </c>
      <c r="AU267" s="138" t="s">
        <v>82</v>
      </c>
      <c r="AY267" s="17" t="s">
        <v>121</v>
      </c>
      <c r="BE267" s="139">
        <f t="shared" si="64"/>
        <v>0</v>
      </c>
      <c r="BF267" s="139">
        <f t="shared" si="65"/>
        <v>0</v>
      </c>
      <c r="BG267" s="139">
        <f t="shared" si="66"/>
        <v>0</v>
      </c>
      <c r="BH267" s="139">
        <f t="shared" si="67"/>
        <v>0</v>
      </c>
      <c r="BI267" s="139">
        <f t="shared" si="68"/>
        <v>0</v>
      </c>
      <c r="BJ267" s="17" t="s">
        <v>80</v>
      </c>
      <c r="BK267" s="139">
        <f t="shared" si="69"/>
        <v>0</v>
      </c>
      <c r="BL267" s="17" t="s">
        <v>569</v>
      </c>
      <c r="BM267" s="138" t="s">
        <v>970</v>
      </c>
    </row>
    <row r="268" spans="2:65" s="1" customFormat="1" ht="16.5" customHeight="1">
      <c r="B268" s="32"/>
      <c r="C268" s="127" t="s">
        <v>971</v>
      </c>
      <c r="D268" s="127" t="s">
        <v>123</v>
      </c>
      <c r="E268" s="128" t="s">
        <v>651</v>
      </c>
      <c r="F268" s="129" t="s">
        <v>652</v>
      </c>
      <c r="G268" s="130" t="s">
        <v>568</v>
      </c>
      <c r="H268" s="131">
        <v>0.2</v>
      </c>
      <c r="I268" s="132"/>
      <c r="J268" s="133">
        <f t="shared" si="60"/>
        <v>0</v>
      </c>
      <c r="K268" s="129" t="s">
        <v>19</v>
      </c>
      <c r="L268" s="32"/>
      <c r="M268" s="134" t="s">
        <v>19</v>
      </c>
      <c r="N268" s="135" t="s">
        <v>43</v>
      </c>
      <c r="P268" s="136">
        <f t="shared" si="61"/>
        <v>0</v>
      </c>
      <c r="Q268" s="136">
        <v>0</v>
      </c>
      <c r="R268" s="136">
        <f t="shared" si="62"/>
        <v>0</v>
      </c>
      <c r="S268" s="136">
        <v>0</v>
      </c>
      <c r="T268" s="137">
        <f t="shared" si="63"/>
        <v>0</v>
      </c>
      <c r="AR268" s="138" t="s">
        <v>569</v>
      </c>
      <c r="AT268" s="138" t="s">
        <v>123</v>
      </c>
      <c r="AU268" s="138" t="s">
        <v>82</v>
      </c>
      <c r="AY268" s="17" t="s">
        <v>121</v>
      </c>
      <c r="BE268" s="139">
        <f t="shared" si="64"/>
        <v>0</v>
      </c>
      <c r="BF268" s="139">
        <f t="shared" si="65"/>
        <v>0</v>
      </c>
      <c r="BG268" s="139">
        <f t="shared" si="66"/>
        <v>0</v>
      </c>
      <c r="BH268" s="139">
        <f t="shared" si="67"/>
        <v>0</v>
      </c>
      <c r="BI268" s="139">
        <f t="shared" si="68"/>
        <v>0</v>
      </c>
      <c r="BJ268" s="17" t="s">
        <v>80</v>
      </c>
      <c r="BK268" s="139">
        <f t="shared" si="69"/>
        <v>0</v>
      </c>
      <c r="BL268" s="17" t="s">
        <v>569</v>
      </c>
      <c r="BM268" s="138" t="s">
        <v>972</v>
      </c>
    </row>
    <row r="269" spans="2:65" s="1" customFormat="1" ht="16.5" customHeight="1">
      <c r="B269" s="32"/>
      <c r="C269" s="165" t="s">
        <v>973</v>
      </c>
      <c r="D269" s="165" t="s">
        <v>226</v>
      </c>
      <c r="E269" s="166" t="s">
        <v>654</v>
      </c>
      <c r="F269" s="167" t="s">
        <v>655</v>
      </c>
      <c r="G269" s="168" t="s">
        <v>172</v>
      </c>
      <c r="H269" s="169">
        <v>10</v>
      </c>
      <c r="I269" s="170"/>
      <c r="J269" s="171">
        <f t="shared" si="60"/>
        <v>0</v>
      </c>
      <c r="K269" s="167" t="s">
        <v>19</v>
      </c>
      <c r="L269" s="172"/>
      <c r="M269" s="173" t="s">
        <v>19</v>
      </c>
      <c r="N269" s="174" t="s">
        <v>43</v>
      </c>
      <c r="P269" s="136">
        <f t="shared" si="61"/>
        <v>0</v>
      </c>
      <c r="Q269" s="136">
        <v>0</v>
      </c>
      <c r="R269" s="136">
        <f t="shared" si="62"/>
        <v>0</v>
      </c>
      <c r="S269" s="136">
        <v>0</v>
      </c>
      <c r="T269" s="137">
        <f t="shared" si="63"/>
        <v>0</v>
      </c>
      <c r="AR269" s="138" t="s">
        <v>574</v>
      </c>
      <c r="AT269" s="138" t="s">
        <v>226</v>
      </c>
      <c r="AU269" s="138" t="s">
        <v>82</v>
      </c>
      <c r="AY269" s="17" t="s">
        <v>121</v>
      </c>
      <c r="BE269" s="139">
        <f t="shared" si="64"/>
        <v>0</v>
      </c>
      <c r="BF269" s="139">
        <f t="shared" si="65"/>
        <v>0</v>
      </c>
      <c r="BG269" s="139">
        <f t="shared" si="66"/>
        <v>0</v>
      </c>
      <c r="BH269" s="139">
        <f t="shared" si="67"/>
        <v>0</v>
      </c>
      <c r="BI269" s="139">
        <f t="shared" si="68"/>
        <v>0</v>
      </c>
      <c r="BJ269" s="17" t="s">
        <v>80</v>
      </c>
      <c r="BK269" s="139">
        <f t="shared" si="69"/>
        <v>0</v>
      </c>
      <c r="BL269" s="17" t="s">
        <v>569</v>
      </c>
      <c r="BM269" s="138" t="s">
        <v>974</v>
      </c>
    </row>
    <row r="270" spans="2:65" s="1" customFormat="1" ht="16.5" customHeight="1">
      <c r="B270" s="32"/>
      <c r="C270" s="127" t="s">
        <v>975</v>
      </c>
      <c r="D270" s="127" t="s">
        <v>123</v>
      </c>
      <c r="E270" s="128" t="s">
        <v>657</v>
      </c>
      <c r="F270" s="129" t="s">
        <v>658</v>
      </c>
      <c r="G270" s="130" t="s">
        <v>568</v>
      </c>
      <c r="H270" s="131">
        <v>0.1</v>
      </c>
      <c r="I270" s="132"/>
      <c r="J270" s="133">
        <f t="shared" si="60"/>
        <v>0</v>
      </c>
      <c r="K270" s="129" t="s">
        <v>19</v>
      </c>
      <c r="L270" s="32"/>
      <c r="M270" s="134" t="s">
        <v>19</v>
      </c>
      <c r="N270" s="135" t="s">
        <v>43</v>
      </c>
      <c r="P270" s="136">
        <f t="shared" si="61"/>
        <v>0</v>
      </c>
      <c r="Q270" s="136">
        <v>0</v>
      </c>
      <c r="R270" s="136">
        <f t="shared" si="62"/>
        <v>0</v>
      </c>
      <c r="S270" s="136">
        <v>0</v>
      </c>
      <c r="T270" s="137">
        <f t="shared" si="63"/>
        <v>0</v>
      </c>
      <c r="AR270" s="138" t="s">
        <v>569</v>
      </c>
      <c r="AT270" s="138" t="s">
        <v>123</v>
      </c>
      <c r="AU270" s="138" t="s">
        <v>82</v>
      </c>
      <c r="AY270" s="17" t="s">
        <v>121</v>
      </c>
      <c r="BE270" s="139">
        <f t="shared" si="64"/>
        <v>0</v>
      </c>
      <c r="BF270" s="139">
        <f t="shared" si="65"/>
        <v>0</v>
      </c>
      <c r="BG270" s="139">
        <f t="shared" si="66"/>
        <v>0</v>
      </c>
      <c r="BH270" s="139">
        <f t="shared" si="67"/>
        <v>0</v>
      </c>
      <c r="BI270" s="139">
        <f t="shared" si="68"/>
        <v>0</v>
      </c>
      <c r="BJ270" s="17" t="s">
        <v>80</v>
      </c>
      <c r="BK270" s="139">
        <f t="shared" si="69"/>
        <v>0</v>
      </c>
      <c r="BL270" s="17" t="s">
        <v>569</v>
      </c>
      <c r="BM270" s="138" t="s">
        <v>976</v>
      </c>
    </row>
    <row r="271" spans="2:65" s="1" customFormat="1" ht="16.5" customHeight="1">
      <c r="B271" s="32"/>
      <c r="C271" s="165" t="s">
        <v>977</v>
      </c>
      <c r="D271" s="165" t="s">
        <v>226</v>
      </c>
      <c r="E271" s="166" t="s">
        <v>660</v>
      </c>
      <c r="F271" s="167" t="s">
        <v>658</v>
      </c>
      <c r="G271" s="168" t="s">
        <v>172</v>
      </c>
      <c r="H271" s="169">
        <v>10</v>
      </c>
      <c r="I271" s="170"/>
      <c r="J271" s="171">
        <f t="shared" si="60"/>
        <v>0</v>
      </c>
      <c r="K271" s="167" t="s">
        <v>19</v>
      </c>
      <c r="L271" s="172"/>
      <c r="M271" s="173" t="s">
        <v>19</v>
      </c>
      <c r="N271" s="174" t="s">
        <v>43</v>
      </c>
      <c r="P271" s="136">
        <f t="shared" si="61"/>
        <v>0</v>
      </c>
      <c r="Q271" s="136">
        <v>0</v>
      </c>
      <c r="R271" s="136">
        <f t="shared" si="62"/>
        <v>0</v>
      </c>
      <c r="S271" s="136">
        <v>0</v>
      </c>
      <c r="T271" s="137">
        <f t="shared" si="63"/>
        <v>0</v>
      </c>
      <c r="AR271" s="138" t="s">
        <v>574</v>
      </c>
      <c r="AT271" s="138" t="s">
        <v>226</v>
      </c>
      <c r="AU271" s="138" t="s">
        <v>82</v>
      </c>
      <c r="AY271" s="17" t="s">
        <v>121</v>
      </c>
      <c r="BE271" s="139">
        <f t="shared" si="64"/>
        <v>0</v>
      </c>
      <c r="BF271" s="139">
        <f t="shared" si="65"/>
        <v>0</v>
      </c>
      <c r="BG271" s="139">
        <f t="shared" si="66"/>
        <v>0</v>
      </c>
      <c r="BH271" s="139">
        <f t="shared" si="67"/>
        <v>0</v>
      </c>
      <c r="BI271" s="139">
        <f t="shared" si="68"/>
        <v>0</v>
      </c>
      <c r="BJ271" s="17" t="s">
        <v>80</v>
      </c>
      <c r="BK271" s="139">
        <f t="shared" si="69"/>
        <v>0</v>
      </c>
      <c r="BL271" s="17" t="s">
        <v>569</v>
      </c>
      <c r="BM271" s="138" t="s">
        <v>978</v>
      </c>
    </row>
    <row r="272" spans="2:63" s="11" customFormat="1" ht="22.9" customHeight="1">
      <c r="B272" s="115"/>
      <c r="D272" s="116" t="s">
        <v>71</v>
      </c>
      <c r="E272" s="125" t="s">
        <v>979</v>
      </c>
      <c r="F272" s="125" t="s">
        <v>980</v>
      </c>
      <c r="I272" s="118"/>
      <c r="J272" s="126">
        <f>BK272</f>
        <v>0</v>
      </c>
      <c r="L272" s="115"/>
      <c r="M272" s="120"/>
      <c r="P272" s="121">
        <f>SUM(P273:P297)</f>
        <v>0</v>
      </c>
      <c r="R272" s="121">
        <f>SUM(R273:R297)</f>
        <v>0.00093</v>
      </c>
      <c r="T272" s="122">
        <f>SUM(T273:T297)</f>
        <v>0</v>
      </c>
      <c r="AR272" s="116" t="s">
        <v>142</v>
      </c>
      <c r="AT272" s="123" t="s">
        <v>71</v>
      </c>
      <c r="AU272" s="123" t="s">
        <v>80</v>
      </c>
      <c r="AY272" s="116" t="s">
        <v>121</v>
      </c>
      <c r="BK272" s="124">
        <f>SUM(BK273:BK297)</f>
        <v>0</v>
      </c>
    </row>
    <row r="273" spans="2:65" s="1" customFormat="1" ht="16.5" customHeight="1">
      <c r="B273" s="32"/>
      <c r="C273" s="127" t="s">
        <v>981</v>
      </c>
      <c r="D273" s="127" t="s">
        <v>123</v>
      </c>
      <c r="E273" s="128" t="s">
        <v>706</v>
      </c>
      <c r="F273" s="129" t="s">
        <v>707</v>
      </c>
      <c r="G273" s="130" t="s">
        <v>186</v>
      </c>
      <c r="H273" s="131">
        <v>0.7</v>
      </c>
      <c r="I273" s="132"/>
      <c r="J273" s="133">
        <f aca="true" t="shared" si="70" ref="J273:J295">ROUND(I273*H273,2)</f>
        <v>0</v>
      </c>
      <c r="K273" s="129" t="s">
        <v>19</v>
      </c>
      <c r="L273" s="32"/>
      <c r="M273" s="134" t="s">
        <v>19</v>
      </c>
      <c r="N273" s="135" t="s">
        <v>43</v>
      </c>
      <c r="P273" s="136">
        <f aca="true" t="shared" si="71" ref="P273:P295">O273*H273</f>
        <v>0</v>
      </c>
      <c r="Q273" s="136">
        <v>0</v>
      </c>
      <c r="R273" s="136">
        <f aca="true" t="shared" si="72" ref="R273:R295">Q273*H273</f>
        <v>0</v>
      </c>
      <c r="S273" s="136">
        <v>0</v>
      </c>
      <c r="T273" s="137">
        <f aca="true" t="shared" si="73" ref="T273:T295">S273*H273</f>
        <v>0</v>
      </c>
      <c r="AR273" s="138" t="s">
        <v>569</v>
      </c>
      <c r="AT273" s="138" t="s">
        <v>123</v>
      </c>
      <c r="AU273" s="138" t="s">
        <v>82</v>
      </c>
      <c r="AY273" s="17" t="s">
        <v>121</v>
      </c>
      <c r="BE273" s="139">
        <f aca="true" t="shared" si="74" ref="BE273:BE295">IF(N273="základní",J273,0)</f>
        <v>0</v>
      </c>
      <c r="BF273" s="139">
        <f aca="true" t="shared" si="75" ref="BF273:BF295">IF(N273="snížená",J273,0)</f>
        <v>0</v>
      </c>
      <c r="BG273" s="139">
        <f aca="true" t="shared" si="76" ref="BG273:BG295">IF(N273="zákl. přenesená",J273,0)</f>
        <v>0</v>
      </c>
      <c r="BH273" s="139">
        <f aca="true" t="shared" si="77" ref="BH273:BH295">IF(N273="sníž. přenesená",J273,0)</f>
        <v>0</v>
      </c>
      <c r="BI273" s="139">
        <f aca="true" t="shared" si="78" ref="BI273:BI295">IF(N273="nulová",J273,0)</f>
        <v>0</v>
      </c>
      <c r="BJ273" s="17" t="s">
        <v>80</v>
      </c>
      <c r="BK273" s="139">
        <f aca="true" t="shared" si="79" ref="BK273:BK295">ROUND(I273*H273,2)</f>
        <v>0</v>
      </c>
      <c r="BL273" s="17" t="s">
        <v>569</v>
      </c>
      <c r="BM273" s="138" t="s">
        <v>982</v>
      </c>
    </row>
    <row r="274" spans="2:65" s="1" customFormat="1" ht="16.5" customHeight="1">
      <c r="B274" s="32"/>
      <c r="C274" s="127" t="s">
        <v>983</v>
      </c>
      <c r="D274" s="127" t="s">
        <v>123</v>
      </c>
      <c r="E274" s="128" t="s">
        <v>710</v>
      </c>
      <c r="F274" s="129" t="s">
        <v>711</v>
      </c>
      <c r="G274" s="130" t="s">
        <v>186</v>
      </c>
      <c r="H274" s="131">
        <v>0.2</v>
      </c>
      <c r="I274" s="132"/>
      <c r="J274" s="133">
        <f t="shared" si="70"/>
        <v>0</v>
      </c>
      <c r="K274" s="129" t="s">
        <v>19</v>
      </c>
      <c r="L274" s="32"/>
      <c r="M274" s="134" t="s">
        <v>19</v>
      </c>
      <c r="N274" s="135" t="s">
        <v>43</v>
      </c>
      <c r="P274" s="136">
        <f t="shared" si="71"/>
        <v>0</v>
      </c>
      <c r="Q274" s="136">
        <v>0</v>
      </c>
      <c r="R274" s="136">
        <f t="shared" si="72"/>
        <v>0</v>
      </c>
      <c r="S274" s="136">
        <v>0</v>
      </c>
      <c r="T274" s="137">
        <f t="shared" si="73"/>
        <v>0</v>
      </c>
      <c r="AR274" s="138" t="s">
        <v>569</v>
      </c>
      <c r="AT274" s="138" t="s">
        <v>123</v>
      </c>
      <c r="AU274" s="138" t="s">
        <v>82</v>
      </c>
      <c r="AY274" s="17" t="s">
        <v>121</v>
      </c>
      <c r="BE274" s="139">
        <f t="shared" si="74"/>
        <v>0</v>
      </c>
      <c r="BF274" s="139">
        <f t="shared" si="75"/>
        <v>0</v>
      </c>
      <c r="BG274" s="139">
        <f t="shared" si="76"/>
        <v>0</v>
      </c>
      <c r="BH274" s="139">
        <f t="shared" si="77"/>
        <v>0</v>
      </c>
      <c r="BI274" s="139">
        <f t="shared" si="78"/>
        <v>0</v>
      </c>
      <c r="BJ274" s="17" t="s">
        <v>80</v>
      </c>
      <c r="BK274" s="139">
        <f t="shared" si="79"/>
        <v>0</v>
      </c>
      <c r="BL274" s="17" t="s">
        <v>569</v>
      </c>
      <c r="BM274" s="138" t="s">
        <v>984</v>
      </c>
    </row>
    <row r="275" spans="2:65" s="1" customFormat="1" ht="16.5" customHeight="1">
      <c r="B275" s="32"/>
      <c r="C275" s="127" t="s">
        <v>985</v>
      </c>
      <c r="D275" s="127" t="s">
        <v>123</v>
      </c>
      <c r="E275" s="128" t="s">
        <v>714</v>
      </c>
      <c r="F275" s="129" t="s">
        <v>715</v>
      </c>
      <c r="G275" s="130" t="s">
        <v>186</v>
      </c>
      <c r="H275" s="131">
        <v>0.5</v>
      </c>
      <c r="I275" s="132"/>
      <c r="J275" s="133">
        <f t="shared" si="70"/>
        <v>0</v>
      </c>
      <c r="K275" s="129" t="s">
        <v>19</v>
      </c>
      <c r="L275" s="32"/>
      <c r="M275" s="134" t="s">
        <v>19</v>
      </c>
      <c r="N275" s="135" t="s">
        <v>43</v>
      </c>
      <c r="P275" s="136">
        <f t="shared" si="71"/>
        <v>0</v>
      </c>
      <c r="Q275" s="136">
        <v>0</v>
      </c>
      <c r="R275" s="136">
        <f t="shared" si="72"/>
        <v>0</v>
      </c>
      <c r="S275" s="136">
        <v>0</v>
      </c>
      <c r="T275" s="137">
        <f t="shared" si="73"/>
        <v>0</v>
      </c>
      <c r="AR275" s="138" t="s">
        <v>569</v>
      </c>
      <c r="AT275" s="138" t="s">
        <v>123</v>
      </c>
      <c r="AU275" s="138" t="s">
        <v>82</v>
      </c>
      <c r="AY275" s="17" t="s">
        <v>121</v>
      </c>
      <c r="BE275" s="139">
        <f t="shared" si="74"/>
        <v>0</v>
      </c>
      <c r="BF275" s="139">
        <f t="shared" si="75"/>
        <v>0</v>
      </c>
      <c r="BG275" s="139">
        <f t="shared" si="76"/>
        <v>0</v>
      </c>
      <c r="BH275" s="139">
        <f t="shared" si="77"/>
        <v>0</v>
      </c>
      <c r="BI275" s="139">
        <f t="shared" si="78"/>
        <v>0</v>
      </c>
      <c r="BJ275" s="17" t="s">
        <v>80</v>
      </c>
      <c r="BK275" s="139">
        <f t="shared" si="79"/>
        <v>0</v>
      </c>
      <c r="BL275" s="17" t="s">
        <v>569</v>
      </c>
      <c r="BM275" s="138" t="s">
        <v>986</v>
      </c>
    </row>
    <row r="276" spans="2:65" s="1" customFormat="1" ht="16.5" customHeight="1">
      <c r="B276" s="32"/>
      <c r="C276" s="165" t="s">
        <v>987</v>
      </c>
      <c r="D276" s="165" t="s">
        <v>226</v>
      </c>
      <c r="E276" s="166" t="s">
        <v>718</v>
      </c>
      <c r="F276" s="167" t="s">
        <v>719</v>
      </c>
      <c r="G276" s="168" t="s">
        <v>573</v>
      </c>
      <c r="H276" s="169">
        <v>1</v>
      </c>
      <c r="I276" s="170"/>
      <c r="J276" s="171">
        <f t="shared" si="70"/>
        <v>0</v>
      </c>
      <c r="K276" s="167" t="s">
        <v>19</v>
      </c>
      <c r="L276" s="172"/>
      <c r="M276" s="173" t="s">
        <v>19</v>
      </c>
      <c r="N276" s="174" t="s">
        <v>43</v>
      </c>
      <c r="P276" s="136">
        <f t="shared" si="71"/>
        <v>0</v>
      </c>
      <c r="Q276" s="136">
        <v>0</v>
      </c>
      <c r="R276" s="136">
        <f t="shared" si="72"/>
        <v>0</v>
      </c>
      <c r="S276" s="136">
        <v>0</v>
      </c>
      <c r="T276" s="137">
        <f t="shared" si="73"/>
        <v>0</v>
      </c>
      <c r="AR276" s="138" t="s">
        <v>574</v>
      </c>
      <c r="AT276" s="138" t="s">
        <v>226</v>
      </c>
      <c r="AU276" s="138" t="s">
        <v>82</v>
      </c>
      <c r="AY276" s="17" t="s">
        <v>121</v>
      </c>
      <c r="BE276" s="139">
        <f t="shared" si="74"/>
        <v>0</v>
      </c>
      <c r="BF276" s="139">
        <f t="shared" si="75"/>
        <v>0</v>
      </c>
      <c r="BG276" s="139">
        <f t="shared" si="76"/>
        <v>0</v>
      </c>
      <c r="BH276" s="139">
        <f t="shared" si="77"/>
        <v>0</v>
      </c>
      <c r="BI276" s="139">
        <f t="shared" si="78"/>
        <v>0</v>
      </c>
      <c r="BJ276" s="17" t="s">
        <v>80</v>
      </c>
      <c r="BK276" s="139">
        <f t="shared" si="79"/>
        <v>0</v>
      </c>
      <c r="BL276" s="17" t="s">
        <v>569</v>
      </c>
      <c r="BM276" s="138" t="s">
        <v>988</v>
      </c>
    </row>
    <row r="277" spans="2:65" s="1" customFormat="1" ht="16.5" customHeight="1">
      <c r="B277" s="32"/>
      <c r="C277" s="165" t="s">
        <v>989</v>
      </c>
      <c r="D277" s="165" t="s">
        <v>226</v>
      </c>
      <c r="E277" s="166" t="s">
        <v>722</v>
      </c>
      <c r="F277" s="167" t="s">
        <v>723</v>
      </c>
      <c r="G277" s="168" t="s">
        <v>573</v>
      </c>
      <c r="H277" s="169">
        <v>1</v>
      </c>
      <c r="I277" s="170"/>
      <c r="J277" s="171">
        <f t="shared" si="70"/>
        <v>0</v>
      </c>
      <c r="K277" s="167" t="s">
        <v>19</v>
      </c>
      <c r="L277" s="172"/>
      <c r="M277" s="173" t="s">
        <v>19</v>
      </c>
      <c r="N277" s="174" t="s">
        <v>43</v>
      </c>
      <c r="P277" s="136">
        <f t="shared" si="71"/>
        <v>0</v>
      </c>
      <c r="Q277" s="136">
        <v>0</v>
      </c>
      <c r="R277" s="136">
        <f t="shared" si="72"/>
        <v>0</v>
      </c>
      <c r="S277" s="136">
        <v>0</v>
      </c>
      <c r="T277" s="137">
        <f t="shared" si="73"/>
        <v>0</v>
      </c>
      <c r="AR277" s="138" t="s">
        <v>574</v>
      </c>
      <c r="AT277" s="138" t="s">
        <v>226</v>
      </c>
      <c r="AU277" s="138" t="s">
        <v>82</v>
      </c>
      <c r="AY277" s="17" t="s">
        <v>121</v>
      </c>
      <c r="BE277" s="139">
        <f t="shared" si="74"/>
        <v>0</v>
      </c>
      <c r="BF277" s="139">
        <f t="shared" si="75"/>
        <v>0</v>
      </c>
      <c r="BG277" s="139">
        <f t="shared" si="76"/>
        <v>0</v>
      </c>
      <c r="BH277" s="139">
        <f t="shared" si="77"/>
        <v>0</v>
      </c>
      <c r="BI277" s="139">
        <f t="shared" si="78"/>
        <v>0</v>
      </c>
      <c r="BJ277" s="17" t="s">
        <v>80</v>
      </c>
      <c r="BK277" s="139">
        <f t="shared" si="79"/>
        <v>0</v>
      </c>
      <c r="BL277" s="17" t="s">
        <v>569</v>
      </c>
      <c r="BM277" s="138" t="s">
        <v>990</v>
      </c>
    </row>
    <row r="278" spans="2:65" s="1" customFormat="1" ht="16.5" customHeight="1">
      <c r="B278" s="32"/>
      <c r="C278" s="165" t="s">
        <v>991</v>
      </c>
      <c r="D278" s="165" t="s">
        <v>226</v>
      </c>
      <c r="E278" s="166" t="s">
        <v>726</v>
      </c>
      <c r="F278" s="167" t="s">
        <v>727</v>
      </c>
      <c r="G278" s="168" t="s">
        <v>573</v>
      </c>
      <c r="H278" s="169">
        <v>1</v>
      </c>
      <c r="I278" s="170"/>
      <c r="J278" s="171">
        <f t="shared" si="70"/>
        <v>0</v>
      </c>
      <c r="K278" s="167" t="s">
        <v>19</v>
      </c>
      <c r="L278" s="172"/>
      <c r="M278" s="173" t="s">
        <v>19</v>
      </c>
      <c r="N278" s="174" t="s">
        <v>43</v>
      </c>
      <c r="P278" s="136">
        <f t="shared" si="71"/>
        <v>0</v>
      </c>
      <c r="Q278" s="136">
        <v>0</v>
      </c>
      <c r="R278" s="136">
        <f t="shared" si="72"/>
        <v>0</v>
      </c>
      <c r="S278" s="136">
        <v>0</v>
      </c>
      <c r="T278" s="137">
        <f t="shared" si="73"/>
        <v>0</v>
      </c>
      <c r="AR278" s="138" t="s">
        <v>574</v>
      </c>
      <c r="AT278" s="138" t="s">
        <v>226</v>
      </c>
      <c r="AU278" s="138" t="s">
        <v>82</v>
      </c>
      <c r="AY278" s="17" t="s">
        <v>121</v>
      </c>
      <c r="BE278" s="139">
        <f t="shared" si="74"/>
        <v>0</v>
      </c>
      <c r="BF278" s="139">
        <f t="shared" si="75"/>
        <v>0</v>
      </c>
      <c r="BG278" s="139">
        <f t="shared" si="76"/>
        <v>0</v>
      </c>
      <c r="BH278" s="139">
        <f t="shared" si="77"/>
        <v>0</v>
      </c>
      <c r="BI278" s="139">
        <f t="shared" si="78"/>
        <v>0</v>
      </c>
      <c r="BJ278" s="17" t="s">
        <v>80</v>
      </c>
      <c r="BK278" s="139">
        <f t="shared" si="79"/>
        <v>0</v>
      </c>
      <c r="BL278" s="17" t="s">
        <v>569</v>
      </c>
      <c r="BM278" s="138" t="s">
        <v>992</v>
      </c>
    </row>
    <row r="279" spans="2:65" s="1" customFormat="1" ht="16.5" customHeight="1">
      <c r="B279" s="32"/>
      <c r="C279" s="127" t="s">
        <v>993</v>
      </c>
      <c r="D279" s="127" t="s">
        <v>123</v>
      </c>
      <c r="E279" s="128" t="s">
        <v>730</v>
      </c>
      <c r="F279" s="129" t="s">
        <v>731</v>
      </c>
      <c r="G279" s="130" t="s">
        <v>568</v>
      </c>
      <c r="H279" s="131">
        <v>0.1</v>
      </c>
      <c r="I279" s="132"/>
      <c r="J279" s="133">
        <f t="shared" si="70"/>
        <v>0</v>
      </c>
      <c r="K279" s="129" t="s">
        <v>19</v>
      </c>
      <c r="L279" s="32"/>
      <c r="M279" s="134" t="s">
        <v>19</v>
      </c>
      <c r="N279" s="135" t="s">
        <v>43</v>
      </c>
      <c r="P279" s="136">
        <f t="shared" si="71"/>
        <v>0</v>
      </c>
      <c r="Q279" s="136">
        <v>0</v>
      </c>
      <c r="R279" s="136">
        <f t="shared" si="72"/>
        <v>0</v>
      </c>
      <c r="S279" s="136">
        <v>0</v>
      </c>
      <c r="T279" s="137">
        <f t="shared" si="73"/>
        <v>0</v>
      </c>
      <c r="AR279" s="138" t="s">
        <v>569</v>
      </c>
      <c r="AT279" s="138" t="s">
        <v>123</v>
      </c>
      <c r="AU279" s="138" t="s">
        <v>82</v>
      </c>
      <c r="AY279" s="17" t="s">
        <v>121</v>
      </c>
      <c r="BE279" s="139">
        <f t="shared" si="74"/>
        <v>0</v>
      </c>
      <c r="BF279" s="139">
        <f t="shared" si="75"/>
        <v>0</v>
      </c>
      <c r="BG279" s="139">
        <f t="shared" si="76"/>
        <v>0</v>
      </c>
      <c r="BH279" s="139">
        <f t="shared" si="77"/>
        <v>0</v>
      </c>
      <c r="BI279" s="139">
        <f t="shared" si="78"/>
        <v>0</v>
      </c>
      <c r="BJ279" s="17" t="s">
        <v>80</v>
      </c>
      <c r="BK279" s="139">
        <f t="shared" si="79"/>
        <v>0</v>
      </c>
      <c r="BL279" s="17" t="s">
        <v>569</v>
      </c>
      <c r="BM279" s="138" t="s">
        <v>994</v>
      </c>
    </row>
    <row r="280" spans="2:65" s="1" customFormat="1" ht="16.5" customHeight="1">
      <c r="B280" s="32"/>
      <c r="C280" s="165" t="s">
        <v>995</v>
      </c>
      <c r="D280" s="165" t="s">
        <v>226</v>
      </c>
      <c r="E280" s="166" t="s">
        <v>734</v>
      </c>
      <c r="F280" s="167" t="s">
        <v>731</v>
      </c>
      <c r="G280" s="168" t="s">
        <v>573</v>
      </c>
      <c r="H280" s="169">
        <v>1</v>
      </c>
      <c r="I280" s="170"/>
      <c r="J280" s="171">
        <f t="shared" si="70"/>
        <v>0</v>
      </c>
      <c r="K280" s="167" t="s">
        <v>19</v>
      </c>
      <c r="L280" s="172"/>
      <c r="M280" s="173" t="s">
        <v>19</v>
      </c>
      <c r="N280" s="174" t="s">
        <v>43</v>
      </c>
      <c r="P280" s="136">
        <f t="shared" si="71"/>
        <v>0</v>
      </c>
      <c r="Q280" s="136">
        <v>0</v>
      </c>
      <c r="R280" s="136">
        <f t="shared" si="72"/>
        <v>0</v>
      </c>
      <c r="S280" s="136">
        <v>0</v>
      </c>
      <c r="T280" s="137">
        <f t="shared" si="73"/>
        <v>0</v>
      </c>
      <c r="AR280" s="138" t="s">
        <v>574</v>
      </c>
      <c r="AT280" s="138" t="s">
        <v>226</v>
      </c>
      <c r="AU280" s="138" t="s">
        <v>82</v>
      </c>
      <c r="AY280" s="17" t="s">
        <v>121</v>
      </c>
      <c r="BE280" s="139">
        <f t="shared" si="74"/>
        <v>0</v>
      </c>
      <c r="BF280" s="139">
        <f t="shared" si="75"/>
        <v>0</v>
      </c>
      <c r="BG280" s="139">
        <f t="shared" si="76"/>
        <v>0</v>
      </c>
      <c r="BH280" s="139">
        <f t="shared" si="77"/>
        <v>0</v>
      </c>
      <c r="BI280" s="139">
        <f t="shared" si="78"/>
        <v>0</v>
      </c>
      <c r="BJ280" s="17" t="s">
        <v>80</v>
      </c>
      <c r="BK280" s="139">
        <f t="shared" si="79"/>
        <v>0</v>
      </c>
      <c r="BL280" s="17" t="s">
        <v>569</v>
      </c>
      <c r="BM280" s="138" t="s">
        <v>996</v>
      </c>
    </row>
    <row r="281" spans="2:65" s="1" customFormat="1" ht="16.5" customHeight="1">
      <c r="B281" s="32"/>
      <c r="C281" s="127" t="s">
        <v>997</v>
      </c>
      <c r="D281" s="127" t="s">
        <v>123</v>
      </c>
      <c r="E281" s="128" t="s">
        <v>737</v>
      </c>
      <c r="F281" s="129" t="s">
        <v>738</v>
      </c>
      <c r="G281" s="130" t="s">
        <v>568</v>
      </c>
      <c r="H281" s="131">
        <v>1.15</v>
      </c>
      <c r="I281" s="132"/>
      <c r="J281" s="133">
        <f t="shared" si="70"/>
        <v>0</v>
      </c>
      <c r="K281" s="129" t="s">
        <v>19</v>
      </c>
      <c r="L281" s="32"/>
      <c r="M281" s="134" t="s">
        <v>19</v>
      </c>
      <c r="N281" s="135" t="s">
        <v>43</v>
      </c>
      <c r="P281" s="136">
        <f t="shared" si="71"/>
        <v>0</v>
      </c>
      <c r="Q281" s="136">
        <v>0</v>
      </c>
      <c r="R281" s="136">
        <f t="shared" si="72"/>
        <v>0</v>
      </c>
      <c r="S281" s="136">
        <v>0</v>
      </c>
      <c r="T281" s="137">
        <f t="shared" si="73"/>
        <v>0</v>
      </c>
      <c r="AR281" s="138" t="s">
        <v>569</v>
      </c>
      <c r="AT281" s="138" t="s">
        <v>123</v>
      </c>
      <c r="AU281" s="138" t="s">
        <v>82</v>
      </c>
      <c r="AY281" s="17" t="s">
        <v>121</v>
      </c>
      <c r="BE281" s="139">
        <f t="shared" si="74"/>
        <v>0</v>
      </c>
      <c r="BF281" s="139">
        <f t="shared" si="75"/>
        <v>0</v>
      </c>
      <c r="BG281" s="139">
        <f t="shared" si="76"/>
        <v>0</v>
      </c>
      <c r="BH281" s="139">
        <f t="shared" si="77"/>
        <v>0</v>
      </c>
      <c r="BI281" s="139">
        <f t="shared" si="78"/>
        <v>0</v>
      </c>
      <c r="BJ281" s="17" t="s">
        <v>80</v>
      </c>
      <c r="BK281" s="139">
        <f t="shared" si="79"/>
        <v>0</v>
      </c>
      <c r="BL281" s="17" t="s">
        <v>569</v>
      </c>
      <c r="BM281" s="138" t="s">
        <v>998</v>
      </c>
    </row>
    <row r="282" spans="2:65" s="1" customFormat="1" ht="16.5" customHeight="1">
      <c r="B282" s="32"/>
      <c r="C282" s="127" t="s">
        <v>999</v>
      </c>
      <c r="D282" s="127" t="s">
        <v>123</v>
      </c>
      <c r="E282" s="128" t="s">
        <v>741</v>
      </c>
      <c r="F282" s="129" t="s">
        <v>594</v>
      </c>
      <c r="G282" s="130" t="s">
        <v>568</v>
      </c>
      <c r="H282" s="131">
        <v>1</v>
      </c>
      <c r="I282" s="132"/>
      <c r="J282" s="133">
        <f t="shared" si="70"/>
        <v>0</v>
      </c>
      <c r="K282" s="129" t="s">
        <v>19</v>
      </c>
      <c r="L282" s="32"/>
      <c r="M282" s="134" t="s">
        <v>19</v>
      </c>
      <c r="N282" s="135" t="s">
        <v>43</v>
      </c>
      <c r="P282" s="136">
        <f t="shared" si="71"/>
        <v>0</v>
      </c>
      <c r="Q282" s="136">
        <v>0</v>
      </c>
      <c r="R282" s="136">
        <f t="shared" si="72"/>
        <v>0</v>
      </c>
      <c r="S282" s="136">
        <v>0</v>
      </c>
      <c r="T282" s="137">
        <f t="shared" si="73"/>
        <v>0</v>
      </c>
      <c r="AR282" s="138" t="s">
        <v>569</v>
      </c>
      <c r="AT282" s="138" t="s">
        <v>123</v>
      </c>
      <c r="AU282" s="138" t="s">
        <v>82</v>
      </c>
      <c r="AY282" s="17" t="s">
        <v>121</v>
      </c>
      <c r="BE282" s="139">
        <f t="shared" si="74"/>
        <v>0</v>
      </c>
      <c r="BF282" s="139">
        <f t="shared" si="75"/>
        <v>0</v>
      </c>
      <c r="BG282" s="139">
        <f t="shared" si="76"/>
        <v>0</v>
      </c>
      <c r="BH282" s="139">
        <f t="shared" si="77"/>
        <v>0</v>
      </c>
      <c r="BI282" s="139">
        <f t="shared" si="78"/>
        <v>0</v>
      </c>
      <c r="BJ282" s="17" t="s">
        <v>80</v>
      </c>
      <c r="BK282" s="139">
        <f t="shared" si="79"/>
        <v>0</v>
      </c>
      <c r="BL282" s="17" t="s">
        <v>569</v>
      </c>
      <c r="BM282" s="138" t="s">
        <v>1000</v>
      </c>
    </row>
    <row r="283" spans="2:65" s="1" customFormat="1" ht="16.5" customHeight="1">
      <c r="B283" s="32"/>
      <c r="C283" s="165" t="s">
        <v>1001</v>
      </c>
      <c r="D283" s="165" t="s">
        <v>226</v>
      </c>
      <c r="E283" s="166" t="s">
        <v>744</v>
      </c>
      <c r="F283" s="167" t="s">
        <v>594</v>
      </c>
      <c r="G283" s="168" t="s">
        <v>573</v>
      </c>
      <c r="H283" s="169">
        <v>2</v>
      </c>
      <c r="I283" s="170"/>
      <c r="J283" s="171">
        <f t="shared" si="70"/>
        <v>0</v>
      </c>
      <c r="K283" s="167" t="s">
        <v>19</v>
      </c>
      <c r="L283" s="172"/>
      <c r="M283" s="173" t="s">
        <v>19</v>
      </c>
      <c r="N283" s="174" t="s">
        <v>43</v>
      </c>
      <c r="P283" s="136">
        <f t="shared" si="71"/>
        <v>0</v>
      </c>
      <c r="Q283" s="136">
        <v>0</v>
      </c>
      <c r="R283" s="136">
        <f t="shared" si="72"/>
        <v>0</v>
      </c>
      <c r="S283" s="136">
        <v>0</v>
      </c>
      <c r="T283" s="137">
        <f t="shared" si="73"/>
        <v>0</v>
      </c>
      <c r="AR283" s="138" t="s">
        <v>574</v>
      </c>
      <c r="AT283" s="138" t="s">
        <v>226</v>
      </c>
      <c r="AU283" s="138" t="s">
        <v>82</v>
      </c>
      <c r="AY283" s="17" t="s">
        <v>121</v>
      </c>
      <c r="BE283" s="139">
        <f t="shared" si="74"/>
        <v>0</v>
      </c>
      <c r="BF283" s="139">
        <f t="shared" si="75"/>
        <v>0</v>
      </c>
      <c r="BG283" s="139">
        <f t="shared" si="76"/>
        <v>0</v>
      </c>
      <c r="BH283" s="139">
        <f t="shared" si="77"/>
        <v>0</v>
      </c>
      <c r="BI283" s="139">
        <f t="shared" si="78"/>
        <v>0</v>
      </c>
      <c r="BJ283" s="17" t="s">
        <v>80</v>
      </c>
      <c r="BK283" s="139">
        <f t="shared" si="79"/>
        <v>0</v>
      </c>
      <c r="BL283" s="17" t="s">
        <v>569</v>
      </c>
      <c r="BM283" s="138" t="s">
        <v>1002</v>
      </c>
    </row>
    <row r="284" spans="2:65" s="1" customFormat="1" ht="16.5" customHeight="1">
      <c r="B284" s="32"/>
      <c r="C284" s="127" t="s">
        <v>1003</v>
      </c>
      <c r="D284" s="127" t="s">
        <v>123</v>
      </c>
      <c r="E284" s="128" t="s">
        <v>746</v>
      </c>
      <c r="F284" s="129" t="s">
        <v>747</v>
      </c>
      <c r="G284" s="130" t="s">
        <v>568</v>
      </c>
      <c r="H284" s="131">
        <v>0.5</v>
      </c>
      <c r="I284" s="132"/>
      <c r="J284" s="133">
        <f t="shared" si="70"/>
        <v>0</v>
      </c>
      <c r="K284" s="129" t="s">
        <v>19</v>
      </c>
      <c r="L284" s="32"/>
      <c r="M284" s="134" t="s">
        <v>19</v>
      </c>
      <c r="N284" s="135" t="s">
        <v>43</v>
      </c>
      <c r="P284" s="136">
        <f t="shared" si="71"/>
        <v>0</v>
      </c>
      <c r="Q284" s="136">
        <v>0</v>
      </c>
      <c r="R284" s="136">
        <f t="shared" si="72"/>
        <v>0</v>
      </c>
      <c r="S284" s="136">
        <v>0</v>
      </c>
      <c r="T284" s="137">
        <f t="shared" si="73"/>
        <v>0</v>
      </c>
      <c r="AR284" s="138" t="s">
        <v>569</v>
      </c>
      <c r="AT284" s="138" t="s">
        <v>123</v>
      </c>
      <c r="AU284" s="138" t="s">
        <v>82</v>
      </c>
      <c r="AY284" s="17" t="s">
        <v>121</v>
      </c>
      <c r="BE284" s="139">
        <f t="shared" si="74"/>
        <v>0</v>
      </c>
      <c r="BF284" s="139">
        <f t="shared" si="75"/>
        <v>0</v>
      </c>
      <c r="BG284" s="139">
        <f t="shared" si="76"/>
        <v>0</v>
      </c>
      <c r="BH284" s="139">
        <f t="shared" si="77"/>
        <v>0</v>
      </c>
      <c r="BI284" s="139">
        <f t="shared" si="78"/>
        <v>0</v>
      </c>
      <c r="BJ284" s="17" t="s">
        <v>80</v>
      </c>
      <c r="BK284" s="139">
        <f t="shared" si="79"/>
        <v>0</v>
      </c>
      <c r="BL284" s="17" t="s">
        <v>569</v>
      </c>
      <c r="BM284" s="138" t="s">
        <v>1004</v>
      </c>
    </row>
    <row r="285" spans="2:65" s="1" customFormat="1" ht="16.5" customHeight="1">
      <c r="B285" s="32"/>
      <c r="C285" s="165" t="s">
        <v>1005</v>
      </c>
      <c r="D285" s="165" t="s">
        <v>226</v>
      </c>
      <c r="E285" s="166" t="s">
        <v>750</v>
      </c>
      <c r="F285" s="167" t="s">
        <v>747</v>
      </c>
      <c r="G285" s="168" t="s">
        <v>172</v>
      </c>
      <c r="H285" s="169">
        <v>7</v>
      </c>
      <c r="I285" s="170"/>
      <c r="J285" s="171">
        <f t="shared" si="70"/>
        <v>0</v>
      </c>
      <c r="K285" s="167" t="s">
        <v>19</v>
      </c>
      <c r="L285" s="172"/>
      <c r="M285" s="173" t="s">
        <v>19</v>
      </c>
      <c r="N285" s="174" t="s">
        <v>43</v>
      </c>
      <c r="P285" s="136">
        <f t="shared" si="71"/>
        <v>0</v>
      </c>
      <c r="Q285" s="136">
        <v>0</v>
      </c>
      <c r="R285" s="136">
        <f t="shared" si="72"/>
        <v>0</v>
      </c>
      <c r="S285" s="136">
        <v>0</v>
      </c>
      <c r="T285" s="137">
        <f t="shared" si="73"/>
        <v>0</v>
      </c>
      <c r="AR285" s="138" t="s">
        <v>574</v>
      </c>
      <c r="AT285" s="138" t="s">
        <v>226</v>
      </c>
      <c r="AU285" s="138" t="s">
        <v>82</v>
      </c>
      <c r="AY285" s="17" t="s">
        <v>121</v>
      </c>
      <c r="BE285" s="139">
        <f t="shared" si="74"/>
        <v>0</v>
      </c>
      <c r="BF285" s="139">
        <f t="shared" si="75"/>
        <v>0</v>
      </c>
      <c r="BG285" s="139">
        <f t="shared" si="76"/>
        <v>0</v>
      </c>
      <c r="BH285" s="139">
        <f t="shared" si="77"/>
        <v>0</v>
      </c>
      <c r="BI285" s="139">
        <f t="shared" si="78"/>
        <v>0</v>
      </c>
      <c r="BJ285" s="17" t="s">
        <v>80</v>
      </c>
      <c r="BK285" s="139">
        <f t="shared" si="79"/>
        <v>0</v>
      </c>
      <c r="BL285" s="17" t="s">
        <v>569</v>
      </c>
      <c r="BM285" s="138" t="s">
        <v>1006</v>
      </c>
    </row>
    <row r="286" spans="2:65" s="1" customFormat="1" ht="16.5" customHeight="1">
      <c r="B286" s="32"/>
      <c r="C286" s="165" t="s">
        <v>1007</v>
      </c>
      <c r="D286" s="165" t="s">
        <v>226</v>
      </c>
      <c r="E286" s="166" t="s">
        <v>622</v>
      </c>
      <c r="F286" s="167" t="s">
        <v>623</v>
      </c>
      <c r="G286" s="168" t="s">
        <v>172</v>
      </c>
      <c r="H286" s="169">
        <v>1.5</v>
      </c>
      <c r="I286" s="170"/>
      <c r="J286" s="171">
        <f t="shared" si="70"/>
        <v>0</v>
      </c>
      <c r="K286" s="167" t="s">
        <v>19</v>
      </c>
      <c r="L286" s="172"/>
      <c r="M286" s="173" t="s">
        <v>19</v>
      </c>
      <c r="N286" s="174" t="s">
        <v>43</v>
      </c>
      <c r="P286" s="136">
        <f t="shared" si="71"/>
        <v>0</v>
      </c>
      <c r="Q286" s="136">
        <v>0.00062</v>
      </c>
      <c r="R286" s="136">
        <f t="shared" si="72"/>
        <v>0.00093</v>
      </c>
      <c r="S286" s="136">
        <v>0</v>
      </c>
      <c r="T286" s="137">
        <f t="shared" si="73"/>
        <v>0</v>
      </c>
      <c r="AR286" s="138" t="s">
        <v>574</v>
      </c>
      <c r="AT286" s="138" t="s">
        <v>226</v>
      </c>
      <c r="AU286" s="138" t="s">
        <v>82</v>
      </c>
      <c r="AY286" s="17" t="s">
        <v>121</v>
      </c>
      <c r="BE286" s="139">
        <f t="shared" si="74"/>
        <v>0</v>
      </c>
      <c r="BF286" s="139">
        <f t="shared" si="75"/>
        <v>0</v>
      </c>
      <c r="BG286" s="139">
        <f t="shared" si="76"/>
        <v>0</v>
      </c>
      <c r="BH286" s="139">
        <f t="shared" si="77"/>
        <v>0</v>
      </c>
      <c r="BI286" s="139">
        <f t="shared" si="78"/>
        <v>0</v>
      </c>
      <c r="BJ286" s="17" t="s">
        <v>80</v>
      </c>
      <c r="BK286" s="139">
        <f t="shared" si="79"/>
        <v>0</v>
      </c>
      <c r="BL286" s="17" t="s">
        <v>569</v>
      </c>
      <c r="BM286" s="138" t="s">
        <v>1008</v>
      </c>
    </row>
    <row r="287" spans="2:65" s="1" customFormat="1" ht="16.5" customHeight="1">
      <c r="B287" s="32"/>
      <c r="C287" s="127" t="s">
        <v>1009</v>
      </c>
      <c r="D287" s="127" t="s">
        <v>123</v>
      </c>
      <c r="E287" s="128" t="s">
        <v>755</v>
      </c>
      <c r="F287" s="129" t="s">
        <v>756</v>
      </c>
      <c r="G287" s="130" t="s">
        <v>568</v>
      </c>
      <c r="H287" s="131">
        <v>0.5</v>
      </c>
      <c r="I287" s="132"/>
      <c r="J287" s="133">
        <f t="shared" si="70"/>
        <v>0</v>
      </c>
      <c r="K287" s="129" t="s">
        <v>19</v>
      </c>
      <c r="L287" s="32"/>
      <c r="M287" s="134" t="s">
        <v>19</v>
      </c>
      <c r="N287" s="135" t="s">
        <v>43</v>
      </c>
      <c r="P287" s="136">
        <f t="shared" si="71"/>
        <v>0</v>
      </c>
      <c r="Q287" s="136">
        <v>0</v>
      </c>
      <c r="R287" s="136">
        <f t="shared" si="72"/>
        <v>0</v>
      </c>
      <c r="S287" s="136">
        <v>0</v>
      </c>
      <c r="T287" s="137">
        <f t="shared" si="73"/>
        <v>0</v>
      </c>
      <c r="AR287" s="138" t="s">
        <v>569</v>
      </c>
      <c r="AT287" s="138" t="s">
        <v>123</v>
      </c>
      <c r="AU287" s="138" t="s">
        <v>82</v>
      </c>
      <c r="AY287" s="17" t="s">
        <v>121</v>
      </c>
      <c r="BE287" s="139">
        <f t="shared" si="74"/>
        <v>0</v>
      </c>
      <c r="BF287" s="139">
        <f t="shared" si="75"/>
        <v>0</v>
      </c>
      <c r="BG287" s="139">
        <f t="shared" si="76"/>
        <v>0</v>
      </c>
      <c r="BH287" s="139">
        <f t="shared" si="77"/>
        <v>0</v>
      </c>
      <c r="BI287" s="139">
        <f t="shared" si="78"/>
        <v>0</v>
      </c>
      <c r="BJ287" s="17" t="s">
        <v>80</v>
      </c>
      <c r="BK287" s="139">
        <f t="shared" si="79"/>
        <v>0</v>
      </c>
      <c r="BL287" s="17" t="s">
        <v>569</v>
      </c>
      <c r="BM287" s="138" t="s">
        <v>1010</v>
      </c>
    </row>
    <row r="288" spans="2:65" s="1" customFormat="1" ht="16.5" customHeight="1">
      <c r="B288" s="32"/>
      <c r="C288" s="165" t="s">
        <v>1011</v>
      </c>
      <c r="D288" s="165" t="s">
        <v>226</v>
      </c>
      <c r="E288" s="166" t="s">
        <v>759</v>
      </c>
      <c r="F288" s="167" t="s">
        <v>760</v>
      </c>
      <c r="G288" s="168" t="s">
        <v>573</v>
      </c>
      <c r="H288" s="169">
        <v>1</v>
      </c>
      <c r="I288" s="170"/>
      <c r="J288" s="171">
        <f t="shared" si="70"/>
        <v>0</v>
      </c>
      <c r="K288" s="167" t="s">
        <v>19</v>
      </c>
      <c r="L288" s="172"/>
      <c r="M288" s="173" t="s">
        <v>19</v>
      </c>
      <c r="N288" s="174" t="s">
        <v>43</v>
      </c>
      <c r="P288" s="136">
        <f t="shared" si="71"/>
        <v>0</v>
      </c>
      <c r="Q288" s="136">
        <v>0</v>
      </c>
      <c r="R288" s="136">
        <f t="shared" si="72"/>
        <v>0</v>
      </c>
      <c r="S288" s="136">
        <v>0</v>
      </c>
      <c r="T288" s="137">
        <f t="shared" si="73"/>
        <v>0</v>
      </c>
      <c r="AR288" s="138" t="s">
        <v>574</v>
      </c>
      <c r="AT288" s="138" t="s">
        <v>226</v>
      </c>
      <c r="AU288" s="138" t="s">
        <v>82</v>
      </c>
      <c r="AY288" s="17" t="s">
        <v>121</v>
      </c>
      <c r="BE288" s="139">
        <f t="shared" si="74"/>
        <v>0</v>
      </c>
      <c r="BF288" s="139">
        <f t="shared" si="75"/>
        <v>0</v>
      </c>
      <c r="BG288" s="139">
        <f t="shared" si="76"/>
        <v>0</v>
      </c>
      <c r="BH288" s="139">
        <f t="shared" si="77"/>
        <v>0</v>
      </c>
      <c r="BI288" s="139">
        <f t="shared" si="78"/>
        <v>0</v>
      </c>
      <c r="BJ288" s="17" t="s">
        <v>80</v>
      </c>
      <c r="BK288" s="139">
        <f t="shared" si="79"/>
        <v>0</v>
      </c>
      <c r="BL288" s="17" t="s">
        <v>569</v>
      </c>
      <c r="BM288" s="138" t="s">
        <v>1012</v>
      </c>
    </row>
    <row r="289" spans="2:65" s="1" customFormat="1" ht="16.5" customHeight="1">
      <c r="B289" s="32"/>
      <c r="C289" s="127" t="s">
        <v>1013</v>
      </c>
      <c r="D289" s="127" t="s">
        <v>123</v>
      </c>
      <c r="E289" s="128" t="s">
        <v>763</v>
      </c>
      <c r="F289" s="129" t="s">
        <v>764</v>
      </c>
      <c r="G289" s="130" t="s">
        <v>573</v>
      </c>
      <c r="H289" s="131">
        <v>1</v>
      </c>
      <c r="I289" s="132"/>
      <c r="J289" s="133">
        <f t="shared" si="70"/>
        <v>0</v>
      </c>
      <c r="K289" s="129" t="s">
        <v>19</v>
      </c>
      <c r="L289" s="32"/>
      <c r="M289" s="134" t="s">
        <v>19</v>
      </c>
      <c r="N289" s="135" t="s">
        <v>43</v>
      </c>
      <c r="P289" s="136">
        <f t="shared" si="71"/>
        <v>0</v>
      </c>
      <c r="Q289" s="136">
        <v>0</v>
      </c>
      <c r="R289" s="136">
        <f t="shared" si="72"/>
        <v>0</v>
      </c>
      <c r="S289" s="136">
        <v>0</v>
      </c>
      <c r="T289" s="137">
        <f t="shared" si="73"/>
        <v>0</v>
      </c>
      <c r="AR289" s="138" t="s">
        <v>569</v>
      </c>
      <c r="AT289" s="138" t="s">
        <v>123</v>
      </c>
      <c r="AU289" s="138" t="s">
        <v>82</v>
      </c>
      <c r="AY289" s="17" t="s">
        <v>121</v>
      </c>
      <c r="BE289" s="139">
        <f t="shared" si="74"/>
        <v>0</v>
      </c>
      <c r="BF289" s="139">
        <f t="shared" si="75"/>
        <v>0</v>
      </c>
      <c r="BG289" s="139">
        <f t="shared" si="76"/>
        <v>0</v>
      </c>
      <c r="BH289" s="139">
        <f t="shared" si="77"/>
        <v>0</v>
      </c>
      <c r="BI289" s="139">
        <f t="shared" si="78"/>
        <v>0</v>
      </c>
      <c r="BJ289" s="17" t="s">
        <v>80</v>
      </c>
      <c r="BK289" s="139">
        <f t="shared" si="79"/>
        <v>0</v>
      </c>
      <c r="BL289" s="17" t="s">
        <v>569</v>
      </c>
      <c r="BM289" s="138" t="s">
        <v>1014</v>
      </c>
    </row>
    <row r="290" spans="2:65" s="1" customFormat="1" ht="16.5" customHeight="1">
      <c r="B290" s="32"/>
      <c r="C290" s="165" t="s">
        <v>1015</v>
      </c>
      <c r="D290" s="165" t="s">
        <v>226</v>
      </c>
      <c r="E290" s="166" t="s">
        <v>767</v>
      </c>
      <c r="F290" s="167" t="s">
        <v>764</v>
      </c>
      <c r="G290" s="168" t="s">
        <v>573</v>
      </c>
      <c r="H290" s="169">
        <v>1</v>
      </c>
      <c r="I290" s="170"/>
      <c r="J290" s="171">
        <f t="shared" si="70"/>
        <v>0</v>
      </c>
      <c r="K290" s="167" t="s">
        <v>19</v>
      </c>
      <c r="L290" s="172"/>
      <c r="M290" s="173" t="s">
        <v>19</v>
      </c>
      <c r="N290" s="174" t="s">
        <v>43</v>
      </c>
      <c r="P290" s="136">
        <f t="shared" si="71"/>
        <v>0</v>
      </c>
      <c r="Q290" s="136">
        <v>0</v>
      </c>
      <c r="R290" s="136">
        <f t="shared" si="72"/>
        <v>0</v>
      </c>
      <c r="S290" s="136">
        <v>0</v>
      </c>
      <c r="T290" s="137">
        <f t="shared" si="73"/>
        <v>0</v>
      </c>
      <c r="AR290" s="138" t="s">
        <v>574</v>
      </c>
      <c r="AT290" s="138" t="s">
        <v>226</v>
      </c>
      <c r="AU290" s="138" t="s">
        <v>82</v>
      </c>
      <c r="AY290" s="17" t="s">
        <v>121</v>
      </c>
      <c r="BE290" s="139">
        <f t="shared" si="74"/>
        <v>0</v>
      </c>
      <c r="BF290" s="139">
        <f t="shared" si="75"/>
        <v>0</v>
      </c>
      <c r="BG290" s="139">
        <f t="shared" si="76"/>
        <v>0</v>
      </c>
      <c r="BH290" s="139">
        <f t="shared" si="77"/>
        <v>0</v>
      </c>
      <c r="BI290" s="139">
        <f t="shared" si="78"/>
        <v>0</v>
      </c>
      <c r="BJ290" s="17" t="s">
        <v>80</v>
      </c>
      <c r="BK290" s="139">
        <f t="shared" si="79"/>
        <v>0</v>
      </c>
      <c r="BL290" s="17" t="s">
        <v>569</v>
      </c>
      <c r="BM290" s="138" t="s">
        <v>1016</v>
      </c>
    </row>
    <row r="291" spans="2:65" s="1" customFormat="1" ht="16.5" customHeight="1">
      <c r="B291" s="32"/>
      <c r="C291" s="127" t="s">
        <v>1017</v>
      </c>
      <c r="D291" s="127" t="s">
        <v>123</v>
      </c>
      <c r="E291" s="128" t="s">
        <v>770</v>
      </c>
      <c r="F291" s="129" t="s">
        <v>771</v>
      </c>
      <c r="G291" s="130" t="s">
        <v>573</v>
      </c>
      <c r="H291" s="131">
        <v>1</v>
      </c>
      <c r="I291" s="132"/>
      <c r="J291" s="133">
        <f t="shared" si="70"/>
        <v>0</v>
      </c>
      <c r="K291" s="129" t="s">
        <v>19</v>
      </c>
      <c r="L291" s="32"/>
      <c r="M291" s="134" t="s">
        <v>19</v>
      </c>
      <c r="N291" s="135" t="s">
        <v>43</v>
      </c>
      <c r="P291" s="136">
        <f t="shared" si="71"/>
        <v>0</v>
      </c>
      <c r="Q291" s="136">
        <v>0</v>
      </c>
      <c r="R291" s="136">
        <f t="shared" si="72"/>
        <v>0</v>
      </c>
      <c r="S291" s="136">
        <v>0</v>
      </c>
      <c r="T291" s="137">
        <f t="shared" si="73"/>
        <v>0</v>
      </c>
      <c r="AR291" s="138" t="s">
        <v>569</v>
      </c>
      <c r="AT291" s="138" t="s">
        <v>123</v>
      </c>
      <c r="AU291" s="138" t="s">
        <v>82</v>
      </c>
      <c r="AY291" s="17" t="s">
        <v>121</v>
      </c>
      <c r="BE291" s="139">
        <f t="shared" si="74"/>
        <v>0</v>
      </c>
      <c r="BF291" s="139">
        <f t="shared" si="75"/>
        <v>0</v>
      </c>
      <c r="BG291" s="139">
        <f t="shared" si="76"/>
        <v>0</v>
      </c>
      <c r="BH291" s="139">
        <f t="shared" si="77"/>
        <v>0</v>
      </c>
      <c r="BI291" s="139">
        <f t="shared" si="78"/>
        <v>0</v>
      </c>
      <c r="BJ291" s="17" t="s">
        <v>80</v>
      </c>
      <c r="BK291" s="139">
        <f t="shared" si="79"/>
        <v>0</v>
      </c>
      <c r="BL291" s="17" t="s">
        <v>569</v>
      </c>
      <c r="BM291" s="138" t="s">
        <v>1018</v>
      </c>
    </row>
    <row r="292" spans="2:65" s="1" customFormat="1" ht="16.5" customHeight="1">
      <c r="B292" s="32"/>
      <c r="C292" s="165" t="s">
        <v>1019</v>
      </c>
      <c r="D292" s="165" t="s">
        <v>226</v>
      </c>
      <c r="E292" s="166" t="s">
        <v>774</v>
      </c>
      <c r="F292" s="167" t="s">
        <v>771</v>
      </c>
      <c r="G292" s="168" t="s">
        <v>573</v>
      </c>
      <c r="H292" s="169">
        <v>1</v>
      </c>
      <c r="I292" s="170"/>
      <c r="J292" s="171">
        <f t="shared" si="70"/>
        <v>0</v>
      </c>
      <c r="K292" s="167" t="s">
        <v>19</v>
      </c>
      <c r="L292" s="172"/>
      <c r="M292" s="173" t="s">
        <v>19</v>
      </c>
      <c r="N292" s="174" t="s">
        <v>43</v>
      </c>
      <c r="P292" s="136">
        <f t="shared" si="71"/>
        <v>0</v>
      </c>
      <c r="Q292" s="136">
        <v>0</v>
      </c>
      <c r="R292" s="136">
        <f t="shared" si="72"/>
        <v>0</v>
      </c>
      <c r="S292" s="136">
        <v>0</v>
      </c>
      <c r="T292" s="137">
        <f t="shared" si="73"/>
        <v>0</v>
      </c>
      <c r="AR292" s="138" t="s">
        <v>574</v>
      </c>
      <c r="AT292" s="138" t="s">
        <v>226</v>
      </c>
      <c r="AU292" s="138" t="s">
        <v>82</v>
      </c>
      <c r="AY292" s="17" t="s">
        <v>121</v>
      </c>
      <c r="BE292" s="139">
        <f t="shared" si="74"/>
        <v>0</v>
      </c>
      <c r="BF292" s="139">
        <f t="shared" si="75"/>
        <v>0</v>
      </c>
      <c r="BG292" s="139">
        <f t="shared" si="76"/>
        <v>0</v>
      </c>
      <c r="BH292" s="139">
        <f t="shared" si="77"/>
        <v>0</v>
      </c>
      <c r="BI292" s="139">
        <f t="shared" si="78"/>
        <v>0</v>
      </c>
      <c r="BJ292" s="17" t="s">
        <v>80</v>
      </c>
      <c r="BK292" s="139">
        <f t="shared" si="79"/>
        <v>0</v>
      </c>
      <c r="BL292" s="17" t="s">
        <v>569</v>
      </c>
      <c r="BM292" s="138" t="s">
        <v>1020</v>
      </c>
    </row>
    <row r="293" spans="2:65" s="1" customFormat="1" ht="16.5" customHeight="1">
      <c r="B293" s="32"/>
      <c r="C293" s="127" t="s">
        <v>1021</v>
      </c>
      <c r="D293" s="127" t="s">
        <v>123</v>
      </c>
      <c r="E293" s="128" t="s">
        <v>777</v>
      </c>
      <c r="F293" s="129" t="s">
        <v>778</v>
      </c>
      <c r="G293" s="130" t="s">
        <v>568</v>
      </c>
      <c r="H293" s="131">
        <v>0.3</v>
      </c>
      <c r="I293" s="132"/>
      <c r="J293" s="133">
        <f t="shared" si="70"/>
        <v>0</v>
      </c>
      <c r="K293" s="129" t="s">
        <v>19</v>
      </c>
      <c r="L293" s="32"/>
      <c r="M293" s="134" t="s">
        <v>19</v>
      </c>
      <c r="N293" s="135" t="s">
        <v>43</v>
      </c>
      <c r="P293" s="136">
        <f t="shared" si="71"/>
        <v>0</v>
      </c>
      <c r="Q293" s="136">
        <v>0</v>
      </c>
      <c r="R293" s="136">
        <f t="shared" si="72"/>
        <v>0</v>
      </c>
      <c r="S293" s="136">
        <v>0</v>
      </c>
      <c r="T293" s="137">
        <f t="shared" si="73"/>
        <v>0</v>
      </c>
      <c r="AR293" s="138" t="s">
        <v>569</v>
      </c>
      <c r="AT293" s="138" t="s">
        <v>123</v>
      </c>
      <c r="AU293" s="138" t="s">
        <v>82</v>
      </c>
      <c r="AY293" s="17" t="s">
        <v>121</v>
      </c>
      <c r="BE293" s="139">
        <f t="shared" si="74"/>
        <v>0</v>
      </c>
      <c r="BF293" s="139">
        <f t="shared" si="75"/>
        <v>0</v>
      </c>
      <c r="BG293" s="139">
        <f t="shared" si="76"/>
        <v>0</v>
      </c>
      <c r="BH293" s="139">
        <f t="shared" si="77"/>
        <v>0</v>
      </c>
      <c r="BI293" s="139">
        <f t="shared" si="78"/>
        <v>0</v>
      </c>
      <c r="BJ293" s="17" t="s">
        <v>80</v>
      </c>
      <c r="BK293" s="139">
        <f t="shared" si="79"/>
        <v>0</v>
      </c>
      <c r="BL293" s="17" t="s">
        <v>569</v>
      </c>
      <c r="BM293" s="138" t="s">
        <v>1022</v>
      </c>
    </row>
    <row r="294" spans="2:65" s="1" customFormat="1" ht="16.5" customHeight="1">
      <c r="B294" s="32"/>
      <c r="C294" s="165" t="s">
        <v>1023</v>
      </c>
      <c r="D294" s="165" t="s">
        <v>226</v>
      </c>
      <c r="E294" s="166" t="s">
        <v>781</v>
      </c>
      <c r="F294" s="167" t="s">
        <v>778</v>
      </c>
      <c r="G294" s="168" t="s">
        <v>573</v>
      </c>
      <c r="H294" s="169">
        <v>1</v>
      </c>
      <c r="I294" s="170"/>
      <c r="J294" s="171">
        <f t="shared" si="70"/>
        <v>0</v>
      </c>
      <c r="K294" s="167" t="s">
        <v>19</v>
      </c>
      <c r="L294" s="172"/>
      <c r="M294" s="173" t="s">
        <v>19</v>
      </c>
      <c r="N294" s="174" t="s">
        <v>43</v>
      </c>
      <c r="P294" s="136">
        <f t="shared" si="71"/>
        <v>0</v>
      </c>
      <c r="Q294" s="136">
        <v>0</v>
      </c>
      <c r="R294" s="136">
        <f t="shared" si="72"/>
        <v>0</v>
      </c>
      <c r="S294" s="136">
        <v>0</v>
      </c>
      <c r="T294" s="137">
        <f t="shared" si="73"/>
        <v>0</v>
      </c>
      <c r="AR294" s="138" t="s">
        <v>574</v>
      </c>
      <c r="AT294" s="138" t="s">
        <v>226</v>
      </c>
      <c r="AU294" s="138" t="s">
        <v>82</v>
      </c>
      <c r="AY294" s="17" t="s">
        <v>121</v>
      </c>
      <c r="BE294" s="139">
        <f t="shared" si="74"/>
        <v>0</v>
      </c>
      <c r="BF294" s="139">
        <f t="shared" si="75"/>
        <v>0</v>
      </c>
      <c r="BG294" s="139">
        <f t="shared" si="76"/>
        <v>0</v>
      </c>
      <c r="BH294" s="139">
        <f t="shared" si="77"/>
        <v>0</v>
      </c>
      <c r="BI294" s="139">
        <f t="shared" si="78"/>
        <v>0</v>
      </c>
      <c r="BJ294" s="17" t="s">
        <v>80</v>
      </c>
      <c r="BK294" s="139">
        <f t="shared" si="79"/>
        <v>0</v>
      </c>
      <c r="BL294" s="17" t="s">
        <v>569</v>
      </c>
      <c r="BM294" s="138" t="s">
        <v>1024</v>
      </c>
    </row>
    <row r="295" spans="2:65" s="1" customFormat="1" ht="16.5" customHeight="1">
      <c r="B295" s="32"/>
      <c r="C295" s="127" t="s">
        <v>1025</v>
      </c>
      <c r="D295" s="127" t="s">
        <v>123</v>
      </c>
      <c r="E295" s="128" t="s">
        <v>784</v>
      </c>
      <c r="F295" s="129" t="s">
        <v>785</v>
      </c>
      <c r="G295" s="130" t="s">
        <v>568</v>
      </c>
      <c r="H295" s="131">
        <v>0.44</v>
      </c>
      <c r="I295" s="132"/>
      <c r="J295" s="133">
        <f t="shared" si="70"/>
        <v>0</v>
      </c>
      <c r="K295" s="129" t="s">
        <v>19</v>
      </c>
      <c r="L295" s="32"/>
      <c r="M295" s="134" t="s">
        <v>19</v>
      </c>
      <c r="N295" s="135" t="s">
        <v>43</v>
      </c>
      <c r="P295" s="136">
        <f t="shared" si="71"/>
        <v>0</v>
      </c>
      <c r="Q295" s="136">
        <v>0</v>
      </c>
      <c r="R295" s="136">
        <f t="shared" si="72"/>
        <v>0</v>
      </c>
      <c r="S295" s="136">
        <v>0</v>
      </c>
      <c r="T295" s="137">
        <f t="shared" si="73"/>
        <v>0</v>
      </c>
      <c r="AR295" s="138" t="s">
        <v>569</v>
      </c>
      <c r="AT295" s="138" t="s">
        <v>123</v>
      </c>
      <c r="AU295" s="138" t="s">
        <v>82</v>
      </c>
      <c r="AY295" s="17" t="s">
        <v>121</v>
      </c>
      <c r="BE295" s="139">
        <f t="shared" si="74"/>
        <v>0</v>
      </c>
      <c r="BF295" s="139">
        <f t="shared" si="75"/>
        <v>0</v>
      </c>
      <c r="BG295" s="139">
        <f t="shared" si="76"/>
        <v>0</v>
      </c>
      <c r="BH295" s="139">
        <f t="shared" si="77"/>
        <v>0</v>
      </c>
      <c r="BI295" s="139">
        <f t="shared" si="78"/>
        <v>0</v>
      </c>
      <c r="BJ295" s="17" t="s">
        <v>80</v>
      </c>
      <c r="BK295" s="139">
        <f t="shared" si="79"/>
        <v>0</v>
      </c>
      <c r="BL295" s="17" t="s">
        <v>569</v>
      </c>
      <c r="BM295" s="138" t="s">
        <v>1026</v>
      </c>
    </row>
    <row r="296" spans="2:47" s="1" customFormat="1" ht="19.5">
      <c r="B296" s="32"/>
      <c r="D296" s="145" t="s">
        <v>576</v>
      </c>
      <c r="F296" s="178" t="s">
        <v>787</v>
      </c>
      <c r="I296" s="142"/>
      <c r="L296" s="32"/>
      <c r="M296" s="143"/>
      <c r="T296" s="53"/>
      <c r="AT296" s="17" t="s">
        <v>576</v>
      </c>
      <c r="AU296" s="17" t="s">
        <v>82</v>
      </c>
    </row>
    <row r="297" spans="2:65" s="1" customFormat="1" ht="16.5" customHeight="1">
      <c r="B297" s="32"/>
      <c r="C297" s="165" t="s">
        <v>1027</v>
      </c>
      <c r="D297" s="165" t="s">
        <v>226</v>
      </c>
      <c r="E297" s="166" t="s">
        <v>789</v>
      </c>
      <c r="F297" s="167" t="s">
        <v>790</v>
      </c>
      <c r="G297" s="168" t="s">
        <v>573</v>
      </c>
      <c r="H297" s="169">
        <v>1</v>
      </c>
      <c r="I297" s="170"/>
      <c r="J297" s="171">
        <f>ROUND(I297*H297,2)</f>
        <v>0</v>
      </c>
      <c r="K297" s="167" t="s">
        <v>19</v>
      </c>
      <c r="L297" s="172"/>
      <c r="M297" s="173" t="s">
        <v>19</v>
      </c>
      <c r="N297" s="174" t="s">
        <v>43</v>
      </c>
      <c r="P297" s="136">
        <f>O297*H297</f>
        <v>0</v>
      </c>
      <c r="Q297" s="136">
        <v>0</v>
      </c>
      <c r="R297" s="136">
        <f>Q297*H297</f>
        <v>0</v>
      </c>
      <c r="S297" s="136">
        <v>0</v>
      </c>
      <c r="T297" s="137">
        <f>S297*H297</f>
        <v>0</v>
      </c>
      <c r="AR297" s="138" t="s">
        <v>574</v>
      </c>
      <c r="AT297" s="138" t="s">
        <v>226</v>
      </c>
      <c r="AU297" s="138" t="s">
        <v>82</v>
      </c>
      <c r="AY297" s="17" t="s">
        <v>121</v>
      </c>
      <c r="BE297" s="139">
        <f>IF(N297="základní",J297,0)</f>
        <v>0</v>
      </c>
      <c r="BF297" s="139">
        <f>IF(N297="snížená",J297,0)</f>
        <v>0</v>
      </c>
      <c r="BG297" s="139">
        <f>IF(N297="zákl. přenesená",J297,0)</f>
        <v>0</v>
      </c>
      <c r="BH297" s="139">
        <f>IF(N297="sníž. přenesená",J297,0)</f>
        <v>0</v>
      </c>
      <c r="BI297" s="139">
        <f>IF(N297="nulová",J297,0)</f>
        <v>0</v>
      </c>
      <c r="BJ297" s="17" t="s">
        <v>80</v>
      </c>
      <c r="BK297" s="139">
        <f>ROUND(I297*H297,2)</f>
        <v>0</v>
      </c>
      <c r="BL297" s="17" t="s">
        <v>569</v>
      </c>
      <c r="BM297" s="138" t="s">
        <v>1028</v>
      </c>
    </row>
    <row r="298" spans="2:63" s="11" customFormat="1" ht="22.9" customHeight="1">
      <c r="B298" s="115"/>
      <c r="D298" s="116" t="s">
        <v>71</v>
      </c>
      <c r="E298" s="125" t="s">
        <v>1029</v>
      </c>
      <c r="F298" s="125" t="s">
        <v>1030</v>
      </c>
      <c r="I298" s="118"/>
      <c r="J298" s="126">
        <f>BK298</f>
        <v>0</v>
      </c>
      <c r="L298" s="115"/>
      <c r="M298" s="120"/>
      <c r="P298" s="121">
        <f>SUM(P299:P323)</f>
        <v>0</v>
      </c>
      <c r="R298" s="121">
        <f>SUM(R299:R323)</f>
        <v>0.00093</v>
      </c>
      <c r="T298" s="122">
        <f>SUM(T299:T323)</f>
        <v>0</v>
      </c>
      <c r="AR298" s="116" t="s">
        <v>142</v>
      </c>
      <c r="AT298" s="123" t="s">
        <v>71</v>
      </c>
      <c r="AU298" s="123" t="s">
        <v>80</v>
      </c>
      <c r="AY298" s="116" t="s">
        <v>121</v>
      </c>
      <c r="BK298" s="124">
        <f>SUM(BK299:BK323)</f>
        <v>0</v>
      </c>
    </row>
    <row r="299" spans="2:65" s="1" customFormat="1" ht="16.5" customHeight="1">
      <c r="B299" s="32"/>
      <c r="C299" s="127" t="s">
        <v>1031</v>
      </c>
      <c r="D299" s="127" t="s">
        <v>123</v>
      </c>
      <c r="E299" s="128" t="s">
        <v>706</v>
      </c>
      <c r="F299" s="129" t="s">
        <v>707</v>
      </c>
      <c r="G299" s="130" t="s">
        <v>186</v>
      </c>
      <c r="H299" s="131">
        <v>0.7</v>
      </c>
      <c r="I299" s="132"/>
      <c r="J299" s="133">
        <f aca="true" t="shared" si="80" ref="J299:J321">ROUND(I299*H299,2)</f>
        <v>0</v>
      </c>
      <c r="K299" s="129" t="s">
        <v>19</v>
      </c>
      <c r="L299" s="32"/>
      <c r="M299" s="134" t="s">
        <v>19</v>
      </c>
      <c r="N299" s="135" t="s">
        <v>43</v>
      </c>
      <c r="P299" s="136">
        <f aca="true" t="shared" si="81" ref="P299:P321">O299*H299</f>
        <v>0</v>
      </c>
      <c r="Q299" s="136">
        <v>0</v>
      </c>
      <c r="R299" s="136">
        <f aca="true" t="shared" si="82" ref="R299:R321">Q299*H299</f>
        <v>0</v>
      </c>
      <c r="S299" s="136">
        <v>0</v>
      </c>
      <c r="T299" s="137">
        <f aca="true" t="shared" si="83" ref="T299:T321">S299*H299</f>
        <v>0</v>
      </c>
      <c r="AR299" s="138" t="s">
        <v>569</v>
      </c>
      <c r="AT299" s="138" t="s">
        <v>123</v>
      </c>
      <c r="AU299" s="138" t="s">
        <v>82</v>
      </c>
      <c r="AY299" s="17" t="s">
        <v>121</v>
      </c>
      <c r="BE299" s="139">
        <f aca="true" t="shared" si="84" ref="BE299:BE321">IF(N299="základní",J299,0)</f>
        <v>0</v>
      </c>
      <c r="BF299" s="139">
        <f aca="true" t="shared" si="85" ref="BF299:BF321">IF(N299="snížená",J299,0)</f>
        <v>0</v>
      </c>
      <c r="BG299" s="139">
        <f aca="true" t="shared" si="86" ref="BG299:BG321">IF(N299="zákl. přenesená",J299,0)</f>
        <v>0</v>
      </c>
      <c r="BH299" s="139">
        <f aca="true" t="shared" si="87" ref="BH299:BH321">IF(N299="sníž. přenesená",J299,0)</f>
        <v>0</v>
      </c>
      <c r="BI299" s="139">
        <f aca="true" t="shared" si="88" ref="BI299:BI321">IF(N299="nulová",J299,0)</f>
        <v>0</v>
      </c>
      <c r="BJ299" s="17" t="s">
        <v>80</v>
      </c>
      <c r="BK299" s="139">
        <f aca="true" t="shared" si="89" ref="BK299:BK321">ROUND(I299*H299,2)</f>
        <v>0</v>
      </c>
      <c r="BL299" s="17" t="s">
        <v>569</v>
      </c>
      <c r="BM299" s="138" t="s">
        <v>1032</v>
      </c>
    </row>
    <row r="300" spans="2:65" s="1" customFormat="1" ht="16.5" customHeight="1">
      <c r="B300" s="32"/>
      <c r="C300" s="127" t="s">
        <v>1033</v>
      </c>
      <c r="D300" s="127" t="s">
        <v>123</v>
      </c>
      <c r="E300" s="128" t="s">
        <v>710</v>
      </c>
      <c r="F300" s="129" t="s">
        <v>711</v>
      </c>
      <c r="G300" s="130" t="s">
        <v>186</v>
      </c>
      <c r="H300" s="131">
        <v>0.2</v>
      </c>
      <c r="I300" s="132"/>
      <c r="J300" s="133">
        <f t="shared" si="80"/>
        <v>0</v>
      </c>
      <c r="K300" s="129" t="s">
        <v>19</v>
      </c>
      <c r="L300" s="32"/>
      <c r="M300" s="134" t="s">
        <v>19</v>
      </c>
      <c r="N300" s="135" t="s">
        <v>43</v>
      </c>
      <c r="P300" s="136">
        <f t="shared" si="81"/>
        <v>0</v>
      </c>
      <c r="Q300" s="136">
        <v>0</v>
      </c>
      <c r="R300" s="136">
        <f t="shared" si="82"/>
        <v>0</v>
      </c>
      <c r="S300" s="136">
        <v>0</v>
      </c>
      <c r="T300" s="137">
        <f t="shared" si="83"/>
        <v>0</v>
      </c>
      <c r="AR300" s="138" t="s">
        <v>569</v>
      </c>
      <c r="AT300" s="138" t="s">
        <v>123</v>
      </c>
      <c r="AU300" s="138" t="s">
        <v>82</v>
      </c>
      <c r="AY300" s="17" t="s">
        <v>121</v>
      </c>
      <c r="BE300" s="139">
        <f t="shared" si="84"/>
        <v>0</v>
      </c>
      <c r="BF300" s="139">
        <f t="shared" si="85"/>
        <v>0</v>
      </c>
      <c r="BG300" s="139">
        <f t="shared" si="86"/>
        <v>0</v>
      </c>
      <c r="BH300" s="139">
        <f t="shared" si="87"/>
        <v>0</v>
      </c>
      <c r="BI300" s="139">
        <f t="shared" si="88"/>
        <v>0</v>
      </c>
      <c r="BJ300" s="17" t="s">
        <v>80</v>
      </c>
      <c r="BK300" s="139">
        <f t="shared" si="89"/>
        <v>0</v>
      </c>
      <c r="BL300" s="17" t="s">
        <v>569</v>
      </c>
      <c r="BM300" s="138" t="s">
        <v>1034</v>
      </c>
    </row>
    <row r="301" spans="2:65" s="1" customFormat="1" ht="16.5" customHeight="1">
      <c r="B301" s="32"/>
      <c r="C301" s="127" t="s">
        <v>1035</v>
      </c>
      <c r="D301" s="127" t="s">
        <v>123</v>
      </c>
      <c r="E301" s="128" t="s">
        <v>714</v>
      </c>
      <c r="F301" s="129" t="s">
        <v>715</v>
      </c>
      <c r="G301" s="130" t="s">
        <v>186</v>
      </c>
      <c r="H301" s="131">
        <v>0.5</v>
      </c>
      <c r="I301" s="132"/>
      <c r="J301" s="133">
        <f t="shared" si="80"/>
        <v>0</v>
      </c>
      <c r="K301" s="129" t="s">
        <v>19</v>
      </c>
      <c r="L301" s="32"/>
      <c r="M301" s="134" t="s">
        <v>19</v>
      </c>
      <c r="N301" s="135" t="s">
        <v>43</v>
      </c>
      <c r="P301" s="136">
        <f t="shared" si="81"/>
        <v>0</v>
      </c>
      <c r="Q301" s="136">
        <v>0</v>
      </c>
      <c r="R301" s="136">
        <f t="shared" si="82"/>
        <v>0</v>
      </c>
      <c r="S301" s="136">
        <v>0</v>
      </c>
      <c r="T301" s="137">
        <f t="shared" si="83"/>
        <v>0</v>
      </c>
      <c r="AR301" s="138" t="s">
        <v>569</v>
      </c>
      <c r="AT301" s="138" t="s">
        <v>123</v>
      </c>
      <c r="AU301" s="138" t="s">
        <v>82</v>
      </c>
      <c r="AY301" s="17" t="s">
        <v>121</v>
      </c>
      <c r="BE301" s="139">
        <f t="shared" si="84"/>
        <v>0</v>
      </c>
      <c r="BF301" s="139">
        <f t="shared" si="85"/>
        <v>0</v>
      </c>
      <c r="BG301" s="139">
        <f t="shared" si="86"/>
        <v>0</v>
      </c>
      <c r="BH301" s="139">
        <f t="shared" si="87"/>
        <v>0</v>
      </c>
      <c r="BI301" s="139">
        <f t="shared" si="88"/>
        <v>0</v>
      </c>
      <c r="BJ301" s="17" t="s">
        <v>80</v>
      </c>
      <c r="BK301" s="139">
        <f t="shared" si="89"/>
        <v>0</v>
      </c>
      <c r="BL301" s="17" t="s">
        <v>569</v>
      </c>
      <c r="BM301" s="138" t="s">
        <v>1036</v>
      </c>
    </row>
    <row r="302" spans="2:65" s="1" customFormat="1" ht="16.5" customHeight="1">
      <c r="B302" s="32"/>
      <c r="C302" s="165" t="s">
        <v>1037</v>
      </c>
      <c r="D302" s="165" t="s">
        <v>226</v>
      </c>
      <c r="E302" s="166" t="s">
        <v>718</v>
      </c>
      <c r="F302" s="167" t="s">
        <v>719</v>
      </c>
      <c r="G302" s="168" t="s">
        <v>573</v>
      </c>
      <c r="H302" s="169">
        <v>1</v>
      </c>
      <c r="I302" s="170"/>
      <c r="J302" s="171">
        <f t="shared" si="80"/>
        <v>0</v>
      </c>
      <c r="K302" s="167" t="s">
        <v>19</v>
      </c>
      <c r="L302" s="172"/>
      <c r="M302" s="173" t="s">
        <v>19</v>
      </c>
      <c r="N302" s="174" t="s">
        <v>43</v>
      </c>
      <c r="P302" s="136">
        <f t="shared" si="81"/>
        <v>0</v>
      </c>
      <c r="Q302" s="136">
        <v>0</v>
      </c>
      <c r="R302" s="136">
        <f t="shared" si="82"/>
        <v>0</v>
      </c>
      <c r="S302" s="136">
        <v>0</v>
      </c>
      <c r="T302" s="137">
        <f t="shared" si="83"/>
        <v>0</v>
      </c>
      <c r="AR302" s="138" t="s">
        <v>574</v>
      </c>
      <c r="AT302" s="138" t="s">
        <v>226</v>
      </c>
      <c r="AU302" s="138" t="s">
        <v>82</v>
      </c>
      <c r="AY302" s="17" t="s">
        <v>121</v>
      </c>
      <c r="BE302" s="139">
        <f t="shared" si="84"/>
        <v>0</v>
      </c>
      <c r="BF302" s="139">
        <f t="shared" si="85"/>
        <v>0</v>
      </c>
      <c r="BG302" s="139">
        <f t="shared" si="86"/>
        <v>0</v>
      </c>
      <c r="BH302" s="139">
        <f t="shared" si="87"/>
        <v>0</v>
      </c>
      <c r="BI302" s="139">
        <f t="shared" si="88"/>
        <v>0</v>
      </c>
      <c r="BJ302" s="17" t="s">
        <v>80</v>
      </c>
      <c r="BK302" s="139">
        <f t="shared" si="89"/>
        <v>0</v>
      </c>
      <c r="BL302" s="17" t="s">
        <v>569</v>
      </c>
      <c r="BM302" s="138" t="s">
        <v>1038</v>
      </c>
    </row>
    <row r="303" spans="2:65" s="1" customFormat="1" ht="16.5" customHeight="1">
      <c r="B303" s="32"/>
      <c r="C303" s="165" t="s">
        <v>1039</v>
      </c>
      <c r="D303" s="165" t="s">
        <v>226</v>
      </c>
      <c r="E303" s="166" t="s">
        <v>722</v>
      </c>
      <c r="F303" s="167" t="s">
        <v>723</v>
      </c>
      <c r="G303" s="168" t="s">
        <v>573</v>
      </c>
      <c r="H303" s="169">
        <v>1</v>
      </c>
      <c r="I303" s="170"/>
      <c r="J303" s="171">
        <f t="shared" si="80"/>
        <v>0</v>
      </c>
      <c r="K303" s="167" t="s">
        <v>19</v>
      </c>
      <c r="L303" s="172"/>
      <c r="M303" s="173" t="s">
        <v>19</v>
      </c>
      <c r="N303" s="174" t="s">
        <v>43</v>
      </c>
      <c r="P303" s="136">
        <f t="shared" si="81"/>
        <v>0</v>
      </c>
      <c r="Q303" s="136">
        <v>0</v>
      </c>
      <c r="R303" s="136">
        <f t="shared" si="82"/>
        <v>0</v>
      </c>
      <c r="S303" s="136">
        <v>0</v>
      </c>
      <c r="T303" s="137">
        <f t="shared" si="83"/>
        <v>0</v>
      </c>
      <c r="AR303" s="138" t="s">
        <v>574</v>
      </c>
      <c r="AT303" s="138" t="s">
        <v>226</v>
      </c>
      <c r="AU303" s="138" t="s">
        <v>82</v>
      </c>
      <c r="AY303" s="17" t="s">
        <v>121</v>
      </c>
      <c r="BE303" s="139">
        <f t="shared" si="84"/>
        <v>0</v>
      </c>
      <c r="BF303" s="139">
        <f t="shared" si="85"/>
        <v>0</v>
      </c>
      <c r="BG303" s="139">
        <f t="shared" si="86"/>
        <v>0</v>
      </c>
      <c r="BH303" s="139">
        <f t="shared" si="87"/>
        <v>0</v>
      </c>
      <c r="BI303" s="139">
        <f t="shared" si="88"/>
        <v>0</v>
      </c>
      <c r="BJ303" s="17" t="s">
        <v>80</v>
      </c>
      <c r="BK303" s="139">
        <f t="shared" si="89"/>
        <v>0</v>
      </c>
      <c r="BL303" s="17" t="s">
        <v>569</v>
      </c>
      <c r="BM303" s="138" t="s">
        <v>1040</v>
      </c>
    </row>
    <row r="304" spans="2:65" s="1" customFormat="1" ht="16.5" customHeight="1">
      <c r="B304" s="32"/>
      <c r="C304" s="165" t="s">
        <v>1041</v>
      </c>
      <c r="D304" s="165" t="s">
        <v>226</v>
      </c>
      <c r="E304" s="166" t="s">
        <v>726</v>
      </c>
      <c r="F304" s="167" t="s">
        <v>727</v>
      </c>
      <c r="G304" s="168" t="s">
        <v>573</v>
      </c>
      <c r="H304" s="169">
        <v>1</v>
      </c>
      <c r="I304" s="170"/>
      <c r="J304" s="171">
        <f t="shared" si="80"/>
        <v>0</v>
      </c>
      <c r="K304" s="167" t="s">
        <v>19</v>
      </c>
      <c r="L304" s="172"/>
      <c r="M304" s="173" t="s">
        <v>19</v>
      </c>
      <c r="N304" s="174" t="s">
        <v>43</v>
      </c>
      <c r="P304" s="136">
        <f t="shared" si="81"/>
        <v>0</v>
      </c>
      <c r="Q304" s="136">
        <v>0</v>
      </c>
      <c r="R304" s="136">
        <f t="shared" si="82"/>
        <v>0</v>
      </c>
      <c r="S304" s="136">
        <v>0</v>
      </c>
      <c r="T304" s="137">
        <f t="shared" si="83"/>
        <v>0</v>
      </c>
      <c r="AR304" s="138" t="s">
        <v>574</v>
      </c>
      <c r="AT304" s="138" t="s">
        <v>226</v>
      </c>
      <c r="AU304" s="138" t="s">
        <v>82</v>
      </c>
      <c r="AY304" s="17" t="s">
        <v>121</v>
      </c>
      <c r="BE304" s="139">
        <f t="shared" si="84"/>
        <v>0</v>
      </c>
      <c r="BF304" s="139">
        <f t="shared" si="85"/>
        <v>0</v>
      </c>
      <c r="BG304" s="139">
        <f t="shared" si="86"/>
        <v>0</v>
      </c>
      <c r="BH304" s="139">
        <f t="shared" si="87"/>
        <v>0</v>
      </c>
      <c r="BI304" s="139">
        <f t="shared" si="88"/>
        <v>0</v>
      </c>
      <c r="BJ304" s="17" t="s">
        <v>80</v>
      </c>
      <c r="BK304" s="139">
        <f t="shared" si="89"/>
        <v>0</v>
      </c>
      <c r="BL304" s="17" t="s">
        <v>569</v>
      </c>
      <c r="BM304" s="138" t="s">
        <v>1042</v>
      </c>
    </row>
    <row r="305" spans="2:65" s="1" customFormat="1" ht="16.5" customHeight="1">
      <c r="B305" s="32"/>
      <c r="C305" s="127" t="s">
        <v>1043</v>
      </c>
      <c r="D305" s="127" t="s">
        <v>123</v>
      </c>
      <c r="E305" s="128" t="s">
        <v>730</v>
      </c>
      <c r="F305" s="129" t="s">
        <v>731</v>
      </c>
      <c r="G305" s="130" t="s">
        <v>568</v>
      </c>
      <c r="H305" s="131">
        <v>0.1</v>
      </c>
      <c r="I305" s="132"/>
      <c r="J305" s="133">
        <f t="shared" si="80"/>
        <v>0</v>
      </c>
      <c r="K305" s="129" t="s">
        <v>19</v>
      </c>
      <c r="L305" s="32"/>
      <c r="M305" s="134" t="s">
        <v>19</v>
      </c>
      <c r="N305" s="135" t="s">
        <v>43</v>
      </c>
      <c r="P305" s="136">
        <f t="shared" si="81"/>
        <v>0</v>
      </c>
      <c r="Q305" s="136">
        <v>0</v>
      </c>
      <c r="R305" s="136">
        <f t="shared" si="82"/>
        <v>0</v>
      </c>
      <c r="S305" s="136">
        <v>0</v>
      </c>
      <c r="T305" s="137">
        <f t="shared" si="83"/>
        <v>0</v>
      </c>
      <c r="AR305" s="138" t="s">
        <v>569</v>
      </c>
      <c r="AT305" s="138" t="s">
        <v>123</v>
      </c>
      <c r="AU305" s="138" t="s">
        <v>82</v>
      </c>
      <c r="AY305" s="17" t="s">
        <v>121</v>
      </c>
      <c r="BE305" s="139">
        <f t="shared" si="84"/>
        <v>0</v>
      </c>
      <c r="BF305" s="139">
        <f t="shared" si="85"/>
        <v>0</v>
      </c>
      <c r="BG305" s="139">
        <f t="shared" si="86"/>
        <v>0</v>
      </c>
      <c r="BH305" s="139">
        <f t="shared" si="87"/>
        <v>0</v>
      </c>
      <c r="BI305" s="139">
        <f t="shared" si="88"/>
        <v>0</v>
      </c>
      <c r="BJ305" s="17" t="s">
        <v>80</v>
      </c>
      <c r="BK305" s="139">
        <f t="shared" si="89"/>
        <v>0</v>
      </c>
      <c r="BL305" s="17" t="s">
        <v>569</v>
      </c>
      <c r="BM305" s="138" t="s">
        <v>1044</v>
      </c>
    </row>
    <row r="306" spans="2:65" s="1" customFormat="1" ht="16.5" customHeight="1">
      <c r="B306" s="32"/>
      <c r="C306" s="165" t="s">
        <v>1045</v>
      </c>
      <c r="D306" s="165" t="s">
        <v>226</v>
      </c>
      <c r="E306" s="166" t="s">
        <v>734</v>
      </c>
      <c r="F306" s="167" t="s">
        <v>731</v>
      </c>
      <c r="G306" s="168" t="s">
        <v>573</v>
      </c>
      <c r="H306" s="169">
        <v>1</v>
      </c>
      <c r="I306" s="170"/>
      <c r="J306" s="171">
        <f t="shared" si="80"/>
        <v>0</v>
      </c>
      <c r="K306" s="167" t="s">
        <v>19</v>
      </c>
      <c r="L306" s="172"/>
      <c r="M306" s="173" t="s">
        <v>19</v>
      </c>
      <c r="N306" s="174" t="s">
        <v>43</v>
      </c>
      <c r="P306" s="136">
        <f t="shared" si="81"/>
        <v>0</v>
      </c>
      <c r="Q306" s="136">
        <v>0</v>
      </c>
      <c r="R306" s="136">
        <f t="shared" si="82"/>
        <v>0</v>
      </c>
      <c r="S306" s="136">
        <v>0</v>
      </c>
      <c r="T306" s="137">
        <f t="shared" si="83"/>
        <v>0</v>
      </c>
      <c r="AR306" s="138" t="s">
        <v>574</v>
      </c>
      <c r="AT306" s="138" t="s">
        <v>226</v>
      </c>
      <c r="AU306" s="138" t="s">
        <v>82</v>
      </c>
      <c r="AY306" s="17" t="s">
        <v>121</v>
      </c>
      <c r="BE306" s="139">
        <f t="shared" si="84"/>
        <v>0</v>
      </c>
      <c r="BF306" s="139">
        <f t="shared" si="85"/>
        <v>0</v>
      </c>
      <c r="BG306" s="139">
        <f t="shared" si="86"/>
        <v>0</v>
      </c>
      <c r="BH306" s="139">
        <f t="shared" si="87"/>
        <v>0</v>
      </c>
      <c r="BI306" s="139">
        <f t="shared" si="88"/>
        <v>0</v>
      </c>
      <c r="BJ306" s="17" t="s">
        <v>80</v>
      </c>
      <c r="BK306" s="139">
        <f t="shared" si="89"/>
        <v>0</v>
      </c>
      <c r="BL306" s="17" t="s">
        <v>569</v>
      </c>
      <c r="BM306" s="138" t="s">
        <v>1046</v>
      </c>
    </row>
    <row r="307" spans="2:65" s="1" customFormat="1" ht="16.5" customHeight="1">
      <c r="B307" s="32"/>
      <c r="C307" s="127" t="s">
        <v>1047</v>
      </c>
      <c r="D307" s="127" t="s">
        <v>123</v>
      </c>
      <c r="E307" s="128" t="s">
        <v>737</v>
      </c>
      <c r="F307" s="129" t="s">
        <v>738</v>
      </c>
      <c r="G307" s="130" t="s">
        <v>568</v>
      </c>
      <c r="H307" s="131">
        <v>1.15</v>
      </c>
      <c r="I307" s="132"/>
      <c r="J307" s="133">
        <f t="shared" si="80"/>
        <v>0</v>
      </c>
      <c r="K307" s="129" t="s">
        <v>19</v>
      </c>
      <c r="L307" s="32"/>
      <c r="M307" s="134" t="s">
        <v>19</v>
      </c>
      <c r="N307" s="135" t="s">
        <v>43</v>
      </c>
      <c r="P307" s="136">
        <f t="shared" si="81"/>
        <v>0</v>
      </c>
      <c r="Q307" s="136">
        <v>0</v>
      </c>
      <c r="R307" s="136">
        <f t="shared" si="82"/>
        <v>0</v>
      </c>
      <c r="S307" s="136">
        <v>0</v>
      </c>
      <c r="T307" s="137">
        <f t="shared" si="83"/>
        <v>0</v>
      </c>
      <c r="AR307" s="138" t="s">
        <v>569</v>
      </c>
      <c r="AT307" s="138" t="s">
        <v>123</v>
      </c>
      <c r="AU307" s="138" t="s">
        <v>82</v>
      </c>
      <c r="AY307" s="17" t="s">
        <v>121</v>
      </c>
      <c r="BE307" s="139">
        <f t="shared" si="84"/>
        <v>0</v>
      </c>
      <c r="BF307" s="139">
        <f t="shared" si="85"/>
        <v>0</v>
      </c>
      <c r="BG307" s="139">
        <f t="shared" si="86"/>
        <v>0</v>
      </c>
      <c r="BH307" s="139">
        <f t="shared" si="87"/>
        <v>0</v>
      </c>
      <c r="BI307" s="139">
        <f t="shared" si="88"/>
        <v>0</v>
      </c>
      <c r="BJ307" s="17" t="s">
        <v>80</v>
      </c>
      <c r="BK307" s="139">
        <f t="shared" si="89"/>
        <v>0</v>
      </c>
      <c r="BL307" s="17" t="s">
        <v>569</v>
      </c>
      <c r="BM307" s="138" t="s">
        <v>1048</v>
      </c>
    </row>
    <row r="308" spans="2:65" s="1" customFormat="1" ht="16.5" customHeight="1">
      <c r="B308" s="32"/>
      <c r="C308" s="127" t="s">
        <v>1049</v>
      </c>
      <c r="D308" s="127" t="s">
        <v>123</v>
      </c>
      <c r="E308" s="128" t="s">
        <v>741</v>
      </c>
      <c r="F308" s="129" t="s">
        <v>594</v>
      </c>
      <c r="G308" s="130" t="s">
        <v>568</v>
      </c>
      <c r="H308" s="131">
        <v>1</v>
      </c>
      <c r="I308" s="132"/>
      <c r="J308" s="133">
        <f t="shared" si="80"/>
        <v>0</v>
      </c>
      <c r="K308" s="129" t="s">
        <v>19</v>
      </c>
      <c r="L308" s="32"/>
      <c r="M308" s="134" t="s">
        <v>19</v>
      </c>
      <c r="N308" s="135" t="s">
        <v>43</v>
      </c>
      <c r="P308" s="136">
        <f t="shared" si="81"/>
        <v>0</v>
      </c>
      <c r="Q308" s="136">
        <v>0</v>
      </c>
      <c r="R308" s="136">
        <f t="shared" si="82"/>
        <v>0</v>
      </c>
      <c r="S308" s="136">
        <v>0</v>
      </c>
      <c r="T308" s="137">
        <f t="shared" si="83"/>
        <v>0</v>
      </c>
      <c r="AR308" s="138" t="s">
        <v>569</v>
      </c>
      <c r="AT308" s="138" t="s">
        <v>123</v>
      </c>
      <c r="AU308" s="138" t="s">
        <v>82</v>
      </c>
      <c r="AY308" s="17" t="s">
        <v>121</v>
      </c>
      <c r="BE308" s="139">
        <f t="shared" si="84"/>
        <v>0</v>
      </c>
      <c r="BF308" s="139">
        <f t="shared" si="85"/>
        <v>0</v>
      </c>
      <c r="BG308" s="139">
        <f t="shared" si="86"/>
        <v>0</v>
      </c>
      <c r="BH308" s="139">
        <f t="shared" si="87"/>
        <v>0</v>
      </c>
      <c r="BI308" s="139">
        <f t="shared" si="88"/>
        <v>0</v>
      </c>
      <c r="BJ308" s="17" t="s">
        <v>80</v>
      </c>
      <c r="BK308" s="139">
        <f t="shared" si="89"/>
        <v>0</v>
      </c>
      <c r="BL308" s="17" t="s">
        <v>569</v>
      </c>
      <c r="BM308" s="138" t="s">
        <v>1050</v>
      </c>
    </row>
    <row r="309" spans="2:65" s="1" customFormat="1" ht="16.5" customHeight="1">
      <c r="B309" s="32"/>
      <c r="C309" s="165" t="s">
        <v>1051</v>
      </c>
      <c r="D309" s="165" t="s">
        <v>226</v>
      </c>
      <c r="E309" s="166" t="s">
        <v>744</v>
      </c>
      <c r="F309" s="167" t="s">
        <v>594</v>
      </c>
      <c r="G309" s="168" t="s">
        <v>573</v>
      </c>
      <c r="H309" s="169">
        <v>2</v>
      </c>
      <c r="I309" s="170"/>
      <c r="J309" s="171">
        <f t="shared" si="80"/>
        <v>0</v>
      </c>
      <c r="K309" s="167" t="s">
        <v>19</v>
      </c>
      <c r="L309" s="172"/>
      <c r="M309" s="173" t="s">
        <v>19</v>
      </c>
      <c r="N309" s="174" t="s">
        <v>43</v>
      </c>
      <c r="P309" s="136">
        <f t="shared" si="81"/>
        <v>0</v>
      </c>
      <c r="Q309" s="136">
        <v>0</v>
      </c>
      <c r="R309" s="136">
        <f t="shared" si="82"/>
        <v>0</v>
      </c>
      <c r="S309" s="136">
        <v>0</v>
      </c>
      <c r="T309" s="137">
        <f t="shared" si="83"/>
        <v>0</v>
      </c>
      <c r="AR309" s="138" t="s">
        <v>574</v>
      </c>
      <c r="AT309" s="138" t="s">
        <v>226</v>
      </c>
      <c r="AU309" s="138" t="s">
        <v>82</v>
      </c>
      <c r="AY309" s="17" t="s">
        <v>121</v>
      </c>
      <c r="BE309" s="139">
        <f t="shared" si="84"/>
        <v>0</v>
      </c>
      <c r="BF309" s="139">
        <f t="shared" si="85"/>
        <v>0</v>
      </c>
      <c r="BG309" s="139">
        <f t="shared" si="86"/>
        <v>0</v>
      </c>
      <c r="BH309" s="139">
        <f t="shared" si="87"/>
        <v>0</v>
      </c>
      <c r="BI309" s="139">
        <f t="shared" si="88"/>
        <v>0</v>
      </c>
      <c r="BJ309" s="17" t="s">
        <v>80</v>
      </c>
      <c r="BK309" s="139">
        <f t="shared" si="89"/>
        <v>0</v>
      </c>
      <c r="BL309" s="17" t="s">
        <v>569</v>
      </c>
      <c r="BM309" s="138" t="s">
        <v>1052</v>
      </c>
    </row>
    <row r="310" spans="2:65" s="1" customFormat="1" ht="16.5" customHeight="1">
      <c r="B310" s="32"/>
      <c r="C310" s="127" t="s">
        <v>1053</v>
      </c>
      <c r="D310" s="127" t="s">
        <v>123</v>
      </c>
      <c r="E310" s="128" t="s">
        <v>746</v>
      </c>
      <c r="F310" s="129" t="s">
        <v>747</v>
      </c>
      <c r="G310" s="130" t="s">
        <v>568</v>
      </c>
      <c r="H310" s="131">
        <v>0.5</v>
      </c>
      <c r="I310" s="132"/>
      <c r="J310" s="133">
        <f t="shared" si="80"/>
        <v>0</v>
      </c>
      <c r="K310" s="129" t="s">
        <v>19</v>
      </c>
      <c r="L310" s="32"/>
      <c r="M310" s="134" t="s">
        <v>19</v>
      </c>
      <c r="N310" s="135" t="s">
        <v>43</v>
      </c>
      <c r="P310" s="136">
        <f t="shared" si="81"/>
        <v>0</v>
      </c>
      <c r="Q310" s="136">
        <v>0</v>
      </c>
      <c r="R310" s="136">
        <f t="shared" si="82"/>
        <v>0</v>
      </c>
      <c r="S310" s="136">
        <v>0</v>
      </c>
      <c r="T310" s="137">
        <f t="shared" si="83"/>
        <v>0</v>
      </c>
      <c r="AR310" s="138" t="s">
        <v>569</v>
      </c>
      <c r="AT310" s="138" t="s">
        <v>123</v>
      </c>
      <c r="AU310" s="138" t="s">
        <v>82</v>
      </c>
      <c r="AY310" s="17" t="s">
        <v>121</v>
      </c>
      <c r="BE310" s="139">
        <f t="shared" si="84"/>
        <v>0</v>
      </c>
      <c r="BF310" s="139">
        <f t="shared" si="85"/>
        <v>0</v>
      </c>
      <c r="BG310" s="139">
        <f t="shared" si="86"/>
        <v>0</v>
      </c>
      <c r="BH310" s="139">
        <f t="shared" si="87"/>
        <v>0</v>
      </c>
      <c r="BI310" s="139">
        <f t="shared" si="88"/>
        <v>0</v>
      </c>
      <c r="BJ310" s="17" t="s">
        <v>80</v>
      </c>
      <c r="BK310" s="139">
        <f t="shared" si="89"/>
        <v>0</v>
      </c>
      <c r="BL310" s="17" t="s">
        <v>569</v>
      </c>
      <c r="BM310" s="138" t="s">
        <v>1054</v>
      </c>
    </row>
    <row r="311" spans="2:65" s="1" customFormat="1" ht="16.5" customHeight="1">
      <c r="B311" s="32"/>
      <c r="C311" s="165" t="s">
        <v>1055</v>
      </c>
      <c r="D311" s="165" t="s">
        <v>226</v>
      </c>
      <c r="E311" s="166" t="s">
        <v>750</v>
      </c>
      <c r="F311" s="167" t="s">
        <v>747</v>
      </c>
      <c r="G311" s="168" t="s">
        <v>172</v>
      </c>
      <c r="H311" s="169">
        <v>7</v>
      </c>
      <c r="I311" s="170"/>
      <c r="J311" s="171">
        <f t="shared" si="80"/>
        <v>0</v>
      </c>
      <c r="K311" s="167" t="s">
        <v>19</v>
      </c>
      <c r="L311" s="172"/>
      <c r="M311" s="173" t="s">
        <v>19</v>
      </c>
      <c r="N311" s="174" t="s">
        <v>43</v>
      </c>
      <c r="P311" s="136">
        <f t="shared" si="81"/>
        <v>0</v>
      </c>
      <c r="Q311" s="136">
        <v>0</v>
      </c>
      <c r="R311" s="136">
        <f t="shared" si="82"/>
        <v>0</v>
      </c>
      <c r="S311" s="136">
        <v>0</v>
      </c>
      <c r="T311" s="137">
        <f t="shared" si="83"/>
        <v>0</v>
      </c>
      <c r="AR311" s="138" t="s">
        <v>574</v>
      </c>
      <c r="AT311" s="138" t="s">
        <v>226</v>
      </c>
      <c r="AU311" s="138" t="s">
        <v>82</v>
      </c>
      <c r="AY311" s="17" t="s">
        <v>121</v>
      </c>
      <c r="BE311" s="139">
        <f t="shared" si="84"/>
        <v>0</v>
      </c>
      <c r="BF311" s="139">
        <f t="shared" si="85"/>
        <v>0</v>
      </c>
      <c r="BG311" s="139">
        <f t="shared" si="86"/>
        <v>0</v>
      </c>
      <c r="BH311" s="139">
        <f t="shared" si="87"/>
        <v>0</v>
      </c>
      <c r="BI311" s="139">
        <f t="shared" si="88"/>
        <v>0</v>
      </c>
      <c r="BJ311" s="17" t="s">
        <v>80</v>
      </c>
      <c r="BK311" s="139">
        <f t="shared" si="89"/>
        <v>0</v>
      </c>
      <c r="BL311" s="17" t="s">
        <v>569</v>
      </c>
      <c r="BM311" s="138" t="s">
        <v>1056</v>
      </c>
    </row>
    <row r="312" spans="2:65" s="1" customFormat="1" ht="16.5" customHeight="1">
      <c r="B312" s="32"/>
      <c r="C312" s="165" t="s">
        <v>1057</v>
      </c>
      <c r="D312" s="165" t="s">
        <v>226</v>
      </c>
      <c r="E312" s="166" t="s">
        <v>622</v>
      </c>
      <c r="F312" s="167" t="s">
        <v>623</v>
      </c>
      <c r="G312" s="168" t="s">
        <v>172</v>
      </c>
      <c r="H312" s="169">
        <v>1.5</v>
      </c>
      <c r="I312" s="170"/>
      <c r="J312" s="171">
        <f t="shared" si="80"/>
        <v>0</v>
      </c>
      <c r="K312" s="167" t="s">
        <v>19</v>
      </c>
      <c r="L312" s="172"/>
      <c r="M312" s="173" t="s">
        <v>19</v>
      </c>
      <c r="N312" s="174" t="s">
        <v>43</v>
      </c>
      <c r="P312" s="136">
        <f t="shared" si="81"/>
        <v>0</v>
      </c>
      <c r="Q312" s="136">
        <v>0.00062</v>
      </c>
      <c r="R312" s="136">
        <f t="shared" si="82"/>
        <v>0.00093</v>
      </c>
      <c r="S312" s="136">
        <v>0</v>
      </c>
      <c r="T312" s="137">
        <f t="shared" si="83"/>
        <v>0</v>
      </c>
      <c r="AR312" s="138" t="s">
        <v>574</v>
      </c>
      <c r="AT312" s="138" t="s">
        <v>226</v>
      </c>
      <c r="AU312" s="138" t="s">
        <v>82</v>
      </c>
      <c r="AY312" s="17" t="s">
        <v>121</v>
      </c>
      <c r="BE312" s="139">
        <f t="shared" si="84"/>
        <v>0</v>
      </c>
      <c r="BF312" s="139">
        <f t="shared" si="85"/>
        <v>0</v>
      </c>
      <c r="BG312" s="139">
        <f t="shared" si="86"/>
        <v>0</v>
      </c>
      <c r="BH312" s="139">
        <f t="shared" si="87"/>
        <v>0</v>
      </c>
      <c r="BI312" s="139">
        <f t="shared" si="88"/>
        <v>0</v>
      </c>
      <c r="BJ312" s="17" t="s">
        <v>80</v>
      </c>
      <c r="BK312" s="139">
        <f t="shared" si="89"/>
        <v>0</v>
      </c>
      <c r="BL312" s="17" t="s">
        <v>569</v>
      </c>
      <c r="BM312" s="138" t="s">
        <v>1058</v>
      </c>
    </row>
    <row r="313" spans="2:65" s="1" customFormat="1" ht="16.5" customHeight="1">
      <c r="B313" s="32"/>
      <c r="C313" s="127" t="s">
        <v>1059</v>
      </c>
      <c r="D313" s="127" t="s">
        <v>123</v>
      </c>
      <c r="E313" s="128" t="s">
        <v>755</v>
      </c>
      <c r="F313" s="129" t="s">
        <v>756</v>
      </c>
      <c r="G313" s="130" t="s">
        <v>568</v>
      </c>
      <c r="H313" s="131">
        <v>0.5</v>
      </c>
      <c r="I313" s="132"/>
      <c r="J313" s="133">
        <f t="shared" si="80"/>
        <v>0</v>
      </c>
      <c r="K313" s="129" t="s">
        <v>19</v>
      </c>
      <c r="L313" s="32"/>
      <c r="M313" s="134" t="s">
        <v>19</v>
      </c>
      <c r="N313" s="135" t="s">
        <v>43</v>
      </c>
      <c r="P313" s="136">
        <f t="shared" si="81"/>
        <v>0</v>
      </c>
      <c r="Q313" s="136">
        <v>0</v>
      </c>
      <c r="R313" s="136">
        <f t="shared" si="82"/>
        <v>0</v>
      </c>
      <c r="S313" s="136">
        <v>0</v>
      </c>
      <c r="T313" s="137">
        <f t="shared" si="83"/>
        <v>0</v>
      </c>
      <c r="AR313" s="138" t="s">
        <v>569</v>
      </c>
      <c r="AT313" s="138" t="s">
        <v>123</v>
      </c>
      <c r="AU313" s="138" t="s">
        <v>82</v>
      </c>
      <c r="AY313" s="17" t="s">
        <v>121</v>
      </c>
      <c r="BE313" s="139">
        <f t="shared" si="84"/>
        <v>0</v>
      </c>
      <c r="BF313" s="139">
        <f t="shared" si="85"/>
        <v>0</v>
      </c>
      <c r="BG313" s="139">
        <f t="shared" si="86"/>
        <v>0</v>
      </c>
      <c r="BH313" s="139">
        <f t="shared" si="87"/>
        <v>0</v>
      </c>
      <c r="BI313" s="139">
        <f t="shared" si="88"/>
        <v>0</v>
      </c>
      <c r="BJ313" s="17" t="s">
        <v>80</v>
      </c>
      <c r="BK313" s="139">
        <f t="shared" si="89"/>
        <v>0</v>
      </c>
      <c r="BL313" s="17" t="s">
        <v>569</v>
      </c>
      <c r="BM313" s="138" t="s">
        <v>1060</v>
      </c>
    </row>
    <row r="314" spans="2:65" s="1" customFormat="1" ht="16.5" customHeight="1">
      <c r="B314" s="32"/>
      <c r="C314" s="165" t="s">
        <v>1061</v>
      </c>
      <c r="D314" s="165" t="s">
        <v>226</v>
      </c>
      <c r="E314" s="166" t="s">
        <v>759</v>
      </c>
      <c r="F314" s="167" t="s">
        <v>760</v>
      </c>
      <c r="G314" s="168" t="s">
        <v>573</v>
      </c>
      <c r="H314" s="169">
        <v>1</v>
      </c>
      <c r="I314" s="170"/>
      <c r="J314" s="171">
        <f t="shared" si="80"/>
        <v>0</v>
      </c>
      <c r="K314" s="167" t="s">
        <v>19</v>
      </c>
      <c r="L314" s="172"/>
      <c r="M314" s="173" t="s">
        <v>19</v>
      </c>
      <c r="N314" s="174" t="s">
        <v>43</v>
      </c>
      <c r="P314" s="136">
        <f t="shared" si="81"/>
        <v>0</v>
      </c>
      <c r="Q314" s="136">
        <v>0</v>
      </c>
      <c r="R314" s="136">
        <f t="shared" si="82"/>
        <v>0</v>
      </c>
      <c r="S314" s="136">
        <v>0</v>
      </c>
      <c r="T314" s="137">
        <f t="shared" si="83"/>
        <v>0</v>
      </c>
      <c r="AR314" s="138" t="s">
        <v>574</v>
      </c>
      <c r="AT314" s="138" t="s">
        <v>226</v>
      </c>
      <c r="AU314" s="138" t="s">
        <v>82</v>
      </c>
      <c r="AY314" s="17" t="s">
        <v>121</v>
      </c>
      <c r="BE314" s="139">
        <f t="shared" si="84"/>
        <v>0</v>
      </c>
      <c r="BF314" s="139">
        <f t="shared" si="85"/>
        <v>0</v>
      </c>
      <c r="BG314" s="139">
        <f t="shared" si="86"/>
        <v>0</v>
      </c>
      <c r="BH314" s="139">
        <f t="shared" si="87"/>
        <v>0</v>
      </c>
      <c r="BI314" s="139">
        <f t="shared" si="88"/>
        <v>0</v>
      </c>
      <c r="BJ314" s="17" t="s">
        <v>80</v>
      </c>
      <c r="BK314" s="139">
        <f t="shared" si="89"/>
        <v>0</v>
      </c>
      <c r="BL314" s="17" t="s">
        <v>569</v>
      </c>
      <c r="BM314" s="138" t="s">
        <v>1062</v>
      </c>
    </row>
    <row r="315" spans="2:65" s="1" customFormat="1" ht="16.5" customHeight="1">
      <c r="B315" s="32"/>
      <c r="C315" s="127" t="s">
        <v>1063</v>
      </c>
      <c r="D315" s="127" t="s">
        <v>123</v>
      </c>
      <c r="E315" s="128" t="s">
        <v>763</v>
      </c>
      <c r="F315" s="129" t="s">
        <v>764</v>
      </c>
      <c r="G315" s="130" t="s">
        <v>573</v>
      </c>
      <c r="H315" s="131">
        <v>1</v>
      </c>
      <c r="I315" s="132"/>
      <c r="J315" s="133">
        <f t="shared" si="80"/>
        <v>0</v>
      </c>
      <c r="K315" s="129" t="s">
        <v>19</v>
      </c>
      <c r="L315" s="32"/>
      <c r="M315" s="134" t="s">
        <v>19</v>
      </c>
      <c r="N315" s="135" t="s">
        <v>43</v>
      </c>
      <c r="P315" s="136">
        <f t="shared" si="81"/>
        <v>0</v>
      </c>
      <c r="Q315" s="136">
        <v>0</v>
      </c>
      <c r="R315" s="136">
        <f t="shared" si="82"/>
        <v>0</v>
      </c>
      <c r="S315" s="136">
        <v>0</v>
      </c>
      <c r="T315" s="137">
        <f t="shared" si="83"/>
        <v>0</v>
      </c>
      <c r="AR315" s="138" t="s">
        <v>569</v>
      </c>
      <c r="AT315" s="138" t="s">
        <v>123</v>
      </c>
      <c r="AU315" s="138" t="s">
        <v>82</v>
      </c>
      <c r="AY315" s="17" t="s">
        <v>121</v>
      </c>
      <c r="BE315" s="139">
        <f t="shared" si="84"/>
        <v>0</v>
      </c>
      <c r="BF315" s="139">
        <f t="shared" si="85"/>
        <v>0</v>
      </c>
      <c r="BG315" s="139">
        <f t="shared" si="86"/>
        <v>0</v>
      </c>
      <c r="BH315" s="139">
        <f t="shared" si="87"/>
        <v>0</v>
      </c>
      <c r="BI315" s="139">
        <f t="shared" si="88"/>
        <v>0</v>
      </c>
      <c r="BJ315" s="17" t="s">
        <v>80</v>
      </c>
      <c r="BK315" s="139">
        <f t="shared" si="89"/>
        <v>0</v>
      </c>
      <c r="BL315" s="17" t="s">
        <v>569</v>
      </c>
      <c r="BM315" s="138" t="s">
        <v>1064</v>
      </c>
    </row>
    <row r="316" spans="2:65" s="1" customFormat="1" ht="16.5" customHeight="1">
      <c r="B316" s="32"/>
      <c r="C316" s="165" t="s">
        <v>1065</v>
      </c>
      <c r="D316" s="165" t="s">
        <v>226</v>
      </c>
      <c r="E316" s="166" t="s">
        <v>767</v>
      </c>
      <c r="F316" s="167" t="s">
        <v>764</v>
      </c>
      <c r="G316" s="168" t="s">
        <v>573</v>
      </c>
      <c r="H316" s="169">
        <v>1</v>
      </c>
      <c r="I316" s="170"/>
      <c r="J316" s="171">
        <f t="shared" si="80"/>
        <v>0</v>
      </c>
      <c r="K316" s="167" t="s">
        <v>19</v>
      </c>
      <c r="L316" s="172"/>
      <c r="M316" s="173" t="s">
        <v>19</v>
      </c>
      <c r="N316" s="174" t="s">
        <v>43</v>
      </c>
      <c r="P316" s="136">
        <f t="shared" si="81"/>
        <v>0</v>
      </c>
      <c r="Q316" s="136">
        <v>0</v>
      </c>
      <c r="R316" s="136">
        <f t="shared" si="82"/>
        <v>0</v>
      </c>
      <c r="S316" s="136">
        <v>0</v>
      </c>
      <c r="T316" s="137">
        <f t="shared" si="83"/>
        <v>0</v>
      </c>
      <c r="AR316" s="138" t="s">
        <v>574</v>
      </c>
      <c r="AT316" s="138" t="s">
        <v>226</v>
      </c>
      <c r="AU316" s="138" t="s">
        <v>82</v>
      </c>
      <c r="AY316" s="17" t="s">
        <v>121</v>
      </c>
      <c r="BE316" s="139">
        <f t="shared" si="84"/>
        <v>0</v>
      </c>
      <c r="BF316" s="139">
        <f t="shared" si="85"/>
        <v>0</v>
      </c>
      <c r="BG316" s="139">
        <f t="shared" si="86"/>
        <v>0</v>
      </c>
      <c r="BH316" s="139">
        <f t="shared" si="87"/>
        <v>0</v>
      </c>
      <c r="BI316" s="139">
        <f t="shared" si="88"/>
        <v>0</v>
      </c>
      <c r="BJ316" s="17" t="s">
        <v>80</v>
      </c>
      <c r="BK316" s="139">
        <f t="shared" si="89"/>
        <v>0</v>
      </c>
      <c r="BL316" s="17" t="s">
        <v>569</v>
      </c>
      <c r="BM316" s="138" t="s">
        <v>1066</v>
      </c>
    </row>
    <row r="317" spans="2:65" s="1" customFormat="1" ht="16.5" customHeight="1">
      <c r="B317" s="32"/>
      <c r="C317" s="127" t="s">
        <v>1067</v>
      </c>
      <c r="D317" s="127" t="s">
        <v>123</v>
      </c>
      <c r="E317" s="128" t="s">
        <v>770</v>
      </c>
      <c r="F317" s="129" t="s">
        <v>771</v>
      </c>
      <c r="G317" s="130" t="s">
        <v>573</v>
      </c>
      <c r="H317" s="131">
        <v>1</v>
      </c>
      <c r="I317" s="132"/>
      <c r="J317" s="133">
        <f t="shared" si="80"/>
        <v>0</v>
      </c>
      <c r="K317" s="129" t="s">
        <v>19</v>
      </c>
      <c r="L317" s="32"/>
      <c r="M317" s="134" t="s">
        <v>19</v>
      </c>
      <c r="N317" s="135" t="s">
        <v>43</v>
      </c>
      <c r="P317" s="136">
        <f t="shared" si="81"/>
        <v>0</v>
      </c>
      <c r="Q317" s="136">
        <v>0</v>
      </c>
      <c r="R317" s="136">
        <f t="shared" si="82"/>
        <v>0</v>
      </c>
      <c r="S317" s="136">
        <v>0</v>
      </c>
      <c r="T317" s="137">
        <f t="shared" si="83"/>
        <v>0</v>
      </c>
      <c r="AR317" s="138" t="s">
        <v>569</v>
      </c>
      <c r="AT317" s="138" t="s">
        <v>123</v>
      </c>
      <c r="AU317" s="138" t="s">
        <v>82</v>
      </c>
      <c r="AY317" s="17" t="s">
        <v>121</v>
      </c>
      <c r="BE317" s="139">
        <f t="shared" si="84"/>
        <v>0</v>
      </c>
      <c r="BF317" s="139">
        <f t="shared" si="85"/>
        <v>0</v>
      </c>
      <c r="BG317" s="139">
        <f t="shared" si="86"/>
        <v>0</v>
      </c>
      <c r="BH317" s="139">
        <f t="shared" si="87"/>
        <v>0</v>
      </c>
      <c r="BI317" s="139">
        <f t="shared" si="88"/>
        <v>0</v>
      </c>
      <c r="BJ317" s="17" t="s">
        <v>80</v>
      </c>
      <c r="BK317" s="139">
        <f t="shared" si="89"/>
        <v>0</v>
      </c>
      <c r="BL317" s="17" t="s">
        <v>569</v>
      </c>
      <c r="BM317" s="138" t="s">
        <v>1068</v>
      </c>
    </row>
    <row r="318" spans="2:65" s="1" customFormat="1" ht="16.5" customHeight="1">
      <c r="B318" s="32"/>
      <c r="C318" s="165" t="s">
        <v>1069</v>
      </c>
      <c r="D318" s="165" t="s">
        <v>226</v>
      </c>
      <c r="E318" s="166" t="s">
        <v>774</v>
      </c>
      <c r="F318" s="167" t="s">
        <v>771</v>
      </c>
      <c r="G318" s="168" t="s">
        <v>573</v>
      </c>
      <c r="H318" s="169">
        <v>1</v>
      </c>
      <c r="I318" s="170"/>
      <c r="J318" s="171">
        <f t="shared" si="80"/>
        <v>0</v>
      </c>
      <c r="K318" s="167" t="s">
        <v>19</v>
      </c>
      <c r="L318" s="172"/>
      <c r="M318" s="173" t="s">
        <v>19</v>
      </c>
      <c r="N318" s="174" t="s">
        <v>43</v>
      </c>
      <c r="P318" s="136">
        <f t="shared" si="81"/>
        <v>0</v>
      </c>
      <c r="Q318" s="136">
        <v>0</v>
      </c>
      <c r="R318" s="136">
        <f t="shared" si="82"/>
        <v>0</v>
      </c>
      <c r="S318" s="136">
        <v>0</v>
      </c>
      <c r="T318" s="137">
        <f t="shared" si="83"/>
        <v>0</v>
      </c>
      <c r="AR318" s="138" t="s">
        <v>574</v>
      </c>
      <c r="AT318" s="138" t="s">
        <v>226</v>
      </c>
      <c r="AU318" s="138" t="s">
        <v>82</v>
      </c>
      <c r="AY318" s="17" t="s">
        <v>121</v>
      </c>
      <c r="BE318" s="139">
        <f t="shared" si="84"/>
        <v>0</v>
      </c>
      <c r="BF318" s="139">
        <f t="shared" si="85"/>
        <v>0</v>
      </c>
      <c r="BG318" s="139">
        <f t="shared" si="86"/>
        <v>0</v>
      </c>
      <c r="BH318" s="139">
        <f t="shared" si="87"/>
        <v>0</v>
      </c>
      <c r="BI318" s="139">
        <f t="shared" si="88"/>
        <v>0</v>
      </c>
      <c r="BJ318" s="17" t="s">
        <v>80</v>
      </c>
      <c r="BK318" s="139">
        <f t="shared" si="89"/>
        <v>0</v>
      </c>
      <c r="BL318" s="17" t="s">
        <v>569</v>
      </c>
      <c r="BM318" s="138" t="s">
        <v>1070</v>
      </c>
    </row>
    <row r="319" spans="2:65" s="1" customFormat="1" ht="16.5" customHeight="1">
      <c r="B319" s="32"/>
      <c r="C319" s="127" t="s">
        <v>1071</v>
      </c>
      <c r="D319" s="127" t="s">
        <v>123</v>
      </c>
      <c r="E319" s="128" t="s">
        <v>777</v>
      </c>
      <c r="F319" s="129" t="s">
        <v>778</v>
      </c>
      <c r="G319" s="130" t="s">
        <v>568</v>
      </c>
      <c r="H319" s="131">
        <v>0.3</v>
      </c>
      <c r="I319" s="132"/>
      <c r="J319" s="133">
        <f t="shared" si="80"/>
        <v>0</v>
      </c>
      <c r="K319" s="129" t="s">
        <v>19</v>
      </c>
      <c r="L319" s="32"/>
      <c r="M319" s="134" t="s">
        <v>19</v>
      </c>
      <c r="N319" s="135" t="s">
        <v>43</v>
      </c>
      <c r="P319" s="136">
        <f t="shared" si="81"/>
        <v>0</v>
      </c>
      <c r="Q319" s="136">
        <v>0</v>
      </c>
      <c r="R319" s="136">
        <f t="shared" si="82"/>
        <v>0</v>
      </c>
      <c r="S319" s="136">
        <v>0</v>
      </c>
      <c r="T319" s="137">
        <f t="shared" si="83"/>
        <v>0</v>
      </c>
      <c r="AR319" s="138" t="s">
        <v>569</v>
      </c>
      <c r="AT319" s="138" t="s">
        <v>123</v>
      </c>
      <c r="AU319" s="138" t="s">
        <v>82</v>
      </c>
      <c r="AY319" s="17" t="s">
        <v>121</v>
      </c>
      <c r="BE319" s="139">
        <f t="shared" si="84"/>
        <v>0</v>
      </c>
      <c r="BF319" s="139">
        <f t="shared" si="85"/>
        <v>0</v>
      </c>
      <c r="BG319" s="139">
        <f t="shared" si="86"/>
        <v>0</v>
      </c>
      <c r="BH319" s="139">
        <f t="shared" si="87"/>
        <v>0</v>
      </c>
      <c r="BI319" s="139">
        <f t="shared" si="88"/>
        <v>0</v>
      </c>
      <c r="BJ319" s="17" t="s">
        <v>80</v>
      </c>
      <c r="BK319" s="139">
        <f t="shared" si="89"/>
        <v>0</v>
      </c>
      <c r="BL319" s="17" t="s">
        <v>569</v>
      </c>
      <c r="BM319" s="138" t="s">
        <v>1072</v>
      </c>
    </row>
    <row r="320" spans="2:65" s="1" customFormat="1" ht="16.5" customHeight="1">
      <c r="B320" s="32"/>
      <c r="C320" s="165" t="s">
        <v>1073</v>
      </c>
      <c r="D320" s="165" t="s">
        <v>226</v>
      </c>
      <c r="E320" s="166" t="s">
        <v>781</v>
      </c>
      <c r="F320" s="167" t="s">
        <v>778</v>
      </c>
      <c r="G320" s="168" t="s">
        <v>573</v>
      </c>
      <c r="H320" s="169">
        <v>1</v>
      </c>
      <c r="I320" s="170"/>
      <c r="J320" s="171">
        <f t="shared" si="80"/>
        <v>0</v>
      </c>
      <c r="K320" s="167" t="s">
        <v>19</v>
      </c>
      <c r="L320" s="172"/>
      <c r="M320" s="173" t="s">
        <v>19</v>
      </c>
      <c r="N320" s="174" t="s">
        <v>43</v>
      </c>
      <c r="P320" s="136">
        <f t="shared" si="81"/>
        <v>0</v>
      </c>
      <c r="Q320" s="136">
        <v>0</v>
      </c>
      <c r="R320" s="136">
        <f t="shared" si="82"/>
        <v>0</v>
      </c>
      <c r="S320" s="136">
        <v>0</v>
      </c>
      <c r="T320" s="137">
        <f t="shared" si="83"/>
        <v>0</v>
      </c>
      <c r="AR320" s="138" t="s">
        <v>574</v>
      </c>
      <c r="AT320" s="138" t="s">
        <v>226</v>
      </c>
      <c r="AU320" s="138" t="s">
        <v>82</v>
      </c>
      <c r="AY320" s="17" t="s">
        <v>121</v>
      </c>
      <c r="BE320" s="139">
        <f t="shared" si="84"/>
        <v>0</v>
      </c>
      <c r="BF320" s="139">
        <f t="shared" si="85"/>
        <v>0</v>
      </c>
      <c r="BG320" s="139">
        <f t="shared" si="86"/>
        <v>0</v>
      </c>
      <c r="BH320" s="139">
        <f t="shared" si="87"/>
        <v>0</v>
      </c>
      <c r="BI320" s="139">
        <f t="shared" si="88"/>
        <v>0</v>
      </c>
      <c r="BJ320" s="17" t="s">
        <v>80</v>
      </c>
      <c r="BK320" s="139">
        <f t="shared" si="89"/>
        <v>0</v>
      </c>
      <c r="BL320" s="17" t="s">
        <v>569</v>
      </c>
      <c r="BM320" s="138" t="s">
        <v>1074</v>
      </c>
    </row>
    <row r="321" spans="2:65" s="1" customFormat="1" ht="16.5" customHeight="1">
      <c r="B321" s="32"/>
      <c r="C321" s="127" t="s">
        <v>1075</v>
      </c>
      <c r="D321" s="127" t="s">
        <v>123</v>
      </c>
      <c r="E321" s="128" t="s">
        <v>784</v>
      </c>
      <c r="F321" s="129" t="s">
        <v>785</v>
      </c>
      <c r="G321" s="130" t="s">
        <v>568</v>
      </c>
      <c r="H321" s="131">
        <v>0.44</v>
      </c>
      <c r="I321" s="132"/>
      <c r="J321" s="133">
        <f t="shared" si="80"/>
        <v>0</v>
      </c>
      <c r="K321" s="129" t="s">
        <v>19</v>
      </c>
      <c r="L321" s="32"/>
      <c r="M321" s="134" t="s">
        <v>19</v>
      </c>
      <c r="N321" s="135" t="s">
        <v>43</v>
      </c>
      <c r="P321" s="136">
        <f t="shared" si="81"/>
        <v>0</v>
      </c>
      <c r="Q321" s="136">
        <v>0</v>
      </c>
      <c r="R321" s="136">
        <f t="shared" si="82"/>
        <v>0</v>
      </c>
      <c r="S321" s="136">
        <v>0</v>
      </c>
      <c r="T321" s="137">
        <f t="shared" si="83"/>
        <v>0</v>
      </c>
      <c r="AR321" s="138" t="s">
        <v>569</v>
      </c>
      <c r="AT321" s="138" t="s">
        <v>123</v>
      </c>
      <c r="AU321" s="138" t="s">
        <v>82</v>
      </c>
      <c r="AY321" s="17" t="s">
        <v>121</v>
      </c>
      <c r="BE321" s="139">
        <f t="shared" si="84"/>
        <v>0</v>
      </c>
      <c r="BF321" s="139">
        <f t="shared" si="85"/>
        <v>0</v>
      </c>
      <c r="BG321" s="139">
        <f t="shared" si="86"/>
        <v>0</v>
      </c>
      <c r="BH321" s="139">
        <f t="shared" si="87"/>
        <v>0</v>
      </c>
      <c r="BI321" s="139">
        <f t="shared" si="88"/>
        <v>0</v>
      </c>
      <c r="BJ321" s="17" t="s">
        <v>80</v>
      </c>
      <c r="BK321" s="139">
        <f t="shared" si="89"/>
        <v>0</v>
      </c>
      <c r="BL321" s="17" t="s">
        <v>569</v>
      </c>
      <c r="BM321" s="138" t="s">
        <v>1076</v>
      </c>
    </row>
    <row r="322" spans="2:47" s="1" customFormat="1" ht="19.5">
      <c r="B322" s="32"/>
      <c r="D322" s="145" t="s">
        <v>576</v>
      </c>
      <c r="F322" s="178" t="s">
        <v>787</v>
      </c>
      <c r="I322" s="142"/>
      <c r="L322" s="32"/>
      <c r="M322" s="143"/>
      <c r="T322" s="53"/>
      <c r="AT322" s="17" t="s">
        <v>576</v>
      </c>
      <c r="AU322" s="17" t="s">
        <v>82</v>
      </c>
    </row>
    <row r="323" spans="2:65" s="1" customFormat="1" ht="16.5" customHeight="1">
      <c r="B323" s="32"/>
      <c r="C323" s="165" t="s">
        <v>1077</v>
      </c>
      <c r="D323" s="165" t="s">
        <v>226</v>
      </c>
      <c r="E323" s="166" t="s">
        <v>789</v>
      </c>
      <c r="F323" s="167" t="s">
        <v>790</v>
      </c>
      <c r="G323" s="168" t="s">
        <v>573</v>
      </c>
      <c r="H323" s="169">
        <v>1</v>
      </c>
      <c r="I323" s="170"/>
      <c r="J323" s="171">
        <f>ROUND(I323*H323,2)</f>
        <v>0</v>
      </c>
      <c r="K323" s="167" t="s">
        <v>19</v>
      </c>
      <c r="L323" s="172"/>
      <c r="M323" s="173" t="s">
        <v>19</v>
      </c>
      <c r="N323" s="174" t="s">
        <v>43</v>
      </c>
      <c r="P323" s="136">
        <f>O323*H323</f>
        <v>0</v>
      </c>
      <c r="Q323" s="136">
        <v>0</v>
      </c>
      <c r="R323" s="136">
        <f>Q323*H323</f>
        <v>0</v>
      </c>
      <c r="S323" s="136">
        <v>0</v>
      </c>
      <c r="T323" s="137">
        <f>S323*H323</f>
        <v>0</v>
      </c>
      <c r="AR323" s="138" t="s">
        <v>574</v>
      </c>
      <c r="AT323" s="138" t="s">
        <v>226</v>
      </c>
      <c r="AU323" s="138" t="s">
        <v>82</v>
      </c>
      <c r="AY323" s="17" t="s">
        <v>121</v>
      </c>
      <c r="BE323" s="139">
        <f>IF(N323="základní",J323,0)</f>
        <v>0</v>
      </c>
      <c r="BF323" s="139">
        <f>IF(N323="snížená",J323,0)</f>
        <v>0</v>
      </c>
      <c r="BG323" s="139">
        <f>IF(N323="zákl. přenesená",J323,0)</f>
        <v>0</v>
      </c>
      <c r="BH323" s="139">
        <f>IF(N323="sníž. přenesená",J323,0)</f>
        <v>0</v>
      </c>
      <c r="BI323" s="139">
        <f>IF(N323="nulová",J323,0)</f>
        <v>0</v>
      </c>
      <c r="BJ323" s="17" t="s">
        <v>80</v>
      </c>
      <c r="BK323" s="139">
        <f>ROUND(I323*H323,2)</f>
        <v>0</v>
      </c>
      <c r="BL323" s="17" t="s">
        <v>569</v>
      </c>
      <c r="BM323" s="138" t="s">
        <v>1078</v>
      </c>
    </row>
    <row r="324" spans="2:63" s="11" customFormat="1" ht="22.9" customHeight="1">
      <c r="B324" s="115"/>
      <c r="D324" s="116" t="s">
        <v>71</v>
      </c>
      <c r="E324" s="125" t="s">
        <v>1079</v>
      </c>
      <c r="F324" s="125" t="s">
        <v>1080</v>
      </c>
      <c r="I324" s="118"/>
      <c r="J324" s="126">
        <f>BK324</f>
        <v>0</v>
      </c>
      <c r="L324" s="115"/>
      <c r="M324" s="120"/>
      <c r="P324" s="121">
        <f>SUM(P325:P349)</f>
        <v>0</v>
      </c>
      <c r="R324" s="121">
        <f>SUM(R325:R349)</f>
        <v>0.00093</v>
      </c>
      <c r="T324" s="122">
        <f>SUM(T325:T349)</f>
        <v>0</v>
      </c>
      <c r="AR324" s="116" t="s">
        <v>142</v>
      </c>
      <c r="AT324" s="123" t="s">
        <v>71</v>
      </c>
      <c r="AU324" s="123" t="s">
        <v>80</v>
      </c>
      <c r="AY324" s="116" t="s">
        <v>121</v>
      </c>
      <c r="BK324" s="124">
        <f>SUM(BK325:BK349)</f>
        <v>0</v>
      </c>
    </row>
    <row r="325" spans="2:65" s="1" customFormat="1" ht="16.5" customHeight="1">
      <c r="B325" s="32"/>
      <c r="C325" s="127" t="s">
        <v>1081</v>
      </c>
      <c r="D325" s="127" t="s">
        <v>123</v>
      </c>
      <c r="E325" s="128" t="s">
        <v>706</v>
      </c>
      <c r="F325" s="129" t="s">
        <v>707</v>
      </c>
      <c r="G325" s="130" t="s">
        <v>186</v>
      </c>
      <c r="H325" s="131">
        <v>0.7</v>
      </c>
      <c r="I325" s="132"/>
      <c r="J325" s="133">
        <f aca="true" t="shared" si="90" ref="J325:J347">ROUND(I325*H325,2)</f>
        <v>0</v>
      </c>
      <c r="K325" s="129" t="s">
        <v>19</v>
      </c>
      <c r="L325" s="32"/>
      <c r="M325" s="134" t="s">
        <v>19</v>
      </c>
      <c r="N325" s="135" t="s">
        <v>43</v>
      </c>
      <c r="P325" s="136">
        <f aca="true" t="shared" si="91" ref="P325:P347">O325*H325</f>
        <v>0</v>
      </c>
      <c r="Q325" s="136">
        <v>0</v>
      </c>
      <c r="R325" s="136">
        <f aca="true" t="shared" si="92" ref="R325:R347">Q325*H325</f>
        <v>0</v>
      </c>
      <c r="S325" s="136">
        <v>0</v>
      </c>
      <c r="T325" s="137">
        <f aca="true" t="shared" si="93" ref="T325:T347">S325*H325</f>
        <v>0</v>
      </c>
      <c r="AR325" s="138" t="s">
        <v>569</v>
      </c>
      <c r="AT325" s="138" t="s">
        <v>123</v>
      </c>
      <c r="AU325" s="138" t="s">
        <v>82</v>
      </c>
      <c r="AY325" s="17" t="s">
        <v>121</v>
      </c>
      <c r="BE325" s="139">
        <f aca="true" t="shared" si="94" ref="BE325:BE347">IF(N325="základní",J325,0)</f>
        <v>0</v>
      </c>
      <c r="BF325" s="139">
        <f aca="true" t="shared" si="95" ref="BF325:BF347">IF(N325="snížená",J325,0)</f>
        <v>0</v>
      </c>
      <c r="BG325" s="139">
        <f aca="true" t="shared" si="96" ref="BG325:BG347">IF(N325="zákl. přenesená",J325,0)</f>
        <v>0</v>
      </c>
      <c r="BH325" s="139">
        <f aca="true" t="shared" si="97" ref="BH325:BH347">IF(N325="sníž. přenesená",J325,0)</f>
        <v>0</v>
      </c>
      <c r="BI325" s="139">
        <f aca="true" t="shared" si="98" ref="BI325:BI347">IF(N325="nulová",J325,0)</f>
        <v>0</v>
      </c>
      <c r="BJ325" s="17" t="s">
        <v>80</v>
      </c>
      <c r="BK325" s="139">
        <f aca="true" t="shared" si="99" ref="BK325:BK347">ROUND(I325*H325,2)</f>
        <v>0</v>
      </c>
      <c r="BL325" s="17" t="s">
        <v>569</v>
      </c>
      <c r="BM325" s="138" t="s">
        <v>1082</v>
      </c>
    </row>
    <row r="326" spans="2:65" s="1" customFormat="1" ht="16.5" customHeight="1">
      <c r="B326" s="32"/>
      <c r="C326" s="127" t="s">
        <v>1083</v>
      </c>
      <c r="D326" s="127" t="s">
        <v>123</v>
      </c>
      <c r="E326" s="128" t="s">
        <v>710</v>
      </c>
      <c r="F326" s="129" t="s">
        <v>711</v>
      </c>
      <c r="G326" s="130" t="s">
        <v>186</v>
      </c>
      <c r="H326" s="131">
        <v>0.2</v>
      </c>
      <c r="I326" s="132"/>
      <c r="J326" s="133">
        <f t="shared" si="90"/>
        <v>0</v>
      </c>
      <c r="K326" s="129" t="s">
        <v>19</v>
      </c>
      <c r="L326" s="32"/>
      <c r="M326" s="134" t="s">
        <v>19</v>
      </c>
      <c r="N326" s="135" t="s">
        <v>43</v>
      </c>
      <c r="P326" s="136">
        <f t="shared" si="91"/>
        <v>0</v>
      </c>
      <c r="Q326" s="136">
        <v>0</v>
      </c>
      <c r="R326" s="136">
        <f t="shared" si="92"/>
        <v>0</v>
      </c>
      <c r="S326" s="136">
        <v>0</v>
      </c>
      <c r="T326" s="137">
        <f t="shared" si="93"/>
        <v>0</v>
      </c>
      <c r="AR326" s="138" t="s">
        <v>569</v>
      </c>
      <c r="AT326" s="138" t="s">
        <v>123</v>
      </c>
      <c r="AU326" s="138" t="s">
        <v>82</v>
      </c>
      <c r="AY326" s="17" t="s">
        <v>121</v>
      </c>
      <c r="BE326" s="139">
        <f t="shared" si="94"/>
        <v>0</v>
      </c>
      <c r="BF326" s="139">
        <f t="shared" si="95"/>
        <v>0</v>
      </c>
      <c r="BG326" s="139">
        <f t="shared" si="96"/>
        <v>0</v>
      </c>
      <c r="BH326" s="139">
        <f t="shared" si="97"/>
        <v>0</v>
      </c>
      <c r="BI326" s="139">
        <f t="shared" si="98"/>
        <v>0</v>
      </c>
      <c r="BJ326" s="17" t="s">
        <v>80</v>
      </c>
      <c r="BK326" s="139">
        <f t="shared" si="99"/>
        <v>0</v>
      </c>
      <c r="BL326" s="17" t="s">
        <v>569</v>
      </c>
      <c r="BM326" s="138" t="s">
        <v>1084</v>
      </c>
    </row>
    <row r="327" spans="2:65" s="1" customFormat="1" ht="16.5" customHeight="1">
      <c r="B327" s="32"/>
      <c r="C327" s="127" t="s">
        <v>1085</v>
      </c>
      <c r="D327" s="127" t="s">
        <v>123</v>
      </c>
      <c r="E327" s="128" t="s">
        <v>714</v>
      </c>
      <c r="F327" s="129" t="s">
        <v>715</v>
      </c>
      <c r="G327" s="130" t="s">
        <v>186</v>
      </c>
      <c r="H327" s="131">
        <v>0.5</v>
      </c>
      <c r="I327" s="132"/>
      <c r="J327" s="133">
        <f t="shared" si="90"/>
        <v>0</v>
      </c>
      <c r="K327" s="129" t="s">
        <v>19</v>
      </c>
      <c r="L327" s="32"/>
      <c r="M327" s="134" t="s">
        <v>19</v>
      </c>
      <c r="N327" s="135" t="s">
        <v>43</v>
      </c>
      <c r="P327" s="136">
        <f t="shared" si="91"/>
        <v>0</v>
      </c>
      <c r="Q327" s="136">
        <v>0</v>
      </c>
      <c r="R327" s="136">
        <f t="shared" si="92"/>
        <v>0</v>
      </c>
      <c r="S327" s="136">
        <v>0</v>
      </c>
      <c r="T327" s="137">
        <f t="shared" si="93"/>
        <v>0</v>
      </c>
      <c r="AR327" s="138" t="s">
        <v>569</v>
      </c>
      <c r="AT327" s="138" t="s">
        <v>123</v>
      </c>
      <c r="AU327" s="138" t="s">
        <v>82</v>
      </c>
      <c r="AY327" s="17" t="s">
        <v>121</v>
      </c>
      <c r="BE327" s="139">
        <f t="shared" si="94"/>
        <v>0</v>
      </c>
      <c r="BF327" s="139">
        <f t="shared" si="95"/>
        <v>0</v>
      </c>
      <c r="BG327" s="139">
        <f t="shared" si="96"/>
        <v>0</v>
      </c>
      <c r="BH327" s="139">
        <f t="shared" si="97"/>
        <v>0</v>
      </c>
      <c r="BI327" s="139">
        <f t="shared" si="98"/>
        <v>0</v>
      </c>
      <c r="BJ327" s="17" t="s">
        <v>80</v>
      </c>
      <c r="BK327" s="139">
        <f t="shared" si="99"/>
        <v>0</v>
      </c>
      <c r="BL327" s="17" t="s">
        <v>569</v>
      </c>
      <c r="BM327" s="138" t="s">
        <v>1086</v>
      </c>
    </row>
    <row r="328" spans="2:65" s="1" customFormat="1" ht="16.5" customHeight="1">
      <c r="B328" s="32"/>
      <c r="C328" s="165" t="s">
        <v>1087</v>
      </c>
      <c r="D328" s="165" t="s">
        <v>226</v>
      </c>
      <c r="E328" s="166" t="s">
        <v>718</v>
      </c>
      <c r="F328" s="167" t="s">
        <v>719</v>
      </c>
      <c r="G328" s="168" t="s">
        <v>573</v>
      </c>
      <c r="H328" s="169">
        <v>1</v>
      </c>
      <c r="I328" s="170"/>
      <c r="J328" s="171">
        <f t="shared" si="90"/>
        <v>0</v>
      </c>
      <c r="K328" s="167" t="s">
        <v>19</v>
      </c>
      <c r="L328" s="172"/>
      <c r="M328" s="173" t="s">
        <v>19</v>
      </c>
      <c r="N328" s="174" t="s">
        <v>43</v>
      </c>
      <c r="P328" s="136">
        <f t="shared" si="91"/>
        <v>0</v>
      </c>
      <c r="Q328" s="136">
        <v>0</v>
      </c>
      <c r="R328" s="136">
        <f t="shared" si="92"/>
        <v>0</v>
      </c>
      <c r="S328" s="136">
        <v>0</v>
      </c>
      <c r="T328" s="137">
        <f t="shared" si="93"/>
        <v>0</v>
      </c>
      <c r="AR328" s="138" t="s">
        <v>574</v>
      </c>
      <c r="AT328" s="138" t="s">
        <v>226</v>
      </c>
      <c r="AU328" s="138" t="s">
        <v>82</v>
      </c>
      <c r="AY328" s="17" t="s">
        <v>121</v>
      </c>
      <c r="BE328" s="139">
        <f t="shared" si="94"/>
        <v>0</v>
      </c>
      <c r="BF328" s="139">
        <f t="shared" si="95"/>
        <v>0</v>
      </c>
      <c r="BG328" s="139">
        <f t="shared" si="96"/>
        <v>0</v>
      </c>
      <c r="BH328" s="139">
        <f t="shared" si="97"/>
        <v>0</v>
      </c>
      <c r="BI328" s="139">
        <f t="shared" si="98"/>
        <v>0</v>
      </c>
      <c r="BJ328" s="17" t="s">
        <v>80</v>
      </c>
      <c r="BK328" s="139">
        <f t="shared" si="99"/>
        <v>0</v>
      </c>
      <c r="BL328" s="17" t="s">
        <v>569</v>
      </c>
      <c r="BM328" s="138" t="s">
        <v>1088</v>
      </c>
    </row>
    <row r="329" spans="2:65" s="1" customFormat="1" ht="16.5" customHeight="1">
      <c r="B329" s="32"/>
      <c r="C329" s="165" t="s">
        <v>1089</v>
      </c>
      <c r="D329" s="165" t="s">
        <v>226</v>
      </c>
      <c r="E329" s="166" t="s">
        <v>722</v>
      </c>
      <c r="F329" s="167" t="s">
        <v>723</v>
      </c>
      <c r="G329" s="168" t="s">
        <v>573</v>
      </c>
      <c r="H329" s="169">
        <v>1</v>
      </c>
      <c r="I329" s="170"/>
      <c r="J329" s="171">
        <f t="shared" si="90"/>
        <v>0</v>
      </c>
      <c r="K329" s="167" t="s">
        <v>19</v>
      </c>
      <c r="L329" s="172"/>
      <c r="M329" s="173" t="s">
        <v>19</v>
      </c>
      <c r="N329" s="174" t="s">
        <v>43</v>
      </c>
      <c r="P329" s="136">
        <f t="shared" si="91"/>
        <v>0</v>
      </c>
      <c r="Q329" s="136">
        <v>0</v>
      </c>
      <c r="R329" s="136">
        <f t="shared" si="92"/>
        <v>0</v>
      </c>
      <c r="S329" s="136">
        <v>0</v>
      </c>
      <c r="T329" s="137">
        <f t="shared" si="93"/>
        <v>0</v>
      </c>
      <c r="AR329" s="138" t="s">
        <v>574</v>
      </c>
      <c r="AT329" s="138" t="s">
        <v>226</v>
      </c>
      <c r="AU329" s="138" t="s">
        <v>82</v>
      </c>
      <c r="AY329" s="17" t="s">
        <v>121</v>
      </c>
      <c r="BE329" s="139">
        <f t="shared" si="94"/>
        <v>0</v>
      </c>
      <c r="BF329" s="139">
        <f t="shared" si="95"/>
        <v>0</v>
      </c>
      <c r="BG329" s="139">
        <f t="shared" si="96"/>
        <v>0</v>
      </c>
      <c r="BH329" s="139">
        <f t="shared" si="97"/>
        <v>0</v>
      </c>
      <c r="BI329" s="139">
        <f t="shared" si="98"/>
        <v>0</v>
      </c>
      <c r="BJ329" s="17" t="s">
        <v>80</v>
      </c>
      <c r="BK329" s="139">
        <f t="shared" si="99"/>
        <v>0</v>
      </c>
      <c r="BL329" s="17" t="s">
        <v>569</v>
      </c>
      <c r="BM329" s="138" t="s">
        <v>1090</v>
      </c>
    </row>
    <row r="330" spans="2:65" s="1" customFormat="1" ht="16.5" customHeight="1">
      <c r="B330" s="32"/>
      <c r="C330" s="165" t="s">
        <v>1091</v>
      </c>
      <c r="D330" s="165" t="s">
        <v>226</v>
      </c>
      <c r="E330" s="166" t="s">
        <v>726</v>
      </c>
      <c r="F330" s="167" t="s">
        <v>727</v>
      </c>
      <c r="G330" s="168" t="s">
        <v>573</v>
      </c>
      <c r="H330" s="169">
        <v>1</v>
      </c>
      <c r="I330" s="170"/>
      <c r="J330" s="171">
        <f t="shared" si="90"/>
        <v>0</v>
      </c>
      <c r="K330" s="167" t="s">
        <v>19</v>
      </c>
      <c r="L330" s="172"/>
      <c r="M330" s="173" t="s">
        <v>19</v>
      </c>
      <c r="N330" s="174" t="s">
        <v>43</v>
      </c>
      <c r="P330" s="136">
        <f t="shared" si="91"/>
        <v>0</v>
      </c>
      <c r="Q330" s="136">
        <v>0</v>
      </c>
      <c r="R330" s="136">
        <f t="shared" si="92"/>
        <v>0</v>
      </c>
      <c r="S330" s="136">
        <v>0</v>
      </c>
      <c r="T330" s="137">
        <f t="shared" si="93"/>
        <v>0</v>
      </c>
      <c r="AR330" s="138" t="s">
        <v>574</v>
      </c>
      <c r="AT330" s="138" t="s">
        <v>226</v>
      </c>
      <c r="AU330" s="138" t="s">
        <v>82</v>
      </c>
      <c r="AY330" s="17" t="s">
        <v>121</v>
      </c>
      <c r="BE330" s="139">
        <f t="shared" si="94"/>
        <v>0</v>
      </c>
      <c r="BF330" s="139">
        <f t="shared" si="95"/>
        <v>0</v>
      </c>
      <c r="BG330" s="139">
        <f t="shared" si="96"/>
        <v>0</v>
      </c>
      <c r="BH330" s="139">
        <f t="shared" si="97"/>
        <v>0</v>
      </c>
      <c r="BI330" s="139">
        <f t="shared" si="98"/>
        <v>0</v>
      </c>
      <c r="BJ330" s="17" t="s">
        <v>80</v>
      </c>
      <c r="BK330" s="139">
        <f t="shared" si="99"/>
        <v>0</v>
      </c>
      <c r="BL330" s="17" t="s">
        <v>569</v>
      </c>
      <c r="BM330" s="138" t="s">
        <v>1092</v>
      </c>
    </row>
    <row r="331" spans="2:65" s="1" customFormat="1" ht="16.5" customHeight="1">
      <c r="B331" s="32"/>
      <c r="C331" s="127" t="s">
        <v>1093</v>
      </c>
      <c r="D331" s="127" t="s">
        <v>123</v>
      </c>
      <c r="E331" s="128" t="s">
        <v>730</v>
      </c>
      <c r="F331" s="129" t="s">
        <v>731</v>
      </c>
      <c r="G331" s="130" t="s">
        <v>568</v>
      </c>
      <c r="H331" s="131">
        <v>0.1</v>
      </c>
      <c r="I331" s="132"/>
      <c r="J331" s="133">
        <f t="shared" si="90"/>
        <v>0</v>
      </c>
      <c r="K331" s="129" t="s">
        <v>19</v>
      </c>
      <c r="L331" s="32"/>
      <c r="M331" s="134" t="s">
        <v>19</v>
      </c>
      <c r="N331" s="135" t="s">
        <v>43</v>
      </c>
      <c r="P331" s="136">
        <f t="shared" si="91"/>
        <v>0</v>
      </c>
      <c r="Q331" s="136">
        <v>0</v>
      </c>
      <c r="R331" s="136">
        <f t="shared" si="92"/>
        <v>0</v>
      </c>
      <c r="S331" s="136">
        <v>0</v>
      </c>
      <c r="T331" s="137">
        <f t="shared" si="93"/>
        <v>0</v>
      </c>
      <c r="AR331" s="138" t="s">
        <v>569</v>
      </c>
      <c r="AT331" s="138" t="s">
        <v>123</v>
      </c>
      <c r="AU331" s="138" t="s">
        <v>82</v>
      </c>
      <c r="AY331" s="17" t="s">
        <v>121</v>
      </c>
      <c r="BE331" s="139">
        <f t="shared" si="94"/>
        <v>0</v>
      </c>
      <c r="BF331" s="139">
        <f t="shared" si="95"/>
        <v>0</v>
      </c>
      <c r="BG331" s="139">
        <f t="shared" si="96"/>
        <v>0</v>
      </c>
      <c r="BH331" s="139">
        <f t="shared" si="97"/>
        <v>0</v>
      </c>
      <c r="BI331" s="139">
        <f t="shared" si="98"/>
        <v>0</v>
      </c>
      <c r="BJ331" s="17" t="s">
        <v>80</v>
      </c>
      <c r="BK331" s="139">
        <f t="shared" si="99"/>
        <v>0</v>
      </c>
      <c r="BL331" s="17" t="s">
        <v>569</v>
      </c>
      <c r="BM331" s="138" t="s">
        <v>1094</v>
      </c>
    </row>
    <row r="332" spans="2:65" s="1" customFormat="1" ht="16.5" customHeight="1">
      <c r="B332" s="32"/>
      <c r="C332" s="165" t="s">
        <v>1095</v>
      </c>
      <c r="D332" s="165" t="s">
        <v>226</v>
      </c>
      <c r="E332" s="166" t="s">
        <v>734</v>
      </c>
      <c r="F332" s="167" t="s">
        <v>731</v>
      </c>
      <c r="G332" s="168" t="s">
        <v>573</v>
      </c>
      <c r="H332" s="169">
        <v>1</v>
      </c>
      <c r="I332" s="170"/>
      <c r="J332" s="171">
        <f t="shared" si="90"/>
        <v>0</v>
      </c>
      <c r="K332" s="167" t="s">
        <v>19</v>
      </c>
      <c r="L332" s="172"/>
      <c r="M332" s="173" t="s">
        <v>19</v>
      </c>
      <c r="N332" s="174" t="s">
        <v>43</v>
      </c>
      <c r="P332" s="136">
        <f t="shared" si="91"/>
        <v>0</v>
      </c>
      <c r="Q332" s="136">
        <v>0</v>
      </c>
      <c r="R332" s="136">
        <f t="shared" si="92"/>
        <v>0</v>
      </c>
      <c r="S332" s="136">
        <v>0</v>
      </c>
      <c r="T332" s="137">
        <f t="shared" si="93"/>
        <v>0</v>
      </c>
      <c r="AR332" s="138" t="s">
        <v>574</v>
      </c>
      <c r="AT332" s="138" t="s">
        <v>226</v>
      </c>
      <c r="AU332" s="138" t="s">
        <v>82</v>
      </c>
      <c r="AY332" s="17" t="s">
        <v>121</v>
      </c>
      <c r="BE332" s="139">
        <f t="shared" si="94"/>
        <v>0</v>
      </c>
      <c r="BF332" s="139">
        <f t="shared" si="95"/>
        <v>0</v>
      </c>
      <c r="BG332" s="139">
        <f t="shared" si="96"/>
        <v>0</v>
      </c>
      <c r="BH332" s="139">
        <f t="shared" si="97"/>
        <v>0</v>
      </c>
      <c r="BI332" s="139">
        <f t="shared" si="98"/>
        <v>0</v>
      </c>
      <c r="BJ332" s="17" t="s">
        <v>80</v>
      </c>
      <c r="BK332" s="139">
        <f t="shared" si="99"/>
        <v>0</v>
      </c>
      <c r="BL332" s="17" t="s">
        <v>569</v>
      </c>
      <c r="BM332" s="138" t="s">
        <v>1096</v>
      </c>
    </row>
    <row r="333" spans="2:65" s="1" customFormat="1" ht="16.5" customHeight="1">
      <c r="B333" s="32"/>
      <c r="C333" s="127" t="s">
        <v>1097</v>
      </c>
      <c r="D333" s="127" t="s">
        <v>123</v>
      </c>
      <c r="E333" s="128" t="s">
        <v>737</v>
      </c>
      <c r="F333" s="129" t="s">
        <v>738</v>
      </c>
      <c r="G333" s="130" t="s">
        <v>568</v>
      </c>
      <c r="H333" s="131">
        <v>1.15</v>
      </c>
      <c r="I333" s="132"/>
      <c r="J333" s="133">
        <f t="shared" si="90"/>
        <v>0</v>
      </c>
      <c r="K333" s="129" t="s">
        <v>19</v>
      </c>
      <c r="L333" s="32"/>
      <c r="M333" s="134" t="s">
        <v>19</v>
      </c>
      <c r="N333" s="135" t="s">
        <v>43</v>
      </c>
      <c r="P333" s="136">
        <f t="shared" si="91"/>
        <v>0</v>
      </c>
      <c r="Q333" s="136">
        <v>0</v>
      </c>
      <c r="R333" s="136">
        <f t="shared" si="92"/>
        <v>0</v>
      </c>
      <c r="S333" s="136">
        <v>0</v>
      </c>
      <c r="T333" s="137">
        <f t="shared" si="93"/>
        <v>0</v>
      </c>
      <c r="AR333" s="138" t="s">
        <v>569</v>
      </c>
      <c r="AT333" s="138" t="s">
        <v>123</v>
      </c>
      <c r="AU333" s="138" t="s">
        <v>82</v>
      </c>
      <c r="AY333" s="17" t="s">
        <v>121</v>
      </c>
      <c r="BE333" s="139">
        <f t="shared" si="94"/>
        <v>0</v>
      </c>
      <c r="BF333" s="139">
        <f t="shared" si="95"/>
        <v>0</v>
      </c>
      <c r="BG333" s="139">
        <f t="shared" si="96"/>
        <v>0</v>
      </c>
      <c r="BH333" s="139">
        <f t="shared" si="97"/>
        <v>0</v>
      </c>
      <c r="BI333" s="139">
        <f t="shared" si="98"/>
        <v>0</v>
      </c>
      <c r="BJ333" s="17" t="s">
        <v>80</v>
      </c>
      <c r="BK333" s="139">
        <f t="shared" si="99"/>
        <v>0</v>
      </c>
      <c r="BL333" s="17" t="s">
        <v>569</v>
      </c>
      <c r="BM333" s="138" t="s">
        <v>1098</v>
      </c>
    </row>
    <row r="334" spans="2:65" s="1" customFormat="1" ht="16.5" customHeight="1">
      <c r="B334" s="32"/>
      <c r="C334" s="127" t="s">
        <v>1099</v>
      </c>
      <c r="D334" s="127" t="s">
        <v>123</v>
      </c>
      <c r="E334" s="128" t="s">
        <v>741</v>
      </c>
      <c r="F334" s="129" t="s">
        <v>594</v>
      </c>
      <c r="G334" s="130" t="s">
        <v>568</v>
      </c>
      <c r="H334" s="131">
        <v>1</v>
      </c>
      <c r="I334" s="132"/>
      <c r="J334" s="133">
        <f t="shared" si="90"/>
        <v>0</v>
      </c>
      <c r="K334" s="129" t="s">
        <v>19</v>
      </c>
      <c r="L334" s="32"/>
      <c r="M334" s="134" t="s">
        <v>19</v>
      </c>
      <c r="N334" s="135" t="s">
        <v>43</v>
      </c>
      <c r="P334" s="136">
        <f t="shared" si="91"/>
        <v>0</v>
      </c>
      <c r="Q334" s="136">
        <v>0</v>
      </c>
      <c r="R334" s="136">
        <f t="shared" si="92"/>
        <v>0</v>
      </c>
      <c r="S334" s="136">
        <v>0</v>
      </c>
      <c r="T334" s="137">
        <f t="shared" si="93"/>
        <v>0</v>
      </c>
      <c r="AR334" s="138" t="s">
        <v>569</v>
      </c>
      <c r="AT334" s="138" t="s">
        <v>123</v>
      </c>
      <c r="AU334" s="138" t="s">
        <v>82</v>
      </c>
      <c r="AY334" s="17" t="s">
        <v>121</v>
      </c>
      <c r="BE334" s="139">
        <f t="shared" si="94"/>
        <v>0</v>
      </c>
      <c r="BF334" s="139">
        <f t="shared" si="95"/>
        <v>0</v>
      </c>
      <c r="BG334" s="139">
        <f t="shared" si="96"/>
        <v>0</v>
      </c>
      <c r="BH334" s="139">
        <f t="shared" si="97"/>
        <v>0</v>
      </c>
      <c r="BI334" s="139">
        <f t="shared" si="98"/>
        <v>0</v>
      </c>
      <c r="BJ334" s="17" t="s">
        <v>80</v>
      </c>
      <c r="BK334" s="139">
        <f t="shared" si="99"/>
        <v>0</v>
      </c>
      <c r="BL334" s="17" t="s">
        <v>569</v>
      </c>
      <c r="BM334" s="138" t="s">
        <v>1100</v>
      </c>
    </row>
    <row r="335" spans="2:65" s="1" customFormat="1" ht="16.5" customHeight="1">
      <c r="B335" s="32"/>
      <c r="C335" s="165" t="s">
        <v>1101</v>
      </c>
      <c r="D335" s="165" t="s">
        <v>226</v>
      </c>
      <c r="E335" s="166" t="s">
        <v>744</v>
      </c>
      <c r="F335" s="167" t="s">
        <v>594</v>
      </c>
      <c r="G335" s="168" t="s">
        <v>573</v>
      </c>
      <c r="H335" s="169">
        <v>2</v>
      </c>
      <c r="I335" s="170"/>
      <c r="J335" s="171">
        <f t="shared" si="90"/>
        <v>0</v>
      </c>
      <c r="K335" s="167" t="s">
        <v>19</v>
      </c>
      <c r="L335" s="172"/>
      <c r="M335" s="173" t="s">
        <v>19</v>
      </c>
      <c r="N335" s="174" t="s">
        <v>43</v>
      </c>
      <c r="P335" s="136">
        <f t="shared" si="91"/>
        <v>0</v>
      </c>
      <c r="Q335" s="136">
        <v>0</v>
      </c>
      <c r="R335" s="136">
        <f t="shared" si="92"/>
        <v>0</v>
      </c>
      <c r="S335" s="136">
        <v>0</v>
      </c>
      <c r="T335" s="137">
        <f t="shared" si="93"/>
        <v>0</v>
      </c>
      <c r="AR335" s="138" t="s">
        <v>574</v>
      </c>
      <c r="AT335" s="138" t="s">
        <v>226</v>
      </c>
      <c r="AU335" s="138" t="s">
        <v>82</v>
      </c>
      <c r="AY335" s="17" t="s">
        <v>121</v>
      </c>
      <c r="BE335" s="139">
        <f t="shared" si="94"/>
        <v>0</v>
      </c>
      <c r="BF335" s="139">
        <f t="shared" si="95"/>
        <v>0</v>
      </c>
      <c r="BG335" s="139">
        <f t="shared" si="96"/>
        <v>0</v>
      </c>
      <c r="BH335" s="139">
        <f t="shared" si="97"/>
        <v>0</v>
      </c>
      <c r="BI335" s="139">
        <f t="shared" si="98"/>
        <v>0</v>
      </c>
      <c r="BJ335" s="17" t="s">
        <v>80</v>
      </c>
      <c r="BK335" s="139">
        <f t="shared" si="99"/>
        <v>0</v>
      </c>
      <c r="BL335" s="17" t="s">
        <v>569</v>
      </c>
      <c r="BM335" s="138" t="s">
        <v>1102</v>
      </c>
    </row>
    <row r="336" spans="2:65" s="1" customFormat="1" ht="16.5" customHeight="1">
      <c r="B336" s="32"/>
      <c r="C336" s="127" t="s">
        <v>1103</v>
      </c>
      <c r="D336" s="127" t="s">
        <v>123</v>
      </c>
      <c r="E336" s="128" t="s">
        <v>746</v>
      </c>
      <c r="F336" s="129" t="s">
        <v>747</v>
      </c>
      <c r="G336" s="130" t="s">
        <v>568</v>
      </c>
      <c r="H336" s="131">
        <v>0.5</v>
      </c>
      <c r="I336" s="132"/>
      <c r="J336" s="133">
        <f t="shared" si="90"/>
        <v>0</v>
      </c>
      <c r="K336" s="129" t="s">
        <v>19</v>
      </c>
      <c r="L336" s="32"/>
      <c r="M336" s="134" t="s">
        <v>19</v>
      </c>
      <c r="N336" s="135" t="s">
        <v>43</v>
      </c>
      <c r="P336" s="136">
        <f t="shared" si="91"/>
        <v>0</v>
      </c>
      <c r="Q336" s="136">
        <v>0</v>
      </c>
      <c r="R336" s="136">
        <f t="shared" si="92"/>
        <v>0</v>
      </c>
      <c r="S336" s="136">
        <v>0</v>
      </c>
      <c r="T336" s="137">
        <f t="shared" si="93"/>
        <v>0</v>
      </c>
      <c r="AR336" s="138" t="s">
        <v>569</v>
      </c>
      <c r="AT336" s="138" t="s">
        <v>123</v>
      </c>
      <c r="AU336" s="138" t="s">
        <v>82</v>
      </c>
      <c r="AY336" s="17" t="s">
        <v>121</v>
      </c>
      <c r="BE336" s="139">
        <f t="shared" si="94"/>
        <v>0</v>
      </c>
      <c r="BF336" s="139">
        <f t="shared" si="95"/>
        <v>0</v>
      </c>
      <c r="BG336" s="139">
        <f t="shared" si="96"/>
        <v>0</v>
      </c>
      <c r="BH336" s="139">
        <f t="shared" si="97"/>
        <v>0</v>
      </c>
      <c r="BI336" s="139">
        <f t="shared" si="98"/>
        <v>0</v>
      </c>
      <c r="BJ336" s="17" t="s">
        <v>80</v>
      </c>
      <c r="BK336" s="139">
        <f t="shared" si="99"/>
        <v>0</v>
      </c>
      <c r="BL336" s="17" t="s">
        <v>569</v>
      </c>
      <c r="BM336" s="138" t="s">
        <v>1104</v>
      </c>
    </row>
    <row r="337" spans="2:65" s="1" customFormat="1" ht="16.5" customHeight="1">
      <c r="B337" s="32"/>
      <c r="C337" s="165" t="s">
        <v>1105</v>
      </c>
      <c r="D337" s="165" t="s">
        <v>226</v>
      </c>
      <c r="E337" s="166" t="s">
        <v>750</v>
      </c>
      <c r="F337" s="167" t="s">
        <v>747</v>
      </c>
      <c r="G337" s="168" t="s">
        <v>172</v>
      </c>
      <c r="H337" s="169">
        <v>7</v>
      </c>
      <c r="I337" s="170"/>
      <c r="J337" s="171">
        <f t="shared" si="90"/>
        <v>0</v>
      </c>
      <c r="K337" s="167" t="s">
        <v>19</v>
      </c>
      <c r="L337" s="172"/>
      <c r="M337" s="173" t="s">
        <v>19</v>
      </c>
      <c r="N337" s="174" t="s">
        <v>43</v>
      </c>
      <c r="P337" s="136">
        <f t="shared" si="91"/>
        <v>0</v>
      </c>
      <c r="Q337" s="136">
        <v>0</v>
      </c>
      <c r="R337" s="136">
        <f t="shared" si="92"/>
        <v>0</v>
      </c>
      <c r="S337" s="136">
        <v>0</v>
      </c>
      <c r="T337" s="137">
        <f t="shared" si="93"/>
        <v>0</v>
      </c>
      <c r="AR337" s="138" t="s">
        <v>574</v>
      </c>
      <c r="AT337" s="138" t="s">
        <v>226</v>
      </c>
      <c r="AU337" s="138" t="s">
        <v>82</v>
      </c>
      <c r="AY337" s="17" t="s">
        <v>121</v>
      </c>
      <c r="BE337" s="139">
        <f t="shared" si="94"/>
        <v>0</v>
      </c>
      <c r="BF337" s="139">
        <f t="shared" si="95"/>
        <v>0</v>
      </c>
      <c r="BG337" s="139">
        <f t="shared" si="96"/>
        <v>0</v>
      </c>
      <c r="BH337" s="139">
        <f t="shared" si="97"/>
        <v>0</v>
      </c>
      <c r="BI337" s="139">
        <f t="shared" si="98"/>
        <v>0</v>
      </c>
      <c r="BJ337" s="17" t="s">
        <v>80</v>
      </c>
      <c r="BK337" s="139">
        <f t="shared" si="99"/>
        <v>0</v>
      </c>
      <c r="BL337" s="17" t="s">
        <v>569</v>
      </c>
      <c r="BM337" s="138" t="s">
        <v>1106</v>
      </c>
    </row>
    <row r="338" spans="2:65" s="1" customFormat="1" ht="16.5" customHeight="1">
      <c r="B338" s="32"/>
      <c r="C338" s="165" t="s">
        <v>1107</v>
      </c>
      <c r="D338" s="165" t="s">
        <v>226</v>
      </c>
      <c r="E338" s="166" t="s">
        <v>622</v>
      </c>
      <c r="F338" s="167" t="s">
        <v>623</v>
      </c>
      <c r="G338" s="168" t="s">
        <v>172</v>
      </c>
      <c r="H338" s="169">
        <v>1.5</v>
      </c>
      <c r="I338" s="170"/>
      <c r="J338" s="171">
        <f t="shared" si="90"/>
        <v>0</v>
      </c>
      <c r="K338" s="167" t="s">
        <v>19</v>
      </c>
      <c r="L338" s="172"/>
      <c r="M338" s="173" t="s">
        <v>19</v>
      </c>
      <c r="N338" s="174" t="s">
        <v>43</v>
      </c>
      <c r="P338" s="136">
        <f t="shared" si="91"/>
        <v>0</v>
      </c>
      <c r="Q338" s="136">
        <v>0.00062</v>
      </c>
      <c r="R338" s="136">
        <f t="shared" si="92"/>
        <v>0.00093</v>
      </c>
      <c r="S338" s="136">
        <v>0</v>
      </c>
      <c r="T338" s="137">
        <f t="shared" si="93"/>
        <v>0</v>
      </c>
      <c r="AR338" s="138" t="s">
        <v>574</v>
      </c>
      <c r="AT338" s="138" t="s">
        <v>226</v>
      </c>
      <c r="AU338" s="138" t="s">
        <v>82</v>
      </c>
      <c r="AY338" s="17" t="s">
        <v>121</v>
      </c>
      <c r="BE338" s="139">
        <f t="shared" si="94"/>
        <v>0</v>
      </c>
      <c r="BF338" s="139">
        <f t="shared" si="95"/>
        <v>0</v>
      </c>
      <c r="BG338" s="139">
        <f t="shared" si="96"/>
        <v>0</v>
      </c>
      <c r="BH338" s="139">
        <f t="shared" si="97"/>
        <v>0</v>
      </c>
      <c r="BI338" s="139">
        <f t="shared" si="98"/>
        <v>0</v>
      </c>
      <c r="BJ338" s="17" t="s">
        <v>80</v>
      </c>
      <c r="BK338" s="139">
        <f t="shared" si="99"/>
        <v>0</v>
      </c>
      <c r="BL338" s="17" t="s">
        <v>569</v>
      </c>
      <c r="BM338" s="138" t="s">
        <v>1108</v>
      </c>
    </row>
    <row r="339" spans="2:65" s="1" customFormat="1" ht="16.5" customHeight="1">
      <c r="B339" s="32"/>
      <c r="C339" s="127" t="s">
        <v>1109</v>
      </c>
      <c r="D339" s="127" t="s">
        <v>123</v>
      </c>
      <c r="E339" s="128" t="s">
        <v>755</v>
      </c>
      <c r="F339" s="129" t="s">
        <v>756</v>
      </c>
      <c r="G339" s="130" t="s">
        <v>568</v>
      </c>
      <c r="H339" s="131">
        <v>0.5</v>
      </c>
      <c r="I339" s="132"/>
      <c r="J339" s="133">
        <f t="shared" si="90"/>
        <v>0</v>
      </c>
      <c r="K339" s="129" t="s">
        <v>19</v>
      </c>
      <c r="L339" s="32"/>
      <c r="M339" s="134" t="s">
        <v>19</v>
      </c>
      <c r="N339" s="135" t="s">
        <v>43</v>
      </c>
      <c r="P339" s="136">
        <f t="shared" si="91"/>
        <v>0</v>
      </c>
      <c r="Q339" s="136">
        <v>0</v>
      </c>
      <c r="R339" s="136">
        <f t="shared" si="92"/>
        <v>0</v>
      </c>
      <c r="S339" s="136">
        <v>0</v>
      </c>
      <c r="T339" s="137">
        <f t="shared" si="93"/>
        <v>0</v>
      </c>
      <c r="AR339" s="138" t="s">
        <v>569</v>
      </c>
      <c r="AT339" s="138" t="s">
        <v>123</v>
      </c>
      <c r="AU339" s="138" t="s">
        <v>82</v>
      </c>
      <c r="AY339" s="17" t="s">
        <v>121</v>
      </c>
      <c r="BE339" s="139">
        <f t="shared" si="94"/>
        <v>0</v>
      </c>
      <c r="BF339" s="139">
        <f t="shared" si="95"/>
        <v>0</v>
      </c>
      <c r="BG339" s="139">
        <f t="shared" si="96"/>
        <v>0</v>
      </c>
      <c r="BH339" s="139">
        <f t="shared" si="97"/>
        <v>0</v>
      </c>
      <c r="BI339" s="139">
        <f t="shared" si="98"/>
        <v>0</v>
      </c>
      <c r="BJ339" s="17" t="s">
        <v>80</v>
      </c>
      <c r="BK339" s="139">
        <f t="shared" si="99"/>
        <v>0</v>
      </c>
      <c r="BL339" s="17" t="s">
        <v>569</v>
      </c>
      <c r="BM339" s="138" t="s">
        <v>1110</v>
      </c>
    </row>
    <row r="340" spans="2:65" s="1" customFormat="1" ht="16.5" customHeight="1">
      <c r="B340" s="32"/>
      <c r="C340" s="165" t="s">
        <v>1111</v>
      </c>
      <c r="D340" s="165" t="s">
        <v>226</v>
      </c>
      <c r="E340" s="166" t="s">
        <v>759</v>
      </c>
      <c r="F340" s="167" t="s">
        <v>760</v>
      </c>
      <c r="G340" s="168" t="s">
        <v>573</v>
      </c>
      <c r="H340" s="169">
        <v>1</v>
      </c>
      <c r="I340" s="170"/>
      <c r="J340" s="171">
        <f t="shared" si="90"/>
        <v>0</v>
      </c>
      <c r="K340" s="167" t="s">
        <v>19</v>
      </c>
      <c r="L340" s="172"/>
      <c r="M340" s="173" t="s">
        <v>19</v>
      </c>
      <c r="N340" s="174" t="s">
        <v>43</v>
      </c>
      <c r="P340" s="136">
        <f t="shared" si="91"/>
        <v>0</v>
      </c>
      <c r="Q340" s="136">
        <v>0</v>
      </c>
      <c r="R340" s="136">
        <f t="shared" si="92"/>
        <v>0</v>
      </c>
      <c r="S340" s="136">
        <v>0</v>
      </c>
      <c r="T340" s="137">
        <f t="shared" si="93"/>
        <v>0</v>
      </c>
      <c r="AR340" s="138" t="s">
        <v>574</v>
      </c>
      <c r="AT340" s="138" t="s">
        <v>226</v>
      </c>
      <c r="AU340" s="138" t="s">
        <v>82</v>
      </c>
      <c r="AY340" s="17" t="s">
        <v>121</v>
      </c>
      <c r="BE340" s="139">
        <f t="shared" si="94"/>
        <v>0</v>
      </c>
      <c r="BF340" s="139">
        <f t="shared" si="95"/>
        <v>0</v>
      </c>
      <c r="BG340" s="139">
        <f t="shared" si="96"/>
        <v>0</v>
      </c>
      <c r="BH340" s="139">
        <f t="shared" si="97"/>
        <v>0</v>
      </c>
      <c r="BI340" s="139">
        <f t="shared" si="98"/>
        <v>0</v>
      </c>
      <c r="BJ340" s="17" t="s">
        <v>80</v>
      </c>
      <c r="BK340" s="139">
        <f t="shared" si="99"/>
        <v>0</v>
      </c>
      <c r="BL340" s="17" t="s">
        <v>569</v>
      </c>
      <c r="BM340" s="138" t="s">
        <v>1112</v>
      </c>
    </row>
    <row r="341" spans="2:65" s="1" customFormat="1" ht="16.5" customHeight="1">
      <c r="B341" s="32"/>
      <c r="C341" s="127" t="s">
        <v>1113</v>
      </c>
      <c r="D341" s="127" t="s">
        <v>123</v>
      </c>
      <c r="E341" s="128" t="s">
        <v>763</v>
      </c>
      <c r="F341" s="129" t="s">
        <v>764</v>
      </c>
      <c r="G341" s="130" t="s">
        <v>573</v>
      </c>
      <c r="H341" s="131">
        <v>1</v>
      </c>
      <c r="I341" s="132"/>
      <c r="J341" s="133">
        <f t="shared" si="90"/>
        <v>0</v>
      </c>
      <c r="K341" s="129" t="s">
        <v>19</v>
      </c>
      <c r="L341" s="32"/>
      <c r="M341" s="134" t="s">
        <v>19</v>
      </c>
      <c r="N341" s="135" t="s">
        <v>43</v>
      </c>
      <c r="P341" s="136">
        <f t="shared" si="91"/>
        <v>0</v>
      </c>
      <c r="Q341" s="136">
        <v>0</v>
      </c>
      <c r="R341" s="136">
        <f t="shared" si="92"/>
        <v>0</v>
      </c>
      <c r="S341" s="136">
        <v>0</v>
      </c>
      <c r="T341" s="137">
        <f t="shared" si="93"/>
        <v>0</v>
      </c>
      <c r="AR341" s="138" t="s">
        <v>569</v>
      </c>
      <c r="AT341" s="138" t="s">
        <v>123</v>
      </c>
      <c r="AU341" s="138" t="s">
        <v>82</v>
      </c>
      <c r="AY341" s="17" t="s">
        <v>121</v>
      </c>
      <c r="BE341" s="139">
        <f t="shared" si="94"/>
        <v>0</v>
      </c>
      <c r="BF341" s="139">
        <f t="shared" si="95"/>
        <v>0</v>
      </c>
      <c r="BG341" s="139">
        <f t="shared" si="96"/>
        <v>0</v>
      </c>
      <c r="BH341" s="139">
        <f t="shared" si="97"/>
        <v>0</v>
      </c>
      <c r="BI341" s="139">
        <f t="shared" si="98"/>
        <v>0</v>
      </c>
      <c r="BJ341" s="17" t="s">
        <v>80</v>
      </c>
      <c r="BK341" s="139">
        <f t="shared" si="99"/>
        <v>0</v>
      </c>
      <c r="BL341" s="17" t="s">
        <v>569</v>
      </c>
      <c r="BM341" s="138" t="s">
        <v>1114</v>
      </c>
    </row>
    <row r="342" spans="2:65" s="1" customFormat="1" ht="16.5" customHeight="1">
      <c r="B342" s="32"/>
      <c r="C342" s="165" t="s">
        <v>1115</v>
      </c>
      <c r="D342" s="165" t="s">
        <v>226</v>
      </c>
      <c r="E342" s="166" t="s">
        <v>767</v>
      </c>
      <c r="F342" s="167" t="s">
        <v>764</v>
      </c>
      <c r="G342" s="168" t="s">
        <v>573</v>
      </c>
      <c r="H342" s="169">
        <v>1</v>
      </c>
      <c r="I342" s="170"/>
      <c r="J342" s="171">
        <f t="shared" si="90"/>
        <v>0</v>
      </c>
      <c r="K342" s="167" t="s">
        <v>19</v>
      </c>
      <c r="L342" s="172"/>
      <c r="M342" s="173" t="s">
        <v>19</v>
      </c>
      <c r="N342" s="174" t="s">
        <v>43</v>
      </c>
      <c r="P342" s="136">
        <f t="shared" si="91"/>
        <v>0</v>
      </c>
      <c r="Q342" s="136">
        <v>0</v>
      </c>
      <c r="R342" s="136">
        <f t="shared" si="92"/>
        <v>0</v>
      </c>
      <c r="S342" s="136">
        <v>0</v>
      </c>
      <c r="T342" s="137">
        <f t="shared" si="93"/>
        <v>0</v>
      </c>
      <c r="AR342" s="138" t="s">
        <v>574</v>
      </c>
      <c r="AT342" s="138" t="s">
        <v>226</v>
      </c>
      <c r="AU342" s="138" t="s">
        <v>82</v>
      </c>
      <c r="AY342" s="17" t="s">
        <v>121</v>
      </c>
      <c r="BE342" s="139">
        <f t="shared" si="94"/>
        <v>0</v>
      </c>
      <c r="BF342" s="139">
        <f t="shared" si="95"/>
        <v>0</v>
      </c>
      <c r="BG342" s="139">
        <f t="shared" si="96"/>
        <v>0</v>
      </c>
      <c r="BH342" s="139">
        <f t="shared" si="97"/>
        <v>0</v>
      </c>
      <c r="BI342" s="139">
        <f t="shared" si="98"/>
        <v>0</v>
      </c>
      <c r="BJ342" s="17" t="s">
        <v>80</v>
      </c>
      <c r="BK342" s="139">
        <f t="shared" si="99"/>
        <v>0</v>
      </c>
      <c r="BL342" s="17" t="s">
        <v>569</v>
      </c>
      <c r="BM342" s="138" t="s">
        <v>1116</v>
      </c>
    </row>
    <row r="343" spans="2:65" s="1" customFormat="1" ht="16.5" customHeight="1">
      <c r="B343" s="32"/>
      <c r="C343" s="127" t="s">
        <v>1117</v>
      </c>
      <c r="D343" s="127" t="s">
        <v>123</v>
      </c>
      <c r="E343" s="128" t="s">
        <v>770</v>
      </c>
      <c r="F343" s="129" t="s">
        <v>771</v>
      </c>
      <c r="G343" s="130" t="s">
        <v>573</v>
      </c>
      <c r="H343" s="131">
        <v>1</v>
      </c>
      <c r="I343" s="132"/>
      <c r="J343" s="133">
        <f t="shared" si="90"/>
        <v>0</v>
      </c>
      <c r="K343" s="129" t="s">
        <v>19</v>
      </c>
      <c r="L343" s="32"/>
      <c r="M343" s="134" t="s">
        <v>19</v>
      </c>
      <c r="N343" s="135" t="s">
        <v>43</v>
      </c>
      <c r="P343" s="136">
        <f t="shared" si="91"/>
        <v>0</v>
      </c>
      <c r="Q343" s="136">
        <v>0</v>
      </c>
      <c r="R343" s="136">
        <f t="shared" si="92"/>
        <v>0</v>
      </c>
      <c r="S343" s="136">
        <v>0</v>
      </c>
      <c r="T343" s="137">
        <f t="shared" si="93"/>
        <v>0</v>
      </c>
      <c r="AR343" s="138" t="s">
        <v>569</v>
      </c>
      <c r="AT343" s="138" t="s">
        <v>123</v>
      </c>
      <c r="AU343" s="138" t="s">
        <v>82</v>
      </c>
      <c r="AY343" s="17" t="s">
        <v>121</v>
      </c>
      <c r="BE343" s="139">
        <f t="shared" si="94"/>
        <v>0</v>
      </c>
      <c r="BF343" s="139">
        <f t="shared" si="95"/>
        <v>0</v>
      </c>
      <c r="BG343" s="139">
        <f t="shared" si="96"/>
        <v>0</v>
      </c>
      <c r="BH343" s="139">
        <f t="shared" si="97"/>
        <v>0</v>
      </c>
      <c r="BI343" s="139">
        <f t="shared" si="98"/>
        <v>0</v>
      </c>
      <c r="BJ343" s="17" t="s">
        <v>80</v>
      </c>
      <c r="BK343" s="139">
        <f t="shared" si="99"/>
        <v>0</v>
      </c>
      <c r="BL343" s="17" t="s">
        <v>569</v>
      </c>
      <c r="BM343" s="138" t="s">
        <v>1118</v>
      </c>
    </row>
    <row r="344" spans="2:65" s="1" customFormat="1" ht="16.5" customHeight="1">
      <c r="B344" s="32"/>
      <c r="C344" s="165" t="s">
        <v>1119</v>
      </c>
      <c r="D344" s="165" t="s">
        <v>226</v>
      </c>
      <c r="E344" s="166" t="s">
        <v>774</v>
      </c>
      <c r="F344" s="167" t="s">
        <v>771</v>
      </c>
      <c r="G344" s="168" t="s">
        <v>573</v>
      </c>
      <c r="H344" s="169">
        <v>1</v>
      </c>
      <c r="I344" s="170"/>
      <c r="J344" s="171">
        <f t="shared" si="90"/>
        <v>0</v>
      </c>
      <c r="K344" s="167" t="s">
        <v>19</v>
      </c>
      <c r="L344" s="172"/>
      <c r="M344" s="173" t="s">
        <v>19</v>
      </c>
      <c r="N344" s="174" t="s">
        <v>43</v>
      </c>
      <c r="P344" s="136">
        <f t="shared" si="91"/>
        <v>0</v>
      </c>
      <c r="Q344" s="136">
        <v>0</v>
      </c>
      <c r="R344" s="136">
        <f t="shared" si="92"/>
        <v>0</v>
      </c>
      <c r="S344" s="136">
        <v>0</v>
      </c>
      <c r="T344" s="137">
        <f t="shared" si="93"/>
        <v>0</v>
      </c>
      <c r="AR344" s="138" t="s">
        <v>574</v>
      </c>
      <c r="AT344" s="138" t="s">
        <v>226</v>
      </c>
      <c r="AU344" s="138" t="s">
        <v>82</v>
      </c>
      <c r="AY344" s="17" t="s">
        <v>121</v>
      </c>
      <c r="BE344" s="139">
        <f t="shared" si="94"/>
        <v>0</v>
      </c>
      <c r="BF344" s="139">
        <f t="shared" si="95"/>
        <v>0</v>
      </c>
      <c r="BG344" s="139">
        <f t="shared" si="96"/>
        <v>0</v>
      </c>
      <c r="BH344" s="139">
        <f t="shared" si="97"/>
        <v>0</v>
      </c>
      <c r="BI344" s="139">
        <f t="shared" si="98"/>
        <v>0</v>
      </c>
      <c r="BJ344" s="17" t="s">
        <v>80</v>
      </c>
      <c r="BK344" s="139">
        <f t="shared" si="99"/>
        <v>0</v>
      </c>
      <c r="BL344" s="17" t="s">
        <v>569</v>
      </c>
      <c r="BM344" s="138" t="s">
        <v>1120</v>
      </c>
    </row>
    <row r="345" spans="2:65" s="1" customFormat="1" ht="16.5" customHeight="1">
      <c r="B345" s="32"/>
      <c r="C345" s="127" t="s">
        <v>1121</v>
      </c>
      <c r="D345" s="127" t="s">
        <v>123</v>
      </c>
      <c r="E345" s="128" t="s">
        <v>777</v>
      </c>
      <c r="F345" s="129" t="s">
        <v>778</v>
      </c>
      <c r="G345" s="130" t="s">
        <v>568</v>
      </c>
      <c r="H345" s="131">
        <v>0.3</v>
      </c>
      <c r="I345" s="132"/>
      <c r="J345" s="133">
        <f t="shared" si="90"/>
        <v>0</v>
      </c>
      <c r="K345" s="129" t="s">
        <v>19</v>
      </c>
      <c r="L345" s="32"/>
      <c r="M345" s="134" t="s">
        <v>19</v>
      </c>
      <c r="N345" s="135" t="s">
        <v>43</v>
      </c>
      <c r="P345" s="136">
        <f t="shared" si="91"/>
        <v>0</v>
      </c>
      <c r="Q345" s="136">
        <v>0</v>
      </c>
      <c r="R345" s="136">
        <f t="shared" si="92"/>
        <v>0</v>
      </c>
      <c r="S345" s="136">
        <v>0</v>
      </c>
      <c r="T345" s="137">
        <f t="shared" si="93"/>
        <v>0</v>
      </c>
      <c r="AR345" s="138" t="s">
        <v>569</v>
      </c>
      <c r="AT345" s="138" t="s">
        <v>123</v>
      </c>
      <c r="AU345" s="138" t="s">
        <v>82</v>
      </c>
      <c r="AY345" s="17" t="s">
        <v>121</v>
      </c>
      <c r="BE345" s="139">
        <f t="shared" si="94"/>
        <v>0</v>
      </c>
      <c r="BF345" s="139">
        <f t="shared" si="95"/>
        <v>0</v>
      </c>
      <c r="BG345" s="139">
        <f t="shared" si="96"/>
        <v>0</v>
      </c>
      <c r="BH345" s="139">
        <f t="shared" si="97"/>
        <v>0</v>
      </c>
      <c r="BI345" s="139">
        <f t="shared" si="98"/>
        <v>0</v>
      </c>
      <c r="BJ345" s="17" t="s">
        <v>80</v>
      </c>
      <c r="BK345" s="139">
        <f t="shared" si="99"/>
        <v>0</v>
      </c>
      <c r="BL345" s="17" t="s">
        <v>569</v>
      </c>
      <c r="BM345" s="138" t="s">
        <v>1122</v>
      </c>
    </row>
    <row r="346" spans="2:65" s="1" customFormat="1" ht="16.5" customHeight="1">
      <c r="B346" s="32"/>
      <c r="C346" s="165" t="s">
        <v>1123</v>
      </c>
      <c r="D346" s="165" t="s">
        <v>226</v>
      </c>
      <c r="E346" s="166" t="s">
        <v>781</v>
      </c>
      <c r="F346" s="167" t="s">
        <v>778</v>
      </c>
      <c r="G346" s="168" t="s">
        <v>573</v>
      </c>
      <c r="H346" s="169">
        <v>1</v>
      </c>
      <c r="I346" s="170"/>
      <c r="J346" s="171">
        <f t="shared" si="90"/>
        <v>0</v>
      </c>
      <c r="K346" s="167" t="s">
        <v>19</v>
      </c>
      <c r="L346" s="172"/>
      <c r="M346" s="173" t="s">
        <v>19</v>
      </c>
      <c r="N346" s="174" t="s">
        <v>43</v>
      </c>
      <c r="P346" s="136">
        <f t="shared" si="91"/>
        <v>0</v>
      </c>
      <c r="Q346" s="136">
        <v>0</v>
      </c>
      <c r="R346" s="136">
        <f t="shared" si="92"/>
        <v>0</v>
      </c>
      <c r="S346" s="136">
        <v>0</v>
      </c>
      <c r="T346" s="137">
        <f t="shared" si="93"/>
        <v>0</v>
      </c>
      <c r="AR346" s="138" t="s">
        <v>574</v>
      </c>
      <c r="AT346" s="138" t="s">
        <v>226</v>
      </c>
      <c r="AU346" s="138" t="s">
        <v>82</v>
      </c>
      <c r="AY346" s="17" t="s">
        <v>121</v>
      </c>
      <c r="BE346" s="139">
        <f t="shared" si="94"/>
        <v>0</v>
      </c>
      <c r="BF346" s="139">
        <f t="shared" si="95"/>
        <v>0</v>
      </c>
      <c r="BG346" s="139">
        <f t="shared" si="96"/>
        <v>0</v>
      </c>
      <c r="BH346" s="139">
        <f t="shared" si="97"/>
        <v>0</v>
      </c>
      <c r="BI346" s="139">
        <f t="shared" si="98"/>
        <v>0</v>
      </c>
      <c r="BJ346" s="17" t="s">
        <v>80</v>
      </c>
      <c r="BK346" s="139">
        <f t="shared" si="99"/>
        <v>0</v>
      </c>
      <c r="BL346" s="17" t="s">
        <v>569</v>
      </c>
      <c r="BM346" s="138" t="s">
        <v>1124</v>
      </c>
    </row>
    <row r="347" spans="2:65" s="1" customFormat="1" ht="16.5" customHeight="1">
      <c r="B347" s="32"/>
      <c r="C347" s="127" t="s">
        <v>1125</v>
      </c>
      <c r="D347" s="127" t="s">
        <v>123</v>
      </c>
      <c r="E347" s="128" t="s">
        <v>784</v>
      </c>
      <c r="F347" s="129" t="s">
        <v>785</v>
      </c>
      <c r="G347" s="130" t="s">
        <v>568</v>
      </c>
      <c r="H347" s="131">
        <v>0.44</v>
      </c>
      <c r="I347" s="132"/>
      <c r="J347" s="133">
        <f t="shared" si="90"/>
        <v>0</v>
      </c>
      <c r="K347" s="129" t="s">
        <v>19</v>
      </c>
      <c r="L347" s="32"/>
      <c r="M347" s="134" t="s">
        <v>19</v>
      </c>
      <c r="N347" s="135" t="s">
        <v>43</v>
      </c>
      <c r="P347" s="136">
        <f t="shared" si="91"/>
        <v>0</v>
      </c>
      <c r="Q347" s="136">
        <v>0</v>
      </c>
      <c r="R347" s="136">
        <f t="shared" si="92"/>
        <v>0</v>
      </c>
      <c r="S347" s="136">
        <v>0</v>
      </c>
      <c r="T347" s="137">
        <f t="shared" si="93"/>
        <v>0</v>
      </c>
      <c r="AR347" s="138" t="s">
        <v>569</v>
      </c>
      <c r="AT347" s="138" t="s">
        <v>123</v>
      </c>
      <c r="AU347" s="138" t="s">
        <v>82</v>
      </c>
      <c r="AY347" s="17" t="s">
        <v>121</v>
      </c>
      <c r="BE347" s="139">
        <f t="shared" si="94"/>
        <v>0</v>
      </c>
      <c r="BF347" s="139">
        <f t="shared" si="95"/>
        <v>0</v>
      </c>
      <c r="BG347" s="139">
        <f t="shared" si="96"/>
        <v>0</v>
      </c>
      <c r="BH347" s="139">
        <f t="shared" si="97"/>
        <v>0</v>
      </c>
      <c r="BI347" s="139">
        <f t="shared" si="98"/>
        <v>0</v>
      </c>
      <c r="BJ347" s="17" t="s">
        <v>80</v>
      </c>
      <c r="BK347" s="139">
        <f t="shared" si="99"/>
        <v>0</v>
      </c>
      <c r="BL347" s="17" t="s">
        <v>569</v>
      </c>
      <c r="BM347" s="138" t="s">
        <v>1126</v>
      </c>
    </row>
    <row r="348" spans="2:47" s="1" customFormat="1" ht="19.5">
      <c r="B348" s="32"/>
      <c r="D348" s="145" t="s">
        <v>576</v>
      </c>
      <c r="F348" s="178" t="s">
        <v>787</v>
      </c>
      <c r="I348" s="142"/>
      <c r="L348" s="32"/>
      <c r="M348" s="143"/>
      <c r="T348" s="53"/>
      <c r="AT348" s="17" t="s">
        <v>576</v>
      </c>
      <c r="AU348" s="17" t="s">
        <v>82</v>
      </c>
    </row>
    <row r="349" spans="2:65" s="1" customFormat="1" ht="16.5" customHeight="1">
      <c r="B349" s="32"/>
      <c r="C349" s="165" t="s">
        <v>1127</v>
      </c>
      <c r="D349" s="165" t="s">
        <v>226</v>
      </c>
      <c r="E349" s="166" t="s">
        <v>789</v>
      </c>
      <c r="F349" s="167" t="s">
        <v>790</v>
      </c>
      <c r="G349" s="168" t="s">
        <v>573</v>
      </c>
      <c r="H349" s="169">
        <v>1</v>
      </c>
      <c r="I349" s="170"/>
      <c r="J349" s="171">
        <f>ROUND(I349*H349,2)</f>
        <v>0</v>
      </c>
      <c r="K349" s="167" t="s">
        <v>19</v>
      </c>
      <c r="L349" s="172"/>
      <c r="M349" s="173" t="s">
        <v>19</v>
      </c>
      <c r="N349" s="174" t="s">
        <v>43</v>
      </c>
      <c r="P349" s="136">
        <f>O349*H349</f>
        <v>0</v>
      </c>
      <c r="Q349" s="136">
        <v>0</v>
      </c>
      <c r="R349" s="136">
        <f>Q349*H349</f>
        <v>0</v>
      </c>
      <c r="S349" s="136">
        <v>0</v>
      </c>
      <c r="T349" s="137">
        <f>S349*H349</f>
        <v>0</v>
      </c>
      <c r="AR349" s="138" t="s">
        <v>574</v>
      </c>
      <c r="AT349" s="138" t="s">
        <v>226</v>
      </c>
      <c r="AU349" s="138" t="s">
        <v>82</v>
      </c>
      <c r="AY349" s="17" t="s">
        <v>121</v>
      </c>
      <c r="BE349" s="139">
        <f>IF(N349="základní",J349,0)</f>
        <v>0</v>
      </c>
      <c r="BF349" s="139">
        <f>IF(N349="snížená",J349,0)</f>
        <v>0</v>
      </c>
      <c r="BG349" s="139">
        <f>IF(N349="zákl. přenesená",J349,0)</f>
        <v>0</v>
      </c>
      <c r="BH349" s="139">
        <f>IF(N349="sníž. přenesená",J349,0)</f>
        <v>0</v>
      </c>
      <c r="BI349" s="139">
        <f>IF(N349="nulová",J349,0)</f>
        <v>0</v>
      </c>
      <c r="BJ349" s="17" t="s">
        <v>80</v>
      </c>
      <c r="BK349" s="139">
        <f>ROUND(I349*H349,2)</f>
        <v>0</v>
      </c>
      <c r="BL349" s="17" t="s">
        <v>569</v>
      </c>
      <c r="BM349" s="138" t="s">
        <v>1128</v>
      </c>
    </row>
    <row r="350" spans="2:63" s="11" customFormat="1" ht="22.9" customHeight="1">
      <c r="B350" s="115"/>
      <c r="D350" s="116" t="s">
        <v>71</v>
      </c>
      <c r="E350" s="125" t="s">
        <v>193</v>
      </c>
      <c r="F350" s="125" t="s">
        <v>1129</v>
      </c>
      <c r="I350" s="118"/>
      <c r="J350" s="126">
        <f>BK350</f>
        <v>0</v>
      </c>
      <c r="L350" s="115"/>
      <c r="M350" s="120"/>
      <c r="P350" s="121">
        <f>SUM(P351:P375)</f>
        <v>0</v>
      </c>
      <c r="R350" s="121">
        <f>SUM(R351:R375)</f>
        <v>0.00093</v>
      </c>
      <c r="T350" s="122">
        <f>SUM(T351:T375)</f>
        <v>0</v>
      </c>
      <c r="AR350" s="116" t="s">
        <v>142</v>
      </c>
      <c r="AT350" s="123" t="s">
        <v>71</v>
      </c>
      <c r="AU350" s="123" t="s">
        <v>80</v>
      </c>
      <c r="AY350" s="116" t="s">
        <v>121</v>
      </c>
      <c r="BK350" s="124">
        <f>SUM(BK351:BK375)</f>
        <v>0</v>
      </c>
    </row>
    <row r="351" spans="2:65" s="1" customFormat="1" ht="16.5" customHeight="1">
      <c r="B351" s="32"/>
      <c r="C351" s="127" t="s">
        <v>1130</v>
      </c>
      <c r="D351" s="127" t="s">
        <v>123</v>
      </c>
      <c r="E351" s="128" t="s">
        <v>706</v>
      </c>
      <c r="F351" s="129" t="s">
        <v>707</v>
      </c>
      <c r="G351" s="130" t="s">
        <v>186</v>
      </c>
      <c r="H351" s="131">
        <v>0.7</v>
      </c>
      <c r="I351" s="132"/>
      <c r="J351" s="133">
        <f aca="true" t="shared" si="100" ref="J351:J373">ROUND(I351*H351,2)</f>
        <v>0</v>
      </c>
      <c r="K351" s="129" t="s">
        <v>19</v>
      </c>
      <c r="L351" s="32"/>
      <c r="M351" s="134" t="s">
        <v>19</v>
      </c>
      <c r="N351" s="135" t="s">
        <v>43</v>
      </c>
      <c r="P351" s="136">
        <f aca="true" t="shared" si="101" ref="P351:P373">O351*H351</f>
        <v>0</v>
      </c>
      <c r="Q351" s="136">
        <v>0</v>
      </c>
      <c r="R351" s="136">
        <f aca="true" t="shared" si="102" ref="R351:R373">Q351*H351</f>
        <v>0</v>
      </c>
      <c r="S351" s="136">
        <v>0</v>
      </c>
      <c r="T351" s="137">
        <f aca="true" t="shared" si="103" ref="T351:T373">S351*H351</f>
        <v>0</v>
      </c>
      <c r="AR351" s="138" t="s">
        <v>569</v>
      </c>
      <c r="AT351" s="138" t="s">
        <v>123</v>
      </c>
      <c r="AU351" s="138" t="s">
        <v>82</v>
      </c>
      <c r="AY351" s="17" t="s">
        <v>121</v>
      </c>
      <c r="BE351" s="139">
        <f aca="true" t="shared" si="104" ref="BE351:BE373">IF(N351="základní",J351,0)</f>
        <v>0</v>
      </c>
      <c r="BF351" s="139">
        <f aca="true" t="shared" si="105" ref="BF351:BF373">IF(N351="snížená",J351,0)</f>
        <v>0</v>
      </c>
      <c r="BG351" s="139">
        <f aca="true" t="shared" si="106" ref="BG351:BG373">IF(N351="zákl. přenesená",J351,0)</f>
        <v>0</v>
      </c>
      <c r="BH351" s="139">
        <f aca="true" t="shared" si="107" ref="BH351:BH373">IF(N351="sníž. přenesená",J351,0)</f>
        <v>0</v>
      </c>
      <c r="BI351" s="139">
        <f aca="true" t="shared" si="108" ref="BI351:BI373">IF(N351="nulová",J351,0)</f>
        <v>0</v>
      </c>
      <c r="BJ351" s="17" t="s">
        <v>80</v>
      </c>
      <c r="BK351" s="139">
        <f aca="true" t="shared" si="109" ref="BK351:BK373">ROUND(I351*H351,2)</f>
        <v>0</v>
      </c>
      <c r="BL351" s="17" t="s">
        <v>569</v>
      </c>
      <c r="BM351" s="138" t="s">
        <v>1131</v>
      </c>
    </row>
    <row r="352" spans="2:65" s="1" customFormat="1" ht="16.5" customHeight="1">
      <c r="B352" s="32"/>
      <c r="C352" s="127" t="s">
        <v>1132</v>
      </c>
      <c r="D352" s="127" t="s">
        <v>123</v>
      </c>
      <c r="E352" s="128" t="s">
        <v>710</v>
      </c>
      <c r="F352" s="129" t="s">
        <v>711</v>
      </c>
      <c r="G352" s="130" t="s">
        <v>186</v>
      </c>
      <c r="H352" s="131">
        <v>0.2</v>
      </c>
      <c r="I352" s="132"/>
      <c r="J352" s="133">
        <f t="shared" si="100"/>
        <v>0</v>
      </c>
      <c r="K352" s="129" t="s">
        <v>19</v>
      </c>
      <c r="L352" s="32"/>
      <c r="M352" s="134" t="s">
        <v>19</v>
      </c>
      <c r="N352" s="135" t="s">
        <v>43</v>
      </c>
      <c r="P352" s="136">
        <f t="shared" si="101"/>
        <v>0</v>
      </c>
      <c r="Q352" s="136">
        <v>0</v>
      </c>
      <c r="R352" s="136">
        <f t="shared" si="102"/>
        <v>0</v>
      </c>
      <c r="S352" s="136">
        <v>0</v>
      </c>
      <c r="T352" s="137">
        <f t="shared" si="103"/>
        <v>0</v>
      </c>
      <c r="AR352" s="138" t="s">
        <v>569</v>
      </c>
      <c r="AT352" s="138" t="s">
        <v>123</v>
      </c>
      <c r="AU352" s="138" t="s">
        <v>82</v>
      </c>
      <c r="AY352" s="17" t="s">
        <v>121</v>
      </c>
      <c r="BE352" s="139">
        <f t="shared" si="104"/>
        <v>0</v>
      </c>
      <c r="BF352" s="139">
        <f t="shared" si="105"/>
        <v>0</v>
      </c>
      <c r="BG352" s="139">
        <f t="shared" si="106"/>
        <v>0</v>
      </c>
      <c r="BH352" s="139">
        <f t="shared" si="107"/>
        <v>0</v>
      </c>
      <c r="BI352" s="139">
        <f t="shared" si="108"/>
        <v>0</v>
      </c>
      <c r="BJ352" s="17" t="s">
        <v>80</v>
      </c>
      <c r="BK352" s="139">
        <f t="shared" si="109"/>
        <v>0</v>
      </c>
      <c r="BL352" s="17" t="s">
        <v>569</v>
      </c>
      <c r="BM352" s="138" t="s">
        <v>1133</v>
      </c>
    </row>
    <row r="353" spans="2:65" s="1" customFormat="1" ht="16.5" customHeight="1">
      <c r="B353" s="32"/>
      <c r="C353" s="127" t="s">
        <v>1134</v>
      </c>
      <c r="D353" s="127" t="s">
        <v>123</v>
      </c>
      <c r="E353" s="128" t="s">
        <v>714</v>
      </c>
      <c r="F353" s="129" t="s">
        <v>715</v>
      </c>
      <c r="G353" s="130" t="s">
        <v>186</v>
      </c>
      <c r="H353" s="131">
        <v>0.5</v>
      </c>
      <c r="I353" s="132"/>
      <c r="J353" s="133">
        <f t="shared" si="100"/>
        <v>0</v>
      </c>
      <c r="K353" s="129" t="s">
        <v>19</v>
      </c>
      <c r="L353" s="32"/>
      <c r="M353" s="134" t="s">
        <v>19</v>
      </c>
      <c r="N353" s="135" t="s">
        <v>43</v>
      </c>
      <c r="P353" s="136">
        <f t="shared" si="101"/>
        <v>0</v>
      </c>
      <c r="Q353" s="136">
        <v>0</v>
      </c>
      <c r="R353" s="136">
        <f t="shared" si="102"/>
        <v>0</v>
      </c>
      <c r="S353" s="136">
        <v>0</v>
      </c>
      <c r="T353" s="137">
        <f t="shared" si="103"/>
        <v>0</v>
      </c>
      <c r="AR353" s="138" t="s">
        <v>569</v>
      </c>
      <c r="AT353" s="138" t="s">
        <v>123</v>
      </c>
      <c r="AU353" s="138" t="s">
        <v>82</v>
      </c>
      <c r="AY353" s="17" t="s">
        <v>121</v>
      </c>
      <c r="BE353" s="139">
        <f t="shared" si="104"/>
        <v>0</v>
      </c>
      <c r="BF353" s="139">
        <f t="shared" si="105"/>
        <v>0</v>
      </c>
      <c r="BG353" s="139">
        <f t="shared" si="106"/>
        <v>0</v>
      </c>
      <c r="BH353" s="139">
        <f t="shared" si="107"/>
        <v>0</v>
      </c>
      <c r="BI353" s="139">
        <f t="shared" si="108"/>
        <v>0</v>
      </c>
      <c r="BJ353" s="17" t="s">
        <v>80</v>
      </c>
      <c r="BK353" s="139">
        <f t="shared" si="109"/>
        <v>0</v>
      </c>
      <c r="BL353" s="17" t="s">
        <v>569</v>
      </c>
      <c r="BM353" s="138" t="s">
        <v>1135</v>
      </c>
    </row>
    <row r="354" spans="2:65" s="1" customFormat="1" ht="16.5" customHeight="1">
      <c r="B354" s="32"/>
      <c r="C354" s="165" t="s">
        <v>1136</v>
      </c>
      <c r="D354" s="165" t="s">
        <v>226</v>
      </c>
      <c r="E354" s="166" t="s">
        <v>718</v>
      </c>
      <c r="F354" s="167" t="s">
        <v>719</v>
      </c>
      <c r="G354" s="168" t="s">
        <v>573</v>
      </c>
      <c r="H354" s="169">
        <v>1</v>
      </c>
      <c r="I354" s="170"/>
      <c r="J354" s="171">
        <f t="shared" si="100"/>
        <v>0</v>
      </c>
      <c r="K354" s="167" t="s">
        <v>19</v>
      </c>
      <c r="L354" s="172"/>
      <c r="M354" s="173" t="s">
        <v>19</v>
      </c>
      <c r="N354" s="174" t="s">
        <v>43</v>
      </c>
      <c r="P354" s="136">
        <f t="shared" si="101"/>
        <v>0</v>
      </c>
      <c r="Q354" s="136">
        <v>0</v>
      </c>
      <c r="R354" s="136">
        <f t="shared" si="102"/>
        <v>0</v>
      </c>
      <c r="S354" s="136">
        <v>0</v>
      </c>
      <c r="T354" s="137">
        <f t="shared" si="103"/>
        <v>0</v>
      </c>
      <c r="AR354" s="138" t="s">
        <v>574</v>
      </c>
      <c r="AT354" s="138" t="s">
        <v>226</v>
      </c>
      <c r="AU354" s="138" t="s">
        <v>82</v>
      </c>
      <c r="AY354" s="17" t="s">
        <v>121</v>
      </c>
      <c r="BE354" s="139">
        <f t="shared" si="104"/>
        <v>0</v>
      </c>
      <c r="BF354" s="139">
        <f t="shared" si="105"/>
        <v>0</v>
      </c>
      <c r="BG354" s="139">
        <f t="shared" si="106"/>
        <v>0</v>
      </c>
      <c r="BH354" s="139">
        <f t="shared" si="107"/>
        <v>0</v>
      </c>
      <c r="BI354" s="139">
        <f t="shared" si="108"/>
        <v>0</v>
      </c>
      <c r="BJ354" s="17" t="s">
        <v>80</v>
      </c>
      <c r="BK354" s="139">
        <f t="shared" si="109"/>
        <v>0</v>
      </c>
      <c r="BL354" s="17" t="s">
        <v>569</v>
      </c>
      <c r="BM354" s="138" t="s">
        <v>1137</v>
      </c>
    </row>
    <row r="355" spans="2:65" s="1" customFormat="1" ht="16.5" customHeight="1">
      <c r="B355" s="32"/>
      <c r="C355" s="165" t="s">
        <v>1138</v>
      </c>
      <c r="D355" s="165" t="s">
        <v>226</v>
      </c>
      <c r="E355" s="166" t="s">
        <v>722</v>
      </c>
      <c r="F355" s="167" t="s">
        <v>723</v>
      </c>
      <c r="G355" s="168" t="s">
        <v>573</v>
      </c>
      <c r="H355" s="169">
        <v>1</v>
      </c>
      <c r="I355" s="170"/>
      <c r="J355" s="171">
        <f t="shared" si="100"/>
        <v>0</v>
      </c>
      <c r="K355" s="167" t="s">
        <v>19</v>
      </c>
      <c r="L355" s="172"/>
      <c r="M355" s="173" t="s">
        <v>19</v>
      </c>
      <c r="N355" s="174" t="s">
        <v>43</v>
      </c>
      <c r="P355" s="136">
        <f t="shared" si="101"/>
        <v>0</v>
      </c>
      <c r="Q355" s="136">
        <v>0</v>
      </c>
      <c r="R355" s="136">
        <f t="shared" si="102"/>
        <v>0</v>
      </c>
      <c r="S355" s="136">
        <v>0</v>
      </c>
      <c r="T355" s="137">
        <f t="shared" si="103"/>
        <v>0</v>
      </c>
      <c r="AR355" s="138" t="s">
        <v>574</v>
      </c>
      <c r="AT355" s="138" t="s">
        <v>226</v>
      </c>
      <c r="AU355" s="138" t="s">
        <v>82</v>
      </c>
      <c r="AY355" s="17" t="s">
        <v>121</v>
      </c>
      <c r="BE355" s="139">
        <f t="shared" si="104"/>
        <v>0</v>
      </c>
      <c r="BF355" s="139">
        <f t="shared" si="105"/>
        <v>0</v>
      </c>
      <c r="BG355" s="139">
        <f t="shared" si="106"/>
        <v>0</v>
      </c>
      <c r="BH355" s="139">
        <f t="shared" si="107"/>
        <v>0</v>
      </c>
      <c r="BI355" s="139">
        <f t="shared" si="108"/>
        <v>0</v>
      </c>
      <c r="BJ355" s="17" t="s">
        <v>80</v>
      </c>
      <c r="BK355" s="139">
        <f t="shared" si="109"/>
        <v>0</v>
      </c>
      <c r="BL355" s="17" t="s">
        <v>569</v>
      </c>
      <c r="BM355" s="138" t="s">
        <v>1139</v>
      </c>
    </row>
    <row r="356" spans="2:65" s="1" customFormat="1" ht="16.5" customHeight="1">
      <c r="B356" s="32"/>
      <c r="C356" s="165" t="s">
        <v>1140</v>
      </c>
      <c r="D356" s="165" t="s">
        <v>226</v>
      </c>
      <c r="E356" s="166" t="s">
        <v>726</v>
      </c>
      <c r="F356" s="167" t="s">
        <v>727</v>
      </c>
      <c r="G356" s="168" t="s">
        <v>573</v>
      </c>
      <c r="H356" s="169">
        <v>1</v>
      </c>
      <c r="I356" s="170"/>
      <c r="J356" s="171">
        <f t="shared" si="100"/>
        <v>0</v>
      </c>
      <c r="K356" s="167" t="s">
        <v>19</v>
      </c>
      <c r="L356" s="172"/>
      <c r="M356" s="173" t="s">
        <v>19</v>
      </c>
      <c r="N356" s="174" t="s">
        <v>43</v>
      </c>
      <c r="P356" s="136">
        <f t="shared" si="101"/>
        <v>0</v>
      </c>
      <c r="Q356" s="136">
        <v>0</v>
      </c>
      <c r="R356" s="136">
        <f t="shared" si="102"/>
        <v>0</v>
      </c>
      <c r="S356" s="136">
        <v>0</v>
      </c>
      <c r="T356" s="137">
        <f t="shared" si="103"/>
        <v>0</v>
      </c>
      <c r="AR356" s="138" t="s">
        <v>574</v>
      </c>
      <c r="AT356" s="138" t="s">
        <v>226</v>
      </c>
      <c r="AU356" s="138" t="s">
        <v>82</v>
      </c>
      <c r="AY356" s="17" t="s">
        <v>121</v>
      </c>
      <c r="BE356" s="139">
        <f t="shared" si="104"/>
        <v>0</v>
      </c>
      <c r="BF356" s="139">
        <f t="shared" si="105"/>
        <v>0</v>
      </c>
      <c r="BG356" s="139">
        <f t="shared" si="106"/>
        <v>0</v>
      </c>
      <c r="BH356" s="139">
        <f t="shared" si="107"/>
        <v>0</v>
      </c>
      <c r="BI356" s="139">
        <f t="shared" si="108"/>
        <v>0</v>
      </c>
      <c r="BJ356" s="17" t="s">
        <v>80</v>
      </c>
      <c r="BK356" s="139">
        <f t="shared" si="109"/>
        <v>0</v>
      </c>
      <c r="BL356" s="17" t="s">
        <v>569</v>
      </c>
      <c r="BM356" s="138" t="s">
        <v>1141</v>
      </c>
    </row>
    <row r="357" spans="2:65" s="1" customFormat="1" ht="16.5" customHeight="1">
      <c r="B357" s="32"/>
      <c r="C357" s="127" t="s">
        <v>1142</v>
      </c>
      <c r="D357" s="127" t="s">
        <v>123</v>
      </c>
      <c r="E357" s="128" t="s">
        <v>730</v>
      </c>
      <c r="F357" s="129" t="s">
        <v>731</v>
      </c>
      <c r="G357" s="130" t="s">
        <v>568</v>
      </c>
      <c r="H357" s="131">
        <v>0.1</v>
      </c>
      <c r="I357" s="132"/>
      <c r="J357" s="133">
        <f t="shared" si="100"/>
        <v>0</v>
      </c>
      <c r="K357" s="129" t="s">
        <v>19</v>
      </c>
      <c r="L357" s="32"/>
      <c r="M357" s="134" t="s">
        <v>19</v>
      </c>
      <c r="N357" s="135" t="s">
        <v>43</v>
      </c>
      <c r="P357" s="136">
        <f t="shared" si="101"/>
        <v>0</v>
      </c>
      <c r="Q357" s="136">
        <v>0</v>
      </c>
      <c r="R357" s="136">
        <f t="shared" si="102"/>
        <v>0</v>
      </c>
      <c r="S357" s="136">
        <v>0</v>
      </c>
      <c r="T357" s="137">
        <f t="shared" si="103"/>
        <v>0</v>
      </c>
      <c r="AR357" s="138" t="s">
        <v>569</v>
      </c>
      <c r="AT357" s="138" t="s">
        <v>123</v>
      </c>
      <c r="AU357" s="138" t="s">
        <v>82</v>
      </c>
      <c r="AY357" s="17" t="s">
        <v>121</v>
      </c>
      <c r="BE357" s="139">
        <f t="shared" si="104"/>
        <v>0</v>
      </c>
      <c r="BF357" s="139">
        <f t="shared" si="105"/>
        <v>0</v>
      </c>
      <c r="BG357" s="139">
        <f t="shared" si="106"/>
        <v>0</v>
      </c>
      <c r="BH357" s="139">
        <f t="shared" si="107"/>
        <v>0</v>
      </c>
      <c r="BI357" s="139">
        <f t="shared" si="108"/>
        <v>0</v>
      </c>
      <c r="BJ357" s="17" t="s">
        <v>80</v>
      </c>
      <c r="BK357" s="139">
        <f t="shared" si="109"/>
        <v>0</v>
      </c>
      <c r="BL357" s="17" t="s">
        <v>569</v>
      </c>
      <c r="BM357" s="138" t="s">
        <v>1143</v>
      </c>
    </row>
    <row r="358" spans="2:65" s="1" customFormat="1" ht="16.5" customHeight="1">
      <c r="B358" s="32"/>
      <c r="C358" s="165" t="s">
        <v>1144</v>
      </c>
      <c r="D358" s="165" t="s">
        <v>226</v>
      </c>
      <c r="E358" s="166" t="s">
        <v>734</v>
      </c>
      <c r="F358" s="167" t="s">
        <v>731</v>
      </c>
      <c r="G358" s="168" t="s">
        <v>573</v>
      </c>
      <c r="H358" s="169">
        <v>1</v>
      </c>
      <c r="I358" s="170"/>
      <c r="J358" s="171">
        <f t="shared" si="100"/>
        <v>0</v>
      </c>
      <c r="K358" s="167" t="s">
        <v>19</v>
      </c>
      <c r="L358" s="172"/>
      <c r="M358" s="173" t="s">
        <v>19</v>
      </c>
      <c r="N358" s="174" t="s">
        <v>43</v>
      </c>
      <c r="P358" s="136">
        <f t="shared" si="101"/>
        <v>0</v>
      </c>
      <c r="Q358" s="136">
        <v>0</v>
      </c>
      <c r="R358" s="136">
        <f t="shared" si="102"/>
        <v>0</v>
      </c>
      <c r="S358" s="136">
        <v>0</v>
      </c>
      <c r="T358" s="137">
        <f t="shared" si="103"/>
        <v>0</v>
      </c>
      <c r="AR358" s="138" t="s">
        <v>574</v>
      </c>
      <c r="AT358" s="138" t="s">
        <v>226</v>
      </c>
      <c r="AU358" s="138" t="s">
        <v>82</v>
      </c>
      <c r="AY358" s="17" t="s">
        <v>121</v>
      </c>
      <c r="BE358" s="139">
        <f t="shared" si="104"/>
        <v>0</v>
      </c>
      <c r="BF358" s="139">
        <f t="shared" si="105"/>
        <v>0</v>
      </c>
      <c r="BG358" s="139">
        <f t="shared" si="106"/>
        <v>0</v>
      </c>
      <c r="BH358" s="139">
        <f t="shared" si="107"/>
        <v>0</v>
      </c>
      <c r="BI358" s="139">
        <f t="shared" si="108"/>
        <v>0</v>
      </c>
      <c r="BJ358" s="17" t="s">
        <v>80</v>
      </c>
      <c r="BK358" s="139">
        <f t="shared" si="109"/>
        <v>0</v>
      </c>
      <c r="BL358" s="17" t="s">
        <v>569</v>
      </c>
      <c r="BM358" s="138" t="s">
        <v>1145</v>
      </c>
    </row>
    <row r="359" spans="2:65" s="1" customFormat="1" ht="16.5" customHeight="1">
      <c r="B359" s="32"/>
      <c r="C359" s="127" t="s">
        <v>1146</v>
      </c>
      <c r="D359" s="127" t="s">
        <v>123</v>
      </c>
      <c r="E359" s="128" t="s">
        <v>737</v>
      </c>
      <c r="F359" s="129" t="s">
        <v>738</v>
      </c>
      <c r="G359" s="130" t="s">
        <v>568</v>
      </c>
      <c r="H359" s="131">
        <v>1.15</v>
      </c>
      <c r="I359" s="132"/>
      <c r="J359" s="133">
        <f t="shared" si="100"/>
        <v>0</v>
      </c>
      <c r="K359" s="129" t="s">
        <v>19</v>
      </c>
      <c r="L359" s="32"/>
      <c r="M359" s="134" t="s">
        <v>19</v>
      </c>
      <c r="N359" s="135" t="s">
        <v>43</v>
      </c>
      <c r="P359" s="136">
        <f t="shared" si="101"/>
        <v>0</v>
      </c>
      <c r="Q359" s="136">
        <v>0</v>
      </c>
      <c r="R359" s="136">
        <f t="shared" si="102"/>
        <v>0</v>
      </c>
      <c r="S359" s="136">
        <v>0</v>
      </c>
      <c r="T359" s="137">
        <f t="shared" si="103"/>
        <v>0</v>
      </c>
      <c r="AR359" s="138" t="s">
        <v>569</v>
      </c>
      <c r="AT359" s="138" t="s">
        <v>123</v>
      </c>
      <c r="AU359" s="138" t="s">
        <v>82</v>
      </c>
      <c r="AY359" s="17" t="s">
        <v>121</v>
      </c>
      <c r="BE359" s="139">
        <f t="shared" si="104"/>
        <v>0</v>
      </c>
      <c r="BF359" s="139">
        <f t="shared" si="105"/>
        <v>0</v>
      </c>
      <c r="BG359" s="139">
        <f t="shared" si="106"/>
        <v>0</v>
      </c>
      <c r="BH359" s="139">
        <f t="shared" si="107"/>
        <v>0</v>
      </c>
      <c r="BI359" s="139">
        <f t="shared" si="108"/>
        <v>0</v>
      </c>
      <c r="BJ359" s="17" t="s">
        <v>80</v>
      </c>
      <c r="BK359" s="139">
        <f t="shared" si="109"/>
        <v>0</v>
      </c>
      <c r="BL359" s="17" t="s">
        <v>569</v>
      </c>
      <c r="BM359" s="138" t="s">
        <v>1147</v>
      </c>
    </row>
    <row r="360" spans="2:65" s="1" customFormat="1" ht="16.5" customHeight="1">
      <c r="B360" s="32"/>
      <c r="C360" s="127" t="s">
        <v>1148</v>
      </c>
      <c r="D360" s="127" t="s">
        <v>123</v>
      </c>
      <c r="E360" s="128" t="s">
        <v>741</v>
      </c>
      <c r="F360" s="129" t="s">
        <v>594</v>
      </c>
      <c r="G360" s="130" t="s">
        <v>568</v>
      </c>
      <c r="H360" s="131">
        <v>1</v>
      </c>
      <c r="I360" s="132"/>
      <c r="J360" s="133">
        <f t="shared" si="100"/>
        <v>0</v>
      </c>
      <c r="K360" s="129" t="s">
        <v>19</v>
      </c>
      <c r="L360" s="32"/>
      <c r="M360" s="134" t="s">
        <v>19</v>
      </c>
      <c r="N360" s="135" t="s">
        <v>43</v>
      </c>
      <c r="P360" s="136">
        <f t="shared" si="101"/>
        <v>0</v>
      </c>
      <c r="Q360" s="136">
        <v>0</v>
      </c>
      <c r="R360" s="136">
        <f t="shared" si="102"/>
        <v>0</v>
      </c>
      <c r="S360" s="136">
        <v>0</v>
      </c>
      <c r="T360" s="137">
        <f t="shared" si="103"/>
        <v>0</v>
      </c>
      <c r="AR360" s="138" t="s">
        <v>569</v>
      </c>
      <c r="AT360" s="138" t="s">
        <v>123</v>
      </c>
      <c r="AU360" s="138" t="s">
        <v>82</v>
      </c>
      <c r="AY360" s="17" t="s">
        <v>121</v>
      </c>
      <c r="BE360" s="139">
        <f t="shared" si="104"/>
        <v>0</v>
      </c>
      <c r="BF360" s="139">
        <f t="shared" si="105"/>
        <v>0</v>
      </c>
      <c r="BG360" s="139">
        <f t="shared" si="106"/>
        <v>0</v>
      </c>
      <c r="BH360" s="139">
        <f t="shared" si="107"/>
        <v>0</v>
      </c>
      <c r="BI360" s="139">
        <f t="shared" si="108"/>
        <v>0</v>
      </c>
      <c r="BJ360" s="17" t="s">
        <v>80</v>
      </c>
      <c r="BK360" s="139">
        <f t="shared" si="109"/>
        <v>0</v>
      </c>
      <c r="BL360" s="17" t="s">
        <v>569</v>
      </c>
      <c r="BM360" s="138" t="s">
        <v>1149</v>
      </c>
    </row>
    <row r="361" spans="2:65" s="1" customFormat="1" ht="16.5" customHeight="1">
      <c r="B361" s="32"/>
      <c r="C361" s="165" t="s">
        <v>1150</v>
      </c>
      <c r="D361" s="165" t="s">
        <v>226</v>
      </c>
      <c r="E361" s="166" t="s">
        <v>744</v>
      </c>
      <c r="F361" s="167" t="s">
        <v>594</v>
      </c>
      <c r="G361" s="168" t="s">
        <v>573</v>
      </c>
      <c r="H361" s="169">
        <v>2</v>
      </c>
      <c r="I361" s="170"/>
      <c r="J361" s="171">
        <f t="shared" si="100"/>
        <v>0</v>
      </c>
      <c r="K361" s="167" t="s">
        <v>19</v>
      </c>
      <c r="L361" s="172"/>
      <c r="M361" s="173" t="s">
        <v>19</v>
      </c>
      <c r="N361" s="174" t="s">
        <v>43</v>
      </c>
      <c r="P361" s="136">
        <f t="shared" si="101"/>
        <v>0</v>
      </c>
      <c r="Q361" s="136">
        <v>0</v>
      </c>
      <c r="R361" s="136">
        <f t="shared" si="102"/>
        <v>0</v>
      </c>
      <c r="S361" s="136">
        <v>0</v>
      </c>
      <c r="T361" s="137">
        <f t="shared" si="103"/>
        <v>0</v>
      </c>
      <c r="AR361" s="138" t="s">
        <v>574</v>
      </c>
      <c r="AT361" s="138" t="s">
        <v>226</v>
      </c>
      <c r="AU361" s="138" t="s">
        <v>82</v>
      </c>
      <c r="AY361" s="17" t="s">
        <v>121</v>
      </c>
      <c r="BE361" s="139">
        <f t="shared" si="104"/>
        <v>0</v>
      </c>
      <c r="BF361" s="139">
        <f t="shared" si="105"/>
        <v>0</v>
      </c>
      <c r="BG361" s="139">
        <f t="shared" si="106"/>
        <v>0</v>
      </c>
      <c r="BH361" s="139">
        <f t="shared" si="107"/>
        <v>0</v>
      </c>
      <c r="BI361" s="139">
        <f t="shared" si="108"/>
        <v>0</v>
      </c>
      <c r="BJ361" s="17" t="s">
        <v>80</v>
      </c>
      <c r="BK361" s="139">
        <f t="shared" si="109"/>
        <v>0</v>
      </c>
      <c r="BL361" s="17" t="s">
        <v>569</v>
      </c>
      <c r="BM361" s="138" t="s">
        <v>1151</v>
      </c>
    </row>
    <row r="362" spans="2:65" s="1" customFormat="1" ht="16.5" customHeight="1">
      <c r="B362" s="32"/>
      <c r="C362" s="127" t="s">
        <v>1152</v>
      </c>
      <c r="D362" s="127" t="s">
        <v>123</v>
      </c>
      <c r="E362" s="128" t="s">
        <v>746</v>
      </c>
      <c r="F362" s="129" t="s">
        <v>747</v>
      </c>
      <c r="G362" s="130" t="s">
        <v>568</v>
      </c>
      <c r="H362" s="131">
        <v>0.5</v>
      </c>
      <c r="I362" s="132"/>
      <c r="J362" s="133">
        <f t="shared" si="100"/>
        <v>0</v>
      </c>
      <c r="K362" s="129" t="s">
        <v>19</v>
      </c>
      <c r="L362" s="32"/>
      <c r="M362" s="134" t="s">
        <v>19</v>
      </c>
      <c r="N362" s="135" t="s">
        <v>43</v>
      </c>
      <c r="P362" s="136">
        <f t="shared" si="101"/>
        <v>0</v>
      </c>
      <c r="Q362" s="136">
        <v>0</v>
      </c>
      <c r="R362" s="136">
        <f t="shared" si="102"/>
        <v>0</v>
      </c>
      <c r="S362" s="136">
        <v>0</v>
      </c>
      <c r="T362" s="137">
        <f t="shared" si="103"/>
        <v>0</v>
      </c>
      <c r="AR362" s="138" t="s">
        <v>569</v>
      </c>
      <c r="AT362" s="138" t="s">
        <v>123</v>
      </c>
      <c r="AU362" s="138" t="s">
        <v>82</v>
      </c>
      <c r="AY362" s="17" t="s">
        <v>121</v>
      </c>
      <c r="BE362" s="139">
        <f t="shared" si="104"/>
        <v>0</v>
      </c>
      <c r="BF362" s="139">
        <f t="shared" si="105"/>
        <v>0</v>
      </c>
      <c r="BG362" s="139">
        <f t="shared" si="106"/>
        <v>0</v>
      </c>
      <c r="BH362" s="139">
        <f t="shared" si="107"/>
        <v>0</v>
      </c>
      <c r="BI362" s="139">
        <f t="shared" si="108"/>
        <v>0</v>
      </c>
      <c r="BJ362" s="17" t="s">
        <v>80</v>
      </c>
      <c r="BK362" s="139">
        <f t="shared" si="109"/>
        <v>0</v>
      </c>
      <c r="BL362" s="17" t="s">
        <v>569</v>
      </c>
      <c r="BM362" s="138" t="s">
        <v>1153</v>
      </c>
    </row>
    <row r="363" spans="2:65" s="1" customFormat="1" ht="16.5" customHeight="1">
      <c r="B363" s="32"/>
      <c r="C363" s="165" t="s">
        <v>1154</v>
      </c>
      <c r="D363" s="165" t="s">
        <v>226</v>
      </c>
      <c r="E363" s="166" t="s">
        <v>750</v>
      </c>
      <c r="F363" s="167" t="s">
        <v>747</v>
      </c>
      <c r="G363" s="168" t="s">
        <v>172</v>
      </c>
      <c r="H363" s="169">
        <v>7</v>
      </c>
      <c r="I363" s="170"/>
      <c r="J363" s="171">
        <f t="shared" si="100"/>
        <v>0</v>
      </c>
      <c r="K363" s="167" t="s">
        <v>19</v>
      </c>
      <c r="L363" s="172"/>
      <c r="M363" s="173" t="s">
        <v>19</v>
      </c>
      <c r="N363" s="174" t="s">
        <v>43</v>
      </c>
      <c r="P363" s="136">
        <f t="shared" si="101"/>
        <v>0</v>
      </c>
      <c r="Q363" s="136">
        <v>0</v>
      </c>
      <c r="R363" s="136">
        <f t="shared" si="102"/>
        <v>0</v>
      </c>
      <c r="S363" s="136">
        <v>0</v>
      </c>
      <c r="T363" s="137">
        <f t="shared" si="103"/>
        <v>0</v>
      </c>
      <c r="AR363" s="138" t="s">
        <v>574</v>
      </c>
      <c r="AT363" s="138" t="s">
        <v>226</v>
      </c>
      <c r="AU363" s="138" t="s">
        <v>82</v>
      </c>
      <c r="AY363" s="17" t="s">
        <v>121</v>
      </c>
      <c r="BE363" s="139">
        <f t="shared" si="104"/>
        <v>0</v>
      </c>
      <c r="BF363" s="139">
        <f t="shared" si="105"/>
        <v>0</v>
      </c>
      <c r="BG363" s="139">
        <f t="shared" si="106"/>
        <v>0</v>
      </c>
      <c r="BH363" s="139">
        <f t="shared" si="107"/>
        <v>0</v>
      </c>
      <c r="BI363" s="139">
        <f t="shared" si="108"/>
        <v>0</v>
      </c>
      <c r="BJ363" s="17" t="s">
        <v>80</v>
      </c>
      <c r="BK363" s="139">
        <f t="shared" si="109"/>
        <v>0</v>
      </c>
      <c r="BL363" s="17" t="s">
        <v>569</v>
      </c>
      <c r="BM363" s="138" t="s">
        <v>1155</v>
      </c>
    </row>
    <row r="364" spans="2:65" s="1" customFormat="1" ht="16.5" customHeight="1">
      <c r="B364" s="32"/>
      <c r="C364" s="165" t="s">
        <v>1156</v>
      </c>
      <c r="D364" s="165" t="s">
        <v>226</v>
      </c>
      <c r="E364" s="166" t="s">
        <v>622</v>
      </c>
      <c r="F364" s="167" t="s">
        <v>623</v>
      </c>
      <c r="G364" s="168" t="s">
        <v>172</v>
      </c>
      <c r="H364" s="169">
        <v>1.5</v>
      </c>
      <c r="I364" s="170"/>
      <c r="J364" s="171">
        <f t="shared" si="100"/>
        <v>0</v>
      </c>
      <c r="K364" s="167" t="s">
        <v>19</v>
      </c>
      <c r="L364" s="172"/>
      <c r="M364" s="173" t="s">
        <v>19</v>
      </c>
      <c r="N364" s="174" t="s">
        <v>43</v>
      </c>
      <c r="P364" s="136">
        <f t="shared" si="101"/>
        <v>0</v>
      </c>
      <c r="Q364" s="136">
        <v>0.00062</v>
      </c>
      <c r="R364" s="136">
        <f t="shared" si="102"/>
        <v>0.00093</v>
      </c>
      <c r="S364" s="136">
        <v>0</v>
      </c>
      <c r="T364" s="137">
        <f t="shared" si="103"/>
        <v>0</v>
      </c>
      <c r="AR364" s="138" t="s">
        <v>574</v>
      </c>
      <c r="AT364" s="138" t="s">
        <v>226</v>
      </c>
      <c r="AU364" s="138" t="s">
        <v>82</v>
      </c>
      <c r="AY364" s="17" t="s">
        <v>121</v>
      </c>
      <c r="BE364" s="139">
        <f t="shared" si="104"/>
        <v>0</v>
      </c>
      <c r="BF364" s="139">
        <f t="shared" si="105"/>
        <v>0</v>
      </c>
      <c r="BG364" s="139">
        <f t="shared" si="106"/>
        <v>0</v>
      </c>
      <c r="BH364" s="139">
        <f t="shared" si="107"/>
        <v>0</v>
      </c>
      <c r="BI364" s="139">
        <f t="shared" si="108"/>
        <v>0</v>
      </c>
      <c r="BJ364" s="17" t="s">
        <v>80</v>
      </c>
      <c r="BK364" s="139">
        <f t="shared" si="109"/>
        <v>0</v>
      </c>
      <c r="BL364" s="17" t="s">
        <v>569</v>
      </c>
      <c r="BM364" s="138" t="s">
        <v>1157</v>
      </c>
    </row>
    <row r="365" spans="2:65" s="1" customFormat="1" ht="16.5" customHeight="1">
      <c r="B365" s="32"/>
      <c r="C365" s="127" t="s">
        <v>1158</v>
      </c>
      <c r="D365" s="127" t="s">
        <v>123</v>
      </c>
      <c r="E365" s="128" t="s">
        <v>755</v>
      </c>
      <c r="F365" s="129" t="s">
        <v>756</v>
      </c>
      <c r="G365" s="130" t="s">
        <v>568</v>
      </c>
      <c r="H365" s="131">
        <v>0.5</v>
      </c>
      <c r="I365" s="132"/>
      <c r="J365" s="133">
        <f t="shared" si="100"/>
        <v>0</v>
      </c>
      <c r="K365" s="129" t="s">
        <v>19</v>
      </c>
      <c r="L365" s="32"/>
      <c r="M365" s="134" t="s">
        <v>19</v>
      </c>
      <c r="N365" s="135" t="s">
        <v>43</v>
      </c>
      <c r="P365" s="136">
        <f t="shared" si="101"/>
        <v>0</v>
      </c>
      <c r="Q365" s="136">
        <v>0</v>
      </c>
      <c r="R365" s="136">
        <f t="shared" si="102"/>
        <v>0</v>
      </c>
      <c r="S365" s="136">
        <v>0</v>
      </c>
      <c r="T365" s="137">
        <f t="shared" si="103"/>
        <v>0</v>
      </c>
      <c r="AR365" s="138" t="s">
        <v>569</v>
      </c>
      <c r="AT365" s="138" t="s">
        <v>123</v>
      </c>
      <c r="AU365" s="138" t="s">
        <v>82</v>
      </c>
      <c r="AY365" s="17" t="s">
        <v>121</v>
      </c>
      <c r="BE365" s="139">
        <f t="shared" si="104"/>
        <v>0</v>
      </c>
      <c r="BF365" s="139">
        <f t="shared" si="105"/>
        <v>0</v>
      </c>
      <c r="BG365" s="139">
        <f t="shared" si="106"/>
        <v>0</v>
      </c>
      <c r="BH365" s="139">
        <f t="shared" si="107"/>
        <v>0</v>
      </c>
      <c r="BI365" s="139">
        <f t="shared" si="108"/>
        <v>0</v>
      </c>
      <c r="BJ365" s="17" t="s">
        <v>80</v>
      </c>
      <c r="BK365" s="139">
        <f t="shared" si="109"/>
        <v>0</v>
      </c>
      <c r="BL365" s="17" t="s">
        <v>569</v>
      </c>
      <c r="BM365" s="138" t="s">
        <v>1159</v>
      </c>
    </row>
    <row r="366" spans="2:65" s="1" customFormat="1" ht="16.5" customHeight="1">
      <c r="B366" s="32"/>
      <c r="C366" s="165" t="s">
        <v>1160</v>
      </c>
      <c r="D366" s="165" t="s">
        <v>226</v>
      </c>
      <c r="E366" s="166" t="s">
        <v>759</v>
      </c>
      <c r="F366" s="167" t="s">
        <v>760</v>
      </c>
      <c r="G366" s="168" t="s">
        <v>573</v>
      </c>
      <c r="H366" s="169">
        <v>1</v>
      </c>
      <c r="I366" s="170"/>
      <c r="J366" s="171">
        <f t="shared" si="100"/>
        <v>0</v>
      </c>
      <c r="K366" s="167" t="s">
        <v>19</v>
      </c>
      <c r="L366" s="172"/>
      <c r="M366" s="173" t="s">
        <v>19</v>
      </c>
      <c r="N366" s="174" t="s">
        <v>43</v>
      </c>
      <c r="P366" s="136">
        <f t="shared" si="101"/>
        <v>0</v>
      </c>
      <c r="Q366" s="136">
        <v>0</v>
      </c>
      <c r="R366" s="136">
        <f t="shared" si="102"/>
        <v>0</v>
      </c>
      <c r="S366" s="136">
        <v>0</v>
      </c>
      <c r="T366" s="137">
        <f t="shared" si="103"/>
        <v>0</v>
      </c>
      <c r="AR366" s="138" t="s">
        <v>574</v>
      </c>
      <c r="AT366" s="138" t="s">
        <v>226</v>
      </c>
      <c r="AU366" s="138" t="s">
        <v>82</v>
      </c>
      <c r="AY366" s="17" t="s">
        <v>121</v>
      </c>
      <c r="BE366" s="139">
        <f t="shared" si="104"/>
        <v>0</v>
      </c>
      <c r="BF366" s="139">
        <f t="shared" si="105"/>
        <v>0</v>
      </c>
      <c r="BG366" s="139">
        <f t="shared" si="106"/>
        <v>0</v>
      </c>
      <c r="BH366" s="139">
        <f t="shared" si="107"/>
        <v>0</v>
      </c>
      <c r="BI366" s="139">
        <f t="shared" si="108"/>
        <v>0</v>
      </c>
      <c r="BJ366" s="17" t="s">
        <v>80</v>
      </c>
      <c r="BK366" s="139">
        <f t="shared" si="109"/>
        <v>0</v>
      </c>
      <c r="BL366" s="17" t="s">
        <v>569</v>
      </c>
      <c r="BM366" s="138" t="s">
        <v>1161</v>
      </c>
    </row>
    <row r="367" spans="2:65" s="1" customFormat="1" ht="16.5" customHeight="1">
      <c r="B367" s="32"/>
      <c r="C367" s="127" t="s">
        <v>1162</v>
      </c>
      <c r="D367" s="127" t="s">
        <v>123</v>
      </c>
      <c r="E367" s="128" t="s">
        <v>763</v>
      </c>
      <c r="F367" s="129" t="s">
        <v>764</v>
      </c>
      <c r="G367" s="130" t="s">
        <v>573</v>
      </c>
      <c r="H367" s="131">
        <v>1</v>
      </c>
      <c r="I367" s="132"/>
      <c r="J367" s="133">
        <f t="shared" si="100"/>
        <v>0</v>
      </c>
      <c r="K367" s="129" t="s">
        <v>19</v>
      </c>
      <c r="L367" s="32"/>
      <c r="M367" s="134" t="s">
        <v>19</v>
      </c>
      <c r="N367" s="135" t="s">
        <v>43</v>
      </c>
      <c r="P367" s="136">
        <f t="shared" si="101"/>
        <v>0</v>
      </c>
      <c r="Q367" s="136">
        <v>0</v>
      </c>
      <c r="R367" s="136">
        <f t="shared" si="102"/>
        <v>0</v>
      </c>
      <c r="S367" s="136">
        <v>0</v>
      </c>
      <c r="T367" s="137">
        <f t="shared" si="103"/>
        <v>0</v>
      </c>
      <c r="AR367" s="138" t="s">
        <v>569</v>
      </c>
      <c r="AT367" s="138" t="s">
        <v>123</v>
      </c>
      <c r="AU367" s="138" t="s">
        <v>82</v>
      </c>
      <c r="AY367" s="17" t="s">
        <v>121</v>
      </c>
      <c r="BE367" s="139">
        <f t="shared" si="104"/>
        <v>0</v>
      </c>
      <c r="BF367" s="139">
        <f t="shared" si="105"/>
        <v>0</v>
      </c>
      <c r="BG367" s="139">
        <f t="shared" si="106"/>
        <v>0</v>
      </c>
      <c r="BH367" s="139">
        <f t="shared" si="107"/>
        <v>0</v>
      </c>
      <c r="BI367" s="139">
        <f t="shared" si="108"/>
        <v>0</v>
      </c>
      <c r="BJ367" s="17" t="s">
        <v>80</v>
      </c>
      <c r="BK367" s="139">
        <f t="shared" si="109"/>
        <v>0</v>
      </c>
      <c r="BL367" s="17" t="s">
        <v>569</v>
      </c>
      <c r="BM367" s="138" t="s">
        <v>1163</v>
      </c>
    </row>
    <row r="368" spans="2:65" s="1" customFormat="1" ht="16.5" customHeight="1">
      <c r="B368" s="32"/>
      <c r="C368" s="165" t="s">
        <v>574</v>
      </c>
      <c r="D368" s="165" t="s">
        <v>226</v>
      </c>
      <c r="E368" s="166" t="s">
        <v>767</v>
      </c>
      <c r="F368" s="167" t="s">
        <v>764</v>
      </c>
      <c r="G368" s="168" t="s">
        <v>573</v>
      </c>
      <c r="H368" s="169">
        <v>1</v>
      </c>
      <c r="I368" s="170"/>
      <c r="J368" s="171">
        <f t="shared" si="100"/>
        <v>0</v>
      </c>
      <c r="K368" s="167" t="s">
        <v>19</v>
      </c>
      <c r="L368" s="172"/>
      <c r="M368" s="173" t="s">
        <v>19</v>
      </c>
      <c r="N368" s="174" t="s">
        <v>43</v>
      </c>
      <c r="P368" s="136">
        <f t="shared" si="101"/>
        <v>0</v>
      </c>
      <c r="Q368" s="136">
        <v>0</v>
      </c>
      <c r="R368" s="136">
        <f t="shared" si="102"/>
        <v>0</v>
      </c>
      <c r="S368" s="136">
        <v>0</v>
      </c>
      <c r="T368" s="137">
        <f t="shared" si="103"/>
        <v>0</v>
      </c>
      <c r="AR368" s="138" t="s">
        <v>574</v>
      </c>
      <c r="AT368" s="138" t="s">
        <v>226</v>
      </c>
      <c r="AU368" s="138" t="s">
        <v>82</v>
      </c>
      <c r="AY368" s="17" t="s">
        <v>121</v>
      </c>
      <c r="BE368" s="139">
        <f t="shared" si="104"/>
        <v>0</v>
      </c>
      <c r="BF368" s="139">
        <f t="shared" si="105"/>
        <v>0</v>
      </c>
      <c r="BG368" s="139">
        <f t="shared" si="106"/>
        <v>0</v>
      </c>
      <c r="BH368" s="139">
        <f t="shared" si="107"/>
        <v>0</v>
      </c>
      <c r="BI368" s="139">
        <f t="shared" si="108"/>
        <v>0</v>
      </c>
      <c r="BJ368" s="17" t="s">
        <v>80</v>
      </c>
      <c r="BK368" s="139">
        <f t="shared" si="109"/>
        <v>0</v>
      </c>
      <c r="BL368" s="17" t="s">
        <v>569</v>
      </c>
      <c r="BM368" s="138" t="s">
        <v>1164</v>
      </c>
    </row>
    <row r="369" spans="2:65" s="1" customFormat="1" ht="16.5" customHeight="1">
      <c r="B369" s="32"/>
      <c r="C369" s="127" t="s">
        <v>1165</v>
      </c>
      <c r="D369" s="127" t="s">
        <v>123</v>
      </c>
      <c r="E369" s="128" t="s">
        <v>770</v>
      </c>
      <c r="F369" s="129" t="s">
        <v>771</v>
      </c>
      <c r="G369" s="130" t="s">
        <v>573</v>
      </c>
      <c r="H369" s="131">
        <v>1</v>
      </c>
      <c r="I369" s="132"/>
      <c r="J369" s="133">
        <f t="shared" si="100"/>
        <v>0</v>
      </c>
      <c r="K369" s="129" t="s">
        <v>19</v>
      </c>
      <c r="L369" s="32"/>
      <c r="M369" s="134" t="s">
        <v>19</v>
      </c>
      <c r="N369" s="135" t="s">
        <v>43</v>
      </c>
      <c r="P369" s="136">
        <f t="shared" si="101"/>
        <v>0</v>
      </c>
      <c r="Q369" s="136">
        <v>0</v>
      </c>
      <c r="R369" s="136">
        <f t="shared" si="102"/>
        <v>0</v>
      </c>
      <c r="S369" s="136">
        <v>0</v>
      </c>
      <c r="T369" s="137">
        <f t="shared" si="103"/>
        <v>0</v>
      </c>
      <c r="AR369" s="138" t="s">
        <v>569</v>
      </c>
      <c r="AT369" s="138" t="s">
        <v>123</v>
      </c>
      <c r="AU369" s="138" t="s">
        <v>82</v>
      </c>
      <c r="AY369" s="17" t="s">
        <v>121</v>
      </c>
      <c r="BE369" s="139">
        <f t="shared" si="104"/>
        <v>0</v>
      </c>
      <c r="BF369" s="139">
        <f t="shared" si="105"/>
        <v>0</v>
      </c>
      <c r="BG369" s="139">
        <f t="shared" si="106"/>
        <v>0</v>
      </c>
      <c r="BH369" s="139">
        <f t="shared" si="107"/>
        <v>0</v>
      </c>
      <c r="BI369" s="139">
        <f t="shared" si="108"/>
        <v>0</v>
      </c>
      <c r="BJ369" s="17" t="s">
        <v>80</v>
      </c>
      <c r="BK369" s="139">
        <f t="shared" si="109"/>
        <v>0</v>
      </c>
      <c r="BL369" s="17" t="s">
        <v>569</v>
      </c>
      <c r="BM369" s="138" t="s">
        <v>1166</v>
      </c>
    </row>
    <row r="370" spans="2:65" s="1" customFormat="1" ht="16.5" customHeight="1">
      <c r="B370" s="32"/>
      <c r="C370" s="165" t="s">
        <v>1167</v>
      </c>
      <c r="D370" s="165" t="s">
        <v>226</v>
      </c>
      <c r="E370" s="166" t="s">
        <v>774</v>
      </c>
      <c r="F370" s="167" t="s">
        <v>771</v>
      </c>
      <c r="G370" s="168" t="s">
        <v>573</v>
      </c>
      <c r="H370" s="169">
        <v>1</v>
      </c>
      <c r="I370" s="170"/>
      <c r="J370" s="171">
        <f t="shared" si="100"/>
        <v>0</v>
      </c>
      <c r="K370" s="167" t="s">
        <v>19</v>
      </c>
      <c r="L370" s="172"/>
      <c r="M370" s="173" t="s">
        <v>19</v>
      </c>
      <c r="N370" s="174" t="s">
        <v>43</v>
      </c>
      <c r="P370" s="136">
        <f t="shared" si="101"/>
        <v>0</v>
      </c>
      <c r="Q370" s="136">
        <v>0</v>
      </c>
      <c r="R370" s="136">
        <f t="shared" si="102"/>
        <v>0</v>
      </c>
      <c r="S370" s="136">
        <v>0</v>
      </c>
      <c r="T370" s="137">
        <f t="shared" si="103"/>
        <v>0</v>
      </c>
      <c r="AR370" s="138" t="s">
        <v>574</v>
      </c>
      <c r="AT370" s="138" t="s">
        <v>226</v>
      </c>
      <c r="AU370" s="138" t="s">
        <v>82</v>
      </c>
      <c r="AY370" s="17" t="s">
        <v>121</v>
      </c>
      <c r="BE370" s="139">
        <f t="shared" si="104"/>
        <v>0</v>
      </c>
      <c r="BF370" s="139">
        <f t="shared" si="105"/>
        <v>0</v>
      </c>
      <c r="BG370" s="139">
        <f t="shared" si="106"/>
        <v>0</v>
      </c>
      <c r="BH370" s="139">
        <f t="shared" si="107"/>
        <v>0</v>
      </c>
      <c r="BI370" s="139">
        <f t="shared" si="108"/>
        <v>0</v>
      </c>
      <c r="BJ370" s="17" t="s">
        <v>80</v>
      </c>
      <c r="BK370" s="139">
        <f t="shared" si="109"/>
        <v>0</v>
      </c>
      <c r="BL370" s="17" t="s">
        <v>569</v>
      </c>
      <c r="BM370" s="138" t="s">
        <v>1168</v>
      </c>
    </row>
    <row r="371" spans="2:65" s="1" customFormat="1" ht="16.5" customHeight="1">
      <c r="B371" s="32"/>
      <c r="C371" s="127" t="s">
        <v>1169</v>
      </c>
      <c r="D371" s="127" t="s">
        <v>123</v>
      </c>
      <c r="E371" s="128" t="s">
        <v>777</v>
      </c>
      <c r="F371" s="129" t="s">
        <v>778</v>
      </c>
      <c r="G371" s="130" t="s">
        <v>568</v>
      </c>
      <c r="H371" s="131">
        <v>0.3</v>
      </c>
      <c r="I371" s="132"/>
      <c r="J371" s="133">
        <f t="shared" si="100"/>
        <v>0</v>
      </c>
      <c r="K371" s="129" t="s">
        <v>19</v>
      </c>
      <c r="L371" s="32"/>
      <c r="M371" s="134" t="s">
        <v>19</v>
      </c>
      <c r="N371" s="135" t="s">
        <v>43</v>
      </c>
      <c r="P371" s="136">
        <f t="shared" si="101"/>
        <v>0</v>
      </c>
      <c r="Q371" s="136">
        <v>0</v>
      </c>
      <c r="R371" s="136">
        <f t="shared" si="102"/>
        <v>0</v>
      </c>
      <c r="S371" s="136">
        <v>0</v>
      </c>
      <c r="T371" s="137">
        <f t="shared" si="103"/>
        <v>0</v>
      </c>
      <c r="AR371" s="138" t="s">
        <v>569</v>
      </c>
      <c r="AT371" s="138" t="s">
        <v>123</v>
      </c>
      <c r="AU371" s="138" t="s">
        <v>82</v>
      </c>
      <c r="AY371" s="17" t="s">
        <v>121</v>
      </c>
      <c r="BE371" s="139">
        <f t="shared" si="104"/>
        <v>0</v>
      </c>
      <c r="BF371" s="139">
        <f t="shared" si="105"/>
        <v>0</v>
      </c>
      <c r="BG371" s="139">
        <f t="shared" si="106"/>
        <v>0</v>
      </c>
      <c r="BH371" s="139">
        <f t="shared" si="107"/>
        <v>0</v>
      </c>
      <c r="BI371" s="139">
        <f t="shared" si="108"/>
        <v>0</v>
      </c>
      <c r="BJ371" s="17" t="s">
        <v>80</v>
      </c>
      <c r="BK371" s="139">
        <f t="shared" si="109"/>
        <v>0</v>
      </c>
      <c r="BL371" s="17" t="s">
        <v>569</v>
      </c>
      <c r="BM371" s="138" t="s">
        <v>1170</v>
      </c>
    </row>
    <row r="372" spans="2:65" s="1" customFormat="1" ht="16.5" customHeight="1">
      <c r="B372" s="32"/>
      <c r="C372" s="165" t="s">
        <v>1171</v>
      </c>
      <c r="D372" s="165" t="s">
        <v>226</v>
      </c>
      <c r="E372" s="166" t="s">
        <v>781</v>
      </c>
      <c r="F372" s="167" t="s">
        <v>778</v>
      </c>
      <c r="G372" s="168" t="s">
        <v>573</v>
      </c>
      <c r="H372" s="169">
        <v>1</v>
      </c>
      <c r="I372" s="170"/>
      <c r="J372" s="171">
        <f t="shared" si="100"/>
        <v>0</v>
      </c>
      <c r="K372" s="167" t="s">
        <v>19</v>
      </c>
      <c r="L372" s="172"/>
      <c r="M372" s="173" t="s">
        <v>19</v>
      </c>
      <c r="N372" s="174" t="s">
        <v>43</v>
      </c>
      <c r="P372" s="136">
        <f t="shared" si="101"/>
        <v>0</v>
      </c>
      <c r="Q372" s="136">
        <v>0</v>
      </c>
      <c r="R372" s="136">
        <f t="shared" si="102"/>
        <v>0</v>
      </c>
      <c r="S372" s="136">
        <v>0</v>
      </c>
      <c r="T372" s="137">
        <f t="shared" si="103"/>
        <v>0</v>
      </c>
      <c r="AR372" s="138" t="s">
        <v>574</v>
      </c>
      <c r="AT372" s="138" t="s">
        <v>226</v>
      </c>
      <c r="AU372" s="138" t="s">
        <v>82</v>
      </c>
      <c r="AY372" s="17" t="s">
        <v>121</v>
      </c>
      <c r="BE372" s="139">
        <f t="shared" si="104"/>
        <v>0</v>
      </c>
      <c r="BF372" s="139">
        <f t="shared" si="105"/>
        <v>0</v>
      </c>
      <c r="BG372" s="139">
        <f t="shared" si="106"/>
        <v>0</v>
      </c>
      <c r="BH372" s="139">
        <f t="shared" si="107"/>
        <v>0</v>
      </c>
      <c r="BI372" s="139">
        <f t="shared" si="108"/>
        <v>0</v>
      </c>
      <c r="BJ372" s="17" t="s">
        <v>80</v>
      </c>
      <c r="BK372" s="139">
        <f t="shared" si="109"/>
        <v>0</v>
      </c>
      <c r="BL372" s="17" t="s">
        <v>569</v>
      </c>
      <c r="BM372" s="138" t="s">
        <v>1172</v>
      </c>
    </row>
    <row r="373" spans="2:65" s="1" customFormat="1" ht="16.5" customHeight="1">
      <c r="B373" s="32"/>
      <c r="C373" s="127" t="s">
        <v>1173</v>
      </c>
      <c r="D373" s="127" t="s">
        <v>123</v>
      </c>
      <c r="E373" s="128" t="s">
        <v>784</v>
      </c>
      <c r="F373" s="129" t="s">
        <v>785</v>
      </c>
      <c r="G373" s="130" t="s">
        <v>568</v>
      </c>
      <c r="H373" s="131">
        <v>0.44</v>
      </c>
      <c r="I373" s="132"/>
      <c r="J373" s="133">
        <f t="shared" si="100"/>
        <v>0</v>
      </c>
      <c r="K373" s="129" t="s">
        <v>19</v>
      </c>
      <c r="L373" s="32"/>
      <c r="M373" s="134" t="s">
        <v>19</v>
      </c>
      <c r="N373" s="135" t="s">
        <v>43</v>
      </c>
      <c r="P373" s="136">
        <f t="shared" si="101"/>
        <v>0</v>
      </c>
      <c r="Q373" s="136">
        <v>0</v>
      </c>
      <c r="R373" s="136">
        <f t="shared" si="102"/>
        <v>0</v>
      </c>
      <c r="S373" s="136">
        <v>0</v>
      </c>
      <c r="T373" s="137">
        <f t="shared" si="103"/>
        <v>0</v>
      </c>
      <c r="AR373" s="138" t="s">
        <v>569</v>
      </c>
      <c r="AT373" s="138" t="s">
        <v>123</v>
      </c>
      <c r="AU373" s="138" t="s">
        <v>82</v>
      </c>
      <c r="AY373" s="17" t="s">
        <v>121</v>
      </c>
      <c r="BE373" s="139">
        <f t="shared" si="104"/>
        <v>0</v>
      </c>
      <c r="BF373" s="139">
        <f t="shared" si="105"/>
        <v>0</v>
      </c>
      <c r="BG373" s="139">
        <f t="shared" si="106"/>
        <v>0</v>
      </c>
      <c r="BH373" s="139">
        <f t="shared" si="107"/>
        <v>0</v>
      </c>
      <c r="BI373" s="139">
        <f t="shared" si="108"/>
        <v>0</v>
      </c>
      <c r="BJ373" s="17" t="s">
        <v>80</v>
      </c>
      <c r="BK373" s="139">
        <f t="shared" si="109"/>
        <v>0</v>
      </c>
      <c r="BL373" s="17" t="s">
        <v>569</v>
      </c>
      <c r="BM373" s="138" t="s">
        <v>1174</v>
      </c>
    </row>
    <row r="374" spans="2:47" s="1" customFormat="1" ht="19.5">
      <c r="B374" s="32"/>
      <c r="D374" s="145" t="s">
        <v>576</v>
      </c>
      <c r="F374" s="178" t="s">
        <v>787</v>
      </c>
      <c r="I374" s="142"/>
      <c r="L374" s="32"/>
      <c r="M374" s="143"/>
      <c r="T374" s="53"/>
      <c r="AT374" s="17" t="s">
        <v>576</v>
      </c>
      <c r="AU374" s="17" t="s">
        <v>82</v>
      </c>
    </row>
    <row r="375" spans="2:65" s="1" customFormat="1" ht="16.5" customHeight="1">
      <c r="B375" s="32"/>
      <c r="C375" s="165" t="s">
        <v>1175</v>
      </c>
      <c r="D375" s="165" t="s">
        <v>226</v>
      </c>
      <c r="E375" s="166" t="s">
        <v>789</v>
      </c>
      <c r="F375" s="167" t="s">
        <v>790</v>
      </c>
      <c r="G375" s="168" t="s">
        <v>573</v>
      </c>
      <c r="H375" s="169">
        <v>1</v>
      </c>
      <c r="I375" s="170"/>
      <c r="J375" s="171">
        <f>ROUND(I375*H375,2)</f>
        <v>0</v>
      </c>
      <c r="K375" s="167" t="s">
        <v>19</v>
      </c>
      <c r="L375" s="172"/>
      <c r="M375" s="173" t="s">
        <v>19</v>
      </c>
      <c r="N375" s="174" t="s">
        <v>43</v>
      </c>
      <c r="P375" s="136">
        <f>O375*H375</f>
        <v>0</v>
      </c>
      <c r="Q375" s="136">
        <v>0</v>
      </c>
      <c r="R375" s="136">
        <f>Q375*H375</f>
        <v>0</v>
      </c>
      <c r="S375" s="136">
        <v>0</v>
      </c>
      <c r="T375" s="137">
        <f>S375*H375</f>
        <v>0</v>
      </c>
      <c r="AR375" s="138" t="s">
        <v>574</v>
      </c>
      <c r="AT375" s="138" t="s">
        <v>226</v>
      </c>
      <c r="AU375" s="138" t="s">
        <v>82</v>
      </c>
      <c r="AY375" s="17" t="s">
        <v>121</v>
      </c>
      <c r="BE375" s="139">
        <f>IF(N375="základní",J375,0)</f>
        <v>0</v>
      </c>
      <c r="BF375" s="139">
        <f>IF(N375="snížená",J375,0)</f>
        <v>0</v>
      </c>
      <c r="BG375" s="139">
        <f>IF(N375="zákl. přenesená",J375,0)</f>
        <v>0</v>
      </c>
      <c r="BH375" s="139">
        <f>IF(N375="sníž. přenesená",J375,0)</f>
        <v>0</v>
      </c>
      <c r="BI375" s="139">
        <f>IF(N375="nulová",J375,0)</f>
        <v>0</v>
      </c>
      <c r="BJ375" s="17" t="s">
        <v>80</v>
      </c>
      <c r="BK375" s="139">
        <f>ROUND(I375*H375,2)</f>
        <v>0</v>
      </c>
      <c r="BL375" s="17" t="s">
        <v>569</v>
      </c>
      <c r="BM375" s="138" t="s">
        <v>1176</v>
      </c>
    </row>
    <row r="376" spans="2:63" s="11" customFormat="1" ht="22.9" customHeight="1">
      <c r="B376" s="115"/>
      <c r="D376" s="116" t="s">
        <v>71</v>
      </c>
      <c r="E376" s="125" t="s">
        <v>1177</v>
      </c>
      <c r="F376" s="125" t="s">
        <v>1178</v>
      </c>
      <c r="I376" s="118"/>
      <c r="J376" s="126">
        <f>BK376</f>
        <v>0</v>
      </c>
      <c r="L376" s="115"/>
      <c r="M376" s="120"/>
      <c r="P376" s="121">
        <f>SUM(P377:P408)</f>
        <v>0</v>
      </c>
      <c r="R376" s="121">
        <f>SUM(R377:R408)</f>
        <v>0.23436</v>
      </c>
      <c r="T376" s="122">
        <f>SUM(T377:T408)</f>
        <v>0</v>
      </c>
      <c r="AR376" s="116" t="s">
        <v>142</v>
      </c>
      <c r="AT376" s="123" t="s">
        <v>71</v>
      </c>
      <c r="AU376" s="123" t="s">
        <v>80</v>
      </c>
      <c r="AY376" s="116" t="s">
        <v>121</v>
      </c>
      <c r="BK376" s="124">
        <f>SUM(BK377:BK408)</f>
        <v>0</v>
      </c>
    </row>
    <row r="377" spans="2:65" s="1" customFormat="1" ht="16.5" customHeight="1">
      <c r="B377" s="32"/>
      <c r="C377" s="127" t="s">
        <v>1179</v>
      </c>
      <c r="D377" s="127" t="s">
        <v>123</v>
      </c>
      <c r="E377" s="128" t="s">
        <v>578</v>
      </c>
      <c r="F377" s="129" t="s">
        <v>579</v>
      </c>
      <c r="G377" s="130" t="s">
        <v>568</v>
      </c>
      <c r="H377" s="131">
        <v>0.5</v>
      </c>
      <c r="I377" s="132"/>
      <c r="J377" s="133">
        <f aca="true" t="shared" si="110" ref="J377:J408">ROUND(I377*H377,2)</f>
        <v>0</v>
      </c>
      <c r="K377" s="129" t="s">
        <v>19</v>
      </c>
      <c r="L377" s="32"/>
      <c r="M377" s="134" t="s">
        <v>19</v>
      </c>
      <c r="N377" s="135" t="s">
        <v>43</v>
      </c>
      <c r="P377" s="136">
        <f aca="true" t="shared" si="111" ref="P377:P408">O377*H377</f>
        <v>0</v>
      </c>
      <c r="Q377" s="136">
        <v>0</v>
      </c>
      <c r="R377" s="136">
        <f aca="true" t="shared" si="112" ref="R377:R408">Q377*H377</f>
        <v>0</v>
      </c>
      <c r="S377" s="136">
        <v>0</v>
      </c>
      <c r="T377" s="137">
        <f aca="true" t="shared" si="113" ref="T377:T408">S377*H377</f>
        <v>0</v>
      </c>
      <c r="AR377" s="138" t="s">
        <v>569</v>
      </c>
      <c r="AT377" s="138" t="s">
        <v>123</v>
      </c>
      <c r="AU377" s="138" t="s">
        <v>82</v>
      </c>
      <c r="AY377" s="17" t="s">
        <v>121</v>
      </c>
      <c r="BE377" s="139">
        <f aca="true" t="shared" si="114" ref="BE377:BE408">IF(N377="základní",J377,0)</f>
        <v>0</v>
      </c>
      <c r="BF377" s="139">
        <f aca="true" t="shared" si="115" ref="BF377:BF408">IF(N377="snížená",J377,0)</f>
        <v>0</v>
      </c>
      <c r="BG377" s="139">
        <f aca="true" t="shared" si="116" ref="BG377:BG408">IF(N377="zákl. přenesená",J377,0)</f>
        <v>0</v>
      </c>
      <c r="BH377" s="139">
        <f aca="true" t="shared" si="117" ref="BH377:BH408">IF(N377="sníž. přenesená",J377,0)</f>
        <v>0</v>
      </c>
      <c r="BI377" s="139">
        <f aca="true" t="shared" si="118" ref="BI377:BI408">IF(N377="nulová",J377,0)</f>
        <v>0</v>
      </c>
      <c r="BJ377" s="17" t="s">
        <v>80</v>
      </c>
      <c r="BK377" s="139">
        <f aca="true" t="shared" si="119" ref="BK377:BK408">ROUND(I377*H377,2)</f>
        <v>0</v>
      </c>
      <c r="BL377" s="17" t="s">
        <v>569</v>
      </c>
      <c r="BM377" s="138" t="s">
        <v>1180</v>
      </c>
    </row>
    <row r="378" spans="2:65" s="1" customFormat="1" ht="16.5" customHeight="1">
      <c r="B378" s="32"/>
      <c r="C378" s="165" t="s">
        <v>1181</v>
      </c>
      <c r="D378" s="165" t="s">
        <v>226</v>
      </c>
      <c r="E378" s="166" t="s">
        <v>581</v>
      </c>
      <c r="F378" s="167" t="s">
        <v>579</v>
      </c>
      <c r="G378" s="168" t="s">
        <v>172</v>
      </c>
      <c r="H378" s="169">
        <v>10</v>
      </c>
      <c r="I378" s="170"/>
      <c r="J378" s="171">
        <f t="shared" si="110"/>
        <v>0</v>
      </c>
      <c r="K378" s="167" t="s">
        <v>19</v>
      </c>
      <c r="L378" s="172"/>
      <c r="M378" s="173" t="s">
        <v>19</v>
      </c>
      <c r="N378" s="174" t="s">
        <v>43</v>
      </c>
      <c r="P378" s="136">
        <f t="shared" si="111"/>
        <v>0</v>
      </c>
      <c r="Q378" s="136">
        <v>0</v>
      </c>
      <c r="R378" s="136">
        <f t="shared" si="112"/>
        <v>0</v>
      </c>
      <c r="S378" s="136">
        <v>0</v>
      </c>
      <c r="T378" s="137">
        <f t="shared" si="113"/>
        <v>0</v>
      </c>
      <c r="AR378" s="138" t="s">
        <v>574</v>
      </c>
      <c r="AT378" s="138" t="s">
        <v>226</v>
      </c>
      <c r="AU378" s="138" t="s">
        <v>82</v>
      </c>
      <c r="AY378" s="17" t="s">
        <v>121</v>
      </c>
      <c r="BE378" s="139">
        <f t="shared" si="114"/>
        <v>0</v>
      </c>
      <c r="BF378" s="139">
        <f t="shared" si="115"/>
        <v>0</v>
      </c>
      <c r="BG378" s="139">
        <f t="shared" si="116"/>
        <v>0</v>
      </c>
      <c r="BH378" s="139">
        <f t="shared" si="117"/>
        <v>0</v>
      </c>
      <c r="BI378" s="139">
        <f t="shared" si="118"/>
        <v>0</v>
      </c>
      <c r="BJ378" s="17" t="s">
        <v>80</v>
      </c>
      <c r="BK378" s="139">
        <f t="shared" si="119"/>
        <v>0</v>
      </c>
      <c r="BL378" s="17" t="s">
        <v>569</v>
      </c>
      <c r="BM378" s="138" t="s">
        <v>1182</v>
      </c>
    </row>
    <row r="379" spans="2:65" s="1" customFormat="1" ht="16.5" customHeight="1">
      <c r="B379" s="32"/>
      <c r="C379" s="127" t="s">
        <v>1183</v>
      </c>
      <c r="D379" s="127" t="s">
        <v>123</v>
      </c>
      <c r="E379" s="128" t="s">
        <v>583</v>
      </c>
      <c r="F379" s="129" t="s">
        <v>584</v>
      </c>
      <c r="G379" s="130" t="s">
        <v>568</v>
      </c>
      <c r="H379" s="131">
        <v>0.5</v>
      </c>
      <c r="I379" s="132"/>
      <c r="J379" s="133">
        <f t="shared" si="110"/>
        <v>0</v>
      </c>
      <c r="K379" s="129" t="s">
        <v>19</v>
      </c>
      <c r="L379" s="32"/>
      <c r="M379" s="134" t="s">
        <v>19</v>
      </c>
      <c r="N379" s="135" t="s">
        <v>43</v>
      </c>
      <c r="P379" s="136">
        <f t="shared" si="111"/>
        <v>0</v>
      </c>
      <c r="Q379" s="136">
        <v>0</v>
      </c>
      <c r="R379" s="136">
        <f t="shared" si="112"/>
        <v>0</v>
      </c>
      <c r="S379" s="136">
        <v>0</v>
      </c>
      <c r="T379" s="137">
        <f t="shared" si="113"/>
        <v>0</v>
      </c>
      <c r="AR379" s="138" t="s">
        <v>569</v>
      </c>
      <c r="AT379" s="138" t="s">
        <v>123</v>
      </c>
      <c r="AU379" s="138" t="s">
        <v>82</v>
      </c>
      <c r="AY379" s="17" t="s">
        <v>121</v>
      </c>
      <c r="BE379" s="139">
        <f t="shared" si="114"/>
        <v>0</v>
      </c>
      <c r="BF379" s="139">
        <f t="shared" si="115"/>
        <v>0</v>
      </c>
      <c r="BG379" s="139">
        <f t="shared" si="116"/>
        <v>0</v>
      </c>
      <c r="BH379" s="139">
        <f t="shared" si="117"/>
        <v>0</v>
      </c>
      <c r="BI379" s="139">
        <f t="shared" si="118"/>
        <v>0</v>
      </c>
      <c r="BJ379" s="17" t="s">
        <v>80</v>
      </c>
      <c r="BK379" s="139">
        <f t="shared" si="119"/>
        <v>0</v>
      </c>
      <c r="BL379" s="17" t="s">
        <v>569</v>
      </c>
      <c r="BM379" s="138" t="s">
        <v>1184</v>
      </c>
    </row>
    <row r="380" spans="2:65" s="1" customFormat="1" ht="16.5" customHeight="1">
      <c r="B380" s="32"/>
      <c r="C380" s="165" t="s">
        <v>1185</v>
      </c>
      <c r="D380" s="165" t="s">
        <v>226</v>
      </c>
      <c r="E380" s="166" t="s">
        <v>586</v>
      </c>
      <c r="F380" s="167" t="s">
        <v>584</v>
      </c>
      <c r="G380" s="168" t="s">
        <v>573</v>
      </c>
      <c r="H380" s="169">
        <v>7</v>
      </c>
      <c r="I380" s="170"/>
      <c r="J380" s="171">
        <f t="shared" si="110"/>
        <v>0</v>
      </c>
      <c r="K380" s="167" t="s">
        <v>19</v>
      </c>
      <c r="L380" s="172"/>
      <c r="M380" s="173" t="s">
        <v>19</v>
      </c>
      <c r="N380" s="174" t="s">
        <v>43</v>
      </c>
      <c r="P380" s="136">
        <f t="shared" si="111"/>
        <v>0</v>
      </c>
      <c r="Q380" s="136">
        <v>0</v>
      </c>
      <c r="R380" s="136">
        <f t="shared" si="112"/>
        <v>0</v>
      </c>
      <c r="S380" s="136">
        <v>0</v>
      </c>
      <c r="T380" s="137">
        <f t="shared" si="113"/>
        <v>0</v>
      </c>
      <c r="AR380" s="138" t="s">
        <v>574</v>
      </c>
      <c r="AT380" s="138" t="s">
        <v>226</v>
      </c>
      <c r="AU380" s="138" t="s">
        <v>82</v>
      </c>
      <c r="AY380" s="17" t="s">
        <v>121</v>
      </c>
      <c r="BE380" s="139">
        <f t="shared" si="114"/>
        <v>0</v>
      </c>
      <c r="BF380" s="139">
        <f t="shared" si="115"/>
        <v>0</v>
      </c>
      <c r="BG380" s="139">
        <f t="shared" si="116"/>
        <v>0</v>
      </c>
      <c r="BH380" s="139">
        <f t="shared" si="117"/>
        <v>0</v>
      </c>
      <c r="BI380" s="139">
        <f t="shared" si="118"/>
        <v>0</v>
      </c>
      <c r="BJ380" s="17" t="s">
        <v>80</v>
      </c>
      <c r="BK380" s="139">
        <f t="shared" si="119"/>
        <v>0</v>
      </c>
      <c r="BL380" s="17" t="s">
        <v>569</v>
      </c>
      <c r="BM380" s="138" t="s">
        <v>1186</v>
      </c>
    </row>
    <row r="381" spans="2:65" s="1" customFormat="1" ht="16.5" customHeight="1">
      <c r="B381" s="32"/>
      <c r="C381" s="127" t="s">
        <v>1187</v>
      </c>
      <c r="D381" s="127" t="s">
        <v>123</v>
      </c>
      <c r="E381" s="128" t="s">
        <v>588</v>
      </c>
      <c r="F381" s="129" t="s">
        <v>589</v>
      </c>
      <c r="G381" s="130" t="s">
        <v>568</v>
      </c>
      <c r="H381" s="131">
        <v>0.5</v>
      </c>
      <c r="I381" s="132"/>
      <c r="J381" s="133">
        <f t="shared" si="110"/>
        <v>0</v>
      </c>
      <c r="K381" s="129" t="s">
        <v>19</v>
      </c>
      <c r="L381" s="32"/>
      <c r="M381" s="134" t="s">
        <v>19</v>
      </c>
      <c r="N381" s="135" t="s">
        <v>43</v>
      </c>
      <c r="P381" s="136">
        <f t="shared" si="111"/>
        <v>0</v>
      </c>
      <c r="Q381" s="136">
        <v>0</v>
      </c>
      <c r="R381" s="136">
        <f t="shared" si="112"/>
        <v>0</v>
      </c>
      <c r="S381" s="136">
        <v>0</v>
      </c>
      <c r="T381" s="137">
        <f t="shared" si="113"/>
        <v>0</v>
      </c>
      <c r="AR381" s="138" t="s">
        <v>569</v>
      </c>
      <c r="AT381" s="138" t="s">
        <v>123</v>
      </c>
      <c r="AU381" s="138" t="s">
        <v>82</v>
      </c>
      <c r="AY381" s="17" t="s">
        <v>121</v>
      </c>
      <c r="BE381" s="139">
        <f t="shared" si="114"/>
        <v>0</v>
      </c>
      <c r="BF381" s="139">
        <f t="shared" si="115"/>
        <v>0</v>
      </c>
      <c r="BG381" s="139">
        <f t="shared" si="116"/>
        <v>0</v>
      </c>
      <c r="BH381" s="139">
        <f t="shared" si="117"/>
        <v>0</v>
      </c>
      <c r="BI381" s="139">
        <f t="shared" si="118"/>
        <v>0</v>
      </c>
      <c r="BJ381" s="17" t="s">
        <v>80</v>
      </c>
      <c r="BK381" s="139">
        <f t="shared" si="119"/>
        <v>0</v>
      </c>
      <c r="BL381" s="17" t="s">
        <v>569</v>
      </c>
      <c r="BM381" s="138" t="s">
        <v>1188</v>
      </c>
    </row>
    <row r="382" spans="2:65" s="1" customFormat="1" ht="16.5" customHeight="1">
      <c r="B382" s="32"/>
      <c r="C382" s="165" t="s">
        <v>1189</v>
      </c>
      <c r="D382" s="165" t="s">
        <v>226</v>
      </c>
      <c r="E382" s="166" t="s">
        <v>591</v>
      </c>
      <c r="F382" s="167" t="s">
        <v>589</v>
      </c>
      <c r="G382" s="168" t="s">
        <v>172</v>
      </c>
      <c r="H382" s="169">
        <v>2</v>
      </c>
      <c r="I382" s="170"/>
      <c r="J382" s="171">
        <f t="shared" si="110"/>
        <v>0</v>
      </c>
      <c r="K382" s="167" t="s">
        <v>19</v>
      </c>
      <c r="L382" s="172"/>
      <c r="M382" s="173" t="s">
        <v>19</v>
      </c>
      <c r="N382" s="174" t="s">
        <v>43</v>
      </c>
      <c r="P382" s="136">
        <f t="shared" si="111"/>
        <v>0</v>
      </c>
      <c r="Q382" s="136">
        <v>0</v>
      </c>
      <c r="R382" s="136">
        <f t="shared" si="112"/>
        <v>0</v>
      </c>
      <c r="S382" s="136">
        <v>0</v>
      </c>
      <c r="T382" s="137">
        <f t="shared" si="113"/>
        <v>0</v>
      </c>
      <c r="AR382" s="138" t="s">
        <v>574</v>
      </c>
      <c r="AT382" s="138" t="s">
        <v>226</v>
      </c>
      <c r="AU382" s="138" t="s">
        <v>82</v>
      </c>
      <c r="AY382" s="17" t="s">
        <v>121</v>
      </c>
      <c r="BE382" s="139">
        <f t="shared" si="114"/>
        <v>0</v>
      </c>
      <c r="BF382" s="139">
        <f t="shared" si="115"/>
        <v>0</v>
      </c>
      <c r="BG382" s="139">
        <f t="shared" si="116"/>
        <v>0</v>
      </c>
      <c r="BH382" s="139">
        <f t="shared" si="117"/>
        <v>0</v>
      </c>
      <c r="BI382" s="139">
        <f t="shared" si="118"/>
        <v>0</v>
      </c>
      <c r="BJ382" s="17" t="s">
        <v>80</v>
      </c>
      <c r="BK382" s="139">
        <f t="shared" si="119"/>
        <v>0</v>
      </c>
      <c r="BL382" s="17" t="s">
        <v>569</v>
      </c>
      <c r="BM382" s="138" t="s">
        <v>1190</v>
      </c>
    </row>
    <row r="383" spans="2:65" s="1" customFormat="1" ht="16.5" customHeight="1">
      <c r="B383" s="32"/>
      <c r="C383" s="127" t="s">
        <v>1191</v>
      </c>
      <c r="D383" s="127" t="s">
        <v>123</v>
      </c>
      <c r="E383" s="128" t="s">
        <v>593</v>
      </c>
      <c r="F383" s="129" t="s">
        <v>594</v>
      </c>
      <c r="G383" s="130" t="s">
        <v>568</v>
      </c>
      <c r="H383" s="131">
        <v>0.9</v>
      </c>
      <c r="I383" s="132"/>
      <c r="J383" s="133">
        <f t="shared" si="110"/>
        <v>0</v>
      </c>
      <c r="K383" s="129" t="s">
        <v>19</v>
      </c>
      <c r="L383" s="32"/>
      <c r="M383" s="134" t="s">
        <v>19</v>
      </c>
      <c r="N383" s="135" t="s">
        <v>43</v>
      </c>
      <c r="P383" s="136">
        <f t="shared" si="111"/>
        <v>0</v>
      </c>
      <c r="Q383" s="136">
        <v>0</v>
      </c>
      <c r="R383" s="136">
        <f t="shared" si="112"/>
        <v>0</v>
      </c>
      <c r="S383" s="136">
        <v>0</v>
      </c>
      <c r="T383" s="137">
        <f t="shared" si="113"/>
        <v>0</v>
      </c>
      <c r="AR383" s="138" t="s">
        <v>569</v>
      </c>
      <c r="AT383" s="138" t="s">
        <v>123</v>
      </c>
      <c r="AU383" s="138" t="s">
        <v>82</v>
      </c>
      <c r="AY383" s="17" t="s">
        <v>121</v>
      </c>
      <c r="BE383" s="139">
        <f t="shared" si="114"/>
        <v>0</v>
      </c>
      <c r="BF383" s="139">
        <f t="shared" si="115"/>
        <v>0</v>
      </c>
      <c r="BG383" s="139">
        <f t="shared" si="116"/>
        <v>0</v>
      </c>
      <c r="BH383" s="139">
        <f t="shared" si="117"/>
        <v>0</v>
      </c>
      <c r="BI383" s="139">
        <f t="shared" si="118"/>
        <v>0</v>
      </c>
      <c r="BJ383" s="17" t="s">
        <v>80</v>
      </c>
      <c r="BK383" s="139">
        <f t="shared" si="119"/>
        <v>0</v>
      </c>
      <c r="BL383" s="17" t="s">
        <v>569</v>
      </c>
      <c r="BM383" s="138" t="s">
        <v>1192</v>
      </c>
    </row>
    <row r="384" spans="2:65" s="1" customFormat="1" ht="16.5" customHeight="1">
      <c r="B384" s="32"/>
      <c r="C384" s="165" t="s">
        <v>1193</v>
      </c>
      <c r="D384" s="165" t="s">
        <v>226</v>
      </c>
      <c r="E384" s="166" t="s">
        <v>596</v>
      </c>
      <c r="F384" s="167" t="s">
        <v>594</v>
      </c>
      <c r="G384" s="168" t="s">
        <v>573</v>
      </c>
      <c r="H384" s="169">
        <v>3</v>
      </c>
      <c r="I384" s="170"/>
      <c r="J384" s="171">
        <f t="shared" si="110"/>
        <v>0</v>
      </c>
      <c r="K384" s="167" t="s">
        <v>19</v>
      </c>
      <c r="L384" s="172"/>
      <c r="M384" s="173" t="s">
        <v>19</v>
      </c>
      <c r="N384" s="174" t="s">
        <v>43</v>
      </c>
      <c r="P384" s="136">
        <f t="shared" si="111"/>
        <v>0</v>
      </c>
      <c r="Q384" s="136">
        <v>0</v>
      </c>
      <c r="R384" s="136">
        <f t="shared" si="112"/>
        <v>0</v>
      </c>
      <c r="S384" s="136">
        <v>0</v>
      </c>
      <c r="T384" s="137">
        <f t="shared" si="113"/>
        <v>0</v>
      </c>
      <c r="AR384" s="138" t="s">
        <v>574</v>
      </c>
      <c r="AT384" s="138" t="s">
        <v>226</v>
      </c>
      <c r="AU384" s="138" t="s">
        <v>82</v>
      </c>
      <c r="AY384" s="17" t="s">
        <v>121</v>
      </c>
      <c r="BE384" s="139">
        <f t="shared" si="114"/>
        <v>0</v>
      </c>
      <c r="BF384" s="139">
        <f t="shared" si="115"/>
        <v>0</v>
      </c>
      <c r="BG384" s="139">
        <f t="shared" si="116"/>
        <v>0</v>
      </c>
      <c r="BH384" s="139">
        <f t="shared" si="117"/>
        <v>0</v>
      </c>
      <c r="BI384" s="139">
        <f t="shared" si="118"/>
        <v>0</v>
      </c>
      <c r="BJ384" s="17" t="s">
        <v>80</v>
      </c>
      <c r="BK384" s="139">
        <f t="shared" si="119"/>
        <v>0</v>
      </c>
      <c r="BL384" s="17" t="s">
        <v>569</v>
      </c>
      <c r="BM384" s="138" t="s">
        <v>1194</v>
      </c>
    </row>
    <row r="385" spans="2:65" s="1" customFormat="1" ht="16.5" customHeight="1">
      <c r="B385" s="32"/>
      <c r="C385" s="127" t="s">
        <v>1195</v>
      </c>
      <c r="D385" s="127" t="s">
        <v>123</v>
      </c>
      <c r="E385" s="128" t="s">
        <v>598</v>
      </c>
      <c r="F385" s="129" t="s">
        <v>599</v>
      </c>
      <c r="G385" s="130" t="s">
        <v>568</v>
      </c>
      <c r="H385" s="131">
        <v>0.5</v>
      </c>
      <c r="I385" s="132"/>
      <c r="J385" s="133">
        <f t="shared" si="110"/>
        <v>0</v>
      </c>
      <c r="K385" s="129" t="s">
        <v>19</v>
      </c>
      <c r="L385" s="32"/>
      <c r="M385" s="134" t="s">
        <v>19</v>
      </c>
      <c r="N385" s="135" t="s">
        <v>43</v>
      </c>
      <c r="P385" s="136">
        <f t="shared" si="111"/>
        <v>0</v>
      </c>
      <c r="Q385" s="136">
        <v>0</v>
      </c>
      <c r="R385" s="136">
        <f t="shared" si="112"/>
        <v>0</v>
      </c>
      <c r="S385" s="136">
        <v>0</v>
      </c>
      <c r="T385" s="137">
        <f t="shared" si="113"/>
        <v>0</v>
      </c>
      <c r="AR385" s="138" t="s">
        <v>569</v>
      </c>
      <c r="AT385" s="138" t="s">
        <v>123</v>
      </c>
      <c r="AU385" s="138" t="s">
        <v>82</v>
      </c>
      <c r="AY385" s="17" t="s">
        <v>121</v>
      </c>
      <c r="BE385" s="139">
        <f t="shared" si="114"/>
        <v>0</v>
      </c>
      <c r="BF385" s="139">
        <f t="shared" si="115"/>
        <v>0</v>
      </c>
      <c r="BG385" s="139">
        <f t="shared" si="116"/>
        <v>0</v>
      </c>
      <c r="BH385" s="139">
        <f t="shared" si="117"/>
        <v>0</v>
      </c>
      <c r="BI385" s="139">
        <f t="shared" si="118"/>
        <v>0</v>
      </c>
      <c r="BJ385" s="17" t="s">
        <v>80</v>
      </c>
      <c r="BK385" s="139">
        <f t="shared" si="119"/>
        <v>0</v>
      </c>
      <c r="BL385" s="17" t="s">
        <v>569</v>
      </c>
      <c r="BM385" s="138" t="s">
        <v>1196</v>
      </c>
    </row>
    <row r="386" spans="2:65" s="1" customFormat="1" ht="16.5" customHeight="1">
      <c r="B386" s="32"/>
      <c r="C386" s="165" t="s">
        <v>1197</v>
      </c>
      <c r="D386" s="165" t="s">
        <v>226</v>
      </c>
      <c r="E386" s="166" t="s">
        <v>601</v>
      </c>
      <c r="F386" s="167" t="s">
        <v>599</v>
      </c>
      <c r="G386" s="168" t="s">
        <v>573</v>
      </c>
      <c r="H386" s="169">
        <v>1</v>
      </c>
      <c r="I386" s="170"/>
      <c r="J386" s="171">
        <f t="shared" si="110"/>
        <v>0</v>
      </c>
      <c r="K386" s="167" t="s">
        <v>19</v>
      </c>
      <c r="L386" s="172"/>
      <c r="M386" s="173" t="s">
        <v>19</v>
      </c>
      <c r="N386" s="174" t="s">
        <v>43</v>
      </c>
      <c r="P386" s="136">
        <f t="shared" si="111"/>
        <v>0</v>
      </c>
      <c r="Q386" s="136">
        <v>0</v>
      </c>
      <c r="R386" s="136">
        <f t="shared" si="112"/>
        <v>0</v>
      </c>
      <c r="S386" s="136">
        <v>0</v>
      </c>
      <c r="T386" s="137">
        <f t="shared" si="113"/>
        <v>0</v>
      </c>
      <c r="AR386" s="138" t="s">
        <v>574</v>
      </c>
      <c r="AT386" s="138" t="s">
        <v>226</v>
      </c>
      <c r="AU386" s="138" t="s">
        <v>82</v>
      </c>
      <c r="AY386" s="17" t="s">
        <v>121</v>
      </c>
      <c r="BE386" s="139">
        <f t="shared" si="114"/>
        <v>0</v>
      </c>
      <c r="BF386" s="139">
        <f t="shared" si="115"/>
        <v>0</v>
      </c>
      <c r="BG386" s="139">
        <f t="shared" si="116"/>
        <v>0</v>
      </c>
      <c r="BH386" s="139">
        <f t="shared" si="117"/>
        <v>0</v>
      </c>
      <c r="BI386" s="139">
        <f t="shared" si="118"/>
        <v>0</v>
      </c>
      <c r="BJ386" s="17" t="s">
        <v>80</v>
      </c>
      <c r="BK386" s="139">
        <f t="shared" si="119"/>
        <v>0</v>
      </c>
      <c r="BL386" s="17" t="s">
        <v>569</v>
      </c>
      <c r="BM386" s="138" t="s">
        <v>1198</v>
      </c>
    </row>
    <row r="387" spans="2:65" s="1" customFormat="1" ht="16.5" customHeight="1">
      <c r="B387" s="32"/>
      <c r="C387" s="127" t="s">
        <v>1199</v>
      </c>
      <c r="D387" s="127" t="s">
        <v>123</v>
      </c>
      <c r="E387" s="128" t="s">
        <v>603</v>
      </c>
      <c r="F387" s="129" t="s">
        <v>604</v>
      </c>
      <c r="G387" s="130" t="s">
        <v>568</v>
      </c>
      <c r="H387" s="131">
        <v>0.05</v>
      </c>
      <c r="I387" s="132"/>
      <c r="J387" s="133">
        <f t="shared" si="110"/>
        <v>0</v>
      </c>
      <c r="K387" s="129" t="s">
        <v>19</v>
      </c>
      <c r="L387" s="32"/>
      <c r="M387" s="134" t="s">
        <v>19</v>
      </c>
      <c r="N387" s="135" t="s">
        <v>43</v>
      </c>
      <c r="P387" s="136">
        <f t="shared" si="111"/>
        <v>0</v>
      </c>
      <c r="Q387" s="136">
        <v>0</v>
      </c>
      <c r="R387" s="136">
        <f t="shared" si="112"/>
        <v>0</v>
      </c>
      <c r="S387" s="136">
        <v>0</v>
      </c>
      <c r="T387" s="137">
        <f t="shared" si="113"/>
        <v>0</v>
      </c>
      <c r="AR387" s="138" t="s">
        <v>569</v>
      </c>
      <c r="AT387" s="138" t="s">
        <v>123</v>
      </c>
      <c r="AU387" s="138" t="s">
        <v>82</v>
      </c>
      <c r="AY387" s="17" t="s">
        <v>121</v>
      </c>
      <c r="BE387" s="139">
        <f t="shared" si="114"/>
        <v>0</v>
      </c>
      <c r="BF387" s="139">
        <f t="shared" si="115"/>
        <v>0</v>
      </c>
      <c r="BG387" s="139">
        <f t="shared" si="116"/>
        <v>0</v>
      </c>
      <c r="BH387" s="139">
        <f t="shared" si="117"/>
        <v>0</v>
      </c>
      <c r="BI387" s="139">
        <f t="shared" si="118"/>
        <v>0</v>
      </c>
      <c r="BJ387" s="17" t="s">
        <v>80</v>
      </c>
      <c r="BK387" s="139">
        <f t="shared" si="119"/>
        <v>0</v>
      </c>
      <c r="BL387" s="17" t="s">
        <v>569</v>
      </c>
      <c r="BM387" s="138" t="s">
        <v>1200</v>
      </c>
    </row>
    <row r="388" spans="2:65" s="1" customFormat="1" ht="16.5" customHeight="1">
      <c r="B388" s="32"/>
      <c r="C388" s="165" t="s">
        <v>1201</v>
      </c>
      <c r="D388" s="165" t="s">
        <v>226</v>
      </c>
      <c r="E388" s="166" t="s">
        <v>606</v>
      </c>
      <c r="F388" s="167" t="s">
        <v>604</v>
      </c>
      <c r="G388" s="168" t="s">
        <v>573</v>
      </c>
      <c r="H388" s="169">
        <v>1</v>
      </c>
      <c r="I388" s="170"/>
      <c r="J388" s="171">
        <f t="shared" si="110"/>
        <v>0</v>
      </c>
      <c r="K388" s="167" t="s">
        <v>19</v>
      </c>
      <c r="L388" s="172"/>
      <c r="M388" s="173" t="s">
        <v>19</v>
      </c>
      <c r="N388" s="174" t="s">
        <v>43</v>
      </c>
      <c r="P388" s="136">
        <f t="shared" si="111"/>
        <v>0</v>
      </c>
      <c r="Q388" s="136">
        <v>0</v>
      </c>
      <c r="R388" s="136">
        <f t="shared" si="112"/>
        <v>0</v>
      </c>
      <c r="S388" s="136">
        <v>0</v>
      </c>
      <c r="T388" s="137">
        <f t="shared" si="113"/>
        <v>0</v>
      </c>
      <c r="AR388" s="138" t="s">
        <v>574</v>
      </c>
      <c r="AT388" s="138" t="s">
        <v>226</v>
      </c>
      <c r="AU388" s="138" t="s">
        <v>82</v>
      </c>
      <c r="AY388" s="17" t="s">
        <v>121</v>
      </c>
      <c r="BE388" s="139">
        <f t="shared" si="114"/>
        <v>0</v>
      </c>
      <c r="BF388" s="139">
        <f t="shared" si="115"/>
        <v>0</v>
      </c>
      <c r="BG388" s="139">
        <f t="shared" si="116"/>
        <v>0</v>
      </c>
      <c r="BH388" s="139">
        <f t="shared" si="117"/>
        <v>0</v>
      </c>
      <c r="BI388" s="139">
        <f t="shared" si="118"/>
        <v>0</v>
      </c>
      <c r="BJ388" s="17" t="s">
        <v>80</v>
      </c>
      <c r="BK388" s="139">
        <f t="shared" si="119"/>
        <v>0</v>
      </c>
      <c r="BL388" s="17" t="s">
        <v>569</v>
      </c>
      <c r="BM388" s="138" t="s">
        <v>1202</v>
      </c>
    </row>
    <row r="389" spans="2:65" s="1" customFormat="1" ht="16.5" customHeight="1">
      <c r="B389" s="32"/>
      <c r="C389" s="127" t="s">
        <v>1203</v>
      </c>
      <c r="D389" s="127" t="s">
        <v>123</v>
      </c>
      <c r="E389" s="128" t="s">
        <v>608</v>
      </c>
      <c r="F389" s="129" t="s">
        <v>609</v>
      </c>
      <c r="G389" s="130" t="s">
        <v>568</v>
      </c>
      <c r="H389" s="131">
        <v>0.1</v>
      </c>
      <c r="I389" s="132"/>
      <c r="J389" s="133">
        <f t="shared" si="110"/>
        <v>0</v>
      </c>
      <c r="K389" s="129" t="s">
        <v>19</v>
      </c>
      <c r="L389" s="32"/>
      <c r="M389" s="134" t="s">
        <v>19</v>
      </c>
      <c r="N389" s="135" t="s">
        <v>43</v>
      </c>
      <c r="P389" s="136">
        <f t="shared" si="111"/>
        <v>0</v>
      </c>
      <c r="Q389" s="136">
        <v>0</v>
      </c>
      <c r="R389" s="136">
        <f t="shared" si="112"/>
        <v>0</v>
      </c>
      <c r="S389" s="136">
        <v>0</v>
      </c>
      <c r="T389" s="137">
        <f t="shared" si="113"/>
        <v>0</v>
      </c>
      <c r="AR389" s="138" t="s">
        <v>569</v>
      </c>
      <c r="AT389" s="138" t="s">
        <v>123</v>
      </c>
      <c r="AU389" s="138" t="s">
        <v>82</v>
      </c>
      <c r="AY389" s="17" t="s">
        <v>121</v>
      </c>
      <c r="BE389" s="139">
        <f t="shared" si="114"/>
        <v>0</v>
      </c>
      <c r="BF389" s="139">
        <f t="shared" si="115"/>
        <v>0</v>
      </c>
      <c r="BG389" s="139">
        <f t="shared" si="116"/>
        <v>0</v>
      </c>
      <c r="BH389" s="139">
        <f t="shared" si="117"/>
        <v>0</v>
      </c>
      <c r="BI389" s="139">
        <f t="shared" si="118"/>
        <v>0</v>
      </c>
      <c r="BJ389" s="17" t="s">
        <v>80</v>
      </c>
      <c r="BK389" s="139">
        <f t="shared" si="119"/>
        <v>0</v>
      </c>
      <c r="BL389" s="17" t="s">
        <v>569</v>
      </c>
      <c r="BM389" s="138" t="s">
        <v>1204</v>
      </c>
    </row>
    <row r="390" spans="2:65" s="1" customFormat="1" ht="16.5" customHeight="1">
      <c r="B390" s="32"/>
      <c r="C390" s="127" t="s">
        <v>1205</v>
      </c>
      <c r="D390" s="127" t="s">
        <v>123</v>
      </c>
      <c r="E390" s="128" t="s">
        <v>611</v>
      </c>
      <c r="F390" s="129" t="s">
        <v>612</v>
      </c>
      <c r="G390" s="130" t="s">
        <v>568</v>
      </c>
      <c r="H390" s="131">
        <v>0.66</v>
      </c>
      <c r="I390" s="132"/>
      <c r="J390" s="133">
        <f t="shared" si="110"/>
        <v>0</v>
      </c>
      <c r="K390" s="129" t="s">
        <v>19</v>
      </c>
      <c r="L390" s="32"/>
      <c r="M390" s="134" t="s">
        <v>19</v>
      </c>
      <c r="N390" s="135" t="s">
        <v>43</v>
      </c>
      <c r="P390" s="136">
        <f t="shared" si="111"/>
        <v>0</v>
      </c>
      <c r="Q390" s="136">
        <v>0</v>
      </c>
      <c r="R390" s="136">
        <f t="shared" si="112"/>
        <v>0</v>
      </c>
      <c r="S390" s="136">
        <v>0</v>
      </c>
      <c r="T390" s="137">
        <f t="shared" si="113"/>
        <v>0</v>
      </c>
      <c r="AR390" s="138" t="s">
        <v>569</v>
      </c>
      <c r="AT390" s="138" t="s">
        <v>123</v>
      </c>
      <c r="AU390" s="138" t="s">
        <v>82</v>
      </c>
      <c r="AY390" s="17" t="s">
        <v>121</v>
      </c>
      <c r="BE390" s="139">
        <f t="shared" si="114"/>
        <v>0</v>
      </c>
      <c r="BF390" s="139">
        <f t="shared" si="115"/>
        <v>0</v>
      </c>
      <c r="BG390" s="139">
        <f t="shared" si="116"/>
        <v>0</v>
      </c>
      <c r="BH390" s="139">
        <f t="shared" si="117"/>
        <v>0</v>
      </c>
      <c r="BI390" s="139">
        <f t="shared" si="118"/>
        <v>0</v>
      </c>
      <c r="BJ390" s="17" t="s">
        <v>80</v>
      </c>
      <c r="BK390" s="139">
        <f t="shared" si="119"/>
        <v>0</v>
      </c>
      <c r="BL390" s="17" t="s">
        <v>569</v>
      </c>
      <c r="BM390" s="138" t="s">
        <v>1206</v>
      </c>
    </row>
    <row r="391" spans="2:65" s="1" customFormat="1" ht="16.5" customHeight="1">
      <c r="B391" s="32"/>
      <c r="C391" s="127" t="s">
        <v>1207</v>
      </c>
      <c r="D391" s="127" t="s">
        <v>123</v>
      </c>
      <c r="E391" s="128" t="s">
        <v>614</v>
      </c>
      <c r="F391" s="129" t="s">
        <v>615</v>
      </c>
      <c r="G391" s="130" t="s">
        <v>568</v>
      </c>
      <c r="H391" s="131">
        <v>0.75</v>
      </c>
      <c r="I391" s="132"/>
      <c r="J391" s="133">
        <f t="shared" si="110"/>
        <v>0</v>
      </c>
      <c r="K391" s="129" t="s">
        <v>19</v>
      </c>
      <c r="L391" s="32"/>
      <c r="M391" s="134" t="s">
        <v>19</v>
      </c>
      <c r="N391" s="135" t="s">
        <v>43</v>
      </c>
      <c r="P391" s="136">
        <f t="shared" si="111"/>
        <v>0</v>
      </c>
      <c r="Q391" s="136">
        <v>0</v>
      </c>
      <c r="R391" s="136">
        <f t="shared" si="112"/>
        <v>0</v>
      </c>
      <c r="S391" s="136">
        <v>0</v>
      </c>
      <c r="T391" s="137">
        <f t="shared" si="113"/>
        <v>0</v>
      </c>
      <c r="AR391" s="138" t="s">
        <v>569</v>
      </c>
      <c r="AT391" s="138" t="s">
        <v>123</v>
      </c>
      <c r="AU391" s="138" t="s">
        <v>82</v>
      </c>
      <c r="AY391" s="17" t="s">
        <v>121</v>
      </c>
      <c r="BE391" s="139">
        <f t="shared" si="114"/>
        <v>0</v>
      </c>
      <c r="BF391" s="139">
        <f t="shared" si="115"/>
        <v>0</v>
      </c>
      <c r="BG391" s="139">
        <f t="shared" si="116"/>
        <v>0</v>
      </c>
      <c r="BH391" s="139">
        <f t="shared" si="117"/>
        <v>0</v>
      </c>
      <c r="BI391" s="139">
        <f t="shared" si="118"/>
        <v>0</v>
      </c>
      <c r="BJ391" s="17" t="s">
        <v>80</v>
      </c>
      <c r="BK391" s="139">
        <f t="shared" si="119"/>
        <v>0</v>
      </c>
      <c r="BL391" s="17" t="s">
        <v>569</v>
      </c>
      <c r="BM391" s="138" t="s">
        <v>1208</v>
      </c>
    </row>
    <row r="392" spans="2:65" s="1" customFormat="1" ht="16.5" customHeight="1">
      <c r="B392" s="32"/>
      <c r="C392" s="165" t="s">
        <v>1209</v>
      </c>
      <c r="D392" s="165" t="s">
        <v>226</v>
      </c>
      <c r="E392" s="166" t="s">
        <v>617</v>
      </c>
      <c r="F392" s="167" t="s">
        <v>615</v>
      </c>
      <c r="G392" s="168" t="s">
        <v>172</v>
      </c>
      <c r="H392" s="169">
        <v>7</v>
      </c>
      <c r="I392" s="170"/>
      <c r="J392" s="171">
        <f t="shared" si="110"/>
        <v>0</v>
      </c>
      <c r="K392" s="167" t="s">
        <v>19</v>
      </c>
      <c r="L392" s="172"/>
      <c r="M392" s="173" t="s">
        <v>19</v>
      </c>
      <c r="N392" s="174" t="s">
        <v>43</v>
      </c>
      <c r="P392" s="136">
        <f t="shared" si="111"/>
        <v>0</v>
      </c>
      <c r="Q392" s="136">
        <v>0</v>
      </c>
      <c r="R392" s="136">
        <f t="shared" si="112"/>
        <v>0</v>
      </c>
      <c r="S392" s="136">
        <v>0</v>
      </c>
      <c r="T392" s="137">
        <f t="shared" si="113"/>
        <v>0</v>
      </c>
      <c r="AR392" s="138" t="s">
        <v>574</v>
      </c>
      <c r="AT392" s="138" t="s">
        <v>226</v>
      </c>
      <c r="AU392" s="138" t="s">
        <v>82</v>
      </c>
      <c r="AY392" s="17" t="s">
        <v>121</v>
      </c>
      <c r="BE392" s="139">
        <f t="shared" si="114"/>
        <v>0</v>
      </c>
      <c r="BF392" s="139">
        <f t="shared" si="115"/>
        <v>0</v>
      </c>
      <c r="BG392" s="139">
        <f t="shared" si="116"/>
        <v>0</v>
      </c>
      <c r="BH392" s="139">
        <f t="shared" si="117"/>
        <v>0</v>
      </c>
      <c r="BI392" s="139">
        <f t="shared" si="118"/>
        <v>0</v>
      </c>
      <c r="BJ392" s="17" t="s">
        <v>80</v>
      </c>
      <c r="BK392" s="139">
        <f t="shared" si="119"/>
        <v>0</v>
      </c>
      <c r="BL392" s="17" t="s">
        <v>569</v>
      </c>
      <c r="BM392" s="138" t="s">
        <v>1210</v>
      </c>
    </row>
    <row r="393" spans="2:65" s="1" customFormat="1" ht="16.5" customHeight="1">
      <c r="B393" s="32"/>
      <c r="C393" s="165" t="s">
        <v>1211</v>
      </c>
      <c r="D393" s="165" t="s">
        <v>226</v>
      </c>
      <c r="E393" s="166" t="s">
        <v>619</v>
      </c>
      <c r="F393" s="167" t="s">
        <v>620</v>
      </c>
      <c r="G393" s="168" t="s">
        <v>573</v>
      </c>
      <c r="H393" s="169">
        <v>1</v>
      </c>
      <c r="I393" s="170"/>
      <c r="J393" s="171">
        <f t="shared" si="110"/>
        <v>0</v>
      </c>
      <c r="K393" s="167" t="s">
        <v>19</v>
      </c>
      <c r="L393" s="172"/>
      <c r="M393" s="173" t="s">
        <v>19</v>
      </c>
      <c r="N393" s="174" t="s">
        <v>43</v>
      </c>
      <c r="P393" s="136">
        <f t="shared" si="111"/>
        <v>0</v>
      </c>
      <c r="Q393" s="136">
        <v>0</v>
      </c>
      <c r="R393" s="136">
        <f t="shared" si="112"/>
        <v>0</v>
      </c>
      <c r="S393" s="136">
        <v>0</v>
      </c>
      <c r="T393" s="137">
        <f t="shared" si="113"/>
        <v>0</v>
      </c>
      <c r="AR393" s="138" t="s">
        <v>574</v>
      </c>
      <c r="AT393" s="138" t="s">
        <v>226</v>
      </c>
      <c r="AU393" s="138" t="s">
        <v>82</v>
      </c>
      <c r="AY393" s="17" t="s">
        <v>121</v>
      </c>
      <c r="BE393" s="139">
        <f t="shared" si="114"/>
        <v>0</v>
      </c>
      <c r="BF393" s="139">
        <f t="shared" si="115"/>
        <v>0</v>
      </c>
      <c r="BG393" s="139">
        <f t="shared" si="116"/>
        <v>0</v>
      </c>
      <c r="BH393" s="139">
        <f t="shared" si="117"/>
        <v>0</v>
      </c>
      <c r="BI393" s="139">
        <f t="shared" si="118"/>
        <v>0</v>
      </c>
      <c r="BJ393" s="17" t="s">
        <v>80</v>
      </c>
      <c r="BK393" s="139">
        <f t="shared" si="119"/>
        <v>0</v>
      </c>
      <c r="BL393" s="17" t="s">
        <v>569</v>
      </c>
      <c r="BM393" s="138" t="s">
        <v>1212</v>
      </c>
    </row>
    <row r="394" spans="2:65" s="1" customFormat="1" ht="16.5" customHeight="1">
      <c r="B394" s="32"/>
      <c r="C394" s="165" t="s">
        <v>1213</v>
      </c>
      <c r="D394" s="165" t="s">
        <v>226</v>
      </c>
      <c r="E394" s="166" t="s">
        <v>622</v>
      </c>
      <c r="F394" s="167" t="s">
        <v>623</v>
      </c>
      <c r="G394" s="168" t="s">
        <v>172</v>
      </c>
      <c r="H394" s="169">
        <v>115</v>
      </c>
      <c r="I394" s="170"/>
      <c r="J394" s="171">
        <f t="shared" si="110"/>
        <v>0</v>
      </c>
      <c r="K394" s="167" t="s">
        <v>19</v>
      </c>
      <c r="L394" s="172"/>
      <c r="M394" s="173" t="s">
        <v>19</v>
      </c>
      <c r="N394" s="174" t="s">
        <v>43</v>
      </c>
      <c r="P394" s="136">
        <f t="shared" si="111"/>
        <v>0</v>
      </c>
      <c r="Q394" s="136">
        <v>0.00062</v>
      </c>
      <c r="R394" s="136">
        <f t="shared" si="112"/>
        <v>0.0713</v>
      </c>
      <c r="S394" s="136">
        <v>0</v>
      </c>
      <c r="T394" s="137">
        <f t="shared" si="113"/>
        <v>0</v>
      </c>
      <c r="AR394" s="138" t="s">
        <v>574</v>
      </c>
      <c r="AT394" s="138" t="s">
        <v>226</v>
      </c>
      <c r="AU394" s="138" t="s">
        <v>82</v>
      </c>
      <c r="AY394" s="17" t="s">
        <v>121</v>
      </c>
      <c r="BE394" s="139">
        <f t="shared" si="114"/>
        <v>0</v>
      </c>
      <c r="BF394" s="139">
        <f t="shared" si="115"/>
        <v>0</v>
      </c>
      <c r="BG394" s="139">
        <f t="shared" si="116"/>
        <v>0</v>
      </c>
      <c r="BH394" s="139">
        <f t="shared" si="117"/>
        <v>0</v>
      </c>
      <c r="BI394" s="139">
        <f t="shared" si="118"/>
        <v>0</v>
      </c>
      <c r="BJ394" s="17" t="s">
        <v>80</v>
      </c>
      <c r="BK394" s="139">
        <f t="shared" si="119"/>
        <v>0</v>
      </c>
      <c r="BL394" s="17" t="s">
        <v>569</v>
      </c>
      <c r="BM394" s="138" t="s">
        <v>1214</v>
      </c>
    </row>
    <row r="395" spans="2:65" s="1" customFormat="1" ht="16.5" customHeight="1">
      <c r="B395" s="32"/>
      <c r="C395" s="127" t="s">
        <v>1215</v>
      </c>
      <c r="D395" s="127" t="s">
        <v>123</v>
      </c>
      <c r="E395" s="128" t="s">
        <v>625</v>
      </c>
      <c r="F395" s="129" t="s">
        <v>626</v>
      </c>
      <c r="G395" s="130" t="s">
        <v>573</v>
      </c>
      <c r="H395" s="131">
        <v>1</v>
      </c>
      <c r="I395" s="132"/>
      <c r="J395" s="133">
        <f t="shared" si="110"/>
        <v>0</v>
      </c>
      <c r="K395" s="129" t="s">
        <v>19</v>
      </c>
      <c r="L395" s="32"/>
      <c r="M395" s="134" t="s">
        <v>19</v>
      </c>
      <c r="N395" s="135" t="s">
        <v>43</v>
      </c>
      <c r="P395" s="136">
        <f t="shared" si="111"/>
        <v>0</v>
      </c>
      <c r="Q395" s="136">
        <v>0</v>
      </c>
      <c r="R395" s="136">
        <f t="shared" si="112"/>
        <v>0</v>
      </c>
      <c r="S395" s="136">
        <v>0</v>
      </c>
      <c r="T395" s="137">
        <f t="shared" si="113"/>
        <v>0</v>
      </c>
      <c r="AR395" s="138" t="s">
        <v>569</v>
      </c>
      <c r="AT395" s="138" t="s">
        <v>123</v>
      </c>
      <c r="AU395" s="138" t="s">
        <v>82</v>
      </c>
      <c r="AY395" s="17" t="s">
        <v>121</v>
      </c>
      <c r="BE395" s="139">
        <f t="shared" si="114"/>
        <v>0</v>
      </c>
      <c r="BF395" s="139">
        <f t="shared" si="115"/>
        <v>0</v>
      </c>
      <c r="BG395" s="139">
        <f t="shared" si="116"/>
        <v>0</v>
      </c>
      <c r="BH395" s="139">
        <f t="shared" si="117"/>
        <v>0</v>
      </c>
      <c r="BI395" s="139">
        <f t="shared" si="118"/>
        <v>0</v>
      </c>
      <c r="BJ395" s="17" t="s">
        <v>80</v>
      </c>
      <c r="BK395" s="139">
        <f t="shared" si="119"/>
        <v>0</v>
      </c>
      <c r="BL395" s="17" t="s">
        <v>569</v>
      </c>
      <c r="BM395" s="138" t="s">
        <v>1216</v>
      </c>
    </row>
    <row r="396" spans="2:65" s="1" customFormat="1" ht="16.5" customHeight="1">
      <c r="B396" s="32"/>
      <c r="C396" s="127" t="s">
        <v>1217</v>
      </c>
      <c r="D396" s="127" t="s">
        <v>123</v>
      </c>
      <c r="E396" s="128" t="s">
        <v>628</v>
      </c>
      <c r="F396" s="129" t="s">
        <v>629</v>
      </c>
      <c r="G396" s="130" t="s">
        <v>573</v>
      </c>
      <c r="H396" s="131">
        <v>1</v>
      </c>
      <c r="I396" s="132"/>
      <c r="J396" s="133">
        <f t="shared" si="110"/>
        <v>0</v>
      </c>
      <c r="K396" s="129" t="s">
        <v>19</v>
      </c>
      <c r="L396" s="32"/>
      <c r="M396" s="134" t="s">
        <v>19</v>
      </c>
      <c r="N396" s="135" t="s">
        <v>43</v>
      </c>
      <c r="P396" s="136">
        <f t="shared" si="111"/>
        <v>0</v>
      </c>
      <c r="Q396" s="136">
        <v>0</v>
      </c>
      <c r="R396" s="136">
        <f t="shared" si="112"/>
        <v>0</v>
      </c>
      <c r="S396" s="136">
        <v>0</v>
      </c>
      <c r="T396" s="137">
        <f t="shared" si="113"/>
        <v>0</v>
      </c>
      <c r="AR396" s="138" t="s">
        <v>569</v>
      </c>
      <c r="AT396" s="138" t="s">
        <v>123</v>
      </c>
      <c r="AU396" s="138" t="s">
        <v>82</v>
      </c>
      <c r="AY396" s="17" t="s">
        <v>121</v>
      </c>
      <c r="BE396" s="139">
        <f t="shared" si="114"/>
        <v>0</v>
      </c>
      <c r="BF396" s="139">
        <f t="shared" si="115"/>
        <v>0</v>
      </c>
      <c r="BG396" s="139">
        <f t="shared" si="116"/>
        <v>0</v>
      </c>
      <c r="BH396" s="139">
        <f t="shared" si="117"/>
        <v>0</v>
      </c>
      <c r="BI396" s="139">
        <f t="shared" si="118"/>
        <v>0</v>
      </c>
      <c r="BJ396" s="17" t="s">
        <v>80</v>
      </c>
      <c r="BK396" s="139">
        <f t="shared" si="119"/>
        <v>0</v>
      </c>
      <c r="BL396" s="17" t="s">
        <v>569</v>
      </c>
      <c r="BM396" s="138" t="s">
        <v>1218</v>
      </c>
    </row>
    <row r="397" spans="2:65" s="1" customFormat="1" ht="16.5" customHeight="1">
      <c r="B397" s="32"/>
      <c r="C397" s="127" t="s">
        <v>1219</v>
      </c>
      <c r="D397" s="127" t="s">
        <v>123</v>
      </c>
      <c r="E397" s="128" t="s">
        <v>631</v>
      </c>
      <c r="F397" s="129" t="s">
        <v>632</v>
      </c>
      <c r="G397" s="130" t="s">
        <v>573</v>
      </c>
      <c r="H397" s="131">
        <v>1</v>
      </c>
      <c r="I397" s="132"/>
      <c r="J397" s="133">
        <f t="shared" si="110"/>
        <v>0</v>
      </c>
      <c r="K397" s="129" t="s">
        <v>19</v>
      </c>
      <c r="L397" s="32"/>
      <c r="M397" s="134" t="s">
        <v>19</v>
      </c>
      <c r="N397" s="135" t="s">
        <v>43</v>
      </c>
      <c r="P397" s="136">
        <f t="shared" si="111"/>
        <v>0</v>
      </c>
      <c r="Q397" s="136">
        <v>0</v>
      </c>
      <c r="R397" s="136">
        <f t="shared" si="112"/>
        <v>0</v>
      </c>
      <c r="S397" s="136">
        <v>0</v>
      </c>
      <c r="T397" s="137">
        <f t="shared" si="113"/>
        <v>0</v>
      </c>
      <c r="AR397" s="138" t="s">
        <v>569</v>
      </c>
      <c r="AT397" s="138" t="s">
        <v>123</v>
      </c>
      <c r="AU397" s="138" t="s">
        <v>82</v>
      </c>
      <c r="AY397" s="17" t="s">
        <v>121</v>
      </c>
      <c r="BE397" s="139">
        <f t="shared" si="114"/>
        <v>0</v>
      </c>
      <c r="BF397" s="139">
        <f t="shared" si="115"/>
        <v>0</v>
      </c>
      <c r="BG397" s="139">
        <f t="shared" si="116"/>
        <v>0</v>
      </c>
      <c r="BH397" s="139">
        <f t="shared" si="117"/>
        <v>0</v>
      </c>
      <c r="BI397" s="139">
        <f t="shared" si="118"/>
        <v>0</v>
      </c>
      <c r="BJ397" s="17" t="s">
        <v>80</v>
      </c>
      <c r="BK397" s="139">
        <f t="shared" si="119"/>
        <v>0</v>
      </c>
      <c r="BL397" s="17" t="s">
        <v>569</v>
      </c>
      <c r="BM397" s="138" t="s">
        <v>1220</v>
      </c>
    </row>
    <row r="398" spans="2:65" s="1" customFormat="1" ht="16.5" customHeight="1">
      <c r="B398" s="32"/>
      <c r="C398" s="127" t="s">
        <v>1221</v>
      </c>
      <c r="D398" s="127" t="s">
        <v>123</v>
      </c>
      <c r="E398" s="128" t="s">
        <v>1222</v>
      </c>
      <c r="F398" s="129" t="s">
        <v>1223</v>
      </c>
      <c r="G398" s="130" t="s">
        <v>568</v>
      </c>
      <c r="H398" s="131">
        <v>0.5</v>
      </c>
      <c r="I398" s="132"/>
      <c r="J398" s="133">
        <f t="shared" si="110"/>
        <v>0</v>
      </c>
      <c r="K398" s="129" t="s">
        <v>19</v>
      </c>
      <c r="L398" s="32"/>
      <c r="M398" s="134" t="s">
        <v>19</v>
      </c>
      <c r="N398" s="135" t="s">
        <v>43</v>
      </c>
      <c r="P398" s="136">
        <f t="shared" si="111"/>
        <v>0</v>
      </c>
      <c r="Q398" s="136">
        <v>0</v>
      </c>
      <c r="R398" s="136">
        <f t="shared" si="112"/>
        <v>0</v>
      </c>
      <c r="S398" s="136">
        <v>0</v>
      </c>
      <c r="T398" s="137">
        <f t="shared" si="113"/>
        <v>0</v>
      </c>
      <c r="AR398" s="138" t="s">
        <v>569</v>
      </c>
      <c r="AT398" s="138" t="s">
        <v>123</v>
      </c>
      <c r="AU398" s="138" t="s">
        <v>82</v>
      </c>
      <c r="AY398" s="17" t="s">
        <v>121</v>
      </c>
      <c r="BE398" s="139">
        <f t="shared" si="114"/>
        <v>0</v>
      </c>
      <c r="BF398" s="139">
        <f t="shared" si="115"/>
        <v>0</v>
      </c>
      <c r="BG398" s="139">
        <f t="shared" si="116"/>
        <v>0</v>
      </c>
      <c r="BH398" s="139">
        <f t="shared" si="117"/>
        <v>0</v>
      </c>
      <c r="BI398" s="139">
        <f t="shared" si="118"/>
        <v>0</v>
      </c>
      <c r="BJ398" s="17" t="s">
        <v>80</v>
      </c>
      <c r="BK398" s="139">
        <f t="shared" si="119"/>
        <v>0</v>
      </c>
      <c r="BL398" s="17" t="s">
        <v>569</v>
      </c>
      <c r="BM398" s="138" t="s">
        <v>1224</v>
      </c>
    </row>
    <row r="399" spans="2:65" s="1" customFormat="1" ht="16.5" customHeight="1">
      <c r="B399" s="32"/>
      <c r="C399" s="165" t="s">
        <v>1225</v>
      </c>
      <c r="D399" s="165" t="s">
        <v>226</v>
      </c>
      <c r="E399" s="166" t="s">
        <v>1226</v>
      </c>
      <c r="F399" s="167" t="s">
        <v>1223</v>
      </c>
      <c r="G399" s="168" t="s">
        <v>573</v>
      </c>
      <c r="H399" s="169">
        <v>2</v>
      </c>
      <c r="I399" s="170"/>
      <c r="J399" s="171">
        <f t="shared" si="110"/>
        <v>0</v>
      </c>
      <c r="K399" s="167" t="s">
        <v>19</v>
      </c>
      <c r="L399" s="172"/>
      <c r="M399" s="173" t="s">
        <v>19</v>
      </c>
      <c r="N399" s="174" t="s">
        <v>43</v>
      </c>
      <c r="P399" s="136">
        <f t="shared" si="111"/>
        <v>0</v>
      </c>
      <c r="Q399" s="136">
        <v>0.00062</v>
      </c>
      <c r="R399" s="136">
        <f t="shared" si="112"/>
        <v>0.00124</v>
      </c>
      <c r="S399" s="136">
        <v>0</v>
      </c>
      <c r="T399" s="137">
        <f t="shared" si="113"/>
        <v>0</v>
      </c>
      <c r="AR399" s="138" t="s">
        <v>574</v>
      </c>
      <c r="AT399" s="138" t="s">
        <v>226</v>
      </c>
      <c r="AU399" s="138" t="s">
        <v>82</v>
      </c>
      <c r="AY399" s="17" t="s">
        <v>121</v>
      </c>
      <c r="BE399" s="139">
        <f t="shared" si="114"/>
        <v>0</v>
      </c>
      <c r="BF399" s="139">
        <f t="shared" si="115"/>
        <v>0</v>
      </c>
      <c r="BG399" s="139">
        <f t="shared" si="116"/>
        <v>0</v>
      </c>
      <c r="BH399" s="139">
        <f t="shared" si="117"/>
        <v>0</v>
      </c>
      <c r="BI399" s="139">
        <f t="shared" si="118"/>
        <v>0</v>
      </c>
      <c r="BJ399" s="17" t="s">
        <v>80</v>
      </c>
      <c r="BK399" s="139">
        <f t="shared" si="119"/>
        <v>0</v>
      </c>
      <c r="BL399" s="17" t="s">
        <v>569</v>
      </c>
      <c r="BM399" s="138" t="s">
        <v>1227</v>
      </c>
    </row>
    <row r="400" spans="2:65" s="1" customFormat="1" ht="16.5" customHeight="1">
      <c r="B400" s="32"/>
      <c r="C400" s="127" t="s">
        <v>1228</v>
      </c>
      <c r="D400" s="127" t="s">
        <v>123</v>
      </c>
      <c r="E400" s="128" t="s">
        <v>1229</v>
      </c>
      <c r="F400" s="129" t="s">
        <v>1230</v>
      </c>
      <c r="G400" s="130" t="s">
        <v>568</v>
      </c>
      <c r="H400" s="131">
        <v>13</v>
      </c>
      <c r="I400" s="132"/>
      <c r="J400" s="133">
        <f t="shared" si="110"/>
        <v>0</v>
      </c>
      <c r="K400" s="129" t="s">
        <v>19</v>
      </c>
      <c r="L400" s="32"/>
      <c r="M400" s="134" t="s">
        <v>19</v>
      </c>
      <c r="N400" s="135" t="s">
        <v>43</v>
      </c>
      <c r="P400" s="136">
        <f t="shared" si="111"/>
        <v>0</v>
      </c>
      <c r="Q400" s="136">
        <v>0</v>
      </c>
      <c r="R400" s="136">
        <f t="shared" si="112"/>
        <v>0</v>
      </c>
      <c r="S400" s="136">
        <v>0</v>
      </c>
      <c r="T400" s="137">
        <f t="shared" si="113"/>
        <v>0</v>
      </c>
      <c r="AR400" s="138" t="s">
        <v>569</v>
      </c>
      <c r="AT400" s="138" t="s">
        <v>123</v>
      </c>
      <c r="AU400" s="138" t="s">
        <v>82</v>
      </c>
      <c r="AY400" s="17" t="s">
        <v>121</v>
      </c>
      <c r="BE400" s="139">
        <f t="shared" si="114"/>
        <v>0</v>
      </c>
      <c r="BF400" s="139">
        <f t="shared" si="115"/>
        <v>0</v>
      </c>
      <c r="BG400" s="139">
        <f t="shared" si="116"/>
        <v>0</v>
      </c>
      <c r="BH400" s="139">
        <f t="shared" si="117"/>
        <v>0</v>
      </c>
      <c r="BI400" s="139">
        <f t="shared" si="118"/>
        <v>0</v>
      </c>
      <c r="BJ400" s="17" t="s">
        <v>80</v>
      </c>
      <c r="BK400" s="139">
        <f t="shared" si="119"/>
        <v>0</v>
      </c>
      <c r="BL400" s="17" t="s">
        <v>569</v>
      </c>
      <c r="BM400" s="138" t="s">
        <v>1231</v>
      </c>
    </row>
    <row r="401" spans="2:65" s="1" customFormat="1" ht="16.5" customHeight="1">
      <c r="B401" s="32"/>
      <c r="C401" s="165" t="s">
        <v>1232</v>
      </c>
      <c r="D401" s="165" t="s">
        <v>226</v>
      </c>
      <c r="E401" s="166" t="s">
        <v>1233</v>
      </c>
      <c r="F401" s="167" t="s">
        <v>1230</v>
      </c>
      <c r="G401" s="168" t="s">
        <v>172</v>
      </c>
      <c r="H401" s="169">
        <v>261</v>
      </c>
      <c r="I401" s="170"/>
      <c r="J401" s="171">
        <f t="shared" si="110"/>
        <v>0</v>
      </c>
      <c r="K401" s="167" t="s">
        <v>19</v>
      </c>
      <c r="L401" s="172"/>
      <c r="M401" s="173" t="s">
        <v>19</v>
      </c>
      <c r="N401" s="174" t="s">
        <v>43</v>
      </c>
      <c r="P401" s="136">
        <f t="shared" si="111"/>
        <v>0</v>
      </c>
      <c r="Q401" s="136">
        <v>0.00062</v>
      </c>
      <c r="R401" s="136">
        <f t="shared" si="112"/>
        <v>0.16182</v>
      </c>
      <c r="S401" s="136">
        <v>0</v>
      </c>
      <c r="T401" s="137">
        <f t="shared" si="113"/>
        <v>0</v>
      </c>
      <c r="AR401" s="138" t="s">
        <v>574</v>
      </c>
      <c r="AT401" s="138" t="s">
        <v>226</v>
      </c>
      <c r="AU401" s="138" t="s">
        <v>82</v>
      </c>
      <c r="AY401" s="17" t="s">
        <v>121</v>
      </c>
      <c r="BE401" s="139">
        <f t="shared" si="114"/>
        <v>0</v>
      </c>
      <c r="BF401" s="139">
        <f t="shared" si="115"/>
        <v>0</v>
      </c>
      <c r="BG401" s="139">
        <f t="shared" si="116"/>
        <v>0</v>
      </c>
      <c r="BH401" s="139">
        <f t="shared" si="117"/>
        <v>0</v>
      </c>
      <c r="BI401" s="139">
        <f t="shared" si="118"/>
        <v>0</v>
      </c>
      <c r="BJ401" s="17" t="s">
        <v>80</v>
      </c>
      <c r="BK401" s="139">
        <f t="shared" si="119"/>
        <v>0</v>
      </c>
      <c r="BL401" s="17" t="s">
        <v>569</v>
      </c>
      <c r="BM401" s="138" t="s">
        <v>1234</v>
      </c>
    </row>
    <row r="402" spans="2:65" s="1" customFormat="1" ht="16.5" customHeight="1">
      <c r="B402" s="32"/>
      <c r="C402" s="127" t="s">
        <v>1235</v>
      </c>
      <c r="D402" s="127" t="s">
        <v>123</v>
      </c>
      <c r="E402" s="128" t="s">
        <v>1236</v>
      </c>
      <c r="F402" s="129" t="s">
        <v>1237</v>
      </c>
      <c r="G402" s="130" t="s">
        <v>573</v>
      </c>
      <c r="H402" s="131">
        <v>1</v>
      </c>
      <c r="I402" s="132"/>
      <c r="J402" s="133">
        <f t="shared" si="110"/>
        <v>0</v>
      </c>
      <c r="K402" s="129" t="s">
        <v>19</v>
      </c>
      <c r="L402" s="32"/>
      <c r="M402" s="134" t="s">
        <v>19</v>
      </c>
      <c r="N402" s="135" t="s">
        <v>43</v>
      </c>
      <c r="P402" s="136">
        <f t="shared" si="111"/>
        <v>0</v>
      </c>
      <c r="Q402" s="136">
        <v>0</v>
      </c>
      <c r="R402" s="136">
        <f t="shared" si="112"/>
        <v>0</v>
      </c>
      <c r="S402" s="136">
        <v>0</v>
      </c>
      <c r="T402" s="137">
        <f t="shared" si="113"/>
        <v>0</v>
      </c>
      <c r="AR402" s="138" t="s">
        <v>569</v>
      </c>
      <c r="AT402" s="138" t="s">
        <v>123</v>
      </c>
      <c r="AU402" s="138" t="s">
        <v>82</v>
      </c>
      <c r="AY402" s="17" t="s">
        <v>121</v>
      </c>
      <c r="BE402" s="139">
        <f t="shared" si="114"/>
        <v>0</v>
      </c>
      <c r="BF402" s="139">
        <f t="shared" si="115"/>
        <v>0</v>
      </c>
      <c r="BG402" s="139">
        <f t="shared" si="116"/>
        <v>0</v>
      </c>
      <c r="BH402" s="139">
        <f t="shared" si="117"/>
        <v>0</v>
      </c>
      <c r="BI402" s="139">
        <f t="shared" si="118"/>
        <v>0</v>
      </c>
      <c r="BJ402" s="17" t="s">
        <v>80</v>
      </c>
      <c r="BK402" s="139">
        <f t="shared" si="119"/>
        <v>0</v>
      </c>
      <c r="BL402" s="17" t="s">
        <v>569</v>
      </c>
      <c r="BM402" s="138" t="s">
        <v>1238</v>
      </c>
    </row>
    <row r="403" spans="2:65" s="1" customFormat="1" ht="16.5" customHeight="1">
      <c r="B403" s="32"/>
      <c r="C403" s="127" t="s">
        <v>1239</v>
      </c>
      <c r="D403" s="127" t="s">
        <v>123</v>
      </c>
      <c r="E403" s="128" t="s">
        <v>1240</v>
      </c>
      <c r="F403" s="129" t="s">
        <v>1241</v>
      </c>
      <c r="G403" s="130" t="s">
        <v>573</v>
      </c>
      <c r="H403" s="131">
        <v>1</v>
      </c>
      <c r="I403" s="132"/>
      <c r="J403" s="133">
        <f t="shared" si="110"/>
        <v>0</v>
      </c>
      <c r="K403" s="129" t="s">
        <v>19</v>
      </c>
      <c r="L403" s="32"/>
      <c r="M403" s="134" t="s">
        <v>19</v>
      </c>
      <c r="N403" s="135" t="s">
        <v>43</v>
      </c>
      <c r="P403" s="136">
        <f t="shared" si="111"/>
        <v>0</v>
      </c>
      <c r="Q403" s="136">
        <v>0</v>
      </c>
      <c r="R403" s="136">
        <f t="shared" si="112"/>
        <v>0</v>
      </c>
      <c r="S403" s="136">
        <v>0</v>
      </c>
      <c r="T403" s="137">
        <f t="shared" si="113"/>
        <v>0</v>
      </c>
      <c r="AR403" s="138" t="s">
        <v>569</v>
      </c>
      <c r="AT403" s="138" t="s">
        <v>123</v>
      </c>
      <c r="AU403" s="138" t="s">
        <v>82</v>
      </c>
      <c r="AY403" s="17" t="s">
        <v>121</v>
      </c>
      <c r="BE403" s="139">
        <f t="shared" si="114"/>
        <v>0</v>
      </c>
      <c r="BF403" s="139">
        <f t="shared" si="115"/>
        <v>0</v>
      </c>
      <c r="BG403" s="139">
        <f t="shared" si="116"/>
        <v>0</v>
      </c>
      <c r="BH403" s="139">
        <f t="shared" si="117"/>
        <v>0</v>
      </c>
      <c r="BI403" s="139">
        <f t="shared" si="118"/>
        <v>0</v>
      </c>
      <c r="BJ403" s="17" t="s">
        <v>80</v>
      </c>
      <c r="BK403" s="139">
        <f t="shared" si="119"/>
        <v>0</v>
      </c>
      <c r="BL403" s="17" t="s">
        <v>569</v>
      </c>
      <c r="BM403" s="138" t="s">
        <v>1242</v>
      </c>
    </row>
    <row r="404" spans="2:65" s="1" customFormat="1" ht="16.5" customHeight="1">
      <c r="B404" s="32"/>
      <c r="C404" s="127" t="s">
        <v>1243</v>
      </c>
      <c r="D404" s="127" t="s">
        <v>123</v>
      </c>
      <c r="E404" s="128" t="s">
        <v>1244</v>
      </c>
      <c r="F404" s="129" t="s">
        <v>1245</v>
      </c>
      <c r="G404" s="130" t="s">
        <v>573</v>
      </c>
      <c r="H404" s="131">
        <v>1</v>
      </c>
      <c r="I404" s="132"/>
      <c r="J404" s="133">
        <f t="shared" si="110"/>
        <v>0</v>
      </c>
      <c r="K404" s="129" t="s">
        <v>19</v>
      </c>
      <c r="L404" s="32"/>
      <c r="M404" s="134" t="s">
        <v>19</v>
      </c>
      <c r="N404" s="135" t="s">
        <v>43</v>
      </c>
      <c r="P404" s="136">
        <f t="shared" si="111"/>
        <v>0</v>
      </c>
      <c r="Q404" s="136">
        <v>0</v>
      </c>
      <c r="R404" s="136">
        <f t="shared" si="112"/>
        <v>0</v>
      </c>
      <c r="S404" s="136">
        <v>0</v>
      </c>
      <c r="T404" s="137">
        <f t="shared" si="113"/>
        <v>0</v>
      </c>
      <c r="AR404" s="138" t="s">
        <v>569</v>
      </c>
      <c r="AT404" s="138" t="s">
        <v>123</v>
      </c>
      <c r="AU404" s="138" t="s">
        <v>82</v>
      </c>
      <c r="AY404" s="17" t="s">
        <v>121</v>
      </c>
      <c r="BE404" s="139">
        <f t="shared" si="114"/>
        <v>0</v>
      </c>
      <c r="BF404" s="139">
        <f t="shared" si="115"/>
        <v>0</v>
      </c>
      <c r="BG404" s="139">
        <f t="shared" si="116"/>
        <v>0</v>
      </c>
      <c r="BH404" s="139">
        <f t="shared" si="117"/>
        <v>0</v>
      </c>
      <c r="BI404" s="139">
        <f t="shared" si="118"/>
        <v>0</v>
      </c>
      <c r="BJ404" s="17" t="s">
        <v>80</v>
      </c>
      <c r="BK404" s="139">
        <f t="shared" si="119"/>
        <v>0</v>
      </c>
      <c r="BL404" s="17" t="s">
        <v>569</v>
      </c>
      <c r="BM404" s="138" t="s">
        <v>1246</v>
      </c>
    </row>
    <row r="405" spans="2:65" s="1" customFormat="1" ht="16.5" customHeight="1">
      <c r="B405" s="32"/>
      <c r="C405" s="127" t="s">
        <v>1247</v>
      </c>
      <c r="D405" s="127" t="s">
        <v>123</v>
      </c>
      <c r="E405" s="128" t="s">
        <v>1248</v>
      </c>
      <c r="F405" s="129" t="s">
        <v>1249</v>
      </c>
      <c r="G405" s="130" t="s">
        <v>573</v>
      </c>
      <c r="H405" s="131">
        <v>1</v>
      </c>
      <c r="I405" s="132"/>
      <c r="J405" s="133">
        <f t="shared" si="110"/>
        <v>0</v>
      </c>
      <c r="K405" s="129" t="s">
        <v>19</v>
      </c>
      <c r="L405" s="32"/>
      <c r="M405" s="134" t="s">
        <v>19</v>
      </c>
      <c r="N405" s="135" t="s">
        <v>43</v>
      </c>
      <c r="P405" s="136">
        <f t="shared" si="111"/>
        <v>0</v>
      </c>
      <c r="Q405" s="136">
        <v>0</v>
      </c>
      <c r="R405" s="136">
        <f t="shared" si="112"/>
        <v>0</v>
      </c>
      <c r="S405" s="136">
        <v>0</v>
      </c>
      <c r="T405" s="137">
        <f t="shared" si="113"/>
        <v>0</v>
      </c>
      <c r="AR405" s="138" t="s">
        <v>569</v>
      </c>
      <c r="AT405" s="138" t="s">
        <v>123</v>
      </c>
      <c r="AU405" s="138" t="s">
        <v>82</v>
      </c>
      <c r="AY405" s="17" t="s">
        <v>121</v>
      </c>
      <c r="BE405" s="139">
        <f t="shared" si="114"/>
        <v>0</v>
      </c>
      <c r="BF405" s="139">
        <f t="shared" si="115"/>
        <v>0</v>
      </c>
      <c r="BG405" s="139">
        <f t="shared" si="116"/>
        <v>0</v>
      </c>
      <c r="BH405" s="139">
        <f t="shared" si="117"/>
        <v>0</v>
      </c>
      <c r="BI405" s="139">
        <f t="shared" si="118"/>
        <v>0</v>
      </c>
      <c r="BJ405" s="17" t="s">
        <v>80</v>
      </c>
      <c r="BK405" s="139">
        <f t="shared" si="119"/>
        <v>0</v>
      </c>
      <c r="BL405" s="17" t="s">
        <v>569</v>
      </c>
      <c r="BM405" s="138" t="s">
        <v>1250</v>
      </c>
    </row>
    <row r="406" spans="2:65" s="1" customFormat="1" ht="16.5" customHeight="1">
      <c r="B406" s="32"/>
      <c r="C406" s="127" t="s">
        <v>1251</v>
      </c>
      <c r="D406" s="127" t="s">
        <v>123</v>
      </c>
      <c r="E406" s="128" t="s">
        <v>1252</v>
      </c>
      <c r="F406" s="129" t="s">
        <v>1253</v>
      </c>
      <c r="G406" s="130" t="s">
        <v>573</v>
      </c>
      <c r="H406" s="131">
        <v>1</v>
      </c>
      <c r="I406" s="132"/>
      <c r="J406" s="133">
        <f t="shared" si="110"/>
        <v>0</v>
      </c>
      <c r="K406" s="129" t="s">
        <v>19</v>
      </c>
      <c r="L406" s="32"/>
      <c r="M406" s="134" t="s">
        <v>19</v>
      </c>
      <c r="N406" s="135" t="s">
        <v>43</v>
      </c>
      <c r="P406" s="136">
        <f t="shared" si="111"/>
        <v>0</v>
      </c>
      <c r="Q406" s="136">
        <v>0</v>
      </c>
      <c r="R406" s="136">
        <f t="shared" si="112"/>
        <v>0</v>
      </c>
      <c r="S406" s="136">
        <v>0</v>
      </c>
      <c r="T406" s="137">
        <f t="shared" si="113"/>
        <v>0</v>
      </c>
      <c r="AR406" s="138" t="s">
        <v>569</v>
      </c>
      <c r="AT406" s="138" t="s">
        <v>123</v>
      </c>
      <c r="AU406" s="138" t="s">
        <v>82</v>
      </c>
      <c r="AY406" s="17" t="s">
        <v>121</v>
      </c>
      <c r="BE406" s="139">
        <f t="shared" si="114"/>
        <v>0</v>
      </c>
      <c r="BF406" s="139">
        <f t="shared" si="115"/>
        <v>0</v>
      </c>
      <c r="BG406" s="139">
        <f t="shared" si="116"/>
        <v>0</v>
      </c>
      <c r="BH406" s="139">
        <f t="shared" si="117"/>
        <v>0</v>
      </c>
      <c r="BI406" s="139">
        <f t="shared" si="118"/>
        <v>0</v>
      </c>
      <c r="BJ406" s="17" t="s">
        <v>80</v>
      </c>
      <c r="BK406" s="139">
        <f t="shared" si="119"/>
        <v>0</v>
      </c>
      <c r="BL406" s="17" t="s">
        <v>569</v>
      </c>
      <c r="BM406" s="138" t="s">
        <v>1254</v>
      </c>
    </row>
    <row r="407" spans="2:65" s="1" customFormat="1" ht="16.5" customHeight="1">
      <c r="B407" s="32"/>
      <c r="C407" s="127" t="s">
        <v>1255</v>
      </c>
      <c r="D407" s="127" t="s">
        <v>123</v>
      </c>
      <c r="E407" s="128" t="s">
        <v>1256</v>
      </c>
      <c r="F407" s="129" t="s">
        <v>1257</v>
      </c>
      <c r="G407" s="130" t="s">
        <v>573</v>
      </c>
      <c r="H407" s="131">
        <v>1</v>
      </c>
      <c r="I407" s="132"/>
      <c r="J407" s="133">
        <f t="shared" si="110"/>
        <v>0</v>
      </c>
      <c r="K407" s="129" t="s">
        <v>19</v>
      </c>
      <c r="L407" s="32"/>
      <c r="M407" s="134" t="s">
        <v>19</v>
      </c>
      <c r="N407" s="135" t="s">
        <v>43</v>
      </c>
      <c r="P407" s="136">
        <f t="shared" si="111"/>
        <v>0</v>
      </c>
      <c r="Q407" s="136">
        <v>0</v>
      </c>
      <c r="R407" s="136">
        <f t="shared" si="112"/>
        <v>0</v>
      </c>
      <c r="S407" s="136">
        <v>0</v>
      </c>
      <c r="T407" s="137">
        <f t="shared" si="113"/>
        <v>0</v>
      </c>
      <c r="AR407" s="138" t="s">
        <v>569</v>
      </c>
      <c r="AT407" s="138" t="s">
        <v>123</v>
      </c>
      <c r="AU407" s="138" t="s">
        <v>82</v>
      </c>
      <c r="AY407" s="17" t="s">
        <v>121</v>
      </c>
      <c r="BE407" s="139">
        <f t="shared" si="114"/>
        <v>0</v>
      </c>
      <c r="BF407" s="139">
        <f t="shared" si="115"/>
        <v>0</v>
      </c>
      <c r="BG407" s="139">
        <f t="shared" si="116"/>
        <v>0</v>
      </c>
      <c r="BH407" s="139">
        <f t="shared" si="117"/>
        <v>0</v>
      </c>
      <c r="BI407" s="139">
        <f t="shared" si="118"/>
        <v>0</v>
      </c>
      <c r="BJ407" s="17" t="s">
        <v>80</v>
      </c>
      <c r="BK407" s="139">
        <f t="shared" si="119"/>
        <v>0</v>
      </c>
      <c r="BL407" s="17" t="s">
        <v>569</v>
      </c>
      <c r="BM407" s="138" t="s">
        <v>1258</v>
      </c>
    </row>
    <row r="408" spans="2:65" s="1" customFormat="1" ht="16.5" customHeight="1">
      <c r="B408" s="32"/>
      <c r="C408" s="127" t="s">
        <v>1259</v>
      </c>
      <c r="D408" s="127" t="s">
        <v>123</v>
      </c>
      <c r="E408" s="128" t="s">
        <v>1260</v>
      </c>
      <c r="F408" s="129" t="s">
        <v>1261</v>
      </c>
      <c r="G408" s="130" t="s">
        <v>573</v>
      </c>
      <c r="H408" s="131">
        <v>1</v>
      </c>
      <c r="I408" s="132"/>
      <c r="J408" s="133">
        <f t="shared" si="110"/>
        <v>0</v>
      </c>
      <c r="K408" s="129" t="s">
        <v>19</v>
      </c>
      <c r="L408" s="32"/>
      <c r="M408" s="179" t="s">
        <v>19</v>
      </c>
      <c r="N408" s="180" t="s">
        <v>43</v>
      </c>
      <c r="O408" s="176"/>
      <c r="P408" s="181">
        <f t="shared" si="111"/>
        <v>0</v>
      </c>
      <c r="Q408" s="181">
        <v>0</v>
      </c>
      <c r="R408" s="181">
        <f t="shared" si="112"/>
        <v>0</v>
      </c>
      <c r="S408" s="181">
        <v>0</v>
      </c>
      <c r="T408" s="182">
        <f t="shared" si="113"/>
        <v>0</v>
      </c>
      <c r="AR408" s="138" t="s">
        <v>569</v>
      </c>
      <c r="AT408" s="138" t="s">
        <v>123</v>
      </c>
      <c r="AU408" s="138" t="s">
        <v>82</v>
      </c>
      <c r="AY408" s="17" t="s">
        <v>121</v>
      </c>
      <c r="BE408" s="139">
        <f t="shared" si="114"/>
        <v>0</v>
      </c>
      <c r="BF408" s="139">
        <f t="shared" si="115"/>
        <v>0</v>
      </c>
      <c r="BG408" s="139">
        <f t="shared" si="116"/>
        <v>0</v>
      </c>
      <c r="BH408" s="139">
        <f t="shared" si="117"/>
        <v>0</v>
      </c>
      <c r="BI408" s="139">
        <f t="shared" si="118"/>
        <v>0</v>
      </c>
      <c r="BJ408" s="17" t="s">
        <v>80</v>
      </c>
      <c r="BK408" s="139">
        <f t="shared" si="119"/>
        <v>0</v>
      </c>
      <c r="BL408" s="17" t="s">
        <v>569</v>
      </c>
      <c r="BM408" s="138" t="s">
        <v>1262</v>
      </c>
    </row>
    <row r="409" spans="2:12" s="1" customFormat="1" ht="6.95" customHeight="1">
      <c r="B409" s="41"/>
      <c r="C409" s="42"/>
      <c r="D409" s="42"/>
      <c r="E409" s="42"/>
      <c r="F409" s="42"/>
      <c r="G409" s="42"/>
      <c r="H409" s="42"/>
      <c r="I409" s="42"/>
      <c r="J409" s="42"/>
      <c r="K409" s="42"/>
      <c r="L409" s="32"/>
    </row>
  </sheetData>
  <sheetProtection algorithmName="SHA-512" hashValue="xITTY37hCh9Iwz6+14z9GnzE0pVS3YlBvHJUA2RiNCsr9G09IPwCcf/+JJ0LAWpJ/pWJ+D69tde3RXrV8lX/Mg==" saltValue="vp/y3eIdU3L3NqasIqxjirLohdMKei+TXQdquWPzCocBEgO9btQPQ1pnEQctuPZeo2NKgelckHzLipA6kbu/4g==" spinCount="100000" sheet="1" objects="1" scenarios="1" formatColumns="0" formatRows="0" autoFilter="0"/>
  <autoFilter ref="C91:K408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92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99" t="str">
        <f>'Rekapitulace stavby'!K6</f>
        <v>Ústí nad Labem, Skorotice - spojovací chodník</v>
      </c>
      <c r="F7" s="300"/>
      <c r="G7" s="300"/>
      <c r="H7" s="300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62" t="s">
        <v>1263</v>
      </c>
      <c r="F9" s="301"/>
      <c r="G9" s="301"/>
      <c r="H9" s="301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22. 8. 2022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2" t="str">
        <f>'Rekapitulace stavby'!E14</f>
        <v>Vyplň údaj</v>
      </c>
      <c r="F18" s="283"/>
      <c r="G18" s="283"/>
      <c r="H18" s="283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47.25" customHeight="1">
      <c r="B27" s="86"/>
      <c r="E27" s="288" t="s">
        <v>37</v>
      </c>
      <c r="F27" s="288"/>
      <c r="G27" s="288"/>
      <c r="H27" s="288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ROUND((SUM(BE82:BE106)),2)</f>
        <v>0</v>
      </c>
      <c r="I33" s="89">
        <v>0.21</v>
      </c>
      <c r="J33" s="88">
        <f>ROUND(((SUM(BE82:BE106))*I33),2)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ROUND((SUM(BF82:BF106)),2)</f>
        <v>0</v>
      </c>
      <c r="I34" s="89">
        <v>0.15</v>
      </c>
      <c r="J34" s="88">
        <f>ROUND(((SUM(BF82:BF106))*I34),2)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ROUND((SUM(BG82:BG106)),2)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ROUND((SUM(BH82:BH106)),2)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ROUND((SUM(BI82:BI106)),2)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95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99" t="str">
        <f>E7</f>
        <v>Ústí nad Labem, Skorotice - spojovací chodník</v>
      </c>
      <c r="F48" s="300"/>
      <c r="G48" s="300"/>
      <c r="H48" s="300"/>
      <c r="L48" s="32"/>
    </row>
    <row r="49" spans="2:12" s="1" customFormat="1" ht="12" customHeight="1">
      <c r="B49" s="32"/>
      <c r="C49" s="27" t="s">
        <v>93</v>
      </c>
      <c r="L49" s="32"/>
    </row>
    <row r="50" spans="2:12" s="1" customFormat="1" ht="16.5" customHeight="1">
      <c r="B50" s="32"/>
      <c r="E50" s="262" t="str">
        <f>E9</f>
        <v>VON - Vedlejší a ostatní náklady</v>
      </c>
      <c r="F50" s="301"/>
      <c r="G50" s="301"/>
      <c r="H50" s="301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Ústí nad Labem</v>
      </c>
      <c r="I52" s="27" t="s">
        <v>23</v>
      </c>
      <c r="J52" s="49" t="str">
        <f>IF(J12="","",J12)</f>
        <v>22. 8. 2022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25</v>
      </c>
      <c r="F54" s="25" t="str">
        <f>E15</f>
        <v>Statutární město Ústí nad Labem, Velká Hradební 8</v>
      </c>
      <c r="I54" s="27" t="s">
        <v>31</v>
      </c>
      <c r="J54" s="30" t="str">
        <f>E21</f>
        <v>AZ Consult spol. s 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Lucie Wojčiková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96</v>
      </c>
      <c r="D57" s="90"/>
      <c r="E57" s="90"/>
      <c r="F57" s="90"/>
      <c r="G57" s="90"/>
      <c r="H57" s="90"/>
      <c r="I57" s="90"/>
      <c r="J57" s="97" t="s">
        <v>97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J82</f>
        <v>0</v>
      </c>
      <c r="L59" s="32"/>
      <c r="AU59" s="17" t="s">
        <v>98</v>
      </c>
    </row>
    <row r="60" spans="2:12" s="8" customFormat="1" ht="24.95" customHeight="1">
      <c r="B60" s="99"/>
      <c r="D60" s="100" t="s">
        <v>1264</v>
      </c>
      <c r="E60" s="101"/>
      <c r="F60" s="101"/>
      <c r="G60" s="101"/>
      <c r="H60" s="101"/>
      <c r="I60" s="101"/>
      <c r="J60" s="102">
        <f>J83</f>
        <v>0</v>
      </c>
      <c r="L60" s="99"/>
    </row>
    <row r="61" spans="2:12" s="9" customFormat="1" ht="19.9" customHeight="1">
      <c r="B61" s="103"/>
      <c r="D61" s="104" t="s">
        <v>1265</v>
      </c>
      <c r="E61" s="105"/>
      <c r="F61" s="105"/>
      <c r="G61" s="105"/>
      <c r="H61" s="105"/>
      <c r="I61" s="105"/>
      <c r="J61" s="106">
        <f>J84</f>
        <v>0</v>
      </c>
      <c r="L61" s="103"/>
    </row>
    <row r="62" spans="2:12" s="9" customFormat="1" ht="19.9" customHeight="1">
      <c r="B62" s="103"/>
      <c r="D62" s="104" t="s">
        <v>1266</v>
      </c>
      <c r="E62" s="105"/>
      <c r="F62" s="105"/>
      <c r="G62" s="105"/>
      <c r="H62" s="105"/>
      <c r="I62" s="105"/>
      <c r="J62" s="106">
        <f>J102</f>
        <v>0</v>
      </c>
      <c r="L62" s="103"/>
    </row>
    <row r="63" spans="2:12" s="1" customFormat="1" ht="21.75" customHeight="1">
      <c r="B63" s="32"/>
      <c r="L63" s="32"/>
    </row>
    <row r="64" spans="2:12" s="1" customFormat="1" ht="6.9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32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2"/>
    </row>
    <row r="69" spans="2:12" s="1" customFormat="1" ht="24.95" customHeight="1">
      <c r="B69" s="32"/>
      <c r="C69" s="21" t="s">
        <v>106</v>
      </c>
      <c r="L69" s="32"/>
    </row>
    <row r="70" spans="2:12" s="1" customFormat="1" ht="6.95" customHeight="1">
      <c r="B70" s="32"/>
      <c r="L70" s="32"/>
    </row>
    <row r="71" spans="2:12" s="1" customFormat="1" ht="12" customHeight="1">
      <c r="B71" s="32"/>
      <c r="C71" s="27" t="s">
        <v>16</v>
      </c>
      <c r="L71" s="32"/>
    </row>
    <row r="72" spans="2:12" s="1" customFormat="1" ht="16.5" customHeight="1">
      <c r="B72" s="32"/>
      <c r="E72" s="299" t="str">
        <f>E7</f>
        <v>Ústí nad Labem, Skorotice - spojovací chodník</v>
      </c>
      <c r="F72" s="300"/>
      <c r="G72" s="300"/>
      <c r="H72" s="300"/>
      <c r="L72" s="32"/>
    </row>
    <row r="73" spans="2:12" s="1" customFormat="1" ht="12" customHeight="1">
      <c r="B73" s="32"/>
      <c r="C73" s="27" t="s">
        <v>93</v>
      </c>
      <c r="L73" s="32"/>
    </row>
    <row r="74" spans="2:12" s="1" customFormat="1" ht="16.5" customHeight="1">
      <c r="B74" s="32"/>
      <c r="E74" s="262" t="str">
        <f>E9</f>
        <v>VON - Vedlejší a ostatní náklady</v>
      </c>
      <c r="F74" s="301"/>
      <c r="G74" s="301"/>
      <c r="H74" s="301"/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21</v>
      </c>
      <c r="F76" s="25" t="str">
        <f>F12</f>
        <v>Ústí nad Labem</v>
      </c>
      <c r="I76" s="27" t="s">
        <v>23</v>
      </c>
      <c r="J76" s="49" t="str">
        <f>IF(J12="","",J12)</f>
        <v>22. 8. 2022</v>
      </c>
      <c r="L76" s="32"/>
    </row>
    <row r="77" spans="2:12" s="1" customFormat="1" ht="6.95" customHeight="1">
      <c r="B77" s="32"/>
      <c r="L77" s="32"/>
    </row>
    <row r="78" spans="2:12" s="1" customFormat="1" ht="25.7" customHeight="1">
      <c r="B78" s="32"/>
      <c r="C78" s="27" t="s">
        <v>25</v>
      </c>
      <c r="F78" s="25" t="str">
        <f>E15</f>
        <v>Statutární město Ústí nad Labem, Velká Hradební 8</v>
      </c>
      <c r="I78" s="27" t="s">
        <v>31</v>
      </c>
      <c r="J78" s="30" t="str">
        <f>E21</f>
        <v>AZ Consult spol. s r.o.</v>
      </c>
      <c r="L78" s="32"/>
    </row>
    <row r="79" spans="2:12" s="1" customFormat="1" ht="15.2" customHeight="1">
      <c r="B79" s="32"/>
      <c r="C79" s="27" t="s">
        <v>29</v>
      </c>
      <c r="F79" s="25" t="str">
        <f>IF(E18="","",E18)</f>
        <v>Vyplň údaj</v>
      </c>
      <c r="I79" s="27" t="s">
        <v>34</v>
      </c>
      <c r="J79" s="30" t="str">
        <f>E24</f>
        <v>Lucie Wojčiková</v>
      </c>
      <c r="L79" s="32"/>
    </row>
    <row r="80" spans="2:12" s="1" customFormat="1" ht="10.35" customHeight="1">
      <c r="B80" s="32"/>
      <c r="L80" s="32"/>
    </row>
    <row r="81" spans="2:20" s="10" customFormat="1" ht="29.25" customHeight="1">
      <c r="B81" s="107"/>
      <c r="C81" s="108" t="s">
        <v>107</v>
      </c>
      <c r="D81" s="109" t="s">
        <v>57</v>
      </c>
      <c r="E81" s="109" t="s">
        <v>53</v>
      </c>
      <c r="F81" s="109" t="s">
        <v>54</v>
      </c>
      <c r="G81" s="109" t="s">
        <v>108</v>
      </c>
      <c r="H81" s="109" t="s">
        <v>109</v>
      </c>
      <c r="I81" s="109" t="s">
        <v>110</v>
      </c>
      <c r="J81" s="109" t="s">
        <v>97</v>
      </c>
      <c r="K81" s="110" t="s">
        <v>111</v>
      </c>
      <c r="L81" s="107"/>
      <c r="M81" s="56" t="s">
        <v>19</v>
      </c>
      <c r="N81" s="57" t="s">
        <v>42</v>
      </c>
      <c r="O81" s="57" t="s">
        <v>112</v>
      </c>
      <c r="P81" s="57" t="s">
        <v>113</v>
      </c>
      <c r="Q81" s="57" t="s">
        <v>114</v>
      </c>
      <c r="R81" s="57" t="s">
        <v>115</v>
      </c>
      <c r="S81" s="57" t="s">
        <v>116</v>
      </c>
      <c r="T81" s="58" t="s">
        <v>117</v>
      </c>
    </row>
    <row r="82" spans="2:63" s="1" customFormat="1" ht="22.9" customHeight="1">
      <c r="B82" s="32"/>
      <c r="C82" s="61" t="s">
        <v>118</v>
      </c>
      <c r="J82" s="111">
        <f>BK82</f>
        <v>0</v>
      </c>
      <c r="L82" s="32"/>
      <c r="M82" s="59"/>
      <c r="N82" s="50"/>
      <c r="O82" s="50"/>
      <c r="P82" s="112">
        <f>P83</f>
        <v>0</v>
      </c>
      <c r="Q82" s="50"/>
      <c r="R82" s="112">
        <f>R83</f>
        <v>0</v>
      </c>
      <c r="S82" s="50"/>
      <c r="T82" s="113">
        <f>T83</f>
        <v>0</v>
      </c>
      <c r="AT82" s="17" t="s">
        <v>71</v>
      </c>
      <c r="AU82" s="17" t="s">
        <v>98</v>
      </c>
      <c r="BK82" s="114">
        <f>BK83</f>
        <v>0</v>
      </c>
    </row>
    <row r="83" spans="2:63" s="11" customFormat="1" ht="25.9" customHeight="1">
      <c r="B83" s="115"/>
      <c r="D83" s="116" t="s">
        <v>71</v>
      </c>
      <c r="E83" s="117" t="s">
        <v>1267</v>
      </c>
      <c r="F83" s="117" t="s">
        <v>1268</v>
      </c>
      <c r="I83" s="118"/>
      <c r="J83" s="119">
        <f>BK83</f>
        <v>0</v>
      </c>
      <c r="L83" s="115"/>
      <c r="M83" s="120"/>
      <c r="P83" s="121">
        <f>P84+P102</f>
        <v>0</v>
      </c>
      <c r="R83" s="121">
        <f>R84+R102</f>
        <v>0</v>
      </c>
      <c r="T83" s="122">
        <f>T84+T102</f>
        <v>0</v>
      </c>
      <c r="AR83" s="116" t="s">
        <v>156</v>
      </c>
      <c r="AT83" s="123" t="s">
        <v>71</v>
      </c>
      <c r="AU83" s="123" t="s">
        <v>72</v>
      </c>
      <c r="AY83" s="116" t="s">
        <v>121</v>
      </c>
      <c r="BK83" s="124">
        <f>BK84+BK102</f>
        <v>0</v>
      </c>
    </row>
    <row r="84" spans="2:63" s="11" customFormat="1" ht="22.9" customHeight="1">
      <c r="B84" s="115"/>
      <c r="D84" s="116" t="s">
        <v>71</v>
      </c>
      <c r="E84" s="125" t="s">
        <v>1269</v>
      </c>
      <c r="F84" s="125" t="s">
        <v>1270</v>
      </c>
      <c r="I84" s="118"/>
      <c r="J84" s="126">
        <f>BK84</f>
        <v>0</v>
      </c>
      <c r="L84" s="115"/>
      <c r="M84" s="120"/>
      <c r="P84" s="121">
        <f>SUM(P85:P101)</f>
        <v>0</v>
      </c>
      <c r="R84" s="121">
        <f>SUM(R85:R101)</f>
        <v>0</v>
      </c>
      <c r="T84" s="122">
        <f>SUM(T85:T101)</f>
        <v>0</v>
      </c>
      <c r="AR84" s="116" t="s">
        <v>156</v>
      </c>
      <c r="AT84" s="123" t="s">
        <v>71</v>
      </c>
      <c r="AU84" s="123" t="s">
        <v>80</v>
      </c>
      <c r="AY84" s="116" t="s">
        <v>121</v>
      </c>
      <c r="BK84" s="124">
        <f>SUM(BK85:BK101)</f>
        <v>0</v>
      </c>
    </row>
    <row r="85" spans="2:65" s="1" customFormat="1" ht="16.5" customHeight="1">
      <c r="B85" s="32"/>
      <c r="C85" s="127" t="s">
        <v>80</v>
      </c>
      <c r="D85" s="127" t="s">
        <v>123</v>
      </c>
      <c r="E85" s="128" t="s">
        <v>1271</v>
      </c>
      <c r="F85" s="129" t="s">
        <v>1272</v>
      </c>
      <c r="G85" s="130" t="s">
        <v>1273</v>
      </c>
      <c r="H85" s="131">
        <v>1</v>
      </c>
      <c r="I85" s="132"/>
      <c r="J85" s="133">
        <f>ROUND(I85*H85,2)</f>
        <v>0</v>
      </c>
      <c r="K85" s="129" t="s">
        <v>127</v>
      </c>
      <c r="L85" s="32"/>
      <c r="M85" s="134" t="s">
        <v>19</v>
      </c>
      <c r="N85" s="135" t="s">
        <v>43</v>
      </c>
      <c r="P85" s="136">
        <f>O85*H85</f>
        <v>0</v>
      </c>
      <c r="Q85" s="136">
        <v>0</v>
      </c>
      <c r="R85" s="136">
        <f>Q85*H85</f>
        <v>0</v>
      </c>
      <c r="S85" s="136">
        <v>0</v>
      </c>
      <c r="T85" s="137">
        <f>S85*H85</f>
        <v>0</v>
      </c>
      <c r="AR85" s="138" t="s">
        <v>636</v>
      </c>
      <c r="AT85" s="138" t="s">
        <v>123</v>
      </c>
      <c r="AU85" s="138" t="s">
        <v>82</v>
      </c>
      <c r="AY85" s="17" t="s">
        <v>121</v>
      </c>
      <c r="BE85" s="139">
        <f>IF(N85="základní",J85,0)</f>
        <v>0</v>
      </c>
      <c r="BF85" s="139">
        <f>IF(N85="snížená",J85,0)</f>
        <v>0</v>
      </c>
      <c r="BG85" s="139">
        <f>IF(N85="zákl. přenesená",J85,0)</f>
        <v>0</v>
      </c>
      <c r="BH85" s="139">
        <f>IF(N85="sníž. přenesená",J85,0)</f>
        <v>0</v>
      </c>
      <c r="BI85" s="139">
        <f>IF(N85="nulová",J85,0)</f>
        <v>0</v>
      </c>
      <c r="BJ85" s="17" t="s">
        <v>80</v>
      </c>
      <c r="BK85" s="139">
        <f>ROUND(I85*H85,2)</f>
        <v>0</v>
      </c>
      <c r="BL85" s="17" t="s">
        <v>636</v>
      </c>
      <c r="BM85" s="138" t="s">
        <v>1274</v>
      </c>
    </row>
    <row r="86" spans="2:47" s="1" customFormat="1" ht="11.25">
      <c r="B86" s="32"/>
      <c r="D86" s="140" t="s">
        <v>130</v>
      </c>
      <c r="F86" s="141" t="s">
        <v>1275</v>
      </c>
      <c r="I86" s="142"/>
      <c r="L86" s="32"/>
      <c r="M86" s="143"/>
      <c r="T86" s="53"/>
      <c r="AT86" s="17" t="s">
        <v>130</v>
      </c>
      <c r="AU86" s="17" t="s">
        <v>82</v>
      </c>
    </row>
    <row r="87" spans="2:51" s="12" customFormat="1" ht="11.25">
      <c r="B87" s="144"/>
      <c r="D87" s="145" t="s">
        <v>132</v>
      </c>
      <c r="E87" s="146" t="s">
        <v>19</v>
      </c>
      <c r="F87" s="147" t="s">
        <v>1276</v>
      </c>
      <c r="H87" s="146" t="s">
        <v>19</v>
      </c>
      <c r="I87" s="148"/>
      <c r="L87" s="144"/>
      <c r="M87" s="149"/>
      <c r="T87" s="150"/>
      <c r="AT87" s="146" t="s">
        <v>132</v>
      </c>
      <c r="AU87" s="146" t="s">
        <v>82</v>
      </c>
      <c r="AV87" s="12" t="s">
        <v>80</v>
      </c>
      <c r="AW87" s="12" t="s">
        <v>33</v>
      </c>
      <c r="AX87" s="12" t="s">
        <v>72</v>
      </c>
      <c r="AY87" s="146" t="s">
        <v>121</v>
      </c>
    </row>
    <row r="88" spans="2:51" s="13" customFormat="1" ht="11.25">
      <c r="B88" s="151"/>
      <c r="D88" s="145" t="s">
        <v>132</v>
      </c>
      <c r="E88" s="152" t="s">
        <v>19</v>
      </c>
      <c r="F88" s="153" t="s">
        <v>80</v>
      </c>
      <c r="H88" s="154">
        <v>1</v>
      </c>
      <c r="I88" s="155"/>
      <c r="L88" s="151"/>
      <c r="M88" s="156"/>
      <c r="T88" s="157"/>
      <c r="AT88" s="152" t="s">
        <v>132</v>
      </c>
      <c r="AU88" s="152" t="s">
        <v>82</v>
      </c>
      <c r="AV88" s="13" t="s">
        <v>82</v>
      </c>
      <c r="AW88" s="13" t="s">
        <v>33</v>
      </c>
      <c r="AX88" s="13" t="s">
        <v>72</v>
      </c>
      <c r="AY88" s="152" t="s">
        <v>121</v>
      </c>
    </row>
    <row r="89" spans="2:51" s="14" customFormat="1" ht="11.25">
      <c r="B89" s="158"/>
      <c r="D89" s="145" t="s">
        <v>132</v>
      </c>
      <c r="E89" s="159" t="s">
        <v>19</v>
      </c>
      <c r="F89" s="160" t="s">
        <v>135</v>
      </c>
      <c r="H89" s="161">
        <v>1</v>
      </c>
      <c r="I89" s="162"/>
      <c r="L89" s="158"/>
      <c r="M89" s="163"/>
      <c r="T89" s="164"/>
      <c r="AT89" s="159" t="s">
        <v>132</v>
      </c>
      <c r="AU89" s="159" t="s">
        <v>82</v>
      </c>
      <c r="AV89" s="14" t="s">
        <v>128</v>
      </c>
      <c r="AW89" s="14" t="s">
        <v>33</v>
      </c>
      <c r="AX89" s="14" t="s">
        <v>80</v>
      </c>
      <c r="AY89" s="159" t="s">
        <v>121</v>
      </c>
    </row>
    <row r="90" spans="2:65" s="1" customFormat="1" ht="16.5" customHeight="1">
      <c r="B90" s="32"/>
      <c r="C90" s="127" t="s">
        <v>82</v>
      </c>
      <c r="D90" s="127" t="s">
        <v>123</v>
      </c>
      <c r="E90" s="128" t="s">
        <v>1277</v>
      </c>
      <c r="F90" s="129" t="s">
        <v>1278</v>
      </c>
      <c r="G90" s="130" t="s">
        <v>1273</v>
      </c>
      <c r="H90" s="131">
        <v>1</v>
      </c>
      <c r="I90" s="132"/>
      <c r="J90" s="133">
        <f>ROUND(I90*H90,2)</f>
        <v>0</v>
      </c>
      <c r="K90" s="129" t="s">
        <v>19</v>
      </c>
      <c r="L90" s="32"/>
      <c r="M90" s="134" t="s">
        <v>19</v>
      </c>
      <c r="N90" s="135" t="s">
        <v>43</v>
      </c>
      <c r="P90" s="136">
        <f>O90*H90</f>
        <v>0</v>
      </c>
      <c r="Q90" s="136">
        <v>0</v>
      </c>
      <c r="R90" s="136">
        <f>Q90*H90</f>
        <v>0</v>
      </c>
      <c r="S90" s="136">
        <v>0</v>
      </c>
      <c r="T90" s="137">
        <f>S90*H90</f>
        <v>0</v>
      </c>
      <c r="AR90" s="138" t="s">
        <v>636</v>
      </c>
      <c r="AT90" s="138" t="s">
        <v>123</v>
      </c>
      <c r="AU90" s="138" t="s">
        <v>82</v>
      </c>
      <c r="AY90" s="17" t="s">
        <v>121</v>
      </c>
      <c r="BE90" s="139">
        <f>IF(N90="základní",J90,0)</f>
        <v>0</v>
      </c>
      <c r="BF90" s="139">
        <f>IF(N90="snížená",J90,0)</f>
        <v>0</v>
      </c>
      <c r="BG90" s="139">
        <f>IF(N90="zákl. přenesená",J90,0)</f>
        <v>0</v>
      </c>
      <c r="BH90" s="139">
        <f>IF(N90="sníž. přenesená",J90,0)</f>
        <v>0</v>
      </c>
      <c r="BI90" s="139">
        <f>IF(N90="nulová",J90,0)</f>
        <v>0</v>
      </c>
      <c r="BJ90" s="17" t="s">
        <v>80</v>
      </c>
      <c r="BK90" s="139">
        <f>ROUND(I90*H90,2)</f>
        <v>0</v>
      </c>
      <c r="BL90" s="17" t="s">
        <v>636</v>
      </c>
      <c r="BM90" s="138" t="s">
        <v>1279</v>
      </c>
    </row>
    <row r="91" spans="2:65" s="1" customFormat="1" ht="16.5" customHeight="1">
      <c r="B91" s="32"/>
      <c r="C91" s="127" t="s">
        <v>142</v>
      </c>
      <c r="D91" s="127" t="s">
        <v>123</v>
      </c>
      <c r="E91" s="128" t="s">
        <v>1280</v>
      </c>
      <c r="F91" s="129" t="s">
        <v>1281</v>
      </c>
      <c r="G91" s="130" t="s">
        <v>1273</v>
      </c>
      <c r="H91" s="131">
        <v>2</v>
      </c>
      <c r="I91" s="132"/>
      <c r="J91" s="133">
        <f>ROUND(I91*H91,2)</f>
        <v>0</v>
      </c>
      <c r="K91" s="129" t="s">
        <v>19</v>
      </c>
      <c r="L91" s="32"/>
      <c r="M91" s="134" t="s">
        <v>19</v>
      </c>
      <c r="N91" s="135" t="s">
        <v>43</v>
      </c>
      <c r="P91" s="136">
        <f>O91*H91</f>
        <v>0</v>
      </c>
      <c r="Q91" s="136">
        <v>0</v>
      </c>
      <c r="R91" s="136">
        <f>Q91*H91</f>
        <v>0</v>
      </c>
      <c r="S91" s="136">
        <v>0</v>
      </c>
      <c r="T91" s="137">
        <f>S91*H91</f>
        <v>0</v>
      </c>
      <c r="AR91" s="138" t="s">
        <v>636</v>
      </c>
      <c r="AT91" s="138" t="s">
        <v>123</v>
      </c>
      <c r="AU91" s="138" t="s">
        <v>82</v>
      </c>
      <c r="AY91" s="17" t="s">
        <v>121</v>
      </c>
      <c r="BE91" s="139">
        <f>IF(N91="základní",J91,0)</f>
        <v>0</v>
      </c>
      <c r="BF91" s="139">
        <f>IF(N91="snížená",J91,0)</f>
        <v>0</v>
      </c>
      <c r="BG91" s="139">
        <f>IF(N91="zákl. přenesená",J91,0)</f>
        <v>0</v>
      </c>
      <c r="BH91" s="139">
        <f>IF(N91="sníž. přenesená",J91,0)</f>
        <v>0</v>
      </c>
      <c r="BI91" s="139">
        <f>IF(N91="nulová",J91,0)</f>
        <v>0</v>
      </c>
      <c r="BJ91" s="17" t="s">
        <v>80</v>
      </c>
      <c r="BK91" s="139">
        <f>ROUND(I91*H91,2)</f>
        <v>0</v>
      </c>
      <c r="BL91" s="17" t="s">
        <v>636</v>
      </c>
      <c r="BM91" s="138" t="s">
        <v>1282</v>
      </c>
    </row>
    <row r="92" spans="2:65" s="1" customFormat="1" ht="16.5" customHeight="1">
      <c r="B92" s="32"/>
      <c r="C92" s="127" t="s">
        <v>128</v>
      </c>
      <c r="D92" s="127" t="s">
        <v>123</v>
      </c>
      <c r="E92" s="128" t="s">
        <v>1283</v>
      </c>
      <c r="F92" s="129" t="s">
        <v>1284</v>
      </c>
      <c r="G92" s="130" t="s">
        <v>1285</v>
      </c>
      <c r="H92" s="131">
        <v>1</v>
      </c>
      <c r="I92" s="132"/>
      <c r="J92" s="133">
        <f>ROUND(I92*H92,2)</f>
        <v>0</v>
      </c>
      <c r="K92" s="129" t="s">
        <v>19</v>
      </c>
      <c r="L92" s="32"/>
      <c r="M92" s="134" t="s">
        <v>19</v>
      </c>
      <c r="N92" s="135" t="s">
        <v>43</v>
      </c>
      <c r="P92" s="136">
        <f>O92*H92</f>
        <v>0</v>
      </c>
      <c r="Q92" s="136">
        <v>0</v>
      </c>
      <c r="R92" s="136">
        <f>Q92*H92</f>
        <v>0</v>
      </c>
      <c r="S92" s="136">
        <v>0</v>
      </c>
      <c r="T92" s="137">
        <f>S92*H92</f>
        <v>0</v>
      </c>
      <c r="AR92" s="138" t="s">
        <v>636</v>
      </c>
      <c r="AT92" s="138" t="s">
        <v>123</v>
      </c>
      <c r="AU92" s="138" t="s">
        <v>82</v>
      </c>
      <c r="AY92" s="17" t="s">
        <v>121</v>
      </c>
      <c r="BE92" s="139">
        <f>IF(N92="základní",J92,0)</f>
        <v>0</v>
      </c>
      <c r="BF92" s="139">
        <f>IF(N92="snížená",J92,0)</f>
        <v>0</v>
      </c>
      <c r="BG92" s="139">
        <f>IF(N92="zákl. přenesená",J92,0)</f>
        <v>0</v>
      </c>
      <c r="BH92" s="139">
        <f>IF(N92="sníž. přenesená",J92,0)</f>
        <v>0</v>
      </c>
      <c r="BI92" s="139">
        <f>IF(N92="nulová",J92,0)</f>
        <v>0</v>
      </c>
      <c r="BJ92" s="17" t="s">
        <v>80</v>
      </c>
      <c r="BK92" s="139">
        <f>ROUND(I92*H92,2)</f>
        <v>0</v>
      </c>
      <c r="BL92" s="17" t="s">
        <v>636</v>
      </c>
      <c r="BM92" s="138" t="s">
        <v>1286</v>
      </c>
    </row>
    <row r="93" spans="2:51" s="12" customFormat="1" ht="11.25">
      <c r="B93" s="144"/>
      <c r="D93" s="145" t="s">
        <v>132</v>
      </c>
      <c r="E93" s="146" t="s">
        <v>19</v>
      </c>
      <c r="F93" s="147" t="s">
        <v>1287</v>
      </c>
      <c r="H93" s="146" t="s">
        <v>19</v>
      </c>
      <c r="I93" s="148"/>
      <c r="L93" s="144"/>
      <c r="M93" s="149"/>
      <c r="T93" s="150"/>
      <c r="AT93" s="146" t="s">
        <v>132</v>
      </c>
      <c r="AU93" s="146" t="s">
        <v>82</v>
      </c>
      <c r="AV93" s="12" t="s">
        <v>80</v>
      </c>
      <c r="AW93" s="12" t="s">
        <v>33</v>
      </c>
      <c r="AX93" s="12" t="s">
        <v>72</v>
      </c>
      <c r="AY93" s="146" t="s">
        <v>121</v>
      </c>
    </row>
    <row r="94" spans="2:51" s="12" customFormat="1" ht="11.25">
      <c r="B94" s="144"/>
      <c r="D94" s="145" t="s">
        <v>132</v>
      </c>
      <c r="E94" s="146" t="s">
        <v>19</v>
      </c>
      <c r="F94" s="147" t="s">
        <v>1288</v>
      </c>
      <c r="H94" s="146" t="s">
        <v>19</v>
      </c>
      <c r="I94" s="148"/>
      <c r="L94" s="144"/>
      <c r="M94" s="149"/>
      <c r="T94" s="150"/>
      <c r="AT94" s="146" t="s">
        <v>132</v>
      </c>
      <c r="AU94" s="146" t="s">
        <v>82</v>
      </c>
      <c r="AV94" s="12" t="s">
        <v>80</v>
      </c>
      <c r="AW94" s="12" t="s">
        <v>33</v>
      </c>
      <c r="AX94" s="12" t="s">
        <v>72</v>
      </c>
      <c r="AY94" s="146" t="s">
        <v>121</v>
      </c>
    </row>
    <row r="95" spans="2:51" s="12" customFormat="1" ht="11.25">
      <c r="B95" s="144"/>
      <c r="D95" s="145" t="s">
        <v>132</v>
      </c>
      <c r="E95" s="146" t="s">
        <v>19</v>
      </c>
      <c r="F95" s="147" t="s">
        <v>1289</v>
      </c>
      <c r="H95" s="146" t="s">
        <v>19</v>
      </c>
      <c r="I95" s="148"/>
      <c r="L95" s="144"/>
      <c r="M95" s="149"/>
      <c r="T95" s="150"/>
      <c r="AT95" s="146" t="s">
        <v>132</v>
      </c>
      <c r="AU95" s="146" t="s">
        <v>82</v>
      </c>
      <c r="AV95" s="12" t="s">
        <v>80</v>
      </c>
      <c r="AW95" s="12" t="s">
        <v>33</v>
      </c>
      <c r="AX95" s="12" t="s">
        <v>72</v>
      </c>
      <c r="AY95" s="146" t="s">
        <v>121</v>
      </c>
    </row>
    <row r="96" spans="2:51" s="12" customFormat="1" ht="11.25">
      <c r="B96" s="144"/>
      <c r="D96" s="145" t="s">
        <v>132</v>
      </c>
      <c r="E96" s="146" t="s">
        <v>19</v>
      </c>
      <c r="F96" s="147" t="s">
        <v>1290</v>
      </c>
      <c r="H96" s="146" t="s">
        <v>19</v>
      </c>
      <c r="I96" s="148"/>
      <c r="L96" s="144"/>
      <c r="M96" s="149"/>
      <c r="T96" s="150"/>
      <c r="AT96" s="146" t="s">
        <v>132</v>
      </c>
      <c r="AU96" s="146" t="s">
        <v>82</v>
      </c>
      <c r="AV96" s="12" t="s">
        <v>80</v>
      </c>
      <c r="AW96" s="12" t="s">
        <v>33</v>
      </c>
      <c r="AX96" s="12" t="s">
        <v>72</v>
      </c>
      <c r="AY96" s="146" t="s">
        <v>121</v>
      </c>
    </row>
    <row r="97" spans="2:51" s="13" customFormat="1" ht="11.25">
      <c r="B97" s="151"/>
      <c r="D97" s="145" t="s">
        <v>132</v>
      </c>
      <c r="E97" s="152" t="s">
        <v>19</v>
      </c>
      <c r="F97" s="153" t="s">
        <v>80</v>
      </c>
      <c r="H97" s="154">
        <v>1</v>
      </c>
      <c r="I97" s="155"/>
      <c r="L97" s="151"/>
      <c r="M97" s="156"/>
      <c r="T97" s="157"/>
      <c r="AT97" s="152" t="s">
        <v>132</v>
      </c>
      <c r="AU97" s="152" t="s">
        <v>82</v>
      </c>
      <c r="AV97" s="13" t="s">
        <v>82</v>
      </c>
      <c r="AW97" s="13" t="s">
        <v>33</v>
      </c>
      <c r="AX97" s="13" t="s">
        <v>72</v>
      </c>
      <c r="AY97" s="152" t="s">
        <v>121</v>
      </c>
    </row>
    <row r="98" spans="2:51" s="14" customFormat="1" ht="11.25">
      <c r="B98" s="158"/>
      <c r="D98" s="145" t="s">
        <v>132</v>
      </c>
      <c r="E98" s="159" t="s">
        <v>19</v>
      </c>
      <c r="F98" s="160" t="s">
        <v>135</v>
      </c>
      <c r="H98" s="161">
        <v>1</v>
      </c>
      <c r="I98" s="162"/>
      <c r="L98" s="158"/>
      <c r="M98" s="163"/>
      <c r="T98" s="164"/>
      <c r="AT98" s="159" t="s">
        <v>132</v>
      </c>
      <c r="AU98" s="159" t="s">
        <v>82</v>
      </c>
      <c r="AV98" s="14" t="s">
        <v>128</v>
      </c>
      <c r="AW98" s="14" t="s">
        <v>33</v>
      </c>
      <c r="AX98" s="14" t="s">
        <v>80</v>
      </c>
      <c r="AY98" s="159" t="s">
        <v>121</v>
      </c>
    </row>
    <row r="99" spans="2:65" s="1" customFormat="1" ht="16.5" customHeight="1">
      <c r="B99" s="32"/>
      <c r="C99" s="127" t="s">
        <v>156</v>
      </c>
      <c r="D99" s="127" t="s">
        <v>123</v>
      </c>
      <c r="E99" s="128" t="s">
        <v>1291</v>
      </c>
      <c r="F99" s="129" t="s">
        <v>1292</v>
      </c>
      <c r="G99" s="130" t="s">
        <v>1273</v>
      </c>
      <c r="H99" s="131">
        <v>1</v>
      </c>
      <c r="I99" s="132"/>
      <c r="J99" s="133">
        <f>ROUND(I99*H99,2)</f>
        <v>0</v>
      </c>
      <c r="K99" s="129" t="s">
        <v>19</v>
      </c>
      <c r="L99" s="32"/>
      <c r="M99" s="134" t="s">
        <v>19</v>
      </c>
      <c r="N99" s="135" t="s">
        <v>43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636</v>
      </c>
      <c r="AT99" s="138" t="s">
        <v>123</v>
      </c>
      <c r="AU99" s="138" t="s">
        <v>82</v>
      </c>
      <c r="AY99" s="17" t="s">
        <v>121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80</v>
      </c>
      <c r="BK99" s="139">
        <f>ROUND(I99*H99,2)</f>
        <v>0</v>
      </c>
      <c r="BL99" s="17" t="s">
        <v>636</v>
      </c>
      <c r="BM99" s="138" t="s">
        <v>1293</v>
      </c>
    </row>
    <row r="100" spans="2:65" s="1" customFormat="1" ht="16.5" customHeight="1">
      <c r="B100" s="32"/>
      <c r="C100" s="127" t="s">
        <v>162</v>
      </c>
      <c r="D100" s="127" t="s">
        <v>123</v>
      </c>
      <c r="E100" s="128" t="s">
        <v>1294</v>
      </c>
      <c r="F100" s="129" t="s">
        <v>1295</v>
      </c>
      <c r="G100" s="130" t="s">
        <v>1273</v>
      </c>
      <c r="H100" s="131">
        <v>1</v>
      </c>
      <c r="I100" s="132"/>
      <c r="J100" s="133">
        <f>ROUND(I100*H100,2)</f>
        <v>0</v>
      </c>
      <c r="K100" s="129" t="s">
        <v>127</v>
      </c>
      <c r="L100" s="32"/>
      <c r="M100" s="134" t="s">
        <v>19</v>
      </c>
      <c r="N100" s="135" t="s">
        <v>43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636</v>
      </c>
      <c r="AT100" s="138" t="s">
        <v>123</v>
      </c>
      <c r="AU100" s="138" t="s">
        <v>82</v>
      </c>
      <c r="AY100" s="17" t="s">
        <v>121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80</v>
      </c>
      <c r="BK100" s="139">
        <f>ROUND(I100*H100,2)</f>
        <v>0</v>
      </c>
      <c r="BL100" s="17" t="s">
        <v>636</v>
      </c>
      <c r="BM100" s="138" t="s">
        <v>1296</v>
      </c>
    </row>
    <row r="101" spans="2:47" s="1" customFormat="1" ht="11.25">
      <c r="B101" s="32"/>
      <c r="D101" s="140" t="s">
        <v>130</v>
      </c>
      <c r="F101" s="141" t="s">
        <v>1297</v>
      </c>
      <c r="I101" s="142"/>
      <c r="L101" s="32"/>
      <c r="M101" s="143"/>
      <c r="T101" s="53"/>
      <c r="AT101" s="17" t="s">
        <v>130</v>
      </c>
      <c r="AU101" s="17" t="s">
        <v>82</v>
      </c>
    </row>
    <row r="102" spans="2:63" s="11" customFormat="1" ht="22.9" customHeight="1">
      <c r="B102" s="115"/>
      <c r="D102" s="116" t="s">
        <v>71</v>
      </c>
      <c r="E102" s="125" t="s">
        <v>1298</v>
      </c>
      <c r="F102" s="125" t="s">
        <v>1299</v>
      </c>
      <c r="I102" s="118"/>
      <c r="J102" s="126">
        <f>BK102</f>
        <v>0</v>
      </c>
      <c r="L102" s="115"/>
      <c r="M102" s="120"/>
      <c r="P102" s="121">
        <f>SUM(P103:P106)</f>
        <v>0</v>
      </c>
      <c r="R102" s="121">
        <f>SUM(R103:R106)</f>
        <v>0</v>
      </c>
      <c r="T102" s="122">
        <f>SUM(T103:T106)</f>
        <v>0</v>
      </c>
      <c r="AR102" s="116" t="s">
        <v>156</v>
      </c>
      <c r="AT102" s="123" t="s">
        <v>71</v>
      </c>
      <c r="AU102" s="123" t="s">
        <v>80</v>
      </c>
      <c r="AY102" s="116" t="s">
        <v>121</v>
      </c>
      <c r="BK102" s="124">
        <f>SUM(BK103:BK106)</f>
        <v>0</v>
      </c>
    </row>
    <row r="103" spans="2:65" s="1" customFormat="1" ht="16.5" customHeight="1">
      <c r="B103" s="32"/>
      <c r="C103" s="127" t="s">
        <v>169</v>
      </c>
      <c r="D103" s="127" t="s">
        <v>123</v>
      </c>
      <c r="E103" s="128" t="s">
        <v>1300</v>
      </c>
      <c r="F103" s="129" t="s">
        <v>1299</v>
      </c>
      <c r="G103" s="130" t="s">
        <v>1273</v>
      </c>
      <c r="H103" s="131">
        <v>1</v>
      </c>
      <c r="I103" s="132"/>
      <c r="J103" s="133">
        <f>ROUND(I103*H103,2)</f>
        <v>0</v>
      </c>
      <c r="K103" s="129" t="s">
        <v>127</v>
      </c>
      <c r="L103" s="32"/>
      <c r="M103" s="134" t="s">
        <v>19</v>
      </c>
      <c r="N103" s="135" t="s">
        <v>43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636</v>
      </c>
      <c r="AT103" s="138" t="s">
        <v>123</v>
      </c>
      <c r="AU103" s="138" t="s">
        <v>82</v>
      </c>
      <c r="AY103" s="17" t="s">
        <v>121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7" t="s">
        <v>80</v>
      </c>
      <c r="BK103" s="139">
        <f>ROUND(I103*H103,2)</f>
        <v>0</v>
      </c>
      <c r="BL103" s="17" t="s">
        <v>636</v>
      </c>
      <c r="BM103" s="138" t="s">
        <v>1301</v>
      </c>
    </row>
    <row r="104" spans="2:47" s="1" customFormat="1" ht="11.25">
      <c r="B104" s="32"/>
      <c r="D104" s="140" t="s">
        <v>130</v>
      </c>
      <c r="F104" s="141" t="s">
        <v>1302</v>
      </c>
      <c r="I104" s="142"/>
      <c r="L104" s="32"/>
      <c r="M104" s="143"/>
      <c r="T104" s="53"/>
      <c r="AT104" s="17" t="s">
        <v>130</v>
      </c>
      <c r="AU104" s="17" t="s">
        <v>82</v>
      </c>
    </row>
    <row r="105" spans="2:65" s="1" customFormat="1" ht="16.5" customHeight="1">
      <c r="B105" s="32"/>
      <c r="C105" s="127" t="s">
        <v>177</v>
      </c>
      <c r="D105" s="127" t="s">
        <v>123</v>
      </c>
      <c r="E105" s="128" t="s">
        <v>1303</v>
      </c>
      <c r="F105" s="129" t="s">
        <v>1304</v>
      </c>
      <c r="G105" s="130" t="s">
        <v>1273</v>
      </c>
      <c r="H105" s="131">
        <v>1</v>
      </c>
      <c r="I105" s="132"/>
      <c r="J105" s="133">
        <f>ROUND(I105*H105,2)</f>
        <v>0</v>
      </c>
      <c r="K105" s="129" t="s">
        <v>127</v>
      </c>
      <c r="L105" s="32"/>
      <c r="M105" s="134" t="s">
        <v>19</v>
      </c>
      <c r="N105" s="135" t="s">
        <v>43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636</v>
      </c>
      <c r="AT105" s="138" t="s">
        <v>123</v>
      </c>
      <c r="AU105" s="138" t="s">
        <v>82</v>
      </c>
      <c r="AY105" s="17" t="s">
        <v>121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7" t="s">
        <v>80</v>
      </c>
      <c r="BK105" s="139">
        <f>ROUND(I105*H105,2)</f>
        <v>0</v>
      </c>
      <c r="BL105" s="17" t="s">
        <v>636</v>
      </c>
      <c r="BM105" s="138" t="s">
        <v>1305</v>
      </c>
    </row>
    <row r="106" spans="2:47" s="1" customFormat="1" ht="11.25">
      <c r="B106" s="32"/>
      <c r="D106" s="140" t="s">
        <v>130</v>
      </c>
      <c r="F106" s="141" t="s">
        <v>1306</v>
      </c>
      <c r="I106" s="142"/>
      <c r="L106" s="32"/>
      <c r="M106" s="175"/>
      <c r="N106" s="176"/>
      <c r="O106" s="176"/>
      <c r="P106" s="176"/>
      <c r="Q106" s="176"/>
      <c r="R106" s="176"/>
      <c r="S106" s="176"/>
      <c r="T106" s="177"/>
      <c r="AT106" s="17" t="s">
        <v>130</v>
      </c>
      <c r="AU106" s="17" t="s">
        <v>82</v>
      </c>
    </row>
    <row r="107" spans="2:12" s="1" customFormat="1" ht="6.9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2"/>
    </row>
  </sheetData>
  <sheetProtection algorithmName="SHA-512" hashValue="AWNU18tplzn+esu5hb27RV1B5IZ3LZ3BE23F3/OhKDSyy2WPNsO20rAHG6l2Rl6WL/jthKRDPnsZjxmdmTo/kQ==" saltValue="GbNPbD84As2lm/+hg1KFj4VQAnG1P6MSH+gkrEqo8SS0RAW7IhJIVZ0kWahPN+sV9URf8WAU+/qMpfNU3OVjBA==" spinCount="100000" sheet="1" objects="1" scenarios="1" formatColumns="0" formatRows="0" autoFilter="0"/>
  <autoFilter ref="C81:K10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012002000"/>
    <hyperlink ref="F101" r:id="rId2" display="https://podminky.urs.cz/item/CS_URS_2022_02/013254000"/>
    <hyperlink ref="F104" r:id="rId3" display="https://podminky.urs.cz/item/CS_URS_2022_02/030001000"/>
    <hyperlink ref="F106" r:id="rId4" display="https://podminky.urs.cz/item/CS_URS_2022_02/034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3" customWidth="1"/>
    <col min="2" max="2" width="1.7109375" style="183" customWidth="1"/>
    <col min="3" max="4" width="5.00390625" style="183" customWidth="1"/>
    <col min="5" max="5" width="11.7109375" style="183" customWidth="1"/>
    <col min="6" max="6" width="9.140625" style="183" customWidth="1"/>
    <col min="7" max="7" width="5.00390625" style="183" customWidth="1"/>
    <col min="8" max="8" width="77.8515625" style="183" customWidth="1"/>
    <col min="9" max="10" width="20.00390625" style="183" customWidth="1"/>
    <col min="11" max="11" width="1.7109375" style="183" customWidth="1"/>
  </cols>
  <sheetData>
    <row r="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5" customFormat="1" ht="45" customHeight="1">
      <c r="B3" s="187"/>
      <c r="C3" s="304" t="s">
        <v>1307</v>
      </c>
      <c r="D3" s="304"/>
      <c r="E3" s="304"/>
      <c r="F3" s="304"/>
      <c r="G3" s="304"/>
      <c r="H3" s="304"/>
      <c r="I3" s="304"/>
      <c r="J3" s="304"/>
      <c r="K3" s="188"/>
    </row>
    <row r="4" spans="2:11" ht="25.5" customHeight="1">
      <c r="B4" s="189"/>
      <c r="C4" s="309" t="s">
        <v>1308</v>
      </c>
      <c r="D4" s="309"/>
      <c r="E4" s="309"/>
      <c r="F4" s="309"/>
      <c r="G4" s="309"/>
      <c r="H4" s="309"/>
      <c r="I4" s="309"/>
      <c r="J4" s="309"/>
      <c r="K4" s="190"/>
    </row>
    <row r="5" spans="2:11" ht="5.25" customHeight="1"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2:11" ht="15" customHeight="1">
      <c r="B6" s="189"/>
      <c r="C6" s="308" t="s">
        <v>1309</v>
      </c>
      <c r="D6" s="308"/>
      <c r="E6" s="308"/>
      <c r="F6" s="308"/>
      <c r="G6" s="308"/>
      <c r="H6" s="308"/>
      <c r="I6" s="308"/>
      <c r="J6" s="308"/>
      <c r="K6" s="190"/>
    </row>
    <row r="7" spans="2:11" ht="15" customHeight="1">
      <c r="B7" s="193"/>
      <c r="C7" s="308" t="s">
        <v>1310</v>
      </c>
      <c r="D7" s="308"/>
      <c r="E7" s="308"/>
      <c r="F7" s="308"/>
      <c r="G7" s="308"/>
      <c r="H7" s="308"/>
      <c r="I7" s="308"/>
      <c r="J7" s="308"/>
      <c r="K7" s="190"/>
    </row>
    <row r="8" spans="2:11" ht="12.75" customHeight="1">
      <c r="B8" s="193"/>
      <c r="C8" s="192"/>
      <c r="D8" s="192"/>
      <c r="E8" s="192"/>
      <c r="F8" s="192"/>
      <c r="G8" s="192"/>
      <c r="H8" s="192"/>
      <c r="I8" s="192"/>
      <c r="J8" s="192"/>
      <c r="K8" s="190"/>
    </row>
    <row r="9" spans="2:11" ht="15" customHeight="1">
      <c r="B9" s="193"/>
      <c r="C9" s="308" t="s">
        <v>1311</v>
      </c>
      <c r="D9" s="308"/>
      <c r="E9" s="308"/>
      <c r="F9" s="308"/>
      <c r="G9" s="308"/>
      <c r="H9" s="308"/>
      <c r="I9" s="308"/>
      <c r="J9" s="308"/>
      <c r="K9" s="190"/>
    </row>
    <row r="10" spans="2:11" ht="15" customHeight="1">
      <c r="B10" s="193"/>
      <c r="C10" s="192"/>
      <c r="D10" s="308" t="s">
        <v>1312</v>
      </c>
      <c r="E10" s="308"/>
      <c r="F10" s="308"/>
      <c r="G10" s="308"/>
      <c r="H10" s="308"/>
      <c r="I10" s="308"/>
      <c r="J10" s="308"/>
      <c r="K10" s="190"/>
    </row>
    <row r="11" spans="2:11" ht="15" customHeight="1">
      <c r="B11" s="193"/>
      <c r="C11" s="194"/>
      <c r="D11" s="308" t="s">
        <v>1313</v>
      </c>
      <c r="E11" s="308"/>
      <c r="F11" s="308"/>
      <c r="G11" s="308"/>
      <c r="H11" s="308"/>
      <c r="I11" s="308"/>
      <c r="J11" s="308"/>
      <c r="K11" s="190"/>
    </row>
    <row r="12" spans="2:11" ht="15" customHeight="1">
      <c r="B12" s="193"/>
      <c r="C12" s="194"/>
      <c r="D12" s="192"/>
      <c r="E12" s="192"/>
      <c r="F12" s="192"/>
      <c r="G12" s="192"/>
      <c r="H12" s="192"/>
      <c r="I12" s="192"/>
      <c r="J12" s="192"/>
      <c r="K12" s="190"/>
    </row>
    <row r="13" spans="2:11" ht="15" customHeight="1">
      <c r="B13" s="193"/>
      <c r="C13" s="194"/>
      <c r="D13" s="195" t="s">
        <v>1314</v>
      </c>
      <c r="E13" s="192"/>
      <c r="F13" s="192"/>
      <c r="G13" s="192"/>
      <c r="H13" s="192"/>
      <c r="I13" s="192"/>
      <c r="J13" s="192"/>
      <c r="K13" s="190"/>
    </row>
    <row r="14" spans="2:11" ht="12.75" customHeight="1">
      <c r="B14" s="193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2:11" ht="15" customHeight="1">
      <c r="B15" s="193"/>
      <c r="C15" s="194"/>
      <c r="D15" s="308" t="s">
        <v>1315</v>
      </c>
      <c r="E15" s="308"/>
      <c r="F15" s="308"/>
      <c r="G15" s="308"/>
      <c r="H15" s="308"/>
      <c r="I15" s="308"/>
      <c r="J15" s="308"/>
      <c r="K15" s="190"/>
    </row>
    <row r="16" spans="2:11" ht="15" customHeight="1">
      <c r="B16" s="193"/>
      <c r="C16" s="194"/>
      <c r="D16" s="308" t="s">
        <v>1316</v>
      </c>
      <c r="E16" s="308"/>
      <c r="F16" s="308"/>
      <c r="G16" s="308"/>
      <c r="H16" s="308"/>
      <c r="I16" s="308"/>
      <c r="J16" s="308"/>
      <c r="K16" s="190"/>
    </row>
    <row r="17" spans="2:11" ht="15" customHeight="1">
      <c r="B17" s="193"/>
      <c r="C17" s="194"/>
      <c r="D17" s="308" t="s">
        <v>1317</v>
      </c>
      <c r="E17" s="308"/>
      <c r="F17" s="308"/>
      <c r="G17" s="308"/>
      <c r="H17" s="308"/>
      <c r="I17" s="308"/>
      <c r="J17" s="308"/>
      <c r="K17" s="190"/>
    </row>
    <row r="18" spans="2:11" ht="15" customHeight="1">
      <c r="B18" s="193"/>
      <c r="C18" s="194"/>
      <c r="D18" s="194"/>
      <c r="E18" s="196" t="s">
        <v>79</v>
      </c>
      <c r="F18" s="308" t="s">
        <v>1318</v>
      </c>
      <c r="G18" s="308"/>
      <c r="H18" s="308"/>
      <c r="I18" s="308"/>
      <c r="J18" s="308"/>
      <c r="K18" s="190"/>
    </row>
    <row r="19" spans="2:11" ht="15" customHeight="1">
      <c r="B19" s="193"/>
      <c r="C19" s="194"/>
      <c r="D19" s="194"/>
      <c r="E19" s="196" t="s">
        <v>1319</v>
      </c>
      <c r="F19" s="308" t="s">
        <v>1320</v>
      </c>
      <c r="G19" s="308"/>
      <c r="H19" s="308"/>
      <c r="I19" s="308"/>
      <c r="J19" s="308"/>
      <c r="K19" s="190"/>
    </row>
    <row r="20" spans="2:11" ht="15" customHeight="1">
      <c r="B20" s="193"/>
      <c r="C20" s="194"/>
      <c r="D20" s="194"/>
      <c r="E20" s="196" t="s">
        <v>1321</v>
      </c>
      <c r="F20" s="308" t="s">
        <v>1322</v>
      </c>
      <c r="G20" s="308"/>
      <c r="H20" s="308"/>
      <c r="I20" s="308"/>
      <c r="J20" s="308"/>
      <c r="K20" s="190"/>
    </row>
    <row r="21" spans="2:11" ht="15" customHeight="1">
      <c r="B21" s="193"/>
      <c r="C21" s="194"/>
      <c r="D21" s="194"/>
      <c r="E21" s="196" t="s">
        <v>89</v>
      </c>
      <c r="F21" s="308" t="s">
        <v>90</v>
      </c>
      <c r="G21" s="308"/>
      <c r="H21" s="308"/>
      <c r="I21" s="308"/>
      <c r="J21" s="308"/>
      <c r="K21" s="190"/>
    </row>
    <row r="22" spans="2:11" ht="15" customHeight="1">
      <c r="B22" s="193"/>
      <c r="C22" s="194"/>
      <c r="D22" s="194"/>
      <c r="E22" s="196" t="s">
        <v>1323</v>
      </c>
      <c r="F22" s="308" t="s">
        <v>1324</v>
      </c>
      <c r="G22" s="308"/>
      <c r="H22" s="308"/>
      <c r="I22" s="308"/>
      <c r="J22" s="308"/>
      <c r="K22" s="190"/>
    </row>
    <row r="23" spans="2:11" ht="15" customHeight="1">
      <c r="B23" s="193"/>
      <c r="C23" s="194"/>
      <c r="D23" s="194"/>
      <c r="E23" s="196" t="s">
        <v>1325</v>
      </c>
      <c r="F23" s="308" t="s">
        <v>1326</v>
      </c>
      <c r="G23" s="308"/>
      <c r="H23" s="308"/>
      <c r="I23" s="308"/>
      <c r="J23" s="308"/>
      <c r="K23" s="190"/>
    </row>
    <row r="24" spans="2:11" ht="12.75" customHeight="1">
      <c r="B24" s="193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2:11" ht="15" customHeight="1">
      <c r="B25" s="193"/>
      <c r="C25" s="308" t="s">
        <v>1327</v>
      </c>
      <c r="D25" s="308"/>
      <c r="E25" s="308"/>
      <c r="F25" s="308"/>
      <c r="G25" s="308"/>
      <c r="H25" s="308"/>
      <c r="I25" s="308"/>
      <c r="J25" s="308"/>
      <c r="K25" s="190"/>
    </row>
    <row r="26" spans="2:11" ht="15" customHeight="1">
      <c r="B26" s="193"/>
      <c r="C26" s="308" t="s">
        <v>1328</v>
      </c>
      <c r="D26" s="308"/>
      <c r="E26" s="308"/>
      <c r="F26" s="308"/>
      <c r="G26" s="308"/>
      <c r="H26" s="308"/>
      <c r="I26" s="308"/>
      <c r="J26" s="308"/>
      <c r="K26" s="190"/>
    </row>
    <row r="27" spans="2:11" ht="15" customHeight="1">
      <c r="B27" s="193"/>
      <c r="C27" s="192"/>
      <c r="D27" s="308" t="s">
        <v>1329</v>
      </c>
      <c r="E27" s="308"/>
      <c r="F27" s="308"/>
      <c r="G27" s="308"/>
      <c r="H27" s="308"/>
      <c r="I27" s="308"/>
      <c r="J27" s="308"/>
      <c r="K27" s="190"/>
    </row>
    <row r="28" spans="2:11" ht="15" customHeight="1">
      <c r="B28" s="193"/>
      <c r="C28" s="194"/>
      <c r="D28" s="308" t="s">
        <v>1330</v>
      </c>
      <c r="E28" s="308"/>
      <c r="F28" s="308"/>
      <c r="G28" s="308"/>
      <c r="H28" s="308"/>
      <c r="I28" s="308"/>
      <c r="J28" s="308"/>
      <c r="K28" s="190"/>
    </row>
    <row r="29" spans="2:11" ht="12.75" customHeight="1">
      <c r="B29" s="193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2:11" ht="15" customHeight="1">
      <c r="B30" s="193"/>
      <c r="C30" s="194"/>
      <c r="D30" s="308" t="s">
        <v>1331</v>
      </c>
      <c r="E30" s="308"/>
      <c r="F30" s="308"/>
      <c r="G30" s="308"/>
      <c r="H30" s="308"/>
      <c r="I30" s="308"/>
      <c r="J30" s="308"/>
      <c r="K30" s="190"/>
    </row>
    <row r="31" spans="2:11" ht="15" customHeight="1">
      <c r="B31" s="193"/>
      <c r="C31" s="194"/>
      <c r="D31" s="308" t="s">
        <v>1332</v>
      </c>
      <c r="E31" s="308"/>
      <c r="F31" s="308"/>
      <c r="G31" s="308"/>
      <c r="H31" s="308"/>
      <c r="I31" s="308"/>
      <c r="J31" s="308"/>
      <c r="K31" s="190"/>
    </row>
    <row r="32" spans="2:11" ht="12.75" customHeight="1">
      <c r="B32" s="193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2:11" ht="15" customHeight="1">
      <c r="B33" s="193"/>
      <c r="C33" s="194"/>
      <c r="D33" s="308" t="s">
        <v>1333</v>
      </c>
      <c r="E33" s="308"/>
      <c r="F33" s="308"/>
      <c r="G33" s="308"/>
      <c r="H33" s="308"/>
      <c r="I33" s="308"/>
      <c r="J33" s="308"/>
      <c r="K33" s="190"/>
    </row>
    <row r="34" spans="2:11" ht="15" customHeight="1">
      <c r="B34" s="193"/>
      <c r="C34" s="194"/>
      <c r="D34" s="308" t="s">
        <v>1334</v>
      </c>
      <c r="E34" s="308"/>
      <c r="F34" s="308"/>
      <c r="G34" s="308"/>
      <c r="H34" s="308"/>
      <c r="I34" s="308"/>
      <c r="J34" s="308"/>
      <c r="K34" s="190"/>
    </row>
    <row r="35" spans="2:11" ht="15" customHeight="1">
      <c r="B35" s="193"/>
      <c r="C35" s="194"/>
      <c r="D35" s="308" t="s">
        <v>1335</v>
      </c>
      <c r="E35" s="308"/>
      <c r="F35" s="308"/>
      <c r="G35" s="308"/>
      <c r="H35" s="308"/>
      <c r="I35" s="308"/>
      <c r="J35" s="308"/>
      <c r="K35" s="190"/>
    </row>
    <row r="36" spans="2:11" ht="15" customHeight="1">
      <c r="B36" s="193"/>
      <c r="C36" s="194"/>
      <c r="D36" s="192"/>
      <c r="E36" s="195" t="s">
        <v>107</v>
      </c>
      <c r="F36" s="192"/>
      <c r="G36" s="308" t="s">
        <v>1336</v>
      </c>
      <c r="H36" s="308"/>
      <c r="I36" s="308"/>
      <c r="J36" s="308"/>
      <c r="K36" s="190"/>
    </row>
    <row r="37" spans="2:11" ht="30.75" customHeight="1">
      <c r="B37" s="193"/>
      <c r="C37" s="194"/>
      <c r="D37" s="192"/>
      <c r="E37" s="195" t="s">
        <v>1337</v>
      </c>
      <c r="F37" s="192"/>
      <c r="G37" s="308" t="s">
        <v>1338</v>
      </c>
      <c r="H37" s="308"/>
      <c r="I37" s="308"/>
      <c r="J37" s="308"/>
      <c r="K37" s="190"/>
    </row>
    <row r="38" spans="2:11" ht="15" customHeight="1">
      <c r="B38" s="193"/>
      <c r="C38" s="194"/>
      <c r="D38" s="192"/>
      <c r="E38" s="195" t="s">
        <v>53</v>
      </c>
      <c r="F38" s="192"/>
      <c r="G38" s="308" t="s">
        <v>1339</v>
      </c>
      <c r="H38" s="308"/>
      <c r="I38" s="308"/>
      <c r="J38" s="308"/>
      <c r="K38" s="190"/>
    </row>
    <row r="39" spans="2:11" ht="15" customHeight="1">
      <c r="B39" s="193"/>
      <c r="C39" s="194"/>
      <c r="D39" s="192"/>
      <c r="E39" s="195" t="s">
        <v>54</v>
      </c>
      <c r="F39" s="192"/>
      <c r="G39" s="308" t="s">
        <v>1340</v>
      </c>
      <c r="H39" s="308"/>
      <c r="I39" s="308"/>
      <c r="J39" s="308"/>
      <c r="K39" s="190"/>
    </row>
    <row r="40" spans="2:11" ht="15" customHeight="1">
      <c r="B40" s="193"/>
      <c r="C40" s="194"/>
      <c r="D40" s="192"/>
      <c r="E40" s="195" t="s">
        <v>108</v>
      </c>
      <c r="F40" s="192"/>
      <c r="G40" s="308" t="s">
        <v>1341</v>
      </c>
      <c r="H40" s="308"/>
      <c r="I40" s="308"/>
      <c r="J40" s="308"/>
      <c r="K40" s="190"/>
    </row>
    <row r="41" spans="2:11" ht="15" customHeight="1">
      <c r="B41" s="193"/>
      <c r="C41" s="194"/>
      <c r="D41" s="192"/>
      <c r="E41" s="195" t="s">
        <v>109</v>
      </c>
      <c r="F41" s="192"/>
      <c r="G41" s="308" t="s">
        <v>1342</v>
      </c>
      <c r="H41" s="308"/>
      <c r="I41" s="308"/>
      <c r="J41" s="308"/>
      <c r="K41" s="190"/>
    </row>
    <row r="42" spans="2:11" ht="15" customHeight="1">
      <c r="B42" s="193"/>
      <c r="C42" s="194"/>
      <c r="D42" s="192"/>
      <c r="E42" s="195" t="s">
        <v>1343</v>
      </c>
      <c r="F42" s="192"/>
      <c r="G42" s="308" t="s">
        <v>1344</v>
      </c>
      <c r="H42" s="308"/>
      <c r="I42" s="308"/>
      <c r="J42" s="308"/>
      <c r="K42" s="190"/>
    </row>
    <row r="43" spans="2:11" ht="15" customHeight="1">
      <c r="B43" s="193"/>
      <c r="C43" s="194"/>
      <c r="D43" s="192"/>
      <c r="E43" s="195"/>
      <c r="F43" s="192"/>
      <c r="G43" s="308" t="s">
        <v>1345</v>
      </c>
      <c r="H43" s="308"/>
      <c r="I43" s="308"/>
      <c r="J43" s="308"/>
      <c r="K43" s="190"/>
    </row>
    <row r="44" spans="2:11" ht="15" customHeight="1">
      <c r="B44" s="193"/>
      <c r="C44" s="194"/>
      <c r="D44" s="192"/>
      <c r="E44" s="195" t="s">
        <v>1346</v>
      </c>
      <c r="F44" s="192"/>
      <c r="G44" s="308" t="s">
        <v>1347</v>
      </c>
      <c r="H44" s="308"/>
      <c r="I44" s="308"/>
      <c r="J44" s="308"/>
      <c r="K44" s="190"/>
    </row>
    <row r="45" spans="2:11" ht="15" customHeight="1">
      <c r="B45" s="193"/>
      <c r="C45" s="194"/>
      <c r="D45" s="192"/>
      <c r="E45" s="195" t="s">
        <v>111</v>
      </c>
      <c r="F45" s="192"/>
      <c r="G45" s="308" t="s">
        <v>1348</v>
      </c>
      <c r="H45" s="308"/>
      <c r="I45" s="308"/>
      <c r="J45" s="308"/>
      <c r="K45" s="190"/>
    </row>
    <row r="46" spans="2:11" ht="12.75" customHeight="1">
      <c r="B46" s="193"/>
      <c r="C46" s="194"/>
      <c r="D46" s="192"/>
      <c r="E46" s="192"/>
      <c r="F46" s="192"/>
      <c r="G46" s="192"/>
      <c r="H46" s="192"/>
      <c r="I46" s="192"/>
      <c r="J46" s="192"/>
      <c r="K46" s="190"/>
    </row>
    <row r="47" spans="2:11" ht="15" customHeight="1">
      <c r="B47" s="193"/>
      <c r="C47" s="194"/>
      <c r="D47" s="308" t="s">
        <v>1349</v>
      </c>
      <c r="E47" s="308"/>
      <c r="F47" s="308"/>
      <c r="G47" s="308"/>
      <c r="H47" s="308"/>
      <c r="I47" s="308"/>
      <c r="J47" s="308"/>
      <c r="K47" s="190"/>
    </row>
    <row r="48" spans="2:11" ht="15" customHeight="1">
      <c r="B48" s="193"/>
      <c r="C48" s="194"/>
      <c r="D48" s="194"/>
      <c r="E48" s="308" t="s">
        <v>1350</v>
      </c>
      <c r="F48" s="308"/>
      <c r="G48" s="308"/>
      <c r="H48" s="308"/>
      <c r="I48" s="308"/>
      <c r="J48" s="308"/>
      <c r="K48" s="190"/>
    </row>
    <row r="49" spans="2:11" ht="15" customHeight="1">
      <c r="B49" s="193"/>
      <c r="C49" s="194"/>
      <c r="D49" s="194"/>
      <c r="E49" s="308" t="s">
        <v>1351</v>
      </c>
      <c r="F49" s="308"/>
      <c r="G49" s="308"/>
      <c r="H49" s="308"/>
      <c r="I49" s="308"/>
      <c r="J49" s="308"/>
      <c r="K49" s="190"/>
    </row>
    <row r="50" spans="2:11" ht="15" customHeight="1">
      <c r="B50" s="193"/>
      <c r="C50" s="194"/>
      <c r="D50" s="194"/>
      <c r="E50" s="308" t="s">
        <v>1352</v>
      </c>
      <c r="F50" s="308"/>
      <c r="G50" s="308"/>
      <c r="H50" s="308"/>
      <c r="I50" s="308"/>
      <c r="J50" s="308"/>
      <c r="K50" s="190"/>
    </row>
    <row r="51" spans="2:11" ht="15" customHeight="1">
      <c r="B51" s="193"/>
      <c r="C51" s="194"/>
      <c r="D51" s="308" t="s">
        <v>1353</v>
      </c>
      <c r="E51" s="308"/>
      <c r="F51" s="308"/>
      <c r="G51" s="308"/>
      <c r="H51" s="308"/>
      <c r="I51" s="308"/>
      <c r="J51" s="308"/>
      <c r="K51" s="190"/>
    </row>
    <row r="52" spans="2:11" ht="25.5" customHeight="1">
      <c r="B52" s="189"/>
      <c r="C52" s="309" t="s">
        <v>1354</v>
      </c>
      <c r="D52" s="309"/>
      <c r="E52" s="309"/>
      <c r="F52" s="309"/>
      <c r="G52" s="309"/>
      <c r="H52" s="309"/>
      <c r="I52" s="309"/>
      <c r="J52" s="309"/>
      <c r="K52" s="190"/>
    </row>
    <row r="53" spans="2:11" ht="5.25" customHeight="1"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2:11" ht="15" customHeight="1">
      <c r="B54" s="189"/>
      <c r="C54" s="308" t="s">
        <v>1355</v>
      </c>
      <c r="D54" s="308"/>
      <c r="E54" s="308"/>
      <c r="F54" s="308"/>
      <c r="G54" s="308"/>
      <c r="H54" s="308"/>
      <c r="I54" s="308"/>
      <c r="J54" s="308"/>
      <c r="K54" s="190"/>
    </row>
    <row r="55" spans="2:11" ht="15" customHeight="1">
      <c r="B55" s="189"/>
      <c r="C55" s="308" t="s">
        <v>1356</v>
      </c>
      <c r="D55" s="308"/>
      <c r="E55" s="308"/>
      <c r="F55" s="308"/>
      <c r="G55" s="308"/>
      <c r="H55" s="308"/>
      <c r="I55" s="308"/>
      <c r="J55" s="308"/>
      <c r="K55" s="190"/>
    </row>
    <row r="56" spans="2:11" ht="12.75" customHeight="1">
      <c r="B56" s="189"/>
      <c r="C56" s="192"/>
      <c r="D56" s="192"/>
      <c r="E56" s="192"/>
      <c r="F56" s="192"/>
      <c r="G56" s="192"/>
      <c r="H56" s="192"/>
      <c r="I56" s="192"/>
      <c r="J56" s="192"/>
      <c r="K56" s="190"/>
    </row>
    <row r="57" spans="2:11" ht="15" customHeight="1">
      <c r="B57" s="189"/>
      <c r="C57" s="308" t="s">
        <v>1357</v>
      </c>
      <c r="D57" s="308"/>
      <c r="E57" s="308"/>
      <c r="F57" s="308"/>
      <c r="G57" s="308"/>
      <c r="H57" s="308"/>
      <c r="I57" s="308"/>
      <c r="J57" s="308"/>
      <c r="K57" s="190"/>
    </row>
    <row r="58" spans="2:11" ht="15" customHeight="1">
      <c r="B58" s="189"/>
      <c r="C58" s="194"/>
      <c r="D58" s="308" t="s">
        <v>1358</v>
      </c>
      <c r="E58" s="308"/>
      <c r="F58" s="308"/>
      <c r="G58" s="308"/>
      <c r="H58" s="308"/>
      <c r="I58" s="308"/>
      <c r="J58" s="308"/>
      <c r="K58" s="190"/>
    </row>
    <row r="59" spans="2:11" ht="15" customHeight="1">
      <c r="B59" s="189"/>
      <c r="C59" s="194"/>
      <c r="D59" s="308" t="s">
        <v>1359</v>
      </c>
      <c r="E59" s="308"/>
      <c r="F59" s="308"/>
      <c r="G59" s="308"/>
      <c r="H59" s="308"/>
      <c r="I59" s="308"/>
      <c r="J59" s="308"/>
      <c r="K59" s="190"/>
    </row>
    <row r="60" spans="2:11" ht="15" customHeight="1">
      <c r="B60" s="189"/>
      <c r="C60" s="194"/>
      <c r="D60" s="308" t="s">
        <v>1360</v>
      </c>
      <c r="E60" s="308"/>
      <c r="F60" s="308"/>
      <c r="G60" s="308"/>
      <c r="H60" s="308"/>
      <c r="I60" s="308"/>
      <c r="J60" s="308"/>
      <c r="K60" s="190"/>
    </row>
    <row r="61" spans="2:11" ht="15" customHeight="1">
      <c r="B61" s="189"/>
      <c r="C61" s="194"/>
      <c r="D61" s="308" t="s">
        <v>1361</v>
      </c>
      <c r="E61" s="308"/>
      <c r="F61" s="308"/>
      <c r="G61" s="308"/>
      <c r="H61" s="308"/>
      <c r="I61" s="308"/>
      <c r="J61" s="308"/>
      <c r="K61" s="190"/>
    </row>
    <row r="62" spans="2:11" ht="15" customHeight="1">
      <c r="B62" s="189"/>
      <c r="C62" s="194"/>
      <c r="D62" s="310" t="s">
        <v>1362</v>
      </c>
      <c r="E62" s="310"/>
      <c r="F62" s="310"/>
      <c r="G62" s="310"/>
      <c r="H62" s="310"/>
      <c r="I62" s="310"/>
      <c r="J62" s="310"/>
      <c r="K62" s="190"/>
    </row>
    <row r="63" spans="2:11" ht="15" customHeight="1">
      <c r="B63" s="189"/>
      <c r="C63" s="194"/>
      <c r="D63" s="308" t="s">
        <v>1363</v>
      </c>
      <c r="E63" s="308"/>
      <c r="F63" s="308"/>
      <c r="G63" s="308"/>
      <c r="H63" s="308"/>
      <c r="I63" s="308"/>
      <c r="J63" s="308"/>
      <c r="K63" s="190"/>
    </row>
    <row r="64" spans="2:11" ht="12.75" customHeight="1"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2:11" ht="15" customHeight="1">
      <c r="B65" s="189"/>
      <c r="C65" s="194"/>
      <c r="D65" s="308" t="s">
        <v>1364</v>
      </c>
      <c r="E65" s="308"/>
      <c r="F65" s="308"/>
      <c r="G65" s="308"/>
      <c r="H65" s="308"/>
      <c r="I65" s="308"/>
      <c r="J65" s="308"/>
      <c r="K65" s="190"/>
    </row>
    <row r="66" spans="2:11" ht="15" customHeight="1">
      <c r="B66" s="189"/>
      <c r="C66" s="194"/>
      <c r="D66" s="310" t="s">
        <v>1365</v>
      </c>
      <c r="E66" s="310"/>
      <c r="F66" s="310"/>
      <c r="G66" s="310"/>
      <c r="H66" s="310"/>
      <c r="I66" s="310"/>
      <c r="J66" s="310"/>
      <c r="K66" s="190"/>
    </row>
    <row r="67" spans="2:11" ht="15" customHeight="1">
      <c r="B67" s="189"/>
      <c r="C67" s="194"/>
      <c r="D67" s="308" t="s">
        <v>1366</v>
      </c>
      <c r="E67" s="308"/>
      <c r="F67" s="308"/>
      <c r="G67" s="308"/>
      <c r="H67" s="308"/>
      <c r="I67" s="308"/>
      <c r="J67" s="308"/>
      <c r="K67" s="190"/>
    </row>
    <row r="68" spans="2:11" ht="15" customHeight="1">
      <c r="B68" s="189"/>
      <c r="C68" s="194"/>
      <c r="D68" s="308" t="s">
        <v>1367</v>
      </c>
      <c r="E68" s="308"/>
      <c r="F68" s="308"/>
      <c r="G68" s="308"/>
      <c r="H68" s="308"/>
      <c r="I68" s="308"/>
      <c r="J68" s="308"/>
      <c r="K68" s="190"/>
    </row>
    <row r="69" spans="2:11" ht="15" customHeight="1">
      <c r="B69" s="189"/>
      <c r="C69" s="194"/>
      <c r="D69" s="308" t="s">
        <v>1368</v>
      </c>
      <c r="E69" s="308"/>
      <c r="F69" s="308"/>
      <c r="G69" s="308"/>
      <c r="H69" s="308"/>
      <c r="I69" s="308"/>
      <c r="J69" s="308"/>
      <c r="K69" s="190"/>
    </row>
    <row r="70" spans="2:11" ht="15" customHeight="1">
      <c r="B70" s="189"/>
      <c r="C70" s="194"/>
      <c r="D70" s="308" t="s">
        <v>1369</v>
      </c>
      <c r="E70" s="308"/>
      <c r="F70" s="308"/>
      <c r="G70" s="308"/>
      <c r="H70" s="308"/>
      <c r="I70" s="308"/>
      <c r="J70" s="308"/>
      <c r="K70" s="190"/>
    </row>
    <row r="71" spans="2:11" ht="12.7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2:11" ht="18.75" customHeight="1"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ht="45" customHeight="1">
      <c r="B75" s="206"/>
      <c r="C75" s="303" t="s">
        <v>1370</v>
      </c>
      <c r="D75" s="303"/>
      <c r="E75" s="303"/>
      <c r="F75" s="303"/>
      <c r="G75" s="303"/>
      <c r="H75" s="303"/>
      <c r="I75" s="303"/>
      <c r="J75" s="303"/>
      <c r="K75" s="207"/>
    </row>
    <row r="76" spans="2:11" ht="17.25" customHeight="1">
      <c r="B76" s="206"/>
      <c r="C76" s="208" t="s">
        <v>1371</v>
      </c>
      <c r="D76" s="208"/>
      <c r="E76" s="208"/>
      <c r="F76" s="208" t="s">
        <v>1372</v>
      </c>
      <c r="G76" s="209"/>
      <c r="H76" s="208" t="s">
        <v>54</v>
      </c>
      <c r="I76" s="208" t="s">
        <v>57</v>
      </c>
      <c r="J76" s="208" t="s">
        <v>1373</v>
      </c>
      <c r="K76" s="207"/>
    </row>
    <row r="77" spans="2:11" ht="17.25" customHeight="1">
      <c r="B77" s="206"/>
      <c r="C77" s="210" t="s">
        <v>1374</v>
      </c>
      <c r="D77" s="210"/>
      <c r="E77" s="210"/>
      <c r="F77" s="211" t="s">
        <v>1375</v>
      </c>
      <c r="G77" s="212"/>
      <c r="H77" s="210"/>
      <c r="I77" s="210"/>
      <c r="J77" s="210" t="s">
        <v>1376</v>
      </c>
      <c r="K77" s="207"/>
    </row>
    <row r="78" spans="2:1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ht="15" customHeight="1">
      <c r="B79" s="206"/>
      <c r="C79" s="195" t="s">
        <v>53</v>
      </c>
      <c r="D79" s="215"/>
      <c r="E79" s="215"/>
      <c r="F79" s="216" t="s">
        <v>1377</v>
      </c>
      <c r="G79" s="217"/>
      <c r="H79" s="195" t="s">
        <v>1378</v>
      </c>
      <c r="I79" s="195" t="s">
        <v>1379</v>
      </c>
      <c r="J79" s="195">
        <v>20</v>
      </c>
      <c r="K79" s="207"/>
    </row>
    <row r="80" spans="2:11" ht="15" customHeight="1">
      <c r="B80" s="206"/>
      <c r="C80" s="195" t="s">
        <v>1380</v>
      </c>
      <c r="D80" s="195"/>
      <c r="E80" s="195"/>
      <c r="F80" s="216" t="s">
        <v>1377</v>
      </c>
      <c r="G80" s="217"/>
      <c r="H80" s="195" t="s">
        <v>1381</v>
      </c>
      <c r="I80" s="195" t="s">
        <v>1379</v>
      </c>
      <c r="J80" s="195">
        <v>120</v>
      </c>
      <c r="K80" s="207"/>
    </row>
    <row r="81" spans="2:11" ht="15" customHeight="1">
      <c r="B81" s="218"/>
      <c r="C81" s="195" t="s">
        <v>1382</v>
      </c>
      <c r="D81" s="195"/>
      <c r="E81" s="195"/>
      <c r="F81" s="216" t="s">
        <v>1383</v>
      </c>
      <c r="G81" s="217"/>
      <c r="H81" s="195" t="s">
        <v>1384</v>
      </c>
      <c r="I81" s="195" t="s">
        <v>1379</v>
      </c>
      <c r="J81" s="195">
        <v>50</v>
      </c>
      <c r="K81" s="207"/>
    </row>
    <row r="82" spans="2:11" ht="15" customHeight="1">
      <c r="B82" s="218"/>
      <c r="C82" s="195" t="s">
        <v>1385</v>
      </c>
      <c r="D82" s="195"/>
      <c r="E82" s="195"/>
      <c r="F82" s="216" t="s">
        <v>1377</v>
      </c>
      <c r="G82" s="217"/>
      <c r="H82" s="195" t="s">
        <v>1386</v>
      </c>
      <c r="I82" s="195" t="s">
        <v>1387</v>
      </c>
      <c r="J82" s="195"/>
      <c r="K82" s="207"/>
    </row>
    <row r="83" spans="2:11" ht="15" customHeight="1">
      <c r="B83" s="218"/>
      <c r="C83" s="195" t="s">
        <v>1388</v>
      </c>
      <c r="D83" s="195"/>
      <c r="E83" s="195"/>
      <c r="F83" s="216" t="s">
        <v>1383</v>
      </c>
      <c r="G83" s="195"/>
      <c r="H83" s="195" t="s">
        <v>1389</v>
      </c>
      <c r="I83" s="195" t="s">
        <v>1379</v>
      </c>
      <c r="J83" s="195">
        <v>15</v>
      </c>
      <c r="K83" s="207"/>
    </row>
    <row r="84" spans="2:11" ht="15" customHeight="1">
      <c r="B84" s="218"/>
      <c r="C84" s="195" t="s">
        <v>1390</v>
      </c>
      <c r="D84" s="195"/>
      <c r="E84" s="195"/>
      <c r="F84" s="216" t="s">
        <v>1383</v>
      </c>
      <c r="G84" s="195"/>
      <c r="H84" s="195" t="s">
        <v>1391</v>
      </c>
      <c r="I84" s="195" t="s">
        <v>1379</v>
      </c>
      <c r="J84" s="195">
        <v>15</v>
      </c>
      <c r="K84" s="207"/>
    </row>
    <row r="85" spans="2:11" ht="15" customHeight="1">
      <c r="B85" s="218"/>
      <c r="C85" s="195" t="s">
        <v>1392</v>
      </c>
      <c r="D85" s="195"/>
      <c r="E85" s="195"/>
      <c r="F85" s="216" t="s">
        <v>1383</v>
      </c>
      <c r="G85" s="195"/>
      <c r="H85" s="195" t="s">
        <v>1393</v>
      </c>
      <c r="I85" s="195" t="s">
        <v>1379</v>
      </c>
      <c r="J85" s="195">
        <v>20</v>
      </c>
      <c r="K85" s="207"/>
    </row>
    <row r="86" spans="2:11" ht="15" customHeight="1">
      <c r="B86" s="218"/>
      <c r="C86" s="195" t="s">
        <v>1394</v>
      </c>
      <c r="D86" s="195"/>
      <c r="E86" s="195"/>
      <c r="F86" s="216" t="s">
        <v>1383</v>
      </c>
      <c r="G86" s="195"/>
      <c r="H86" s="195" t="s">
        <v>1395</v>
      </c>
      <c r="I86" s="195" t="s">
        <v>1379</v>
      </c>
      <c r="J86" s="195">
        <v>20</v>
      </c>
      <c r="K86" s="207"/>
    </row>
    <row r="87" spans="2:11" ht="15" customHeight="1">
      <c r="B87" s="218"/>
      <c r="C87" s="195" t="s">
        <v>1396</v>
      </c>
      <c r="D87" s="195"/>
      <c r="E87" s="195"/>
      <c r="F87" s="216" t="s">
        <v>1383</v>
      </c>
      <c r="G87" s="217"/>
      <c r="H87" s="195" t="s">
        <v>1397</v>
      </c>
      <c r="I87" s="195" t="s">
        <v>1379</v>
      </c>
      <c r="J87" s="195">
        <v>50</v>
      </c>
      <c r="K87" s="207"/>
    </row>
    <row r="88" spans="2:11" ht="15" customHeight="1">
      <c r="B88" s="218"/>
      <c r="C88" s="195" t="s">
        <v>1398</v>
      </c>
      <c r="D88" s="195"/>
      <c r="E88" s="195"/>
      <c r="F88" s="216" t="s">
        <v>1383</v>
      </c>
      <c r="G88" s="217"/>
      <c r="H88" s="195" t="s">
        <v>1399</v>
      </c>
      <c r="I88" s="195" t="s">
        <v>1379</v>
      </c>
      <c r="J88" s="195">
        <v>20</v>
      </c>
      <c r="K88" s="207"/>
    </row>
    <row r="89" spans="2:11" ht="15" customHeight="1">
      <c r="B89" s="218"/>
      <c r="C89" s="195" t="s">
        <v>1400</v>
      </c>
      <c r="D89" s="195"/>
      <c r="E89" s="195"/>
      <c r="F89" s="216" t="s">
        <v>1383</v>
      </c>
      <c r="G89" s="217"/>
      <c r="H89" s="195" t="s">
        <v>1401</v>
      </c>
      <c r="I89" s="195" t="s">
        <v>1379</v>
      </c>
      <c r="J89" s="195">
        <v>20</v>
      </c>
      <c r="K89" s="207"/>
    </row>
    <row r="90" spans="2:11" ht="15" customHeight="1">
      <c r="B90" s="218"/>
      <c r="C90" s="195" t="s">
        <v>1402</v>
      </c>
      <c r="D90" s="195"/>
      <c r="E90" s="195"/>
      <c r="F90" s="216" t="s">
        <v>1383</v>
      </c>
      <c r="G90" s="217"/>
      <c r="H90" s="195" t="s">
        <v>1403</v>
      </c>
      <c r="I90" s="195" t="s">
        <v>1379</v>
      </c>
      <c r="J90" s="195">
        <v>50</v>
      </c>
      <c r="K90" s="207"/>
    </row>
    <row r="91" spans="2:11" ht="15" customHeight="1">
      <c r="B91" s="218"/>
      <c r="C91" s="195" t="s">
        <v>1404</v>
      </c>
      <c r="D91" s="195"/>
      <c r="E91" s="195"/>
      <c r="F91" s="216" t="s">
        <v>1383</v>
      </c>
      <c r="G91" s="217"/>
      <c r="H91" s="195" t="s">
        <v>1404</v>
      </c>
      <c r="I91" s="195" t="s">
        <v>1379</v>
      </c>
      <c r="J91" s="195">
        <v>50</v>
      </c>
      <c r="K91" s="207"/>
    </row>
    <row r="92" spans="2:11" ht="15" customHeight="1">
      <c r="B92" s="218"/>
      <c r="C92" s="195" t="s">
        <v>1405</v>
      </c>
      <c r="D92" s="195"/>
      <c r="E92" s="195"/>
      <c r="F92" s="216" t="s">
        <v>1383</v>
      </c>
      <c r="G92" s="217"/>
      <c r="H92" s="195" t="s">
        <v>1406</v>
      </c>
      <c r="I92" s="195" t="s">
        <v>1379</v>
      </c>
      <c r="J92" s="195">
        <v>255</v>
      </c>
      <c r="K92" s="207"/>
    </row>
    <row r="93" spans="2:11" ht="15" customHeight="1">
      <c r="B93" s="218"/>
      <c r="C93" s="195" t="s">
        <v>1407</v>
      </c>
      <c r="D93" s="195"/>
      <c r="E93" s="195"/>
      <c r="F93" s="216" t="s">
        <v>1377</v>
      </c>
      <c r="G93" s="217"/>
      <c r="H93" s="195" t="s">
        <v>1408</v>
      </c>
      <c r="I93" s="195" t="s">
        <v>1409</v>
      </c>
      <c r="J93" s="195"/>
      <c r="K93" s="207"/>
    </row>
    <row r="94" spans="2:11" ht="15" customHeight="1">
      <c r="B94" s="218"/>
      <c r="C94" s="195" t="s">
        <v>1410</v>
      </c>
      <c r="D94" s="195"/>
      <c r="E94" s="195"/>
      <c r="F94" s="216" t="s">
        <v>1377</v>
      </c>
      <c r="G94" s="217"/>
      <c r="H94" s="195" t="s">
        <v>1411</v>
      </c>
      <c r="I94" s="195" t="s">
        <v>1412</v>
      </c>
      <c r="J94" s="195"/>
      <c r="K94" s="207"/>
    </row>
    <row r="95" spans="2:11" ht="15" customHeight="1">
      <c r="B95" s="218"/>
      <c r="C95" s="195" t="s">
        <v>1413</v>
      </c>
      <c r="D95" s="195"/>
      <c r="E95" s="195"/>
      <c r="F95" s="216" t="s">
        <v>1377</v>
      </c>
      <c r="G95" s="217"/>
      <c r="H95" s="195" t="s">
        <v>1413</v>
      </c>
      <c r="I95" s="195" t="s">
        <v>1412</v>
      </c>
      <c r="J95" s="195"/>
      <c r="K95" s="207"/>
    </row>
    <row r="96" spans="2:11" ht="15" customHeight="1">
      <c r="B96" s="218"/>
      <c r="C96" s="195" t="s">
        <v>38</v>
      </c>
      <c r="D96" s="195"/>
      <c r="E96" s="195"/>
      <c r="F96" s="216" t="s">
        <v>1377</v>
      </c>
      <c r="G96" s="217"/>
      <c r="H96" s="195" t="s">
        <v>1414</v>
      </c>
      <c r="I96" s="195" t="s">
        <v>1412</v>
      </c>
      <c r="J96" s="195"/>
      <c r="K96" s="207"/>
    </row>
    <row r="97" spans="2:11" ht="15" customHeight="1">
      <c r="B97" s="218"/>
      <c r="C97" s="195" t="s">
        <v>48</v>
      </c>
      <c r="D97" s="195"/>
      <c r="E97" s="195"/>
      <c r="F97" s="216" t="s">
        <v>1377</v>
      </c>
      <c r="G97" s="217"/>
      <c r="H97" s="195" t="s">
        <v>1415</v>
      </c>
      <c r="I97" s="195" t="s">
        <v>1412</v>
      </c>
      <c r="J97" s="195"/>
      <c r="K97" s="207"/>
    </row>
    <row r="98" spans="2:11" ht="15" customHeight="1">
      <c r="B98" s="219"/>
      <c r="C98" s="220"/>
      <c r="D98" s="220"/>
      <c r="E98" s="220"/>
      <c r="F98" s="220"/>
      <c r="G98" s="220"/>
      <c r="H98" s="220"/>
      <c r="I98" s="220"/>
      <c r="J98" s="220"/>
      <c r="K98" s="221"/>
    </row>
    <row r="99" spans="2:11" ht="18.7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2"/>
    </row>
    <row r="100" spans="2:1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ht="45" customHeight="1">
      <c r="B102" s="206"/>
      <c r="C102" s="303" t="s">
        <v>1416</v>
      </c>
      <c r="D102" s="303"/>
      <c r="E102" s="303"/>
      <c r="F102" s="303"/>
      <c r="G102" s="303"/>
      <c r="H102" s="303"/>
      <c r="I102" s="303"/>
      <c r="J102" s="303"/>
      <c r="K102" s="207"/>
    </row>
    <row r="103" spans="2:11" ht="17.25" customHeight="1">
      <c r="B103" s="206"/>
      <c r="C103" s="208" t="s">
        <v>1371</v>
      </c>
      <c r="D103" s="208"/>
      <c r="E103" s="208"/>
      <c r="F103" s="208" t="s">
        <v>1372</v>
      </c>
      <c r="G103" s="209"/>
      <c r="H103" s="208" t="s">
        <v>54</v>
      </c>
      <c r="I103" s="208" t="s">
        <v>57</v>
      </c>
      <c r="J103" s="208" t="s">
        <v>1373</v>
      </c>
      <c r="K103" s="207"/>
    </row>
    <row r="104" spans="2:11" ht="17.25" customHeight="1">
      <c r="B104" s="206"/>
      <c r="C104" s="210" t="s">
        <v>1374</v>
      </c>
      <c r="D104" s="210"/>
      <c r="E104" s="210"/>
      <c r="F104" s="211" t="s">
        <v>1375</v>
      </c>
      <c r="G104" s="212"/>
      <c r="H104" s="210"/>
      <c r="I104" s="210"/>
      <c r="J104" s="210" t="s">
        <v>1376</v>
      </c>
      <c r="K104" s="207"/>
    </row>
    <row r="105" spans="2:11" ht="5.25" customHeight="1">
      <c r="B105" s="206"/>
      <c r="C105" s="208"/>
      <c r="D105" s="208"/>
      <c r="E105" s="208"/>
      <c r="F105" s="208"/>
      <c r="G105" s="224"/>
      <c r="H105" s="208"/>
      <c r="I105" s="208"/>
      <c r="J105" s="208"/>
      <c r="K105" s="207"/>
    </row>
    <row r="106" spans="2:11" ht="15" customHeight="1">
      <c r="B106" s="206"/>
      <c r="C106" s="195" t="s">
        <v>53</v>
      </c>
      <c r="D106" s="215"/>
      <c r="E106" s="215"/>
      <c r="F106" s="216" t="s">
        <v>1377</v>
      </c>
      <c r="G106" s="195"/>
      <c r="H106" s="195" t="s">
        <v>1417</v>
      </c>
      <c r="I106" s="195" t="s">
        <v>1379</v>
      </c>
      <c r="J106" s="195">
        <v>20</v>
      </c>
      <c r="K106" s="207"/>
    </row>
    <row r="107" spans="2:11" ht="15" customHeight="1">
      <c r="B107" s="206"/>
      <c r="C107" s="195" t="s">
        <v>1380</v>
      </c>
      <c r="D107" s="195"/>
      <c r="E107" s="195"/>
      <c r="F107" s="216" t="s">
        <v>1377</v>
      </c>
      <c r="G107" s="195"/>
      <c r="H107" s="195" t="s">
        <v>1417</v>
      </c>
      <c r="I107" s="195" t="s">
        <v>1379</v>
      </c>
      <c r="J107" s="195">
        <v>120</v>
      </c>
      <c r="K107" s="207"/>
    </row>
    <row r="108" spans="2:11" ht="15" customHeight="1">
      <c r="B108" s="218"/>
      <c r="C108" s="195" t="s">
        <v>1382</v>
      </c>
      <c r="D108" s="195"/>
      <c r="E108" s="195"/>
      <c r="F108" s="216" t="s">
        <v>1383</v>
      </c>
      <c r="G108" s="195"/>
      <c r="H108" s="195" t="s">
        <v>1417</v>
      </c>
      <c r="I108" s="195" t="s">
        <v>1379</v>
      </c>
      <c r="J108" s="195">
        <v>50</v>
      </c>
      <c r="K108" s="207"/>
    </row>
    <row r="109" spans="2:11" ht="15" customHeight="1">
      <c r="B109" s="218"/>
      <c r="C109" s="195" t="s">
        <v>1385</v>
      </c>
      <c r="D109" s="195"/>
      <c r="E109" s="195"/>
      <c r="F109" s="216" t="s">
        <v>1377</v>
      </c>
      <c r="G109" s="195"/>
      <c r="H109" s="195" t="s">
        <v>1417</v>
      </c>
      <c r="I109" s="195" t="s">
        <v>1387</v>
      </c>
      <c r="J109" s="195"/>
      <c r="K109" s="207"/>
    </row>
    <row r="110" spans="2:11" ht="15" customHeight="1">
      <c r="B110" s="218"/>
      <c r="C110" s="195" t="s">
        <v>1396</v>
      </c>
      <c r="D110" s="195"/>
      <c r="E110" s="195"/>
      <c r="F110" s="216" t="s">
        <v>1383</v>
      </c>
      <c r="G110" s="195"/>
      <c r="H110" s="195" t="s">
        <v>1417</v>
      </c>
      <c r="I110" s="195" t="s">
        <v>1379</v>
      </c>
      <c r="J110" s="195">
        <v>50</v>
      </c>
      <c r="K110" s="207"/>
    </row>
    <row r="111" spans="2:11" ht="15" customHeight="1">
      <c r="B111" s="218"/>
      <c r="C111" s="195" t="s">
        <v>1404</v>
      </c>
      <c r="D111" s="195"/>
      <c r="E111" s="195"/>
      <c r="F111" s="216" t="s">
        <v>1383</v>
      </c>
      <c r="G111" s="195"/>
      <c r="H111" s="195" t="s">
        <v>1417</v>
      </c>
      <c r="I111" s="195" t="s">
        <v>1379</v>
      </c>
      <c r="J111" s="195">
        <v>50</v>
      </c>
      <c r="K111" s="207"/>
    </row>
    <row r="112" spans="2:11" ht="15" customHeight="1">
      <c r="B112" s="218"/>
      <c r="C112" s="195" t="s">
        <v>1402</v>
      </c>
      <c r="D112" s="195"/>
      <c r="E112" s="195"/>
      <c r="F112" s="216" t="s">
        <v>1383</v>
      </c>
      <c r="G112" s="195"/>
      <c r="H112" s="195" t="s">
        <v>1417</v>
      </c>
      <c r="I112" s="195" t="s">
        <v>1379</v>
      </c>
      <c r="J112" s="195">
        <v>50</v>
      </c>
      <c r="K112" s="207"/>
    </row>
    <row r="113" spans="2:11" ht="15" customHeight="1">
      <c r="B113" s="218"/>
      <c r="C113" s="195" t="s">
        <v>53</v>
      </c>
      <c r="D113" s="195"/>
      <c r="E113" s="195"/>
      <c r="F113" s="216" t="s">
        <v>1377</v>
      </c>
      <c r="G113" s="195"/>
      <c r="H113" s="195" t="s">
        <v>1418</v>
      </c>
      <c r="I113" s="195" t="s">
        <v>1379</v>
      </c>
      <c r="J113" s="195">
        <v>20</v>
      </c>
      <c r="K113" s="207"/>
    </row>
    <row r="114" spans="2:11" ht="15" customHeight="1">
      <c r="B114" s="218"/>
      <c r="C114" s="195" t="s">
        <v>1419</v>
      </c>
      <c r="D114" s="195"/>
      <c r="E114" s="195"/>
      <c r="F114" s="216" t="s">
        <v>1377</v>
      </c>
      <c r="G114" s="195"/>
      <c r="H114" s="195" t="s">
        <v>1420</v>
      </c>
      <c r="I114" s="195" t="s">
        <v>1379</v>
      </c>
      <c r="J114" s="195">
        <v>120</v>
      </c>
      <c r="K114" s="207"/>
    </row>
    <row r="115" spans="2:11" ht="15" customHeight="1">
      <c r="B115" s="218"/>
      <c r="C115" s="195" t="s">
        <v>38</v>
      </c>
      <c r="D115" s="195"/>
      <c r="E115" s="195"/>
      <c r="F115" s="216" t="s">
        <v>1377</v>
      </c>
      <c r="G115" s="195"/>
      <c r="H115" s="195" t="s">
        <v>1421</v>
      </c>
      <c r="I115" s="195" t="s">
        <v>1412</v>
      </c>
      <c r="J115" s="195"/>
      <c r="K115" s="207"/>
    </row>
    <row r="116" spans="2:11" ht="15" customHeight="1">
      <c r="B116" s="218"/>
      <c r="C116" s="195" t="s">
        <v>48</v>
      </c>
      <c r="D116" s="195"/>
      <c r="E116" s="195"/>
      <c r="F116" s="216" t="s">
        <v>1377</v>
      </c>
      <c r="G116" s="195"/>
      <c r="H116" s="195" t="s">
        <v>1422</v>
      </c>
      <c r="I116" s="195" t="s">
        <v>1412</v>
      </c>
      <c r="J116" s="195"/>
      <c r="K116" s="207"/>
    </row>
    <row r="117" spans="2:11" ht="15" customHeight="1">
      <c r="B117" s="218"/>
      <c r="C117" s="195" t="s">
        <v>57</v>
      </c>
      <c r="D117" s="195"/>
      <c r="E117" s="195"/>
      <c r="F117" s="216" t="s">
        <v>1377</v>
      </c>
      <c r="G117" s="195"/>
      <c r="H117" s="195" t="s">
        <v>1423</v>
      </c>
      <c r="I117" s="195" t="s">
        <v>1424</v>
      </c>
      <c r="J117" s="195"/>
      <c r="K117" s="207"/>
    </row>
    <row r="118" spans="2:11" ht="15" customHeight="1">
      <c r="B118" s="219"/>
      <c r="C118" s="225"/>
      <c r="D118" s="225"/>
      <c r="E118" s="225"/>
      <c r="F118" s="225"/>
      <c r="G118" s="225"/>
      <c r="H118" s="225"/>
      <c r="I118" s="225"/>
      <c r="J118" s="225"/>
      <c r="K118" s="221"/>
    </row>
    <row r="119" spans="2:11" ht="18.75" customHeight="1">
      <c r="B119" s="226"/>
      <c r="C119" s="227"/>
      <c r="D119" s="227"/>
      <c r="E119" s="227"/>
      <c r="F119" s="228"/>
      <c r="G119" s="227"/>
      <c r="H119" s="227"/>
      <c r="I119" s="227"/>
      <c r="J119" s="227"/>
      <c r="K119" s="226"/>
    </row>
    <row r="120" spans="2:1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ht="7.5" customHeight="1">
      <c r="B121" s="229"/>
      <c r="C121" s="230"/>
      <c r="D121" s="230"/>
      <c r="E121" s="230"/>
      <c r="F121" s="230"/>
      <c r="G121" s="230"/>
      <c r="H121" s="230"/>
      <c r="I121" s="230"/>
      <c r="J121" s="230"/>
      <c r="K121" s="231"/>
    </row>
    <row r="122" spans="2:11" ht="45" customHeight="1">
      <c r="B122" s="232"/>
      <c r="C122" s="304" t="s">
        <v>1425</v>
      </c>
      <c r="D122" s="304"/>
      <c r="E122" s="304"/>
      <c r="F122" s="304"/>
      <c r="G122" s="304"/>
      <c r="H122" s="304"/>
      <c r="I122" s="304"/>
      <c r="J122" s="304"/>
      <c r="K122" s="233"/>
    </row>
    <row r="123" spans="2:11" ht="17.25" customHeight="1">
      <c r="B123" s="234"/>
      <c r="C123" s="208" t="s">
        <v>1371</v>
      </c>
      <c r="D123" s="208"/>
      <c r="E123" s="208"/>
      <c r="F123" s="208" t="s">
        <v>1372</v>
      </c>
      <c r="G123" s="209"/>
      <c r="H123" s="208" t="s">
        <v>54</v>
      </c>
      <c r="I123" s="208" t="s">
        <v>57</v>
      </c>
      <c r="J123" s="208" t="s">
        <v>1373</v>
      </c>
      <c r="K123" s="235"/>
    </row>
    <row r="124" spans="2:11" ht="17.25" customHeight="1">
      <c r="B124" s="234"/>
      <c r="C124" s="210" t="s">
        <v>1374</v>
      </c>
      <c r="D124" s="210"/>
      <c r="E124" s="210"/>
      <c r="F124" s="211" t="s">
        <v>1375</v>
      </c>
      <c r="G124" s="212"/>
      <c r="H124" s="210"/>
      <c r="I124" s="210"/>
      <c r="J124" s="210" t="s">
        <v>1376</v>
      </c>
      <c r="K124" s="235"/>
    </row>
    <row r="125" spans="2:11" ht="5.25" customHeight="1">
      <c r="B125" s="236"/>
      <c r="C125" s="213"/>
      <c r="D125" s="213"/>
      <c r="E125" s="213"/>
      <c r="F125" s="213"/>
      <c r="G125" s="237"/>
      <c r="H125" s="213"/>
      <c r="I125" s="213"/>
      <c r="J125" s="213"/>
      <c r="K125" s="238"/>
    </row>
    <row r="126" spans="2:11" ht="15" customHeight="1">
      <c r="B126" s="236"/>
      <c r="C126" s="195" t="s">
        <v>1380</v>
      </c>
      <c r="D126" s="215"/>
      <c r="E126" s="215"/>
      <c r="F126" s="216" t="s">
        <v>1377</v>
      </c>
      <c r="G126" s="195"/>
      <c r="H126" s="195" t="s">
        <v>1417</v>
      </c>
      <c r="I126" s="195" t="s">
        <v>1379</v>
      </c>
      <c r="J126" s="195">
        <v>120</v>
      </c>
      <c r="K126" s="239"/>
    </row>
    <row r="127" spans="2:11" ht="15" customHeight="1">
      <c r="B127" s="236"/>
      <c r="C127" s="195" t="s">
        <v>1426</v>
      </c>
      <c r="D127" s="195"/>
      <c r="E127" s="195"/>
      <c r="F127" s="216" t="s">
        <v>1377</v>
      </c>
      <c r="G127" s="195"/>
      <c r="H127" s="195" t="s">
        <v>1427</v>
      </c>
      <c r="I127" s="195" t="s">
        <v>1379</v>
      </c>
      <c r="J127" s="195" t="s">
        <v>1428</v>
      </c>
      <c r="K127" s="239"/>
    </row>
    <row r="128" spans="2:11" ht="15" customHeight="1">
      <c r="B128" s="236"/>
      <c r="C128" s="195" t="s">
        <v>1325</v>
      </c>
      <c r="D128" s="195"/>
      <c r="E128" s="195"/>
      <c r="F128" s="216" t="s">
        <v>1377</v>
      </c>
      <c r="G128" s="195"/>
      <c r="H128" s="195" t="s">
        <v>1429</v>
      </c>
      <c r="I128" s="195" t="s">
        <v>1379</v>
      </c>
      <c r="J128" s="195" t="s">
        <v>1428</v>
      </c>
      <c r="K128" s="239"/>
    </row>
    <row r="129" spans="2:11" ht="15" customHeight="1">
      <c r="B129" s="236"/>
      <c r="C129" s="195" t="s">
        <v>1388</v>
      </c>
      <c r="D129" s="195"/>
      <c r="E129" s="195"/>
      <c r="F129" s="216" t="s">
        <v>1383</v>
      </c>
      <c r="G129" s="195"/>
      <c r="H129" s="195" t="s">
        <v>1389</v>
      </c>
      <c r="I129" s="195" t="s">
        <v>1379</v>
      </c>
      <c r="J129" s="195">
        <v>15</v>
      </c>
      <c r="K129" s="239"/>
    </row>
    <row r="130" spans="2:11" ht="15" customHeight="1">
      <c r="B130" s="236"/>
      <c r="C130" s="195" t="s">
        <v>1390</v>
      </c>
      <c r="D130" s="195"/>
      <c r="E130" s="195"/>
      <c r="F130" s="216" t="s">
        <v>1383</v>
      </c>
      <c r="G130" s="195"/>
      <c r="H130" s="195" t="s">
        <v>1391</v>
      </c>
      <c r="I130" s="195" t="s">
        <v>1379</v>
      </c>
      <c r="J130" s="195">
        <v>15</v>
      </c>
      <c r="K130" s="239"/>
    </row>
    <row r="131" spans="2:11" ht="15" customHeight="1">
      <c r="B131" s="236"/>
      <c r="C131" s="195" t="s">
        <v>1392</v>
      </c>
      <c r="D131" s="195"/>
      <c r="E131" s="195"/>
      <c r="F131" s="216" t="s">
        <v>1383</v>
      </c>
      <c r="G131" s="195"/>
      <c r="H131" s="195" t="s">
        <v>1393</v>
      </c>
      <c r="I131" s="195" t="s">
        <v>1379</v>
      </c>
      <c r="J131" s="195">
        <v>20</v>
      </c>
      <c r="K131" s="239"/>
    </row>
    <row r="132" spans="2:11" ht="15" customHeight="1">
      <c r="B132" s="236"/>
      <c r="C132" s="195" t="s">
        <v>1394</v>
      </c>
      <c r="D132" s="195"/>
      <c r="E132" s="195"/>
      <c r="F132" s="216" t="s">
        <v>1383</v>
      </c>
      <c r="G132" s="195"/>
      <c r="H132" s="195" t="s">
        <v>1395</v>
      </c>
      <c r="I132" s="195" t="s">
        <v>1379</v>
      </c>
      <c r="J132" s="195">
        <v>20</v>
      </c>
      <c r="K132" s="239"/>
    </row>
    <row r="133" spans="2:11" ht="15" customHeight="1">
      <c r="B133" s="236"/>
      <c r="C133" s="195" t="s">
        <v>1382</v>
      </c>
      <c r="D133" s="195"/>
      <c r="E133" s="195"/>
      <c r="F133" s="216" t="s">
        <v>1383</v>
      </c>
      <c r="G133" s="195"/>
      <c r="H133" s="195" t="s">
        <v>1417</v>
      </c>
      <c r="I133" s="195" t="s">
        <v>1379</v>
      </c>
      <c r="J133" s="195">
        <v>50</v>
      </c>
      <c r="K133" s="239"/>
    </row>
    <row r="134" spans="2:11" ht="15" customHeight="1">
      <c r="B134" s="236"/>
      <c r="C134" s="195" t="s">
        <v>1396</v>
      </c>
      <c r="D134" s="195"/>
      <c r="E134" s="195"/>
      <c r="F134" s="216" t="s">
        <v>1383</v>
      </c>
      <c r="G134" s="195"/>
      <c r="H134" s="195" t="s">
        <v>1417</v>
      </c>
      <c r="I134" s="195" t="s">
        <v>1379</v>
      </c>
      <c r="J134" s="195">
        <v>50</v>
      </c>
      <c r="K134" s="239"/>
    </row>
    <row r="135" spans="2:11" ht="15" customHeight="1">
      <c r="B135" s="236"/>
      <c r="C135" s="195" t="s">
        <v>1402</v>
      </c>
      <c r="D135" s="195"/>
      <c r="E135" s="195"/>
      <c r="F135" s="216" t="s">
        <v>1383</v>
      </c>
      <c r="G135" s="195"/>
      <c r="H135" s="195" t="s">
        <v>1417</v>
      </c>
      <c r="I135" s="195" t="s">
        <v>1379</v>
      </c>
      <c r="J135" s="195">
        <v>50</v>
      </c>
      <c r="K135" s="239"/>
    </row>
    <row r="136" spans="2:11" ht="15" customHeight="1">
      <c r="B136" s="236"/>
      <c r="C136" s="195" t="s">
        <v>1404</v>
      </c>
      <c r="D136" s="195"/>
      <c r="E136" s="195"/>
      <c r="F136" s="216" t="s">
        <v>1383</v>
      </c>
      <c r="G136" s="195"/>
      <c r="H136" s="195" t="s">
        <v>1417</v>
      </c>
      <c r="I136" s="195" t="s">
        <v>1379</v>
      </c>
      <c r="J136" s="195">
        <v>50</v>
      </c>
      <c r="K136" s="239"/>
    </row>
    <row r="137" spans="2:11" ht="15" customHeight="1">
      <c r="B137" s="236"/>
      <c r="C137" s="195" t="s">
        <v>1405</v>
      </c>
      <c r="D137" s="195"/>
      <c r="E137" s="195"/>
      <c r="F137" s="216" t="s">
        <v>1383</v>
      </c>
      <c r="G137" s="195"/>
      <c r="H137" s="195" t="s">
        <v>1430</v>
      </c>
      <c r="I137" s="195" t="s">
        <v>1379</v>
      </c>
      <c r="J137" s="195">
        <v>255</v>
      </c>
      <c r="K137" s="239"/>
    </row>
    <row r="138" spans="2:11" ht="15" customHeight="1">
      <c r="B138" s="236"/>
      <c r="C138" s="195" t="s">
        <v>1407</v>
      </c>
      <c r="D138" s="195"/>
      <c r="E138" s="195"/>
      <c r="F138" s="216" t="s">
        <v>1377</v>
      </c>
      <c r="G138" s="195"/>
      <c r="H138" s="195" t="s">
        <v>1431</v>
      </c>
      <c r="I138" s="195" t="s">
        <v>1409</v>
      </c>
      <c r="J138" s="195"/>
      <c r="K138" s="239"/>
    </row>
    <row r="139" spans="2:11" ht="15" customHeight="1">
      <c r="B139" s="236"/>
      <c r="C139" s="195" t="s">
        <v>1410</v>
      </c>
      <c r="D139" s="195"/>
      <c r="E139" s="195"/>
      <c r="F139" s="216" t="s">
        <v>1377</v>
      </c>
      <c r="G139" s="195"/>
      <c r="H139" s="195" t="s">
        <v>1432</v>
      </c>
      <c r="I139" s="195" t="s">
        <v>1412</v>
      </c>
      <c r="J139" s="195"/>
      <c r="K139" s="239"/>
    </row>
    <row r="140" spans="2:11" ht="15" customHeight="1">
      <c r="B140" s="236"/>
      <c r="C140" s="195" t="s">
        <v>1413</v>
      </c>
      <c r="D140" s="195"/>
      <c r="E140" s="195"/>
      <c r="F140" s="216" t="s">
        <v>1377</v>
      </c>
      <c r="G140" s="195"/>
      <c r="H140" s="195" t="s">
        <v>1413</v>
      </c>
      <c r="I140" s="195" t="s">
        <v>1412</v>
      </c>
      <c r="J140" s="195"/>
      <c r="K140" s="239"/>
    </row>
    <row r="141" spans="2:11" ht="15" customHeight="1">
      <c r="B141" s="236"/>
      <c r="C141" s="195" t="s">
        <v>38</v>
      </c>
      <c r="D141" s="195"/>
      <c r="E141" s="195"/>
      <c r="F141" s="216" t="s">
        <v>1377</v>
      </c>
      <c r="G141" s="195"/>
      <c r="H141" s="195" t="s">
        <v>1433</v>
      </c>
      <c r="I141" s="195" t="s">
        <v>1412</v>
      </c>
      <c r="J141" s="195"/>
      <c r="K141" s="239"/>
    </row>
    <row r="142" spans="2:11" ht="15" customHeight="1">
      <c r="B142" s="236"/>
      <c r="C142" s="195" t="s">
        <v>1434</v>
      </c>
      <c r="D142" s="195"/>
      <c r="E142" s="195"/>
      <c r="F142" s="216" t="s">
        <v>1377</v>
      </c>
      <c r="G142" s="195"/>
      <c r="H142" s="195" t="s">
        <v>1435</v>
      </c>
      <c r="I142" s="195" t="s">
        <v>1412</v>
      </c>
      <c r="J142" s="195"/>
      <c r="K142" s="239"/>
    </row>
    <row r="143" spans="2:11" ht="15" customHeight="1">
      <c r="B143" s="240"/>
      <c r="C143" s="241"/>
      <c r="D143" s="241"/>
      <c r="E143" s="241"/>
      <c r="F143" s="241"/>
      <c r="G143" s="241"/>
      <c r="H143" s="241"/>
      <c r="I143" s="241"/>
      <c r="J143" s="241"/>
      <c r="K143" s="242"/>
    </row>
    <row r="144" spans="2:11" ht="18.75" customHeight="1">
      <c r="B144" s="227"/>
      <c r="C144" s="227"/>
      <c r="D144" s="227"/>
      <c r="E144" s="227"/>
      <c r="F144" s="228"/>
      <c r="G144" s="227"/>
      <c r="H144" s="227"/>
      <c r="I144" s="227"/>
      <c r="J144" s="227"/>
      <c r="K144" s="227"/>
    </row>
    <row r="145" spans="2:1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ht="45" customHeight="1">
      <c r="B147" s="206"/>
      <c r="C147" s="303" t="s">
        <v>1436</v>
      </c>
      <c r="D147" s="303"/>
      <c r="E147" s="303"/>
      <c r="F147" s="303"/>
      <c r="G147" s="303"/>
      <c r="H147" s="303"/>
      <c r="I147" s="303"/>
      <c r="J147" s="303"/>
      <c r="K147" s="207"/>
    </row>
    <row r="148" spans="2:11" ht="17.25" customHeight="1">
      <c r="B148" s="206"/>
      <c r="C148" s="208" t="s">
        <v>1371</v>
      </c>
      <c r="D148" s="208"/>
      <c r="E148" s="208"/>
      <c r="F148" s="208" t="s">
        <v>1372</v>
      </c>
      <c r="G148" s="209"/>
      <c r="H148" s="208" t="s">
        <v>54</v>
      </c>
      <c r="I148" s="208" t="s">
        <v>57</v>
      </c>
      <c r="J148" s="208" t="s">
        <v>1373</v>
      </c>
      <c r="K148" s="207"/>
    </row>
    <row r="149" spans="2:11" ht="17.25" customHeight="1">
      <c r="B149" s="206"/>
      <c r="C149" s="210" t="s">
        <v>1374</v>
      </c>
      <c r="D149" s="210"/>
      <c r="E149" s="210"/>
      <c r="F149" s="211" t="s">
        <v>1375</v>
      </c>
      <c r="G149" s="212"/>
      <c r="H149" s="210"/>
      <c r="I149" s="210"/>
      <c r="J149" s="210" t="s">
        <v>1376</v>
      </c>
      <c r="K149" s="207"/>
    </row>
    <row r="150" spans="2:11" ht="5.25" customHeight="1">
      <c r="B150" s="218"/>
      <c r="C150" s="213"/>
      <c r="D150" s="213"/>
      <c r="E150" s="213"/>
      <c r="F150" s="213"/>
      <c r="G150" s="214"/>
      <c r="H150" s="213"/>
      <c r="I150" s="213"/>
      <c r="J150" s="213"/>
      <c r="K150" s="239"/>
    </row>
    <row r="151" spans="2:11" ht="15" customHeight="1">
      <c r="B151" s="218"/>
      <c r="C151" s="243" t="s">
        <v>1380</v>
      </c>
      <c r="D151" s="195"/>
      <c r="E151" s="195"/>
      <c r="F151" s="244" t="s">
        <v>1377</v>
      </c>
      <c r="G151" s="195"/>
      <c r="H151" s="243" t="s">
        <v>1417</v>
      </c>
      <c r="I151" s="243" t="s">
        <v>1379</v>
      </c>
      <c r="J151" s="243">
        <v>120</v>
      </c>
      <c r="K151" s="239"/>
    </row>
    <row r="152" spans="2:11" ht="15" customHeight="1">
      <c r="B152" s="218"/>
      <c r="C152" s="243" t="s">
        <v>1426</v>
      </c>
      <c r="D152" s="195"/>
      <c r="E152" s="195"/>
      <c r="F152" s="244" t="s">
        <v>1377</v>
      </c>
      <c r="G152" s="195"/>
      <c r="H152" s="243" t="s">
        <v>1437</v>
      </c>
      <c r="I152" s="243" t="s">
        <v>1379</v>
      </c>
      <c r="J152" s="243" t="s">
        <v>1428</v>
      </c>
      <c r="K152" s="239"/>
    </row>
    <row r="153" spans="2:11" ht="15" customHeight="1">
      <c r="B153" s="218"/>
      <c r="C153" s="243" t="s">
        <v>1325</v>
      </c>
      <c r="D153" s="195"/>
      <c r="E153" s="195"/>
      <c r="F153" s="244" t="s">
        <v>1377</v>
      </c>
      <c r="G153" s="195"/>
      <c r="H153" s="243" t="s">
        <v>1438</v>
      </c>
      <c r="I153" s="243" t="s">
        <v>1379</v>
      </c>
      <c r="J153" s="243" t="s">
        <v>1428</v>
      </c>
      <c r="K153" s="239"/>
    </row>
    <row r="154" spans="2:11" ht="15" customHeight="1">
      <c r="B154" s="218"/>
      <c r="C154" s="243" t="s">
        <v>1382</v>
      </c>
      <c r="D154" s="195"/>
      <c r="E154" s="195"/>
      <c r="F154" s="244" t="s">
        <v>1383</v>
      </c>
      <c r="G154" s="195"/>
      <c r="H154" s="243" t="s">
        <v>1417</v>
      </c>
      <c r="I154" s="243" t="s">
        <v>1379</v>
      </c>
      <c r="J154" s="243">
        <v>50</v>
      </c>
      <c r="K154" s="239"/>
    </row>
    <row r="155" spans="2:11" ht="15" customHeight="1">
      <c r="B155" s="218"/>
      <c r="C155" s="243" t="s">
        <v>1385</v>
      </c>
      <c r="D155" s="195"/>
      <c r="E155" s="195"/>
      <c r="F155" s="244" t="s">
        <v>1377</v>
      </c>
      <c r="G155" s="195"/>
      <c r="H155" s="243" t="s">
        <v>1417</v>
      </c>
      <c r="I155" s="243" t="s">
        <v>1387</v>
      </c>
      <c r="J155" s="243"/>
      <c r="K155" s="239"/>
    </row>
    <row r="156" spans="2:11" ht="15" customHeight="1">
      <c r="B156" s="218"/>
      <c r="C156" s="243" t="s">
        <v>1396</v>
      </c>
      <c r="D156" s="195"/>
      <c r="E156" s="195"/>
      <c r="F156" s="244" t="s">
        <v>1383</v>
      </c>
      <c r="G156" s="195"/>
      <c r="H156" s="243" t="s">
        <v>1417</v>
      </c>
      <c r="I156" s="243" t="s">
        <v>1379</v>
      </c>
      <c r="J156" s="243">
        <v>50</v>
      </c>
      <c r="K156" s="239"/>
    </row>
    <row r="157" spans="2:11" ht="15" customHeight="1">
      <c r="B157" s="218"/>
      <c r="C157" s="243" t="s">
        <v>1404</v>
      </c>
      <c r="D157" s="195"/>
      <c r="E157" s="195"/>
      <c r="F157" s="244" t="s">
        <v>1383</v>
      </c>
      <c r="G157" s="195"/>
      <c r="H157" s="243" t="s">
        <v>1417</v>
      </c>
      <c r="I157" s="243" t="s">
        <v>1379</v>
      </c>
      <c r="J157" s="243">
        <v>50</v>
      </c>
      <c r="K157" s="239"/>
    </row>
    <row r="158" spans="2:11" ht="15" customHeight="1">
      <c r="B158" s="218"/>
      <c r="C158" s="243" t="s">
        <v>1402</v>
      </c>
      <c r="D158" s="195"/>
      <c r="E158" s="195"/>
      <c r="F158" s="244" t="s">
        <v>1383</v>
      </c>
      <c r="G158" s="195"/>
      <c r="H158" s="243" t="s">
        <v>1417</v>
      </c>
      <c r="I158" s="243" t="s">
        <v>1379</v>
      </c>
      <c r="J158" s="243">
        <v>50</v>
      </c>
      <c r="K158" s="239"/>
    </row>
    <row r="159" spans="2:11" ht="15" customHeight="1">
      <c r="B159" s="218"/>
      <c r="C159" s="243" t="s">
        <v>96</v>
      </c>
      <c r="D159" s="195"/>
      <c r="E159" s="195"/>
      <c r="F159" s="244" t="s">
        <v>1377</v>
      </c>
      <c r="G159" s="195"/>
      <c r="H159" s="243" t="s">
        <v>1439</v>
      </c>
      <c r="I159" s="243" t="s">
        <v>1379</v>
      </c>
      <c r="J159" s="243" t="s">
        <v>1440</v>
      </c>
      <c r="K159" s="239"/>
    </row>
    <row r="160" spans="2:11" ht="15" customHeight="1">
      <c r="B160" s="218"/>
      <c r="C160" s="243" t="s">
        <v>1441</v>
      </c>
      <c r="D160" s="195"/>
      <c r="E160" s="195"/>
      <c r="F160" s="244" t="s">
        <v>1377</v>
      </c>
      <c r="G160" s="195"/>
      <c r="H160" s="243" t="s">
        <v>1442</v>
      </c>
      <c r="I160" s="243" t="s">
        <v>1412</v>
      </c>
      <c r="J160" s="243"/>
      <c r="K160" s="239"/>
    </row>
    <row r="161" spans="2:11" ht="15" customHeight="1">
      <c r="B161" s="245"/>
      <c r="C161" s="225"/>
      <c r="D161" s="225"/>
      <c r="E161" s="225"/>
      <c r="F161" s="225"/>
      <c r="G161" s="225"/>
      <c r="H161" s="225"/>
      <c r="I161" s="225"/>
      <c r="J161" s="225"/>
      <c r="K161" s="246"/>
    </row>
    <row r="162" spans="2:11" ht="18.75" customHeight="1">
      <c r="B162" s="227"/>
      <c r="C162" s="237"/>
      <c r="D162" s="237"/>
      <c r="E162" s="237"/>
      <c r="F162" s="247"/>
      <c r="G162" s="237"/>
      <c r="H162" s="237"/>
      <c r="I162" s="237"/>
      <c r="J162" s="237"/>
      <c r="K162" s="227"/>
    </row>
    <row r="163" spans="2:1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ht="45" customHeight="1">
      <c r="B165" s="187"/>
      <c r="C165" s="304" t="s">
        <v>1443</v>
      </c>
      <c r="D165" s="304"/>
      <c r="E165" s="304"/>
      <c r="F165" s="304"/>
      <c r="G165" s="304"/>
      <c r="H165" s="304"/>
      <c r="I165" s="304"/>
      <c r="J165" s="304"/>
      <c r="K165" s="188"/>
    </row>
    <row r="166" spans="2:11" ht="17.25" customHeight="1">
      <c r="B166" s="187"/>
      <c r="C166" s="208" t="s">
        <v>1371</v>
      </c>
      <c r="D166" s="208"/>
      <c r="E166" s="208"/>
      <c r="F166" s="208" t="s">
        <v>1372</v>
      </c>
      <c r="G166" s="248"/>
      <c r="H166" s="249" t="s">
        <v>54</v>
      </c>
      <c r="I166" s="249" t="s">
        <v>57</v>
      </c>
      <c r="J166" s="208" t="s">
        <v>1373</v>
      </c>
      <c r="K166" s="188"/>
    </row>
    <row r="167" spans="2:11" ht="17.25" customHeight="1">
      <c r="B167" s="189"/>
      <c r="C167" s="210" t="s">
        <v>1374</v>
      </c>
      <c r="D167" s="210"/>
      <c r="E167" s="210"/>
      <c r="F167" s="211" t="s">
        <v>1375</v>
      </c>
      <c r="G167" s="250"/>
      <c r="H167" s="251"/>
      <c r="I167" s="251"/>
      <c r="J167" s="210" t="s">
        <v>1376</v>
      </c>
      <c r="K167" s="190"/>
    </row>
    <row r="168" spans="2:11" ht="5.25" customHeight="1">
      <c r="B168" s="218"/>
      <c r="C168" s="213"/>
      <c r="D168" s="213"/>
      <c r="E168" s="213"/>
      <c r="F168" s="213"/>
      <c r="G168" s="214"/>
      <c r="H168" s="213"/>
      <c r="I168" s="213"/>
      <c r="J168" s="213"/>
      <c r="K168" s="239"/>
    </row>
    <row r="169" spans="2:11" ht="15" customHeight="1">
      <c r="B169" s="218"/>
      <c r="C169" s="195" t="s">
        <v>1380</v>
      </c>
      <c r="D169" s="195"/>
      <c r="E169" s="195"/>
      <c r="F169" s="216" t="s">
        <v>1377</v>
      </c>
      <c r="G169" s="195"/>
      <c r="H169" s="195" t="s">
        <v>1417</v>
      </c>
      <c r="I169" s="195" t="s">
        <v>1379</v>
      </c>
      <c r="J169" s="195">
        <v>120</v>
      </c>
      <c r="K169" s="239"/>
    </row>
    <row r="170" spans="2:11" ht="15" customHeight="1">
      <c r="B170" s="218"/>
      <c r="C170" s="195" t="s">
        <v>1426</v>
      </c>
      <c r="D170" s="195"/>
      <c r="E170" s="195"/>
      <c r="F170" s="216" t="s">
        <v>1377</v>
      </c>
      <c r="G170" s="195"/>
      <c r="H170" s="195" t="s">
        <v>1427</v>
      </c>
      <c r="I170" s="195" t="s">
        <v>1379</v>
      </c>
      <c r="J170" s="195" t="s">
        <v>1428</v>
      </c>
      <c r="K170" s="239"/>
    </row>
    <row r="171" spans="2:11" ht="15" customHeight="1">
      <c r="B171" s="218"/>
      <c r="C171" s="195" t="s">
        <v>1325</v>
      </c>
      <c r="D171" s="195"/>
      <c r="E171" s="195"/>
      <c r="F171" s="216" t="s">
        <v>1377</v>
      </c>
      <c r="G171" s="195"/>
      <c r="H171" s="195" t="s">
        <v>1444</v>
      </c>
      <c r="I171" s="195" t="s">
        <v>1379</v>
      </c>
      <c r="J171" s="195" t="s">
        <v>1428</v>
      </c>
      <c r="K171" s="239"/>
    </row>
    <row r="172" spans="2:11" ht="15" customHeight="1">
      <c r="B172" s="218"/>
      <c r="C172" s="195" t="s">
        <v>1382</v>
      </c>
      <c r="D172" s="195"/>
      <c r="E172" s="195"/>
      <c r="F172" s="216" t="s">
        <v>1383</v>
      </c>
      <c r="G172" s="195"/>
      <c r="H172" s="195" t="s">
        <v>1444</v>
      </c>
      <c r="I172" s="195" t="s">
        <v>1379</v>
      </c>
      <c r="J172" s="195">
        <v>50</v>
      </c>
      <c r="K172" s="239"/>
    </row>
    <row r="173" spans="2:11" ht="15" customHeight="1">
      <c r="B173" s="218"/>
      <c r="C173" s="195" t="s">
        <v>1385</v>
      </c>
      <c r="D173" s="195"/>
      <c r="E173" s="195"/>
      <c r="F173" s="216" t="s">
        <v>1377</v>
      </c>
      <c r="G173" s="195"/>
      <c r="H173" s="195" t="s">
        <v>1444</v>
      </c>
      <c r="I173" s="195" t="s">
        <v>1387</v>
      </c>
      <c r="J173" s="195"/>
      <c r="K173" s="239"/>
    </row>
    <row r="174" spans="2:11" ht="15" customHeight="1">
      <c r="B174" s="218"/>
      <c r="C174" s="195" t="s">
        <v>1396</v>
      </c>
      <c r="D174" s="195"/>
      <c r="E174" s="195"/>
      <c r="F174" s="216" t="s">
        <v>1383</v>
      </c>
      <c r="G174" s="195"/>
      <c r="H174" s="195" t="s">
        <v>1444</v>
      </c>
      <c r="I174" s="195" t="s">
        <v>1379</v>
      </c>
      <c r="J174" s="195">
        <v>50</v>
      </c>
      <c r="K174" s="239"/>
    </row>
    <row r="175" spans="2:11" ht="15" customHeight="1">
      <c r="B175" s="218"/>
      <c r="C175" s="195" t="s">
        <v>1404</v>
      </c>
      <c r="D175" s="195"/>
      <c r="E175" s="195"/>
      <c r="F175" s="216" t="s">
        <v>1383</v>
      </c>
      <c r="G175" s="195"/>
      <c r="H175" s="195" t="s">
        <v>1444</v>
      </c>
      <c r="I175" s="195" t="s">
        <v>1379</v>
      </c>
      <c r="J175" s="195">
        <v>50</v>
      </c>
      <c r="K175" s="239"/>
    </row>
    <row r="176" spans="2:11" ht="15" customHeight="1">
      <c r="B176" s="218"/>
      <c r="C176" s="195" t="s">
        <v>1402</v>
      </c>
      <c r="D176" s="195"/>
      <c r="E176" s="195"/>
      <c r="F176" s="216" t="s">
        <v>1383</v>
      </c>
      <c r="G176" s="195"/>
      <c r="H176" s="195" t="s">
        <v>1444</v>
      </c>
      <c r="I176" s="195" t="s">
        <v>1379</v>
      </c>
      <c r="J176" s="195">
        <v>50</v>
      </c>
      <c r="K176" s="239"/>
    </row>
    <row r="177" spans="2:11" ht="15" customHeight="1">
      <c r="B177" s="218"/>
      <c r="C177" s="195" t="s">
        <v>107</v>
      </c>
      <c r="D177" s="195"/>
      <c r="E177" s="195"/>
      <c r="F177" s="216" t="s">
        <v>1377</v>
      </c>
      <c r="G177" s="195"/>
      <c r="H177" s="195" t="s">
        <v>1445</v>
      </c>
      <c r="I177" s="195" t="s">
        <v>1446</v>
      </c>
      <c r="J177" s="195"/>
      <c r="K177" s="239"/>
    </row>
    <row r="178" spans="2:11" ht="15" customHeight="1">
      <c r="B178" s="218"/>
      <c r="C178" s="195" t="s">
        <v>57</v>
      </c>
      <c r="D178" s="195"/>
      <c r="E178" s="195"/>
      <c r="F178" s="216" t="s">
        <v>1377</v>
      </c>
      <c r="G178" s="195"/>
      <c r="H178" s="195" t="s">
        <v>1447</v>
      </c>
      <c r="I178" s="195" t="s">
        <v>1448</v>
      </c>
      <c r="J178" s="195">
        <v>1</v>
      </c>
      <c r="K178" s="239"/>
    </row>
    <row r="179" spans="2:11" ht="15" customHeight="1">
      <c r="B179" s="218"/>
      <c r="C179" s="195" t="s">
        <v>53</v>
      </c>
      <c r="D179" s="195"/>
      <c r="E179" s="195"/>
      <c r="F179" s="216" t="s">
        <v>1377</v>
      </c>
      <c r="G179" s="195"/>
      <c r="H179" s="195" t="s">
        <v>1449</v>
      </c>
      <c r="I179" s="195" t="s">
        <v>1379</v>
      </c>
      <c r="J179" s="195">
        <v>20</v>
      </c>
      <c r="K179" s="239"/>
    </row>
    <row r="180" spans="2:11" ht="15" customHeight="1">
      <c r="B180" s="218"/>
      <c r="C180" s="195" t="s">
        <v>54</v>
      </c>
      <c r="D180" s="195"/>
      <c r="E180" s="195"/>
      <c r="F180" s="216" t="s">
        <v>1377</v>
      </c>
      <c r="G180" s="195"/>
      <c r="H180" s="195" t="s">
        <v>1450</v>
      </c>
      <c r="I180" s="195" t="s">
        <v>1379</v>
      </c>
      <c r="J180" s="195">
        <v>255</v>
      </c>
      <c r="K180" s="239"/>
    </row>
    <row r="181" spans="2:11" ht="15" customHeight="1">
      <c r="B181" s="218"/>
      <c r="C181" s="195" t="s">
        <v>108</v>
      </c>
      <c r="D181" s="195"/>
      <c r="E181" s="195"/>
      <c r="F181" s="216" t="s">
        <v>1377</v>
      </c>
      <c r="G181" s="195"/>
      <c r="H181" s="195" t="s">
        <v>1341</v>
      </c>
      <c r="I181" s="195" t="s">
        <v>1379</v>
      </c>
      <c r="J181" s="195">
        <v>10</v>
      </c>
      <c r="K181" s="239"/>
    </row>
    <row r="182" spans="2:11" ht="15" customHeight="1">
      <c r="B182" s="218"/>
      <c r="C182" s="195" t="s">
        <v>109</v>
      </c>
      <c r="D182" s="195"/>
      <c r="E182" s="195"/>
      <c r="F182" s="216" t="s">
        <v>1377</v>
      </c>
      <c r="G182" s="195"/>
      <c r="H182" s="195" t="s">
        <v>1451</v>
      </c>
      <c r="I182" s="195" t="s">
        <v>1412</v>
      </c>
      <c r="J182" s="195"/>
      <c r="K182" s="239"/>
    </row>
    <row r="183" spans="2:11" ht="15" customHeight="1">
      <c r="B183" s="218"/>
      <c r="C183" s="195" t="s">
        <v>1452</v>
      </c>
      <c r="D183" s="195"/>
      <c r="E183" s="195"/>
      <c r="F183" s="216" t="s">
        <v>1377</v>
      </c>
      <c r="G183" s="195"/>
      <c r="H183" s="195" t="s">
        <v>1453</v>
      </c>
      <c r="I183" s="195" t="s">
        <v>1412</v>
      </c>
      <c r="J183" s="195"/>
      <c r="K183" s="239"/>
    </row>
    <row r="184" spans="2:11" ht="15" customHeight="1">
      <c r="B184" s="218"/>
      <c r="C184" s="195" t="s">
        <v>1441</v>
      </c>
      <c r="D184" s="195"/>
      <c r="E184" s="195"/>
      <c r="F184" s="216" t="s">
        <v>1377</v>
      </c>
      <c r="G184" s="195"/>
      <c r="H184" s="195" t="s">
        <v>1454</v>
      </c>
      <c r="I184" s="195" t="s">
        <v>1412</v>
      </c>
      <c r="J184" s="195"/>
      <c r="K184" s="239"/>
    </row>
    <row r="185" spans="2:11" ht="15" customHeight="1">
      <c r="B185" s="218"/>
      <c r="C185" s="195" t="s">
        <v>111</v>
      </c>
      <c r="D185" s="195"/>
      <c r="E185" s="195"/>
      <c r="F185" s="216" t="s">
        <v>1383</v>
      </c>
      <c r="G185" s="195"/>
      <c r="H185" s="195" t="s">
        <v>1455</v>
      </c>
      <c r="I185" s="195" t="s">
        <v>1379</v>
      </c>
      <c r="J185" s="195">
        <v>50</v>
      </c>
      <c r="K185" s="239"/>
    </row>
    <row r="186" spans="2:11" ht="15" customHeight="1">
      <c r="B186" s="218"/>
      <c r="C186" s="195" t="s">
        <v>1456</v>
      </c>
      <c r="D186" s="195"/>
      <c r="E186" s="195"/>
      <c r="F186" s="216" t="s">
        <v>1383</v>
      </c>
      <c r="G186" s="195"/>
      <c r="H186" s="195" t="s">
        <v>1457</v>
      </c>
      <c r="I186" s="195" t="s">
        <v>1458</v>
      </c>
      <c r="J186" s="195"/>
      <c r="K186" s="239"/>
    </row>
    <row r="187" spans="2:11" ht="15" customHeight="1">
      <c r="B187" s="218"/>
      <c r="C187" s="195" t="s">
        <v>1459</v>
      </c>
      <c r="D187" s="195"/>
      <c r="E187" s="195"/>
      <c r="F187" s="216" t="s">
        <v>1383</v>
      </c>
      <c r="G187" s="195"/>
      <c r="H187" s="195" t="s">
        <v>1460</v>
      </c>
      <c r="I187" s="195" t="s">
        <v>1458</v>
      </c>
      <c r="J187" s="195"/>
      <c r="K187" s="239"/>
    </row>
    <row r="188" spans="2:11" ht="15" customHeight="1">
      <c r="B188" s="218"/>
      <c r="C188" s="195" t="s">
        <v>1461</v>
      </c>
      <c r="D188" s="195"/>
      <c r="E188" s="195"/>
      <c r="F188" s="216" t="s">
        <v>1383</v>
      </c>
      <c r="G188" s="195"/>
      <c r="H188" s="195" t="s">
        <v>1462</v>
      </c>
      <c r="I188" s="195" t="s">
        <v>1458</v>
      </c>
      <c r="J188" s="195"/>
      <c r="K188" s="239"/>
    </row>
    <row r="189" spans="2:11" ht="15" customHeight="1">
      <c r="B189" s="218"/>
      <c r="C189" s="252" t="s">
        <v>1463</v>
      </c>
      <c r="D189" s="195"/>
      <c r="E189" s="195"/>
      <c r="F189" s="216" t="s">
        <v>1383</v>
      </c>
      <c r="G189" s="195"/>
      <c r="H189" s="195" t="s">
        <v>1464</v>
      </c>
      <c r="I189" s="195" t="s">
        <v>1465</v>
      </c>
      <c r="J189" s="253" t="s">
        <v>1466</v>
      </c>
      <c r="K189" s="239"/>
    </row>
    <row r="190" spans="2:11" ht="15" customHeight="1">
      <c r="B190" s="218"/>
      <c r="C190" s="252" t="s">
        <v>42</v>
      </c>
      <c r="D190" s="195"/>
      <c r="E190" s="195"/>
      <c r="F190" s="216" t="s">
        <v>1377</v>
      </c>
      <c r="G190" s="195"/>
      <c r="H190" s="192" t="s">
        <v>1467</v>
      </c>
      <c r="I190" s="195" t="s">
        <v>1468</v>
      </c>
      <c r="J190" s="195"/>
      <c r="K190" s="239"/>
    </row>
    <row r="191" spans="2:11" ht="15" customHeight="1">
      <c r="B191" s="218"/>
      <c r="C191" s="252" t="s">
        <v>1469</v>
      </c>
      <c r="D191" s="195"/>
      <c r="E191" s="195"/>
      <c r="F191" s="216" t="s">
        <v>1377</v>
      </c>
      <c r="G191" s="195"/>
      <c r="H191" s="195" t="s">
        <v>1470</v>
      </c>
      <c r="I191" s="195" t="s">
        <v>1412</v>
      </c>
      <c r="J191" s="195"/>
      <c r="K191" s="239"/>
    </row>
    <row r="192" spans="2:11" ht="15" customHeight="1">
      <c r="B192" s="218"/>
      <c r="C192" s="252" t="s">
        <v>1471</v>
      </c>
      <c r="D192" s="195"/>
      <c r="E192" s="195"/>
      <c r="F192" s="216" t="s">
        <v>1377</v>
      </c>
      <c r="G192" s="195"/>
      <c r="H192" s="195" t="s">
        <v>1472</v>
      </c>
      <c r="I192" s="195" t="s">
        <v>1412</v>
      </c>
      <c r="J192" s="195"/>
      <c r="K192" s="239"/>
    </row>
    <row r="193" spans="2:11" ht="15" customHeight="1">
      <c r="B193" s="218"/>
      <c r="C193" s="252" t="s">
        <v>1473</v>
      </c>
      <c r="D193" s="195"/>
      <c r="E193" s="195"/>
      <c r="F193" s="216" t="s">
        <v>1383</v>
      </c>
      <c r="G193" s="195"/>
      <c r="H193" s="195" t="s">
        <v>1474</v>
      </c>
      <c r="I193" s="195" t="s">
        <v>1412</v>
      </c>
      <c r="J193" s="195"/>
      <c r="K193" s="239"/>
    </row>
    <row r="194" spans="2:11" ht="15" customHeight="1">
      <c r="B194" s="245"/>
      <c r="C194" s="254"/>
      <c r="D194" s="225"/>
      <c r="E194" s="225"/>
      <c r="F194" s="225"/>
      <c r="G194" s="225"/>
      <c r="H194" s="225"/>
      <c r="I194" s="225"/>
      <c r="J194" s="225"/>
      <c r="K194" s="246"/>
    </row>
    <row r="195" spans="2:11" ht="18.75" customHeight="1">
      <c r="B195" s="227"/>
      <c r="C195" s="237"/>
      <c r="D195" s="237"/>
      <c r="E195" s="237"/>
      <c r="F195" s="247"/>
      <c r="G195" s="237"/>
      <c r="H195" s="237"/>
      <c r="I195" s="237"/>
      <c r="J195" s="237"/>
      <c r="K195" s="227"/>
    </row>
    <row r="196" spans="2:11" ht="18.75" customHeight="1">
      <c r="B196" s="227"/>
      <c r="C196" s="237"/>
      <c r="D196" s="237"/>
      <c r="E196" s="237"/>
      <c r="F196" s="247"/>
      <c r="G196" s="237"/>
      <c r="H196" s="237"/>
      <c r="I196" s="237"/>
      <c r="J196" s="237"/>
      <c r="K196" s="227"/>
    </row>
    <row r="197" spans="2:1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ht="13.5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ht="21">
      <c r="B199" s="187"/>
      <c r="C199" s="304" t="s">
        <v>1475</v>
      </c>
      <c r="D199" s="304"/>
      <c r="E199" s="304"/>
      <c r="F199" s="304"/>
      <c r="G199" s="304"/>
      <c r="H199" s="304"/>
      <c r="I199" s="304"/>
      <c r="J199" s="304"/>
      <c r="K199" s="188"/>
    </row>
    <row r="200" spans="2:11" ht="25.5" customHeight="1">
      <c r="B200" s="187"/>
      <c r="C200" s="255" t="s">
        <v>1476</v>
      </c>
      <c r="D200" s="255"/>
      <c r="E200" s="255"/>
      <c r="F200" s="255" t="s">
        <v>1477</v>
      </c>
      <c r="G200" s="256"/>
      <c r="H200" s="305" t="s">
        <v>1478</v>
      </c>
      <c r="I200" s="305"/>
      <c r="J200" s="305"/>
      <c r="K200" s="188"/>
    </row>
    <row r="201" spans="2:11" ht="5.25" customHeight="1">
      <c r="B201" s="218"/>
      <c r="C201" s="213"/>
      <c r="D201" s="213"/>
      <c r="E201" s="213"/>
      <c r="F201" s="213"/>
      <c r="G201" s="237"/>
      <c r="H201" s="213"/>
      <c r="I201" s="213"/>
      <c r="J201" s="213"/>
      <c r="K201" s="239"/>
    </row>
    <row r="202" spans="2:11" ht="15" customHeight="1">
      <c r="B202" s="218"/>
      <c r="C202" s="195" t="s">
        <v>1468</v>
      </c>
      <c r="D202" s="195"/>
      <c r="E202" s="195"/>
      <c r="F202" s="216" t="s">
        <v>43</v>
      </c>
      <c r="G202" s="195"/>
      <c r="H202" s="306" t="s">
        <v>1479</v>
      </c>
      <c r="I202" s="306"/>
      <c r="J202" s="306"/>
      <c r="K202" s="239"/>
    </row>
    <row r="203" spans="2:11" ht="15" customHeight="1">
      <c r="B203" s="218"/>
      <c r="C203" s="195"/>
      <c r="D203" s="195"/>
      <c r="E203" s="195"/>
      <c r="F203" s="216" t="s">
        <v>44</v>
      </c>
      <c r="G203" s="195"/>
      <c r="H203" s="306" t="s">
        <v>1480</v>
      </c>
      <c r="I203" s="306"/>
      <c r="J203" s="306"/>
      <c r="K203" s="239"/>
    </row>
    <row r="204" spans="2:11" ht="15" customHeight="1">
      <c r="B204" s="218"/>
      <c r="C204" s="195"/>
      <c r="D204" s="195"/>
      <c r="E204" s="195"/>
      <c r="F204" s="216" t="s">
        <v>47</v>
      </c>
      <c r="G204" s="195"/>
      <c r="H204" s="306" t="s">
        <v>1481</v>
      </c>
      <c r="I204" s="306"/>
      <c r="J204" s="306"/>
      <c r="K204" s="239"/>
    </row>
    <row r="205" spans="2:11" ht="15" customHeight="1">
      <c r="B205" s="218"/>
      <c r="C205" s="195"/>
      <c r="D205" s="195"/>
      <c r="E205" s="195"/>
      <c r="F205" s="216" t="s">
        <v>45</v>
      </c>
      <c r="G205" s="195"/>
      <c r="H205" s="306" t="s">
        <v>1482</v>
      </c>
      <c r="I205" s="306"/>
      <c r="J205" s="306"/>
      <c r="K205" s="239"/>
    </row>
    <row r="206" spans="2:11" ht="15" customHeight="1">
      <c r="B206" s="218"/>
      <c r="C206" s="195"/>
      <c r="D206" s="195"/>
      <c r="E206" s="195"/>
      <c r="F206" s="216" t="s">
        <v>46</v>
      </c>
      <c r="G206" s="195"/>
      <c r="H206" s="306" t="s">
        <v>1483</v>
      </c>
      <c r="I206" s="306"/>
      <c r="J206" s="306"/>
      <c r="K206" s="239"/>
    </row>
    <row r="207" spans="2:11" ht="15" customHeight="1">
      <c r="B207" s="218"/>
      <c r="C207" s="195"/>
      <c r="D207" s="195"/>
      <c r="E207" s="195"/>
      <c r="F207" s="216"/>
      <c r="G207" s="195"/>
      <c r="H207" s="195"/>
      <c r="I207" s="195"/>
      <c r="J207" s="195"/>
      <c r="K207" s="239"/>
    </row>
    <row r="208" spans="2:11" ht="15" customHeight="1">
      <c r="B208" s="218"/>
      <c r="C208" s="195" t="s">
        <v>1424</v>
      </c>
      <c r="D208" s="195"/>
      <c r="E208" s="195"/>
      <c r="F208" s="216" t="s">
        <v>79</v>
      </c>
      <c r="G208" s="195"/>
      <c r="H208" s="306" t="s">
        <v>1484</v>
      </c>
      <c r="I208" s="306"/>
      <c r="J208" s="306"/>
      <c r="K208" s="239"/>
    </row>
    <row r="209" spans="2:11" ht="15" customHeight="1">
      <c r="B209" s="218"/>
      <c r="C209" s="195"/>
      <c r="D209" s="195"/>
      <c r="E209" s="195"/>
      <c r="F209" s="216" t="s">
        <v>1321</v>
      </c>
      <c r="G209" s="195"/>
      <c r="H209" s="306" t="s">
        <v>1322</v>
      </c>
      <c r="I209" s="306"/>
      <c r="J209" s="306"/>
      <c r="K209" s="239"/>
    </row>
    <row r="210" spans="2:11" ht="15" customHeight="1">
      <c r="B210" s="218"/>
      <c r="C210" s="195"/>
      <c r="D210" s="195"/>
      <c r="E210" s="195"/>
      <c r="F210" s="216" t="s">
        <v>1319</v>
      </c>
      <c r="G210" s="195"/>
      <c r="H210" s="306" t="s">
        <v>1485</v>
      </c>
      <c r="I210" s="306"/>
      <c r="J210" s="306"/>
      <c r="K210" s="239"/>
    </row>
    <row r="211" spans="2:11" ht="15" customHeight="1">
      <c r="B211" s="257"/>
      <c r="C211" s="195"/>
      <c r="D211" s="195"/>
      <c r="E211" s="195"/>
      <c r="F211" s="216" t="s">
        <v>89</v>
      </c>
      <c r="G211" s="252"/>
      <c r="H211" s="307" t="s">
        <v>90</v>
      </c>
      <c r="I211" s="307"/>
      <c r="J211" s="307"/>
      <c r="K211" s="258"/>
    </row>
    <row r="212" spans="2:11" ht="15" customHeight="1">
      <c r="B212" s="257"/>
      <c r="C212" s="195"/>
      <c r="D212" s="195"/>
      <c r="E212" s="195"/>
      <c r="F212" s="216" t="s">
        <v>1323</v>
      </c>
      <c r="G212" s="252"/>
      <c r="H212" s="307" t="s">
        <v>1486</v>
      </c>
      <c r="I212" s="307"/>
      <c r="J212" s="307"/>
      <c r="K212" s="258"/>
    </row>
    <row r="213" spans="2:11" ht="15" customHeight="1">
      <c r="B213" s="257"/>
      <c r="C213" s="195"/>
      <c r="D213" s="195"/>
      <c r="E213" s="195"/>
      <c r="F213" s="216"/>
      <c r="G213" s="252"/>
      <c r="H213" s="243"/>
      <c r="I213" s="243"/>
      <c r="J213" s="243"/>
      <c r="K213" s="258"/>
    </row>
    <row r="214" spans="2:11" ht="15" customHeight="1">
      <c r="B214" s="257"/>
      <c r="C214" s="195" t="s">
        <v>1448</v>
      </c>
      <c r="D214" s="195"/>
      <c r="E214" s="195"/>
      <c r="F214" s="216">
        <v>1</v>
      </c>
      <c r="G214" s="252"/>
      <c r="H214" s="307" t="s">
        <v>1487</v>
      </c>
      <c r="I214" s="307"/>
      <c r="J214" s="307"/>
      <c r="K214" s="258"/>
    </row>
    <row r="215" spans="2:11" ht="15" customHeight="1">
      <c r="B215" s="257"/>
      <c r="C215" s="195"/>
      <c r="D215" s="195"/>
      <c r="E215" s="195"/>
      <c r="F215" s="216">
        <v>2</v>
      </c>
      <c r="G215" s="252"/>
      <c r="H215" s="307" t="s">
        <v>1488</v>
      </c>
      <c r="I215" s="307"/>
      <c r="J215" s="307"/>
      <c r="K215" s="258"/>
    </row>
    <row r="216" spans="2:11" ht="15" customHeight="1">
      <c r="B216" s="257"/>
      <c r="C216" s="195"/>
      <c r="D216" s="195"/>
      <c r="E216" s="195"/>
      <c r="F216" s="216">
        <v>3</v>
      </c>
      <c r="G216" s="252"/>
      <c r="H216" s="307" t="s">
        <v>1489</v>
      </c>
      <c r="I216" s="307"/>
      <c r="J216" s="307"/>
      <c r="K216" s="258"/>
    </row>
    <row r="217" spans="2:11" ht="15" customHeight="1">
      <c r="B217" s="257"/>
      <c r="C217" s="195"/>
      <c r="D217" s="195"/>
      <c r="E217" s="195"/>
      <c r="F217" s="216">
        <v>4</v>
      </c>
      <c r="G217" s="252"/>
      <c r="H217" s="307" t="s">
        <v>1490</v>
      </c>
      <c r="I217" s="307"/>
      <c r="J217" s="307"/>
      <c r="K217" s="258"/>
    </row>
    <row r="218" spans="2:11" ht="12.75" customHeight="1">
      <c r="B218" s="259"/>
      <c r="C218" s="260"/>
      <c r="D218" s="260"/>
      <c r="E218" s="260"/>
      <c r="F218" s="260"/>
      <c r="G218" s="260"/>
      <c r="H218" s="260"/>
      <c r="I218" s="260"/>
      <c r="J218" s="260"/>
      <c r="K218" s="26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Wojčiková</dc:creator>
  <cp:keywords/>
  <dc:description/>
  <cp:lastModifiedBy>Lysáková Kateřina, Mgr.</cp:lastModifiedBy>
  <dcterms:created xsi:type="dcterms:W3CDTF">2023-01-05T12:10:44Z</dcterms:created>
  <dcterms:modified xsi:type="dcterms:W3CDTF">2023-10-17T07:55:13Z</dcterms:modified>
  <cp:category/>
  <cp:version/>
  <cp:contentType/>
  <cp:contentStatus/>
</cp:coreProperties>
</file>