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defaultThemeVersion="166925"/>
  <mc:AlternateContent xmlns:mc="http://schemas.openxmlformats.org/markup-compatibility/2006">
    <mc:Choice Requires="x15">
      <x15ac:absPath xmlns:x15ac="http://schemas.microsoft.com/office/spreadsheetml/2010/11/ac" url="I:\Magistrát\Odbor dopravy 2023\Veřejné zakázky\56. Drážďanská geoprůzkumy\"/>
    </mc:Choice>
  </mc:AlternateContent>
  <xr:revisionPtr revIDLastSave="0" documentId="13_ncr:1_{FE40BF5D-BD7C-4F3B-A623-06A6E75CA75A}" xr6:coauthVersionLast="47" xr6:coauthVersionMax="47" xr10:uidLastSave="{00000000-0000-0000-0000-000000000000}"/>
  <bookViews>
    <workbookView xWindow="-120" yWindow="-120" windowWidth="20730" windowHeight="11760" xr2:uid="{150E44AD-21C6-4F09-A1E1-F1A6670EB727}"/>
  </bookViews>
  <sheets>
    <sheet name="Lis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66" i="1" l="1"/>
  <c r="G65" i="1"/>
  <c r="G64" i="1"/>
  <c r="G63" i="1"/>
  <c r="G62" i="1"/>
  <c r="G61" i="1"/>
  <c r="G58" i="1"/>
  <c r="G59" i="1" s="1"/>
  <c r="G55" i="1"/>
  <c r="G54" i="1"/>
  <c r="G53" i="1"/>
  <c r="G52" i="1"/>
  <c r="G51" i="1"/>
  <c r="G48" i="1"/>
  <c r="G47" i="1"/>
  <c r="G46" i="1"/>
  <c r="G45" i="1"/>
  <c r="G44" i="1"/>
  <c r="G49" i="1" s="1"/>
  <c r="G41" i="1"/>
  <c r="G40" i="1"/>
  <c r="G39" i="1"/>
  <c r="G38" i="1"/>
  <c r="G42" i="1" s="1"/>
  <c r="G35" i="1"/>
  <c r="G34" i="1"/>
  <c r="G33" i="1"/>
  <c r="G32" i="1"/>
  <c r="G31" i="1"/>
  <c r="G28" i="1"/>
  <c r="G27" i="1"/>
  <c r="G26" i="1"/>
  <c r="G25" i="1"/>
  <c r="G24" i="1"/>
  <c r="G22" i="1"/>
  <c r="G21" i="1"/>
  <c r="G20" i="1"/>
  <c r="G19" i="1"/>
  <c r="G18" i="1"/>
  <c r="G17" i="1"/>
  <c r="G16" i="1"/>
  <c r="G15" i="1"/>
  <c r="G13" i="1"/>
  <c r="G12" i="1"/>
  <c r="G11" i="1"/>
  <c r="G7" i="1"/>
  <c r="G8" i="1" s="1"/>
  <c r="G56" i="1" l="1"/>
  <c r="G36" i="1"/>
  <c r="G67" i="1"/>
  <c r="G29" i="1"/>
  <c r="F69" i="1" l="1"/>
  <c r="G69" i="1" s="1"/>
  <c r="G73" i="1" s="1"/>
  <c r="G75" i="1"/>
  <c r="G76" i="1" s="1"/>
  <c r="G77" i="1" s="1"/>
</calcChain>
</file>

<file path=xl/sharedStrings.xml><?xml version="1.0" encoding="utf-8"?>
<sst xmlns="http://schemas.openxmlformats.org/spreadsheetml/2006/main" count="187" uniqueCount="104">
  <si>
    <t>Pol.</t>
  </si>
  <si>
    <t>Výkon/dodávka prací</t>
  </si>
  <si>
    <t>Počet MJ</t>
  </si>
  <si>
    <t>MJ</t>
  </si>
  <si>
    <t>Jednotková cena</t>
  </si>
  <si>
    <t>Cena</t>
  </si>
  <si>
    <t>1.</t>
  </si>
  <si>
    <t>Kamerové prohlídky</t>
  </si>
  <si>
    <t>Kamerové prohlídky kanalizací</t>
  </si>
  <si>
    <t>m</t>
  </si>
  <si>
    <t>2.</t>
  </si>
  <si>
    <t>Vrtání a odkryvné práce</t>
  </si>
  <si>
    <t>2.1.</t>
  </si>
  <si>
    <t>A - Vrtné práce</t>
  </si>
  <si>
    <t>Jádrové IG vrty vrtané TK v hloubkovém intervalu 0,0 - 10,0 m</t>
  </si>
  <si>
    <t>Jádrové diagnostické vrty vozovky v intervalu 0,0 - 1,5 m (20 ks á 1,5 m)</t>
  </si>
  <si>
    <t>kopané šachtice (do 3 m), včetně likvidace</t>
  </si>
  <si>
    <t>ks</t>
  </si>
  <si>
    <t>B - Související práce</t>
  </si>
  <si>
    <t>2.2.</t>
  </si>
  <si>
    <t>2.2</t>
  </si>
  <si>
    <t>Příprava a likvidace sondážního pracoviště pro vrty vrtané TK</t>
  </si>
  <si>
    <t>prac.</t>
  </si>
  <si>
    <t>Vybudování přístupových cest, zajištění dopravních omezení a pronájmu dopravního značení</t>
  </si>
  <si>
    <t>kpl</t>
  </si>
  <si>
    <t>Provozní pažení a odpažení vrtů</t>
  </si>
  <si>
    <t>Likvidace vrtů hutněným záhozem</t>
  </si>
  <si>
    <t>Likvidace diagnostických a IG vrtů AC plombou</t>
  </si>
  <si>
    <t>Doprava vrtné a doprovodné techniky</t>
  </si>
  <si>
    <t>ní DIR a DIO</t>
  </si>
  <si>
    <t>Škody na pozemcích</t>
  </si>
  <si>
    <t>2.3.</t>
  </si>
  <si>
    <t>C - Odběr vzorků</t>
  </si>
  <si>
    <t>Odběr vzorků zemin/hornin - porušené - třída 3B</t>
  </si>
  <si>
    <t>Odběr vzorků zemin/hornin - neporušené - třída 1(2)A</t>
  </si>
  <si>
    <t>Odběr vzorků AC krytu do 250 mm - třída 3B</t>
  </si>
  <si>
    <t>Odběr vzorků vody</t>
  </si>
  <si>
    <t>Doprava vzorků do laboratoře</t>
  </si>
  <si>
    <t>Mezisoučet - pol. 2</t>
  </si>
  <si>
    <t>Mezisoučet - pol. 1</t>
  </si>
  <si>
    <t>3.</t>
  </si>
  <si>
    <t>Polní zkoušky</t>
  </si>
  <si>
    <t>Příprava a likvidace pracoviště etapy á 100 m</t>
  </si>
  <si>
    <t>zk.</t>
  </si>
  <si>
    <t>Dynamické penetrační zkoušky</t>
  </si>
  <si>
    <t>Příprava a likvidace pracoviště a techniky pro dynamickou penetrační zkoušku</t>
  </si>
  <si>
    <t>Vyhodnocení kamerových zkoušek, zpráva + DVD</t>
  </si>
  <si>
    <t>Doprava soupravy, měřící aparatury a měřící skupiny</t>
  </si>
  <si>
    <t>Mezisoučet - pol. 3</t>
  </si>
  <si>
    <t>4.</t>
  </si>
  <si>
    <t>Geofyzikální průzkum</t>
  </si>
  <si>
    <t>Přípravné práce</t>
  </si>
  <si>
    <t>hod.</t>
  </si>
  <si>
    <t xml:space="preserve">4. </t>
  </si>
  <si>
    <t>Georadarová měření 3 profily (vlevo - osa - vpravo)</t>
  </si>
  <si>
    <t>Zpracování dat, vypracování technické zprávy</t>
  </si>
  <si>
    <t>Mezisoučet - pol. 4</t>
  </si>
  <si>
    <t>5.</t>
  </si>
  <si>
    <t>Laboratorní práce</t>
  </si>
  <si>
    <t>Základní klasifikační rozbory vzorku 3B ("porušený vzorek")</t>
  </si>
  <si>
    <t>Základní klasifikační rozbory vzorku 1 (2) A ("neporušený vzorek")</t>
  </si>
  <si>
    <t>Základní hodnocení AC krytu - stanovení pro zařazení do skupiny dle TP 105, zákona č. 541/2020 Sb., o odpadech, v platném znění a vyhlášky č. 273/2021 Sb., o podrobnostech nakládání s odpady, v platném znění</t>
  </si>
  <si>
    <t>Zkoušky vzorků 1 (2) A (neporušených vzorků) - stlačitelnost s časovým průběhem</t>
  </si>
  <si>
    <t>Zkoušky vzorků 1 (2) A (neporušených vzorků) - krabicový smyk (4 krabice) - efektivní pevnost</t>
  </si>
  <si>
    <t>Mezisoučet - pol. 5</t>
  </si>
  <si>
    <t>6.</t>
  </si>
  <si>
    <t>Geodetické práce</t>
  </si>
  <si>
    <t>Vytýčení sond a polních zkoušek</t>
  </si>
  <si>
    <t>Polohopisné a výškopisné zaměření sond a zkoušek JTSK, Bpv</t>
  </si>
  <si>
    <t>Zajištění vstupu na pozemky</t>
  </si>
  <si>
    <t>Zajištění vyjádření správců podzemních inženýrských sítí a vytyčení</t>
  </si>
  <si>
    <t>Doprava měřící aparatury a měřící skupiny</t>
  </si>
  <si>
    <t>Mezisoučet - pol. 6</t>
  </si>
  <si>
    <t>7.</t>
  </si>
  <si>
    <t>Hydrogeologické práce</t>
  </si>
  <si>
    <t>Rozbor vody - stanovení agresivity na beton a ocelové konstrukce</t>
  </si>
  <si>
    <t>Mezisoučet - pol. 7</t>
  </si>
  <si>
    <t>8.</t>
  </si>
  <si>
    <t>Výkony geologické služby</t>
  </si>
  <si>
    <t>Přípravné práce a rešerše podkladů pro geologické práce</t>
  </si>
  <si>
    <t>Vypracování realizační dokumentace průzkumu</t>
  </si>
  <si>
    <t>Geologická dokumentace průzkumných sond</t>
  </si>
  <si>
    <t>Vyhodnocení geotechnického monitoringu</t>
  </si>
  <si>
    <t>Zpracování závěrečné zprávy (včetně grafických a digitálních výstupů, fotodokumentace</t>
  </si>
  <si>
    <t>Doprava - pol. 9</t>
  </si>
  <si>
    <t>Mezisoučet - pol. 8</t>
  </si>
  <si>
    <t>9.</t>
  </si>
  <si>
    <t>Ostatní</t>
  </si>
  <si>
    <t xml:space="preserve">Přepis a digitální zpracování vrtných protokolů, evidence odebraných vzorků, zpracování programu laboratorních zkoušek, specifikace průběhu laboratorních zkoušek podle hloubky odběru, typu objektu, zatížení atd., statistické vyhodnocení všech výsledků laboratorních zkoušek, syntéza výsledků laboratorních a polních zkoušek, geofyzikálního průzkumu a jejich interpretace do situací, GT profilů a následně do dílčích zpráv a pasportů, opakované tisky, reprografie apod. </t>
  </si>
  <si>
    <t>Řízení BOZP</t>
  </si>
  <si>
    <t>Administrace prováděcí smlouvy, dodatků a změnových listů</t>
  </si>
  <si>
    <t>Celkem (15 % ze základu pložek 1 - 7)</t>
  </si>
  <si>
    <t>Podíl pol. 8 ze základu</t>
  </si>
  <si>
    <t>Popis</t>
  </si>
  <si>
    <t>základ (položky 1 - 7)</t>
  </si>
  <si>
    <t>Základ (součet položek 1 - 7) pro výpočet položky 9</t>
  </si>
  <si>
    <t>Cena položky 9</t>
  </si>
  <si>
    <t>Mezisoučet - pol. 9</t>
  </si>
  <si>
    <t>CELKOVÁ CENA</t>
  </si>
  <si>
    <t>Celková cena bez DPH</t>
  </si>
  <si>
    <t>DPH (21 %)</t>
  </si>
  <si>
    <t>Celková cena s DPH</t>
  </si>
  <si>
    <t>Ústí nad Labem, ul. Drážďanská - geotechnický průzkum</t>
  </si>
  <si>
    <t>Soupis praací k nacenění</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</si>
</sst>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quot;Kč&quot;"/>
  </numFmts>
  <fonts count="6" x14ac:knownFonts="1">
    <font>
      <sz val="11"/>
      <color theme="1"/>
      <name val="Calibri"/>
      <family val="2"/>
      <charset val="238"/>
      <scheme val="minor"/>
    </font>
    <font>
      <b/>
      <sz val="11"/>
      <color theme="1"/>
      <name val="Calibri"/>
      <family val="2"/>
      <charset val="238"/>
      <scheme val="minor"/>
    </font>
    <font>
      <b/>
      <sz val="9"/>
      <color theme="1"/>
      <name val="Calibri"/>
      <family val="2"/>
      <charset val="238"/>
      <scheme val="minor"/>
    </font>
    <font>
      <sz val="9"/>
      <color theme="1"/>
      <name val="Calibri"/>
      <family val="2"/>
      <charset val="238"/>
      <scheme val="minor"/>
    </font>
    <font>
      <i/>
      <sz val="9"/>
      <color theme="1"/>
      <name val="Calibri"/>
      <family val="2"/>
      <charset val="238"/>
      <scheme val="minor"/>
    </font>
    <font>
      <b/>
      <u/>
      <sz val="11"/>
      <color theme="1"/>
      <name val="Calibri"/>
      <family val="2"/>
      <charset val="238"/>
      <scheme val="minor"/>
    </font>
  </fonts>
  <fills count="5">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0" tint="-0.249977111117893"/>
        <bgColor indexed="64"/>
      </patternFill>
    </fill>
  </fills>
  <borders count="14">
    <border>
      <left/>
      <right/>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medium">
        <color auto="1"/>
      </right>
      <top style="medium">
        <color auto="1"/>
      </top>
      <bottom style="medium">
        <color auto="1"/>
      </bottom>
      <diagonal/>
    </border>
  </borders>
  <cellStyleXfs count="1">
    <xf numFmtId="0" fontId="0" fillId="0" borderId="0"/>
  </cellStyleXfs>
  <cellXfs count="85">
    <xf numFmtId="0" fontId="0" fillId="0" borderId="0" xfId="0"/>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2" xfId="0" applyFont="1" applyBorder="1" applyAlignment="1">
      <alignment horizontal="center" vertical="center"/>
    </xf>
    <xf numFmtId="0" fontId="2" fillId="0" borderId="2" xfId="0" applyFont="1" applyBorder="1" applyAlignment="1">
      <alignment horizont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xf>
    <xf numFmtId="0" fontId="2" fillId="2" borderId="4" xfId="0" applyFont="1" applyFill="1" applyBorder="1" applyAlignment="1">
      <alignment horizontal="center"/>
    </xf>
    <xf numFmtId="0" fontId="2" fillId="2" borderId="5" xfId="0" applyFont="1" applyFill="1" applyBorder="1" applyAlignment="1">
      <alignment horizontal="center"/>
    </xf>
    <xf numFmtId="0" fontId="2" fillId="2" borderId="5" xfId="0" applyFont="1" applyFill="1" applyBorder="1"/>
    <xf numFmtId="0" fontId="2" fillId="2" borderId="6" xfId="0" applyFont="1" applyFill="1" applyBorder="1"/>
    <xf numFmtId="0" fontId="3" fillId="0" borderId="7" xfId="0" applyFont="1" applyBorder="1" applyAlignment="1">
      <alignment horizontal="center"/>
    </xf>
    <xf numFmtId="0" fontId="3" fillId="0" borderId="8" xfId="0" applyFont="1" applyBorder="1" applyAlignment="1">
      <alignment horizontal="center"/>
    </xf>
    <xf numFmtId="0" fontId="3" fillId="0" borderId="8" xfId="0" applyFont="1" applyBorder="1"/>
    <xf numFmtId="3" fontId="3" fillId="0" borderId="8" xfId="0" applyNumberFormat="1" applyFont="1" applyBorder="1"/>
    <xf numFmtId="164" fontId="3" fillId="0" borderId="8" xfId="0" applyNumberFormat="1" applyFont="1" applyBorder="1"/>
    <xf numFmtId="164" fontId="3" fillId="0" borderId="9" xfId="0" applyNumberFormat="1" applyFont="1" applyBorder="1"/>
    <xf numFmtId="0" fontId="2" fillId="0" borderId="1" xfId="0" applyFont="1" applyBorder="1" applyAlignment="1">
      <alignment horizontal="left"/>
    </xf>
    <xf numFmtId="0" fontId="2" fillId="0" borderId="2" xfId="0" applyFont="1" applyBorder="1" applyAlignment="1">
      <alignment horizontal="left"/>
    </xf>
    <xf numFmtId="164" fontId="2" fillId="0" borderId="3" xfId="0" applyNumberFormat="1" applyFont="1" applyBorder="1"/>
    <xf numFmtId="0" fontId="3" fillId="3" borderId="10" xfId="0" applyFont="1" applyFill="1" applyBorder="1" applyAlignment="1">
      <alignment horizontal="center"/>
    </xf>
    <xf numFmtId="0" fontId="3" fillId="3" borderId="11" xfId="0" applyFont="1" applyFill="1" applyBorder="1" applyAlignment="1">
      <alignment horizontal="center"/>
    </xf>
    <xf numFmtId="0" fontId="3" fillId="3" borderId="11" xfId="0" applyFont="1" applyFill="1" applyBorder="1"/>
    <xf numFmtId="0" fontId="3" fillId="3" borderId="12" xfId="0" applyFont="1" applyFill="1" applyBorder="1"/>
    <xf numFmtId="0" fontId="3" fillId="0" borderId="10" xfId="0" applyFont="1" applyBorder="1" applyAlignment="1">
      <alignment horizontal="center"/>
    </xf>
    <xf numFmtId="0" fontId="3" fillId="0" borderId="11" xfId="0" applyFont="1" applyBorder="1" applyAlignment="1">
      <alignment horizontal="center"/>
    </xf>
    <xf numFmtId="0" fontId="3" fillId="0" borderId="11" xfId="0" applyFont="1" applyBorder="1"/>
    <xf numFmtId="164" fontId="3" fillId="0" borderId="11" xfId="0" applyNumberFormat="1" applyFont="1" applyBorder="1"/>
    <xf numFmtId="164" fontId="3" fillId="0" borderId="12" xfId="0" applyNumberFormat="1" applyFont="1" applyBorder="1"/>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11" xfId="0" applyFont="1" applyBorder="1" applyAlignment="1">
      <alignment wrapText="1"/>
    </xf>
    <xf numFmtId="0" fontId="3" fillId="0" borderId="11" xfId="0" applyFont="1" applyBorder="1" applyAlignment="1">
      <alignment vertical="center"/>
    </xf>
    <xf numFmtId="164" fontId="3" fillId="0" borderId="11" xfId="0" applyNumberFormat="1" applyFont="1" applyBorder="1" applyAlignment="1">
      <alignment vertical="center"/>
    </xf>
    <xf numFmtId="164" fontId="3" fillId="0" borderId="12" xfId="0" applyNumberFormat="1" applyFont="1" applyBorder="1" applyAlignment="1">
      <alignment vertical="center"/>
    </xf>
    <xf numFmtId="0" fontId="2" fillId="0" borderId="1" xfId="0" applyFont="1" applyBorder="1"/>
    <xf numFmtId="0" fontId="2" fillId="0" borderId="2" xfId="0" applyFont="1" applyBorder="1"/>
    <xf numFmtId="0" fontId="2" fillId="2" borderId="5" xfId="0" applyFont="1" applyFill="1" applyBorder="1" applyAlignment="1"/>
    <xf numFmtId="0" fontId="2" fillId="2" borderId="6" xfId="0" applyFont="1" applyFill="1" applyBorder="1" applyAlignment="1"/>
    <xf numFmtId="3" fontId="3" fillId="0" borderId="11" xfId="0" applyNumberFormat="1" applyFont="1" applyBorder="1"/>
    <xf numFmtId="0" fontId="2" fillId="0" borderId="1" xfId="0" applyFont="1" applyBorder="1" applyAlignment="1"/>
    <xf numFmtId="0" fontId="2" fillId="0" borderId="2" xfId="0" applyFont="1" applyBorder="1" applyAlignment="1"/>
    <xf numFmtId="0" fontId="3" fillId="0" borderId="10" xfId="0" applyFont="1" applyFill="1" applyBorder="1" applyAlignment="1">
      <alignment horizontal="center"/>
    </xf>
    <xf numFmtId="0" fontId="3" fillId="0" borderId="11" xfId="0" applyFont="1" applyFill="1" applyBorder="1" applyAlignment="1">
      <alignment horizontal="center"/>
    </xf>
    <xf numFmtId="0" fontId="3" fillId="0" borderId="11" xfId="0" applyFont="1" applyFill="1" applyBorder="1"/>
    <xf numFmtId="0" fontId="3" fillId="0" borderId="10" xfId="0" applyFont="1" applyFill="1" applyBorder="1" applyAlignment="1">
      <alignment horizontal="center" vertical="center"/>
    </xf>
    <xf numFmtId="0" fontId="3" fillId="0" borderId="11" xfId="0" applyFont="1" applyFill="1" applyBorder="1" applyAlignment="1">
      <alignment horizontal="center" vertical="center"/>
    </xf>
    <xf numFmtId="0" fontId="3" fillId="0" borderId="11" xfId="0" applyFont="1" applyFill="1" applyBorder="1" applyAlignment="1">
      <alignment wrapText="1"/>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8" xfId="0" applyFont="1" applyBorder="1" applyAlignment="1">
      <alignment wrapText="1"/>
    </xf>
    <xf numFmtId="0" fontId="3" fillId="0" borderId="8" xfId="0" applyFont="1" applyBorder="1" applyAlignment="1">
      <alignment vertical="center"/>
    </xf>
    <xf numFmtId="164" fontId="3" fillId="0" borderId="8" xfId="0" applyNumberFormat="1" applyFont="1" applyBorder="1" applyAlignment="1">
      <alignment vertical="center"/>
    </xf>
    <xf numFmtId="164" fontId="3" fillId="0" borderId="9" xfId="0" applyNumberFormat="1" applyFont="1" applyBorder="1" applyAlignment="1">
      <alignment vertical="center"/>
    </xf>
    <xf numFmtId="0" fontId="3" fillId="0" borderId="11" xfId="0" applyFont="1" applyFill="1" applyBorder="1" applyAlignment="1">
      <alignment vertical="center"/>
    </xf>
    <xf numFmtId="0" fontId="3" fillId="0" borderId="7"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8" xfId="0" applyFont="1" applyFill="1" applyBorder="1" applyAlignment="1">
      <alignment wrapText="1"/>
    </xf>
    <xf numFmtId="0" fontId="3" fillId="0" borderId="8" xfId="0" applyFont="1" applyFill="1" applyBorder="1" applyAlignment="1">
      <alignment vertical="center"/>
    </xf>
    <xf numFmtId="0" fontId="3" fillId="0" borderId="10" xfId="0" applyFont="1" applyBorder="1"/>
    <xf numFmtId="0" fontId="3" fillId="0" borderId="10" xfId="0" applyFont="1" applyBorder="1" applyAlignment="1">
      <alignment vertical="center"/>
    </xf>
    <xf numFmtId="0" fontId="3" fillId="0" borderId="7" xfId="0" applyFont="1" applyBorder="1"/>
    <xf numFmtId="0" fontId="2" fillId="2" borderId="4"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5" xfId="0" applyFont="1" applyFill="1" applyBorder="1" applyAlignment="1">
      <alignment vertical="center"/>
    </xf>
    <xf numFmtId="0" fontId="2" fillId="2" borderId="5" xfId="0" applyFont="1" applyFill="1" applyBorder="1" applyAlignment="1">
      <alignment horizontal="center" vertical="center" wrapText="1"/>
    </xf>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wrapText="1"/>
    </xf>
    <xf numFmtId="0" fontId="3" fillId="0" borderId="11" xfId="0" applyFont="1" applyBorder="1" applyAlignment="1">
      <alignment vertical="center"/>
    </xf>
    <xf numFmtId="0" fontId="3" fillId="0" borderId="11" xfId="0" applyFont="1" applyBorder="1" applyAlignment="1">
      <alignment horizontal="center" vertical="center" wrapText="1"/>
    </xf>
    <xf numFmtId="164" fontId="3" fillId="0" borderId="11" xfId="0" applyNumberFormat="1" applyFont="1" applyBorder="1" applyAlignment="1">
      <alignment vertical="center"/>
    </xf>
    <xf numFmtId="164" fontId="3" fillId="0" borderId="12" xfId="0" applyNumberFormat="1" applyFont="1" applyBorder="1" applyAlignment="1">
      <alignment vertical="center"/>
    </xf>
    <xf numFmtId="0" fontId="3" fillId="0" borderId="12" xfId="0" applyFont="1" applyBorder="1" applyAlignment="1">
      <alignment vertical="center"/>
    </xf>
    <xf numFmtId="0" fontId="4" fillId="0" borderId="8" xfId="0" applyFont="1" applyBorder="1"/>
    <xf numFmtId="0" fontId="3" fillId="0" borderId="8" xfId="0" applyFont="1" applyBorder="1" applyAlignment="1">
      <alignment vertical="center"/>
    </xf>
    <xf numFmtId="0" fontId="3" fillId="0" borderId="8" xfId="0" applyFont="1" applyBorder="1" applyAlignment="1">
      <alignment horizontal="center" vertical="center" wrapText="1"/>
    </xf>
    <xf numFmtId="0" fontId="3" fillId="0" borderId="9" xfId="0" applyFont="1" applyBorder="1" applyAlignment="1">
      <alignment vertical="center"/>
    </xf>
    <xf numFmtId="0" fontId="1" fillId="0" borderId="13" xfId="0" applyFont="1" applyBorder="1" applyAlignment="1"/>
    <xf numFmtId="164" fontId="1" fillId="0" borderId="13" xfId="0" applyNumberFormat="1" applyFont="1" applyBorder="1"/>
    <xf numFmtId="0" fontId="0" fillId="0" borderId="13" xfId="0" applyBorder="1" applyAlignment="1"/>
    <xf numFmtId="164" fontId="0" fillId="0" borderId="13" xfId="0" applyNumberFormat="1" applyBorder="1"/>
    <xf numFmtId="0" fontId="1" fillId="4" borderId="13" xfId="0" applyFont="1" applyFill="1" applyBorder="1" applyAlignment="1">
      <alignment horizontal="center"/>
    </xf>
    <xf numFmtId="0" fontId="5" fillId="0" borderId="0" xfId="0" applyFont="1" applyAlignment="1">
      <alignment horizontal="center"/>
    </xf>
    <xf numFmtId="0" fontId="5" fillId="0" borderId="0" xfId="0" applyFont="1" applyAlignment="1">
      <alignment horizontal="center"/>
    </xf>
    <xf numFmtId="0" fontId="1" fillId="0" borderId="0" xfId="0" applyFont="1" applyAlignment="1">
      <alignment horizontal="center"/>
    </xf>
  </cellXfs>
  <cellStyles count="1">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i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2CBF5D-F013-4911-BE2C-12EEAB3125CC}">
  <dimension ref="A1:G77"/>
  <sheetViews>
    <sheetView tabSelected="1" topLeftCell="A48" workbookViewId="0">
      <selection activeCell="F69" sqref="F69:F72"/>
    </sheetView>
  </sheetViews>
  <sheetFormatPr defaultRowHeight="15" x14ac:dyDescent="0.25"/>
  <cols>
    <col min="1" max="2" width="3.7109375" customWidth="1"/>
    <col min="3" max="3" width="66.5703125" customWidth="1"/>
    <col min="4" max="4" width="7.42578125" customWidth="1"/>
    <col min="6" max="6" width="12" customWidth="1"/>
    <col min="7" max="7" width="15" bestFit="1" customWidth="1"/>
  </cols>
  <sheetData>
    <row r="1" spans="1:7" x14ac:dyDescent="0.25">
      <c r="A1" s="82" t="s">
        <v>102</v>
      </c>
      <c r="B1" s="82"/>
      <c r="C1" s="82"/>
      <c r="D1" s="82"/>
      <c r="E1" s="82"/>
      <c r="F1" s="82"/>
      <c r="G1" s="82"/>
    </row>
    <row r="2" spans="1:7" x14ac:dyDescent="0.25">
      <c r="A2" s="83"/>
      <c r="B2" s="83"/>
      <c r="C2" s="83"/>
      <c r="D2" s="83"/>
      <c r="E2" s="83"/>
      <c r="F2" s="83"/>
      <c r="G2" s="83"/>
    </row>
    <row r="3" spans="1:7" x14ac:dyDescent="0.25">
      <c r="A3" s="84" t="s">
        <v>103</v>
      </c>
      <c r="B3" s="84"/>
      <c r="C3" s="84"/>
      <c r="D3" s="84"/>
      <c r="E3" s="84"/>
      <c r="F3" s="84"/>
      <c r="G3" s="84"/>
    </row>
    <row r="4" spans="1:7" ht="15.75" thickBot="1" x14ac:dyDescent="0.3"/>
    <row r="5" spans="1:7" ht="30" customHeight="1" thickBot="1" x14ac:dyDescent="0.3">
      <c r="A5" s="1" t="s">
        <v>0</v>
      </c>
      <c r="B5" s="2"/>
      <c r="C5" s="3" t="s">
        <v>1</v>
      </c>
      <c r="D5" s="4" t="s">
        <v>2</v>
      </c>
      <c r="E5" s="3" t="s">
        <v>3</v>
      </c>
      <c r="F5" s="5" t="s">
        <v>4</v>
      </c>
      <c r="G5" s="6" t="s">
        <v>5</v>
      </c>
    </row>
    <row r="6" spans="1:7" x14ac:dyDescent="0.25">
      <c r="A6" s="7" t="s">
        <v>6</v>
      </c>
      <c r="B6" s="8"/>
      <c r="C6" s="9" t="s">
        <v>7</v>
      </c>
      <c r="D6" s="9"/>
      <c r="E6" s="9"/>
      <c r="F6" s="9"/>
      <c r="G6" s="10"/>
    </row>
    <row r="7" spans="1:7" ht="15.75" thickBot="1" x14ac:dyDescent="0.3">
      <c r="A7" s="11" t="s">
        <v>6</v>
      </c>
      <c r="B7" s="12" t="s">
        <v>6</v>
      </c>
      <c r="C7" s="13" t="s">
        <v>8</v>
      </c>
      <c r="D7" s="14">
        <v>3840</v>
      </c>
      <c r="E7" s="12" t="s">
        <v>9</v>
      </c>
      <c r="F7" s="15"/>
      <c r="G7" s="16">
        <f>D7*F7</f>
        <v>0</v>
      </c>
    </row>
    <row r="8" spans="1:7" ht="15.75" thickBot="1" x14ac:dyDescent="0.3">
      <c r="A8" s="17" t="s">
        <v>39</v>
      </c>
      <c r="B8" s="18"/>
      <c r="C8" s="18"/>
      <c r="D8" s="18"/>
      <c r="E8" s="18"/>
      <c r="F8" s="18"/>
      <c r="G8" s="19">
        <f>G7</f>
        <v>0</v>
      </c>
    </row>
    <row r="9" spans="1:7" x14ac:dyDescent="0.25">
      <c r="A9" s="7" t="s">
        <v>10</v>
      </c>
      <c r="B9" s="8"/>
      <c r="C9" s="9" t="s">
        <v>11</v>
      </c>
      <c r="D9" s="9"/>
      <c r="E9" s="9"/>
      <c r="F9" s="9"/>
      <c r="G9" s="10"/>
    </row>
    <row r="10" spans="1:7" x14ac:dyDescent="0.25">
      <c r="A10" s="20" t="s">
        <v>12</v>
      </c>
      <c r="B10" s="21"/>
      <c r="C10" s="22" t="s">
        <v>13</v>
      </c>
      <c r="D10" s="22"/>
      <c r="E10" s="22"/>
      <c r="F10" s="22"/>
      <c r="G10" s="23"/>
    </row>
    <row r="11" spans="1:7" x14ac:dyDescent="0.25">
      <c r="A11" s="24" t="s">
        <v>12</v>
      </c>
      <c r="B11" s="25">
        <v>1</v>
      </c>
      <c r="C11" s="26" t="s">
        <v>14</v>
      </c>
      <c r="D11" s="26">
        <v>42</v>
      </c>
      <c r="E11" s="25" t="s">
        <v>9</v>
      </c>
      <c r="F11" s="27"/>
      <c r="G11" s="28">
        <f>D11*F11</f>
        <v>0</v>
      </c>
    </row>
    <row r="12" spans="1:7" x14ac:dyDescent="0.25">
      <c r="A12" s="24" t="s">
        <v>12</v>
      </c>
      <c r="B12" s="25">
        <v>14</v>
      </c>
      <c r="C12" s="26" t="s">
        <v>15</v>
      </c>
      <c r="D12" s="26">
        <v>30</v>
      </c>
      <c r="E12" s="25" t="s">
        <v>9</v>
      </c>
      <c r="F12" s="27"/>
      <c r="G12" s="28">
        <f>D12*F12</f>
        <v>0</v>
      </c>
    </row>
    <row r="13" spans="1:7" x14ac:dyDescent="0.25">
      <c r="A13" s="24" t="s">
        <v>12</v>
      </c>
      <c r="B13" s="25">
        <v>20</v>
      </c>
      <c r="C13" s="26" t="s">
        <v>16</v>
      </c>
      <c r="D13" s="26">
        <v>3</v>
      </c>
      <c r="E13" s="25" t="s">
        <v>17</v>
      </c>
      <c r="F13" s="27"/>
      <c r="G13" s="28">
        <f>D13*F13</f>
        <v>0</v>
      </c>
    </row>
    <row r="14" spans="1:7" x14ac:dyDescent="0.25">
      <c r="A14" s="20" t="s">
        <v>19</v>
      </c>
      <c r="B14" s="22"/>
      <c r="C14" s="22" t="s">
        <v>18</v>
      </c>
      <c r="D14" s="22"/>
      <c r="E14" s="22"/>
      <c r="F14" s="22"/>
      <c r="G14" s="23"/>
    </row>
    <row r="15" spans="1:7" x14ac:dyDescent="0.25">
      <c r="A15" s="24" t="s">
        <v>20</v>
      </c>
      <c r="B15" s="25">
        <v>1</v>
      </c>
      <c r="C15" s="26" t="s">
        <v>21</v>
      </c>
      <c r="D15" s="26">
        <v>28</v>
      </c>
      <c r="E15" s="25" t="s">
        <v>22</v>
      </c>
      <c r="F15" s="27"/>
      <c r="G15" s="28">
        <f t="shared" ref="G15:G22" si="0">D15*F15</f>
        <v>0</v>
      </c>
    </row>
    <row r="16" spans="1:7" ht="24.75" x14ac:dyDescent="0.25">
      <c r="A16" s="29" t="s">
        <v>19</v>
      </c>
      <c r="B16" s="30">
        <v>6</v>
      </c>
      <c r="C16" s="31" t="s">
        <v>23</v>
      </c>
      <c r="D16" s="32">
        <v>1</v>
      </c>
      <c r="E16" s="30" t="s">
        <v>24</v>
      </c>
      <c r="F16" s="33"/>
      <c r="G16" s="34">
        <f t="shared" si="0"/>
        <v>0</v>
      </c>
    </row>
    <row r="17" spans="1:7" x14ac:dyDescent="0.25">
      <c r="A17" s="24" t="s">
        <v>19</v>
      </c>
      <c r="B17" s="25">
        <v>7</v>
      </c>
      <c r="C17" s="26" t="s">
        <v>25</v>
      </c>
      <c r="D17" s="26">
        <v>20</v>
      </c>
      <c r="E17" s="25" t="s">
        <v>9</v>
      </c>
      <c r="F17" s="27"/>
      <c r="G17" s="28">
        <f t="shared" si="0"/>
        <v>0</v>
      </c>
    </row>
    <row r="18" spans="1:7" x14ac:dyDescent="0.25">
      <c r="A18" s="24" t="s">
        <v>19</v>
      </c>
      <c r="B18" s="25">
        <v>10</v>
      </c>
      <c r="C18" s="26" t="s">
        <v>26</v>
      </c>
      <c r="D18" s="26">
        <v>72</v>
      </c>
      <c r="E18" s="25" t="s">
        <v>9</v>
      </c>
      <c r="F18" s="27"/>
      <c r="G18" s="28">
        <f t="shared" si="0"/>
        <v>0</v>
      </c>
    </row>
    <row r="19" spans="1:7" x14ac:dyDescent="0.25">
      <c r="A19" s="24" t="s">
        <v>19</v>
      </c>
      <c r="B19" s="25">
        <v>11</v>
      </c>
      <c r="C19" s="26" t="s">
        <v>27</v>
      </c>
      <c r="D19" s="26">
        <v>37</v>
      </c>
      <c r="E19" s="25" t="s">
        <v>17</v>
      </c>
      <c r="F19" s="27"/>
      <c r="G19" s="28">
        <f t="shared" si="0"/>
        <v>0</v>
      </c>
    </row>
    <row r="20" spans="1:7" x14ac:dyDescent="0.25">
      <c r="A20" s="24" t="s">
        <v>19</v>
      </c>
      <c r="B20" s="25">
        <v>14</v>
      </c>
      <c r="C20" s="26" t="s">
        <v>28</v>
      </c>
      <c r="D20" s="26">
        <v>1</v>
      </c>
      <c r="E20" s="25" t="s">
        <v>24</v>
      </c>
      <c r="F20" s="27"/>
      <c r="G20" s="28">
        <f t="shared" si="0"/>
        <v>0</v>
      </c>
    </row>
    <row r="21" spans="1:7" x14ac:dyDescent="0.25">
      <c r="A21" s="24" t="s">
        <v>19</v>
      </c>
      <c r="B21" s="25">
        <v>15</v>
      </c>
      <c r="C21" s="26" t="s">
        <v>29</v>
      </c>
      <c r="D21" s="26">
        <v>7</v>
      </c>
      <c r="E21" s="25" t="s">
        <v>17</v>
      </c>
      <c r="F21" s="27"/>
      <c r="G21" s="28">
        <f t="shared" si="0"/>
        <v>0</v>
      </c>
    </row>
    <row r="22" spans="1:7" x14ac:dyDescent="0.25">
      <c r="A22" s="24" t="s">
        <v>19</v>
      </c>
      <c r="B22" s="25">
        <v>16</v>
      </c>
      <c r="C22" s="26" t="s">
        <v>30</v>
      </c>
      <c r="D22" s="26">
        <v>1</v>
      </c>
      <c r="E22" s="25" t="s">
        <v>24</v>
      </c>
      <c r="F22" s="27"/>
      <c r="G22" s="28">
        <f t="shared" si="0"/>
        <v>0</v>
      </c>
    </row>
    <row r="23" spans="1:7" x14ac:dyDescent="0.25">
      <c r="A23" s="20" t="s">
        <v>31</v>
      </c>
      <c r="B23" s="21"/>
      <c r="C23" s="22" t="s">
        <v>32</v>
      </c>
      <c r="D23" s="22"/>
      <c r="E23" s="22"/>
      <c r="F23" s="22"/>
      <c r="G23" s="23"/>
    </row>
    <row r="24" spans="1:7" x14ac:dyDescent="0.25">
      <c r="A24" s="24" t="s">
        <v>31</v>
      </c>
      <c r="B24" s="25">
        <v>1</v>
      </c>
      <c r="C24" s="26" t="s">
        <v>33</v>
      </c>
      <c r="D24" s="26">
        <v>10</v>
      </c>
      <c r="E24" s="25" t="s">
        <v>17</v>
      </c>
      <c r="F24" s="27"/>
      <c r="G24" s="28">
        <f>D24*F24</f>
        <v>0</v>
      </c>
    </row>
    <row r="25" spans="1:7" x14ac:dyDescent="0.25">
      <c r="A25" s="24" t="s">
        <v>31</v>
      </c>
      <c r="B25" s="25">
        <v>4</v>
      </c>
      <c r="C25" s="26" t="s">
        <v>34</v>
      </c>
      <c r="D25" s="26">
        <v>6</v>
      </c>
      <c r="E25" s="25" t="s">
        <v>17</v>
      </c>
      <c r="F25" s="27"/>
      <c r="G25" s="28">
        <f>D25*F25</f>
        <v>0</v>
      </c>
    </row>
    <row r="26" spans="1:7" x14ac:dyDescent="0.25">
      <c r="A26" s="24" t="s">
        <v>31</v>
      </c>
      <c r="B26" s="25">
        <v>5</v>
      </c>
      <c r="C26" s="26" t="s">
        <v>35</v>
      </c>
      <c r="D26" s="26">
        <v>20</v>
      </c>
      <c r="E26" s="25" t="s">
        <v>17</v>
      </c>
      <c r="F26" s="27"/>
      <c r="G26" s="28">
        <f>D26*F26</f>
        <v>0</v>
      </c>
    </row>
    <row r="27" spans="1:7" x14ac:dyDescent="0.25">
      <c r="A27" s="24" t="s">
        <v>31</v>
      </c>
      <c r="B27" s="25">
        <v>7</v>
      </c>
      <c r="C27" s="26" t="s">
        <v>36</v>
      </c>
      <c r="D27" s="26">
        <v>3</v>
      </c>
      <c r="E27" s="25" t="s">
        <v>17</v>
      </c>
      <c r="F27" s="27"/>
      <c r="G27" s="28">
        <f>D27*F27</f>
        <v>0</v>
      </c>
    </row>
    <row r="28" spans="1:7" ht="15.75" thickBot="1" x14ac:dyDescent="0.3">
      <c r="A28" s="11" t="s">
        <v>31</v>
      </c>
      <c r="B28" s="12">
        <v>9</v>
      </c>
      <c r="C28" s="13" t="s">
        <v>37</v>
      </c>
      <c r="D28" s="13">
        <v>1</v>
      </c>
      <c r="E28" s="12" t="s">
        <v>24</v>
      </c>
      <c r="F28" s="15"/>
      <c r="G28" s="16">
        <f>D28*F28</f>
        <v>0</v>
      </c>
    </row>
    <row r="29" spans="1:7" ht="15.75" thickBot="1" x14ac:dyDescent="0.3">
      <c r="A29" s="35" t="s">
        <v>38</v>
      </c>
      <c r="B29" s="36"/>
      <c r="C29" s="36"/>
      <c r="D29" s="36"/>
      <c r="E29" s="36"/>
      <c r="F29" s="36"/>
      <c r="G29" s="19">
        <f>G11+G12+G13+G15+G16+G17+G18+G19+G20+G21+G22+G24+G25+G26+G27+G28</f>
        <v>0</v>
      </c>
    </row>
    <row r="30" spans="1:7" x14ac:dyDescent="0.25">
      <c r="A30" s="7" t="s">
        <v>40</v>
      </c>
      <c r="B30" s="8"/>
      <c r="C30" s="9" t="s">
        <v>41</v>
      </c>
      <c r="D30" s="9"/>
      <c r="E30" s="9"/>
      <c r="F30" s="9"/>
      <c r="G30" s="10"/>
    </row>
    <row r="31" spans="1:7" x14ac:dyDescent="0.25">
      <c r="A31" s="24" t="s">
        <v>40</v>
      </c>
      <c r="B31" s="25">
        <v>3</v>
      </c>
      <c r="C31" s="26" t="s">
        <v>42</v>
      </c>
      <c r="D31" s="26">
        <v>20</v>
      </c>
      <c r="E31" s="25" t="s">
        <v>43</v>
      </c>
      <c r="F31" s="27"/>
      <c r="G31" s="28">
        <f>D31*F31</f>
        <v>0</v>
      </c>
    </row>
    <row r="32" spans="1:7" x14ac:dyDescent="0.25">
      <c r="A32" s="24" t="s">
        <v>40</v>
      </c>
      <c r="B32" s="25">
        <v>5</v>
      </c>
      <c r="C32" s="26" t="s">
        <v>44</v>
      </c>
      <c r="D32" s="26">
        <v>120</v>
      </c>
      <c r="E32" s="25" t="s">
        <v>9</v>
      </c>
      <c r="F32" s="27"/>
      <c r="G32" s="28">
        <f>D32*F32</f>
        <v>0</v>
      </c>
    </row>
    <row r="33" spans="1:7" x14ac:dyDescent="0.25">
      <c r="A33" s="29" t="s">
        <v>40</v>
      </c>
      <c r="B33" s="30">
        <v>6</v>
      </c>
      <c r="C33" s="31" t="s">
        <v>45</v>
      </c>
      <c r="D33" s="32">
        <v>20</v>
      </c>
      <c r="E33" s="30" t="s">
        <v>43</v>
      </c>
      <c r="F33" s="33"/>
      <c r="G33" s="34">
        <f>D33*F33</f>
        <v>0</v>
      </c>
    </row>
    <row r="34" spans="1:7" x14ac:dyDescent="0.25">
      <c r="A34" s="24" t="s">
        <v>40</v>
      </c>
      <c r="B34" s="25">
        <v>7</v>
      </c>
      <c r="C34" s="26" t="s">
        <v>46</v>
      </c>
      <c r="D34" s="26">
        <v>1</v>
      </c>
      <c r="E34" s="25" t="s">
        <v>24</v>
      </c>
      <c r="F34" s="27"/>
      <c r="G34" s="28">
        <f>D34*F34</f>
        <v>0</v>
      </c>
    </row>
    <row r="35" spans="1:7" ht="15.75" thickBot="1" x14ac:dyDescent="0.3">
      <c r="A35" s="11" t="s">
        <v>40</v>
      </c>
      <c r="B35" s="12">
        <v>16</v>
      </c>
      <c r="C35" s="13" t="s">
        <v>47</v>
      </c>
      <c r="D35" s="13">
        <v>1</v>
      </c>
      <c r="E35" s="12" t="s">
        <v>24</v>
      </c>
      <c r="F35" s="15"/>
      <c r="G35" s="16">
        <f>D35*F35</f>
        <v>0</v>
      </c>
    </row>
    <row r="36" spans="1:7" ht="15.75" thickBot="1" x14ac:dyDescent="0.3">
      <c r="A36" s="35" t="s">
        <v>48</v>
      </c>
      <c r="B36" s="36"/>
      <c r="C36" s="36"/>
      <c r="D36" s="36"/>
      <c r="E36" s="36"/>
      <c r="F36" s="36"/>
      <c r="G36" s="19">
        <f>SUM(G31:G35)</f>
        <v>0</v>
      </c>
    </row>
    <row r="37" spans="1:7" x14ac:dyDescent="0.25">
      <c r="A37" s="7" t="s">
        <v>49</v>
      </c>
      <c r="B37" s="8"/>
      <c r="C37" s="37" t="s">
        <v>50</v>
      </c>
      <c r="D37" s="37"/>
      <c r="E37" s="37"/>
      <c r="F37" s="37"/>
      <c r="G37" s="38"/>
    </row>
    <row r="38" spans="1:7" x14ac:dyDescent="0.25">
      <c r="A38" s="24" t="s">
        <v>49</v>
      </c>
      <c r="B38" s="25">
        <v>1</v>
      </c>
      <c r="C38" s="26" t="s">
        <v>51</v>
      </c>
      <c r="D38" s="26">
        <v>8</v>
      </c>
      <c r="E38" s="25" t="s">
        <v>52</v>
      </c>
      <c r="F38" s="27"/>
      <c r="G38" s="28">
        <f t="shared" ref="G38:G41" si="1">D38*F38</f>
        <v>0</v>
      </c>
    </row>
    <row r="39" spans="1:7" x14ac:dyDescent="0.25">
      <c r="A39" s="24" t="s">
        <v>53</v>
      </c>
      <c r="B39" s="25">
        <v>2</v>
      </c>
      <c r="C39" s="26" t="s">
        <v>54</v>
      </c>
      <c r="D39" s="39">
        <v>5700</v>
      </c>
      <c r="E39" s="25" t="s">
        <v>9</v>
      </c>
      <c r="F39" s="27"/>
      <c r="G39" s="28">
        <f t="shared" si="1"/>
        <v>0</v>
      </c>
    </row>
    <row r="40" spans="1:7" x14ac:dyDescent="0.25">
      <c r="A40" s="24" t="s">
        <v>49</v>
      </c>
      <c r="B40" s="25">
        <v>19</v>
      </c>
      <c r="C40" s="26" t="s">
        <v>55</v>
      </c>
      <c r="D40" s="26">
        <v>80</v>
      </c>
      <c r="E40" s="25" t="s">
        <v>52</v>
      </c>
      <c r="F40" s="27"/>
      <c r="G40" s="28">
        <f t="shared" si="1"/>
        <v>0</v>
      </c>
    </row>
    <row r="41" spans="1:7" ht="15.75" thickBot="1" x14ac:dyDescent="0.3">
      <c r="A41" s="11" t="s">
        <v>49</v>
      </c>
      <c r="B41" s="12">
        <v>20</v>
      </c>
      <c r="C41" s="13" t="s">
        <v>47</v>
      </c>
      <c r="D41" s="13">
        <v>1</v>
      </c>
      <c r="E41" s="12" t="s">
        <v>24</v>
      </c>
      <c r="F41" s="15"/>
      <c r="G41" s="16">
        <f t="shared" si="1"/>
        <v>0</v>
      </c>
    </row>
    <row r="42" spans="1:7" ht="15.75" thickBot="1" x14ac:dyDescent="0.3">
      <c r="A42" s="40" t="s">
        <v>56</v>
      </c>
      <c r="B42" s="41"/>
      <c r="C42" s="41"/>
      <c r="D42" s="41"/>
      <c r="E42" s="41"/>
      <c r="F42" s="41"/>
      <c r="G42" s="19">
        <f>SUM(G38:G41)</f>
        <v>0</v>
      </c>
    </row>
    <row r="43" spans="1:7" x14ac:dyDescent="0.25">
      <c r="A43" s="7" t="s">
        <v>57</v>
      </c>
      <c r="B43" s="8"/>
      <c r="C43" s="37" t="s">
        <v>58</v>
      </c>
      <c r="D43" s="37"/>
      <c r="E43" s="37"/>
      <c r="F43" s="37"/>
      <c r="G43" s="38"/>
    </row>
    <row r="44" spans="1:7" x14ac:dyDescent="0.25">
      <c r="A44" s="42" t="s">
        <v>57</v>
      </c>
      <c r="B44" s="43">
        <v>1</v>
      </c>
      <c r="C44" s="44" t="s">
        <v>59</v>
      </c>
      <c r="D44" s="26">
        <v>10</v>
      </c>
      <c r="E44" s="43" t="s">
        <v>43</v>
      </c>
      <c r="F44" s="27"/>
      <c r="G44" s="28">
        <f t="shared" ref="G44:G48" si="2">D44*F44</f>
        <v>0</v>
      </c>
    </row>
    <row r="45" spans="1:7" x14ac:dyDescent="0.25">
      <c r="A45" s="42" t="s">
        <v>57</v>
      </c>
      <c r="B45" s="43">
        <v>2</v>
      </c>
      <c r="C45" s="44" t="s">
        <v>60</v>
      </c>
      <c r="D45" s="26">
        <v>6</v>
      </c>
      <c r="E45" s="43" t="s">
        <v>43</v>
      </c>
      <c r="F45" s="27"/>
      <c r="G45" s="28">
        <f t="shared" si="2"/>
        <v>0</v>
      </c>
    </row>
    <row r="46" spans="1:7" ht="36.75" x14ac:dyDescent="0.25">
      <c r="A46" s="45" t="s">
        <v>57</v>
      </c>
      <c r="B46" s="46">
        <v>3</v>
      </c>
      <c r="C46" s="47" t="s">
        <v>61</v>
      </c>
      <c r="D46" s="32">
        <v>20</v>
      </c>
      <c r="E46" s="30" t="s">
        <v>43</v>
      </c>
      <c r="F46" s="33"/>
      <c r="G46" s="34">
        <f t="shared" si="2"/>
        <v>0</v>
      </c>
    </row>
    <row r="47" spans="1:7" x14ac:dyDescent="0.25">
      <c r="A47" s="29" t="s">
        <v>57</v>
      </c>
      <c r="B47" s="30">
        <v>4</v>
      </c>
      <c r="C47" s="31" t="s">
        <v>62</v>
      </c>
      <c r="D47" s="32">
        <v>4</v>
      </c>
      <c r="E47" s="30" t="s">
        <v>43</v>
      </c>
      <c r="F47" s="33"/>
      <c r="G47" s="34">
        <f t="shared" si="2"/>
        <v>0</v>
      </c>
    </row>
    <row r="48" spans="1:7" ht="25.5" thickBot="1" x14ac:dyDescent="0.3">
      <c r="A48" s="48" t="s">
        <v>57</v>
      </c>
      <c r="B48" s="49">
        <v>7</v>
      </c>
      <c r="C48" s="50" t="s">
        <v>63</v>
      </c>
      <c r="D48" s="51">
        <v>2</v>
      </c>
      <c r="E48" s="49" t="s">
        <v>43</v>
      </c>
      <c r="F48" s="52"/>
      <c r="G48" s="53">
        <f t="shared" si="2"/>
        <v>0</v>
      </c>
    </row>
    <row r="49" spans="1:7" ht="15.75" thickBot="1" x14ac:dyDescent="0.3">
      <c r="A49" s="40" t="s">
        <v>64</v>
      </c>
      <c r="B49" s="41"/>
      <c r="C49" s="41"/>
      <c r="D49" s="41"/>
      <c r="E49" s="41"/>
      <c r="F49" s="41"/>
      <c r="G49" s="19">
        <f>SUM(G44:G48)</f>
        <v>0</v>
      </c>
    </row>
    <row r="50" spans="1:7" x14ac:dyDescent="0.25">
      <c r="A50" s="7" t="s">
        <v>65</v>
      </c>
      <c r="B50" s="8"/>
      <c r="C50" s="37" t="s">
        <v>66</v>
      </c>
      <c r="D50" s="37"/>
      <c r="E50" s="37"/>
      <c r="F50" s="37"/>
      <c r="G50" s="38"/>
    </row>
    <row r="51" spans="1:7" x14ac:dyDescent="0.25">
      <c r="A51" s="45" t="s">
        <v>65</v>
      </c>
      <c r="B51" s="46">
        <v>1</v>
      </c>
      <c r="C51" s="47" t="s">
        <v>67</v>
      </c>
      <c r="D51" s="54">
        <v>20</v>
      </c>
      <c r="E51" s="46" t="s">
        <v>17</v>
      </c>
      <c r="F51" s="27"/>
      <c r="G51" s="28">
        <f t="shared" ref="G51:G55" si="3">D51*F51</f>
        <v>0</v>
      </c>
    </row>
    <row r="52" spans="1:7" x14ac:dyDescent="0.25">
      <c r="A52" s="45" t="s">
        <v>65</v>
      </c>
      <c r="B52" s="46">
        <v>2</v>
      </c>
      <c r="C52" s="47" t="s">
        <v>68</v>
      </c>
      <c r="D52" s="54">
        <v>30</v>
      </c>
      <c r="E52" s="46" t="s">
        <v>17</v>
      </c>
      <c r="F52" s="27"/>
      <c r="G52" s="28">
        <f t="shared" si="3"/>
        <v>0</v>
      </c>
    </row>
    <row r="53" spans="1:7" x14ac:dyDescent="0.25">
      <c r="A53" s="45" t="s">
        <v>65</v>
      </c>
      <c r="B53" s="46">
        <v>6</v>
      </c>
      <c r="C53" s="47" t="s">
        <v>69</v>
      </c>
      <c r="D53" s="54">
        <v>30</v>
      </c>
      <c r="E53" s="46" t="s">
        <v>17</v>
      </c>
      <c r="F53" s="27"/>
      <c r="G53" s="28">
        <f t="shared" si="3"/>
        <v>0</v>
      </c>
    </row>
    <row r="54" spans="1:7" x14ac:dyDescent="0.25">
      <c r="A54" s="45" t="s">
        <v>65</v>
      </c>
      <c r="B54" s="46">
        <v>7</v>
      </c>
      <c r="C54" s="47" t="s">
        <v>70</v>
      </c>
      <c r="D54" s="54">
        <v>30</v>
      </c>
      <c r="E54" s="46" t="s">
        <v>17</v>
      </c>
      <c r="F54" s="27"/>
      <c r="G54" s="28">
        <f t="shared" si="3"/>
        <v>0</v>
      </c>
    </row>
    <row r="55" spans="1:7" ht="15.75" thickBot="1" x14ac:dyDescent="0.3">
      <c r="A55" s="55" t="s">
        <v>65</v>
      </c>
      <c r="B55" s="56">
        <v>8</v>
      </c>
      <c r="C55" s="57" t="s">
        <v>71</v>
      </c>
      <c r="D55" s="58">
        <v>1</v>
      </c>
      <c r="E55" s="56" t="s">
        <v>24</v>
      </c>
      <c r="F55" s="15"/>
      <c r="G55" s="16">
        <f t="shared" si="3"/>
        <v>0</v>
      </c>
    </row>
    <row r="56" spans="1:7" ht="15.75" thickBot="1" x14ac:dyDescent="0.3">
      <c r="A56" s="40" t="s">
        <v>72</v>
      </c>
      <c r="B56" s="41"/>
      <c r="C56" s="41"/>
      <c r="D56" s="41"/>
      <c r="E56" s="41"/>
      <c r="F56" s="41"/>
      <c r="G56" s="19">
        <f>SUM(G51:G55)</f>
        <v>0</v>
      </c>
    </row>
    <row r="57" spans="1:7" x14ac:dyDescent="0.25">
      <c r="A57" s="7" t="s">
        <v>73</v>
      </c>
      <c r="B57" s="8"/>
      <c r="C57" s="37" t="s">
        <v>74</v>
      </c>
      <c r="D57" s="37"/>
      <c r="E57" s="37"/>
      <c r="F57" s="37"/>
      <c r="G57" s="38"/>
    </row>
    <row r="58" spans="1:7" ht="15.75" thickBot="1" x14ac:dyDescent="0.3">
      <c r="A58" s="55" t="s">
        <v>73</v>
      </c>
      <c r="B58" s="56">
        <v>12</v>
      </c>
      <c r="C58" s="57" t="s">
        <v>75</v>
      </c>
      <c r="D58" s="58">
        <v>3</v>
      </c>
      <c r="E58" s="56" t="s">
        <v>43</v>
      </c>
      <c r="F58" s="15"/>
      <c r="G58" s="16">
        <f t="shared" ref="G58" si="4">D58*F58</f>
        <v>0</v>
      </c>
    </row>
    <row r="59" spans="1:7" ht="15.75" thickBot="1" x14ac:dyDescent="0.3">
      <c r="A59" s="40" t="s">
        <v>76</v>
      </c>
      <c r="B59" s="41"/>
      <c r="C59" s="41"/>
      <c r="D59" s="41"/>
      <c r="E59" s="41"/>
      <c r="F59" s="41"/>
      <c r="G59" s="19">
        <f>SUM(G58)</f>
        <v>0</v>
      </c>
    </row>
    <row r="60" spans="1:7" x14ac:dyDescent="0.25">
      <c r="A60" s="7" t="s">
        <v>77</v>
      </c>
      <c r="B60" s="8"/>
      <c r="C60" s="37" t="s">
        <v>78</v>
      </c>
      <c r="D60" s="37"/>
      <c r="E60" s="37"/>
      <c r="F60" s="37"/>
      <c r="G60" s="38"/>
    </row>
    <row r="61" spans="1:7" x14ac:dyDescent="0.25">
      <c r="A61" s="59" t="s">
        <v>77</v>
      </c>
      <c r="B61" s="25">
        <v>1</v>
      </c>
      <c r="C61" s="26" t="s">
        <v>79</v>
      </c>
      <c r="D61" s="26">
        <v>40</v>
      </c>
      <c r="E61" s="25" t="s">
        <v>52</v>
      </c>
      <c r="F61" s="27"/>
      <c r="G61" s="28">
        <f t="shared" ref="G61:G66" si="5">D61*F61</f>
        <v>0</v>
      </c>
    </row>
    <row r="62" spans="1:7" x14ac:dyDescent="0.25">
      <c r="A62" s="59" t="s">
        <v>77</v>
      </c>
      <c r="B62" s="25">
        <v>2</v>
      </c>
      <c r="C62" s="26" t="s">
        <v>80</v>
      </c>
      <c r="D62" s="26">
        <v>24</v>
      </c>
      <c r="E62" s="25" t="s">
        <v>52</v>
      </c>
      <c r="F62" s="27"/>
      <c r="G62" s="28">
        <f t="shared" si="5"/>
        <v>0</v>
      </c>
    </row>
    <row r="63" spans="1:7" x14ac:dyDescent="0.25">
      <c r="A63" s="59" t="s">
        <v>77</v>
      </c>
      <c r="B63" s="25">
        <v>5</v>
      </c>
      <c r="C63" s="26" t="s">
        <v>81</v>
      </c>
      <c r="D63" s="26">
        <v>56</v>
      </c>
      <c r="E63" s="25" t="s">
        <v>52</v>
      </c>
      <c r="F63" s="27"/>
      <c r="G63" s="28">
        <f t="shared" si="5"/>
        <v>0</v>
      </c>
    </row>
    <row r="64" spans="1:7" x14ac:dyDescent="0.25">
      <c r="A64" s="59" t="s">
        <v>77</v>
      </c>
      <c r="B64" s="25">
        <v>9</v>
      </c>
      <c r="C64" s="26" t="s">
        <v>82</v>
      </c>
      <c r="D64" s="26">
        <v>24</v>
      </c>
      <c r="E64" s="25" t="s">
        <v>52</v>
      </c>
      <c r="F64" s="27"/>
      <c r="G64" s="28">
        <f t="shared" si="5"/>
        <v>0</v>
      </c>
    </row>
    <row r="65" spans="1:7" ht="24.75" x14ac:dyDescent="0.25">
      <c r="A65" s="60" t="s">
        <v>77</v>
      </c>
      <c r="B65" s="30">
        <v>12</v>
      </c>
      <c r="C65" s="31" t="s">
        <v>83</v>
      </c>
      <c r="D65" s="32">
        <v>96</v>
      </c>
      <c r="E65" s="30" t="s">
        <v>52</v>
      </c>
      <c r="F65" s="33"/>
      <c r="G65" s="34">
        <f t="shared" si="5"/>
        <v>0</v>
      </c>
    </row>
    <row r="66" spans="1:7" ht="15.75" thickBot="1" x14ac:dyDescent="0.3">
      <c r="A66" s="61" t="s">
        <v>77</v>
      </c>
      <c r="B66" s="12">
        <v>13</v>
      </c>
      <c r="C66" s="13" t="s">
        <v>84</v>
      </c>
      <c r="D66" s="13">
        <v>1</v>
      </c>
      <c r="E66" s="12" t="s">
        <v>24</v>
      </c>
      <c r="F66" s="15"/>
      <c r="G66" s="16">
        <f t="shared" si="5"/>
        <v>0</v>
      </c>
    </row>
    <row r="67" spans="1:7" ht="15.75" thickBot="1" x14ac:dyDescent="0.3">
      <c r="A67" s="40" t="s">
        <v>85</v>
      </c>
      <c r="B67" s="41"/>
      <c r="C67" s="41"/>
      <c r="D67" s="41"/>
      <c r="E67" s="41"/>
      <c r="F67" s="41"/>
      <c r="G67" s="19">
        <f>SUM(G61:G66)</f>
        <v>0</v>
      </c>
    </row>
    <row r="68" spans="1:7" ht="48" x14ac:dyDescent="0.25">
      <c r="A68" s="62" t="s">
        <v>86</v>
      </c>
      <c r="B68" s="63"/>
      <c r="C68" s="64" t="s">
        <v>87</v>
      </c>
      <c r="D68" s="65" t="s">
        <v>92</v>
      </c>
      <c r="E68" s="66" t="s">
        <v>93</v>
      </c>
      <c r="F68" s="65" t="s">
        <v>95</v>
      </c>
      <c r="G68" s="67" t="s">
        <v>96</v>
      </c>
    </row>
    <row r="69" spans="1:7" ht="72.75" x14ac:dyDescent="0.25">
      <c r="A69" s="29" t="s">
        <v>86</v>
      </c>
      <c r="B69" s="30">
        <v>1</v>
      </c>
      <c r="C69" s="31" t="s">
        <v>88</v>
      </c>
      <c r="D69" s="68">
        <v>0.15</v>
      </c>
      <c r="E69" s="69" t="s">
        <v>94</v>
      </c>
      <c r="F69" s="70">
        <f>G8+G29+G36+G42+G49+G56+G59</f>
        <v>0</v>
      </c>
      <c r="G69" s="71">
        <f>F69*0.15</f>
        <v>0</v>
      </c>
    </row>
    <row r="70" spans="1:7" x14ac:dyDescent="0.25">
      <c r="A70" s="24" t="s">
        <v>86</v>
      </c>
      <c r="B70" s="25">
        <v>2</v>
      </c>
      <c r="C70" s="26" t="s">
        <v>89</v>
      </c>
      <c r="D70" s="68"/>
      <c r="E70" s="69"/>
      <c r="F70" s="68"/>
      <c r="G70" s="72"/>
    </row>
    <row r="71" spans="1:7" x14ac:dyDescent="0.25">
      <c r="A71" s="24" t="s">
        <v>86</v>
      </c>
      <c r="B71" s="25">
        <v>3</v>
      </c>
      <c r="C71" s="26" t="s">
        <v>90</v>
      </c>
      <c r="D71" s="68"/>
      <c r="E71" s="69"/>
      <c r="F71" s="68"/>
      <c r="G71" s="72"/>
    </row>
    <row r="72" spans="1:7" ht="15.75" thickBot="1" x14ac:dyDescent="0.3">
      <c r="A72" s="61"/>
      <c r="B72" s="13"/>
      <c r="C72" s="73" t="s">
        <v>91</v>
      </c>
      <c r="D72" s="74"/>
      <c r="E72" s="75"/>
      <c r="F72" s="74"/>
      <c r="G72" s="76"/>
    </row>
    <row r="73" spans="1:7" ht="15.75" thickBot="1" x14ac:dyDescent="0.3">
      <c r="A73" s="40" t="s">
        <v>97</v>
      </c>
      <c r="B73" s="41"/>
      <c r="C73" s="41"/>
      <c r="D73" s="41"/>
      <c r="E73" s="41"/>
      <c r="F73" s="41"/>
      <c r="G73" s="19">
        <f>SUM(G69)</f>
        <v>0</v>
      </c>
    </row>
    <row r="74" spans="1:7" ht="15.75" thickBot="1" x14ac:dyDescent="0.3">
      <c r="A74" s="81" t="s">
        <v>98</v>
      </c>
      <c r="B74" s="81"/>
      <c r="C74" s="81"/>
      <c r="D74" s="81"/>
      <c r="E74" s="81"/>
      <c r="F74" s="81"/>
      <c r="G74" s="81"/>
    </row>
    <row r="75" spans="1:7" ht="15.75" thickBot="1" x14ac:dyDescent="0.3">
      <c r="A75" s="77" t="s">
        <v>99</v>
      </c>
      <c r="B75" s="77"/>
      <c r="C75" s="77"/>
      <c r="D75" s="77"/>
      <c r="E75" s="77"/>
      <c r="F75" s="77"/>
      <c r="G75" s="78">
        <f>G8+G29+G36+G42+G49+G56+G59+G67+G73</f>
        <v>0</v>
      </c>
    </row>
    <row r="76" spans="1:7" ht="15.75" thickBot="1" x14ac:dyDescent="0.3">
      <c r="A76" s="79" t="s">
        <v>100</v>
      </c>
      <c r="B76" s="79"/>
      <c r="C76" s="79"/>
      <c r="D76" s="79"/>
      <c r="E76" s="79"/>
      <c r="F76" s="79"/>
      <c r="G76" s="80">
        <f>G75*0.21</f>
        <v>0</v>
      </c>
    </row>
    <row r="77" spans="1:7" ht="15.75" thickBot="1" x14ac:dyDescent="0.3">
      <c r="A77" s="77" t="s">
        <v>101</v>
      </c>
      <c r="B77" s="77"/>
      <c r="C77" s="77"/>
      <c r="D77" s="77"/>
      <c r="E77" s="77"/>
      <c r="F77" s="77"/>
      <c r="G77" s="78">
        <f>SUM(G75:G76)</f>
        <v>0</v>
      </c>
    </row>
  </sheetData>
  <sheetProtection algorithmName="SHA-512" hashValue="4FliZ3iz5a3QD5p2pOImmaRZqeyfjmZmbRjaS+uJu0njcCo64juBWhOc9HKS+oIOIjxyTErSyayQylWwvs85WA==" saltValue="pMtwdLkXcS7Btwrud6Fi8w==" spinCount="100000" sheet="1" objects="1" scenarios="1"/>
  <protectedRanges>
    <protectedRange sqref="F44 F45 F46 F47 F48 F51 F52 F53 F54 F55 F58 F61 F62 F63 F64 F65 F66" name="Oblast2"/>
    <protectedRange sqref="F7 F11 F12 F13 F15 F16 F17 F18 F19 F20 F21 F22 F24 F25 F26 F27 F28 F31 F32 F33 F34 F35 F38 F39 F40 F41" name="Oblast1"/>
  </protectedRanges>
  <mergeCells count="43">
    <mergeCell ref="A1:G1"/>
    <mergeCell ref="A3:G3"/>
    <mergeCell ref="A73:F73"/>
    <mergeCell ref="A74:G74"/>
    <mergeCell ref="A75:F75"/>
    <mergeCell ref="A76:F76"/>
    <mergeCell ref="A77:F77"/>
    <mergeCell ref="A67:F67"/>
    <mergeCell ref="A68:B68"/>
    <mergeCell ref="D69:D72"/>
    <mergeCell ref="E69:E72"/>
    <mergeCell ref="F69:F72"/>
    <mergeCell ref="G69:G72"/>
    <mergeCell ref="A56:F56"/>
    <mergeCell ref="A57:B57"/>
    <mergeCell ref="C57:G57"/>
    <mergeCell ref="A59:F59"/>
    <mergeCell ref="A60:B60"/>
    <mergeCell ref="C60:G60"/>
    <mergeCell ref="A43:B43"/>
    <mergeCell ref="C43:G43"/>
    <mergeCell ref="A49:F49"/>
    <mergeCell ref="A50:B50"/>
    <mergeCell ref="C50:G50"/>
    <mergeCell ref="A10:B10"/>
    <mergeCell ref="C10:G10"/>
    <mergeCell ref="A37:B37"/>
    <mergeCell ref="C37:G37"/>
    <mergeCell ref="A42:F42"/>
    <mergeCell ref="A8:F8"/>
    <mergeCell ref="A5:B5"/>
    <mergeCell ref="A6:B6"/>
    <mergeCell ref="C6:G6"/>
    <mergeCell ref="A9:B9"/>
    <mergeCell ref="C9:G9"/>
    <mergeCell ref="A30:B30"/>
    <mergeCell ref="C30:G30"/>
    <mergeCell ref="A36:F36"/>
    <mergeCell ref="A14:B14"/>
    <mergeCell ref="C14:G14"/>
    <mergeCell ref="A23:B23"/>
    <mergeCell ref="C23:G23"/>
    <mergeCell ref="A29:F29"/>
  </mergeCells>
  <pageMargins left="0.7" right="0.7" top="0.78740157499999996" bottom="0.78740157499999996"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List1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Roman Vlček</dc:creator>
  <cp:lastModifiedBy>Roman Vlček</cp:lastModifiedBy>
  <dcterms:created xsi:type="dcterms:W3CDTF">2023-10-10T08:46:25Z</dcterms:created>
  <dcterms:modified xsi:type="dcterms:W3CDTF">2023-10-17T07:52:51Z</dcterms:modified>
</cp:coreProperties>
</file>