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DSST výměna chodbových dveří\"/>
    </mc:Choice>
  </mc:AlternateContent>
  <xr:revisionPtr revIDLastSave="0" documentId="8_{0714C0DB-2E9A-462A-8DE3-80483B3579F4}" xr6:coauthVersionLast="47" xr6:coauthVersionMax="47" xr10:uidLastSave="{00000000-0000-0000-0000-000000000000}"/>
  <bookViews>
    <workbookView xWindow="390" yWindow="390" windowWidth="14280" windowHeight="14760" xr2:uid="{00000000-000D-0000-FFFF-FFFF00000000}"/>
  </bookViews>
  <sheets>
    <sheet name="Souhrn exportu" sheetId="1" r:id="rId1"/>
    <sheet name="Rekapitulace stavby" sheetId="2" r:id="rId2"/>
    <sheet name="01423 - Výměna chodbových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53" i="3" l="1"/>
  <c r="BK152" i="3" s="1"/>
  <c r="BI153" i="3"/>
  <c r="BH153" i="3"/>
  <c r="BG153" i="3"/>
  <c r="BF153" i="3"/>
  <c r="T153" i="3"/>
  <c r="R153" i="3"/>
  <c r="P153" i="3"/>
  <c r="J153" i="3"/>
  <c r="BE153" i="3" s="1"/>
  <c r="T152" i="3"/>
  <c r="R152" i="3"/>
  <c r="P152" i="3"/>
  <c r="BK151" i="3"/>
  <c r="BI151" i="3"/>
  <c r="BH151" i="3"/>
  <c r="BG151" i="3"/>
  <c r="BF151" i="3"/>
  <c r="T151" i="3"/>
  <c r="T150" i="3" s="1"/>
  <c r="R151" i="3"/>
  <c r="P151" i="3"/>
  <c r="P150" i="3" s="1"/>
  <c r="J151" i="3"/>
  <c r="BE151" i="3" s="1"/>
  <c r="BK150" i="3"/>
  <c r="R150" i="3"/>
  <c r="J150" i="3"/>
  <c r="BK149" i="3"/>
  <c r="BI149" i="3"/>
  <c r="BH149" i="3"/>
  <c r="BG149" i="3"/>
  <c r="BF149" i="3"/>
  <c r="T149" i="3"/>
  <c r="R149" i="3"/>
  <c r="R148" i="3" s="1"/>
  <c r="R147" i="3" s="1"/>
  <c r="P149" i="3"/>
  <c r="J149" i="3"/>
  <c r="BE149" i="3" s="1"/>
  <c r="BK148" i="3"/>
  <c r="T148" i="3"/>
  <c r="T147" i="3" s="1"/>
  <c r="P148" i="3"/>
  <c r="P147" i="3" s="1"/>
  <c r="J148" i="3"/>
  <c r="BK145" i="3"/>
  <c r="BI145" i="3"/>
  <c r="BH145" i="3"/>
  <c r="BG145" i="3"/>
  <c r="BF145" i="3"/>
  <c r="T145" i="3"/>
  <c r="R145" i="3"/>
  <c r="P145" i="3"/>
  <c r="J145" i="3"/>
  <c r="BE145" i="3" s="1"/>
  <c r="BK144" i="3"/>
  <c r="T144" i="3"/>
  <c r="R144" i="3"/>
  <c r="P144" i="3"/>
  <c r="J144" i="3"/>
  <c r="BK143" i="3"/>
  <c r="BI143" i="3"/>
  <c r="BH143" i="3"/>
  <c r="BG143" i="3"/>
  <c r="BF143" i="3"/>
  <c r="T143" i="3"/>
  <c r="R143" i="3"/>
  <c r="P143" i="3"/>
  <c r="J143" i="3"/>
  <c r="BE143" i="3" s="1"/>
  <c r="BK142" i="3"/>
  <c r="BI142" i="3"/>
  <c r="BH142" i="3"/>
  <c r="BG142" i="3"/>
  <c r="BF142" i="3"/>
  <c r="T142" i="3"/>
  <c r="T141" i="3" s="1"/>
  <c r="R142" i="3"/>
  <c r="P142" i="3"/>
  <c r="P141" i="3" s="1"/>
  <c r="J142" i="3"/>
  <c r="BE142" i="3" s="1"/>
  <c r="BK141" i="3"/>
  <c r="BK134" i="3" s="1"/>
  <c r="J134" i="3" s="1"/>
  <c r="J98" i="3" s="1"/>
  <c r="R141" i="3"/>
  <c r="J141" i="3"/>
  <c r="J100" i="3" s="1"/>
  <c r="BK140" i="3"/>
  <c r="BI140" i="3"/>
  <c r="BH140" i="3"/>
  <c r="BG140" i="3"/>
  <c r="BF140" i="3"/>
  <c r="T140" i="3"/>
  <c r="R140" i="3"/>
  <c r="P140" i="3"/>
  <c r="J140" i="3"/>
  <c r="BE140" i="3" s="1"/>
  <c r="BK139" i="3"/>
  <c r="BI139" i="3"/>
  <c r="BH139" i="3"/>
  <c r="BG139" i="3"/>
  <c r="BF139" i="3"/>
  <c r="BE139" i="3"/>
  <c r="T139" i="3"/>
  <c r="R139" i="3"/>
  <c r="P139" i="3"/>
  <c r="J139" i="3"/>
  <c r="BK138" i="3"/>
  <c r="BI138" i="3"/>
  <c r="BH138" i="3"/>
  <c r="BG138" i="3"/>
  <c r="BF138" i="3"/>
  <c r="T138" i="3"/>
  <c r="R138" i="3"/>
  <c r="P138" i="3"/>
  <c r="J138" i="3"/>
  <c r="BE138" i="3" s="1"/>
  <c r="BK136" i="3"/>
  <c r="BI136" i="3"/>
  <c r="BH136" i="3"/>
  <c r="BG136" i="3"/>
  <c r="BF136" i="3"/>
  <c r="BE136" i="3"/>
  <c r="T136" i="3"/>
  <c r="R136" i="3"/>
  <c r="R135" i="3" s="1"/>
  <c r="R134" i="3" s="1"/>
  <c r="P136" i="3"/>
  <c r="J136" i="3"/>
  <c r="BK135" i="3"/>
  <c r="T135" i="3"/>
  <c r="T134" i="3" s="1"/>
  <c r="P135" i="3"/>
  <c r="J135" i="3"/>
  <c r="BK133" i="3"/>
  <c r="BI133" i="3"/>
  <c r="BH133" i="3"/>
  <c r="BG133" i="3"/>
  <c r="BF133" i="3"/>
  <c r="BE133" i="3"/>
  <c r="T133" i="3"/>
  <c r="R133" i="3"/>
  <c r="P133" i="3"/>
  <c r="J133" i="3"/>
  <c r="BK131" i="3"/>
  <c r="BI131" i="3"/>
  <c r="BH131" i="3"/>
  <c r="BG131" i="3"/>
  <c r="BF131" i="3"/>
  <c r="T131" i="3"/>
  <c r="R131" i="3"/>
  <c r="P131" i="3"/>
  <c r="J131" i="3"/>
  <c r="BE131" i="3" s="1"/>
  <c r="BK130" i="3"/>
  <c r="BI130" i="3"/>
  <c r="BH130" i="3"/>
  <c r="BG130" i="3"/>
  <c r="BF130" i="3"/>
  <c r="BE130" i="3"/>
  <c r="T130" i="3"/>
  <c r="R130" i="3"/>
  <c r="P130" i="3"/>
  <c r="J130" i="3"/>
  <c r="BK129" i="3"/>
  <c r="BI129" i="3"/>
  <c r="F35" i="3" s="1"/>
  <c r="BH129" i="3"/>
  <c r="BG129" i="3"/>
  <c r="F33" i="3" s="1"/>
  <c r="BF129" i="3"/>
  <c r="T129" i="3"/>
  <c r="R129" i="3"/>
  <c r="R128" i="3" s="1"/>
  <c r="P129" i="3"/>
  <c r="J129" i="3"/>
  <c r="BE129" i="3" s="1"/>
  <c r="BK128" i="3"/>
  <c r="T128" i="3"/>
  <c r="P128" i="3"/>
  <c r="J128" i="3"/>
  <c r="BK126" i="3"/>
  <c r="BK125" i="3" s="1"/>
  <c r="BI126" i="3"/>
  <c r="BH126" i="3"/>
  <c r="F34" i="3" s="1"/>
  <c r="BG126" i="3"/>
  <c r="BF126" i="3"/>
  <c r="F32" i="3" s="1"/>
  <c r="T126" i="3"/>
  <c r="T125" i="3" s="1"/>
  <c r="T124" i="3" s="1"/>
  <c r="R126" i="3"/>
  <c r="P126" i="3"/>
  <c r="P125" i="3" s="1"/>
  <c r="P124" i="3" s="1"/>
  <c r="J126" i="3"/>
  <c r="BE126" i="3" s="1"/>
  <c r="R125" i="3"/>
  <c r="R124" i="3" s="1"/>
  <c r="F119" i="3"/>
  <c r="F117" i="3"/>
  <c r="E115" i="3"/>
  <c r="J104" i="3"/>
  <c r="J103" i="3"/>
  <c r="J101" i="3"/>
  <c r="J99" i="3"/>
  <c r="J97" i="3"/>
  <c r="J89" i="3"/>
  <c r="J87" i="3"/>
  <c r="F87" i="3"/>
  <c r="E85" i="3"/>
  <c r="J35" i="3"/>
  <c r="J34" i="3"/>
  <c r="J33" i="3"/>
  <c r="J22" i="3"/>
  <c r="E22" i="3"/>
  <c r="J120" i="3" s="1"/>
  <c r="J21" i="3"/>
  <c r="J19" i="3"/>
  <c r="E19" i="3"/>
  <c r="J119" i="3" s="1"/>
  <c r="J18" i="3"/>
  <c r="J16" i="3"/>
  <c r="E16" i="3"/>
  <c r="F90" i="3" s="1"/>
  <c r="J15" i="3"/>
  <c r="J13" i="3"/>
  <c r="E13" i="3"/>
  <c r="F89" i="3" s="1"/>
  <c r="J12" i="3"/>
  <c r="J10" i="3"/>
  <c r="J117" i="3" s="1"/>
  <c r="AT95" i="2"/>
  <c r="AN95" i="2" s="1"/>
  <c r="BD94" i="2"/>
  <c r="BC94" i="2"/>
  <c r="BB94" i="2"/>
  <c r="W31" i="2" s="1"/>
  <c r="BA94" i="2"/>
  <c r="AZ94" i="2"/>
  <c r="W29" i="2" s="1"/>
  <c r="AY94" i="2"/>
  <c r="AX94" i="2"/>
  <c r="AW94" i="2"/>
  <c r="AV94" i="2"/>
  <c r="AU94" i="2"/>
  <c r="AT94" i="2"/>
  <c r="AN94" i="2" s="1"/>
  <c r="AS94" i="2"/>
  <c r="AG94" i="2"/>
  <c r="AM90" i="2"/>
  <c r="L90" i="2"/>
  <c r="AM89" i="2"/>
  <c r="L89" i="2"/>
  <c r="AM87" i="2"/>
  <c r="L87" i="2"/>
  <c r="L85" i="2"/>
  <c r="L84" i="2"/>
  <c r="W33" i="2"/>
  <c r="W32" i="2"/>
  <c r="AK30" i="2"/>
  <c r="W30" i="2"/>
  <c r="AK29" i="2"/>
  <c r="AK26" i="2"/>
  <c r="AK35" i="2" s="1"/>
  <c r="R123" i="3" l="1"/>
  <c r="T123" i="3"/>
  <c r="F31" i="3"/>
  <c r="J31" i="3"/>
  <c r="BK124" i="3"/>
  <c r="J125" i="3"/>
  <c r="J96" i="3" s="1"/>
  <c r="P134" i="3"/>
  <c r="P123" i="3" s="1"/>
  <c r="BK147" i="3"/>
  <c r="J147" i="3" s="1"/>
  <c r="J102" i="3" s="1"/>
  <c r="J152" i="3"/>
  <c r="J105" i="3" s="1"/>
  <c r="J32" i="3"/>
  <c r="F120" i="3"/>
  <c r="J90" i="3"/>
  <c r="J124" i="3" l="1"/>
  <c r="J95" i="3" s="1"/>
  <c r="BK123" i="3"/>
  <c r="J123" i="3" s="1"/>
  <c r="J94" i="3" l="1"/>
  <c r="J28" i="3"/>
  <c r="J37" i="3" s="1"/>
</calcChain>
</file>

<file path=xl/sharedStrings.xml><?xml version="1.0" encoding="utf-8"?>
<sst xmlns="http://schemas.openxmlformats.org/spreadsheetml/2006/main" count="542" uniqueCount="210">
  <si>
    <t>Tento dokument byl exportován z Numbers. Všechny tabulky byly převedeny do pracovních listů Excel. Všechny ostatní objekty ze všech listů Numbers byly umístěny na samostatné pracovní listy. Je možné, že výpočty vzorců budou v aplikaci Excel odlišné.</t>
  </si>
  <si>
    <t>Název listu Numbers</t>
  </si>
  <si>
    <t>Název tabulky Numbers</t>
  </si>
  <si>
    <t>Název pracovního listu Excel</t>
  </si>
  <si>
    <t>Rekapitulace stavby</t>
  </si>
  <si>
    <t>Tabulka 1</t>
  </si>
  <si>
    <t>Export Komplet</t>
  </si>
  <si>
    <t>2.0</t>
  </si>
  <si>
    <t>False</t>
  </si>
  <si>
    <t>{8b6a3778-8da9-4626-9e35-0d2e5d832ac9}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</si>
  <si>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</si>
  <si>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</si>
  <si>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</si>
  <si>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</si>
  <si>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</si>
  <si>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</si>
  <si>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</si>
  <si>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</si>
  <si>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</si>
  <si>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01423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</si>
  <si>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</si>
  <si>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</si>
  <si>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chodbových dveří, DS Severní Terasa - objekty Orlická 2893/1 a 2894/3</t>
  </si>
  <si>
    <t>KSO:</t>
  </si>
  <si>
    <t>CC-CZ:</t>
  </si>
  <si>
    <t>Místo:</t>
  </si>
  <si>
    <t xml:space="preserve"> </t>
  </si>
  <si>
    <t>Datum:</t>
  </si>
  <si>
    <t>10. 12. 2023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</si>
  <si>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</si>
  <si>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</si>
  <si>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</si>
  <si>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</si>
  <si>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</si>
  <si>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</si>
  <si>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</si>
  <si>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</si>
  <si>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</si>
  <si>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</si>
  <si>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</si>
  <si>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</si>
  <si>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</si>
  <si>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</si>
  <si>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</si>
  <si>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</si>
  <si>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</si>
  <si>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</si>
  <si>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</si>
  <si>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</si>
  <si>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</si>
  <si>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</si>
  <si>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</si>
  <si>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</si>
  <si>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</si>
  <si>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</si>
  <si>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</si>
  <si>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</si>
  <si>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</si>
  <si>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</si>
  <si>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</si>
  <si>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</si>
  <si>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</si>
  <si>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</si>
  <si>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</si>
  <si>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</si>
  <si>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</si>
  <si>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</si>
  <si>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</si>
  <si>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</si>
  <si>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</si>
  <si>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</si>
  <si>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</si>
  <si>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</si>
  <si>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</si>
  <si>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</si>
  <si>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</si>
  <si>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</si>
  <si>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</si>
  <si>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</si>
  <si>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</si>
  <si>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</si>
  <si>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r>
      <rPr>
        <sz val="18"/>
        <color indexed="11"/>
        <rFont val="Wingdings 2"/>
      </rPr>
      <t>/</t>
    </r>
  </si>
  <si>
    <t>Výměna chodbových dveří, DS Orlická 2893/1</t>
  </si>
  <si>
    <t>STA</t>
  </si>
  <si>
    <t>1</t>
  </si>
  <si>
    <t>###NOINSERT###</t>
  </si>
  <si>
    <t>01423 - Výměna chodbových...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</si>
  <si>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</si>
  <si>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</si>
  <si>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</si>
  <si>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</si>
  <si>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</si>
  <si>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</si>
  <si>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</si>
  <si>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</si>
  <si>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</si>
  <si>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</si>
  <si>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</si>
  <si>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742 - Elektroinstalace - slaboproud</t>
  </si>
  <si>
    <t xml:space="preserve">    766 - Konstrukce truhlářské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</si>
  <si>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</si>
  <si>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</si>
  <si>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</si>
  <si>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</si>
  <si>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</si>
  <si>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</si>
  <si>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</si>
  <si>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</si>
  <si>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</si>
  <si>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</si>
  <si>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</si>
  <si>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</si>
  <si>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</si>
  <si>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</si>
  <si>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</si>
  <si>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</si>
  <si>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</si>
  <si>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</si>
  <si>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</si>
  <si>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</si>
  <si>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</si>
  <si>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</si>
  <si>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</si>
  <si>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</si>
  <si>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968072456</t>
  </si>
  <si>
    <t>Vybourání kovových dveřních zárubní pl přes 2 m2</t>
  </si>
  <si>
    <t>m2</t>
  </si>
  <si>
    <t>4</t>
  </si>
  <si>
    <t>-502308462</t>
  </si>
  <si>
    <t>VV</t>
  </si>
  <si>
    <t>1,6*2,1*24</t>
  </si>
  <si>
    <t>997</t>
  </si>
  <si>
    <t>Přesun sutě</t>
  </si>
  <si>
    <t>997013111</t>
  </si>
  <si>
    <t>Vnitrostaveništní doprava suti a vybouraných hmot pro budovy v do 6 m s použitím mechanizace</t>
  </si>
  <si>
    <t>t</t>
  </si>
  <si>
    <t>86360476</t>
  </si>
  <si>
    <t>3</t>
  </si>
  <si>
    <t>997013501</t>
  </si>
  <si>
    <t>Odvoz suti a vybouraných hmot na skládku nebo meziskládku do 1 km se složením</t>
  </si>
  <si>
    <t>-327919032</t>
  </si>
  <si>
    <t>997013509</t>
  </si>
  <si>
    <t>Příplatek k odvozu suti a vybouraných hmot na skládku ZKD 1 km přes 1 km</t>
  </si>
  <si>
    <t>-598011087</t>
  </si>
  <si>
    <t>5,08*9 'Přepočtené koeficientem množství</t>
  </si>
  <si>
    <t>5</t>
  </si>
  <si>
    <t>997013631</t>
  </si>
  <si>
    <t>Poplatek za uložení na skládce (skládkovné) stavebního odpadu směsného kód odpadu 17 09 04</t>
  </si>
  <si>
    <t>1634871167</t>
  </si>
  <si>
    <t>PSV</t>
  </si>
  <si>
    <t>Práce a dodávky PSV</t>
  </si>
  <si>
    <t>742</t>
  </si>
  <si>
    <t>Elektroinstalace - slaboproud</t>
  </si>
  <si>
    <t>6</t>
  </si>
  <si>
    <t>E01</t>
  </si>
  <si>
    <t>Napojení na ústřednu EPS kabelem</t>
  </si>
  <si>
    <t>m</t>
  </si>
  <si>
    <t>16</t>
  </si>
  <si>
    <t>-966052281</t>
  </si>
  <si>
    <t>35*24</t>
  </si>
  <si>
    <t>7</t>
  </si>
  <si>
    <t>E02</t>
  </si>
  <si>
    <t>Osazení čidla, napojení el. zámku na EPS</t>
  </si>
  <si>
    <t>kus</t>
  </si>
  <si>
    <t>-781040056</t>
  </si>
  <si>
    <t>8</t>
  </si>
  <si>
    <t>E03</t>
  </si>
  <si>
    <t>Kabelová trasa, lišta 40x40</t>
  </si>
  <si>
    <t>-372211812</t>
  </si>
  <si>
    <t>998742201</t>
  </si>
  <si>
    <t>Přesun hmot procentní pro slaboproud v objektech v do 6 m</t>
  </si>
  <si>
    <t>%</t>
  </si>
  <si>
    <t>344473828</t>
  </si>
  <si>
    <t>766</t>
  </si>
  <si>
    <t>Konstrukce truhlářské</t>
  </si>
  <si>
    <t>10</t>
  </si>
  <si>
    <t>D01</t>
  </si>
  <si>
    <t>Dveře jednokřídlé o celkových rozměrech 1600/2100mm, boční otevíratelný světlík 400/2100mm, elektronický zámek D+M</t>
  </si>
  <si>
    <t>-1523044333</t>
  </si>
  <si>
    <t>11</t>
  </si>
  <si>
    <t>998766201</t>
  </si>
  <si>
    <t>Přesun hmot procentní pro kce truhlářské v objektech v do 6 m</t>
  </si>
  <si>
    <t>-1973342434</t>
  </si>
  <si>
    <t>HZS</t>
  </si>
  <si>
    <t>Hodinové zúčtovací sazby</t>
  </si>
  <si>
    <t>12</t>
  </si>
  <si>
    <t>HZS1291</t>
  </si>
  <si>
    <t>Hodinová zúčtovací sazba pomocný stavební dělník</t>
  </si>
  <si>
    <t>hod</t>
  </si>
  <si>
    <t>512</t>
  </si>
  <si>
    <t>-373660143</t>
  </si>
  <si>
    <t>48 "Drobné zednické úpravy</t>
  </si>
  <si>
    <t>VRN</t>
  </si>
  <si>
    <t>Vedlejší rozpočtové náklady</t>
  </si>
  <si>
    <t>VRN1</t>
  </si>
  <si>
    <t>Průzkumné, geodetické a projektové práce</t>
  </si>
  <si>
    <t>13</t>
  </si>
  <si>
    <t>010001000</t>
  </si>
  <si>
    <t>…</t>
  </si>
  <si>
    <t>1024</t>
  </si>
  <si>
    <t>2068818603</t>
  </si>
  <si>
    <t>VRN3</t>
  </si>
  <si>
    <t>Zařízení staveniště</t>
  </si>
  <si>
    <t>14</t>
  </si>
  <si>
    <t>030001000</t>
  </si>
  <si>
    <t>365608655</t>
  </si>
  <si>
    <t>VRN9</t>
  </si>
  <si>
    <t>Ostatní náklady</t>
  </si>
  <si>
    <t>090001000</t>
  </si>
  <si>
    <t>997582152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</si>
</sst>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&quot;.&quot;mm&quot;.&quot;yyyy"/>
    <numFmt numFmtId="166" formatCode="#,##0.00000"/>
    <numFmt numFmtId="167" formatCode="#,##0.000"/>
  </numFmts>
  <fonts count="36">
    <font>
      <sz val="8"/>
      <color indexed="8"/>
      <name val="Arial CE"/>
    </font>
    <font>
      <sz val="12"/>
      <color indexed="8"/>
      <name val="Arial CE"/>
    </font>
    <font>
      <sz val="14"/>
      <color indexed="8"/>
      <name val="Arial CE"/>
    </font>
    <font>
      <u/>
      <sz val="12"/>
      <color indexed="11"/>
      <name val="Arial CE"/>
    </font>
    <font>
      <sz val="8"/>
      <color indexed="12"/>
      <name val="Arial CE"/>
    </font>
    <font>
      <sz val="8"/>
      <color indexed="14"/>
      <name val="Arial CE"/>
    </font>
    <font>
      <b/>
      <sz val="14"/>
      <color indexed="8"/>
      <name val="Arial CE"/>
    </font>
    <font>
      <b/>
      <sz val="12"/>
      <color indexed="16"/>
      <name val="Arial CE"/>
    </font>
    <font>
      <sz val="10"/>
      <color indexed="16"/>
      <name val="Arial CE"/>
    </font>
    <font>
      <sz val="10"/>
      <color indexed="8"/>
      <name val="Arial CE"/>
    </font>
    <font>
      <b/>
      <sz val="8"/>
      <color indexed="16"/>
      <name val="Arial CE"/>
    </font>
    <font>
      <b/>
      <sz val="11"/>
      <color indexed="8"/>
      <name val="Arial CE"/>
    </font>
    <font>
      <b/>
      <sz val="10"/>
      <color indexed="8"/>
      <name val="Arial CE"/>
    </font>
    <font>
      <b/>
      <sz val="10"/>
      <color indexed="16"/>
      <name val="Arial CE"/>
    </font>
    <font>
      <b/>
      <sz val="12"/>
      <color indexed="8"/>
      <name val="Arial CE"/>
    </font>
    <font>
      <b/>
      <sz val="10"/>
      <color indexed="19"/>
      <name val="Arial CE"/>
    </font>
    <font>
      <sz val="12"/>
      <color indexed="16"/>
      <name val="Arial CE"/>
    </font>
    <font>
      <sz val="8"/>
      <color indexed="16"/>
      <name val="Arial CE"/>
    </font>
    <font>
      <sz val="9"/>
      <color indexed="8"/>
      <name val="Arial CE"/>
    </font>
    <font>
      <sz val="9"/>
      <color indexed="16"/>
      <name val="Arial CE"/>
    </font>
    <font>
      <b/>
      <sz val="12"/>
      <color indexed="21"/>
      <name val="Arial CE"/>
    </font>
    <font>
      <sz val="18"/>
      <color indexed="8"/>
      <name val="Wingdings 2"/>
    </font>
    <font>
      <sz val="18"/>
      <color indexed="11"/>
      <name val="Wingdings 2"/>
    </font>
    <font>
      <b/>
      <sz val="11"/>
      <color indexed="22"/>
      <name val="Arial CE"/>
    </font>
    <font>
      <sz val="11"/>
      <color indexed="22"/>
      <name val="Arial CE"/>
    </font>
    <font>
      <sz val="11"/>
      <color indexed="16"/>
      <name val="Arial CE"/>
    </font>
    <font>
      <sz val="11"/>
      <color indexed="8"/>
      <name val="Arial CE"/>
    </font>
    <font>
      <sz val="10"/>
      <color indexed="14"/>
      <name val="Arial CE"/>
    </font>
    <font>
      <b/>
      <sz val="12"/>
      <color indexed="23"/>
      <name val="Arial CE"/>
    </font>
    <font>
      <sz val="12"/>
      <color indexed="22"/>
      <name val="Arial CE"/>
    </font>
    <font>
      <sz val="10"/>
      <color indexed="22"/>
      <name val="Arial CE"/>
    </font>
    <font>
      <sz val="8"/>
      <color indexed="21"/>
      <name val="Arial CE"/>
    </font>
    <font>
      <b/>
      <sz val="8"/>
      <color indexed="8"/>
      <name val="Arial CE"/>
    </font>
    <font>
      <sz val="8"/>
      <color indexed="22"/>
      <name val="Arial CE"/>
    </font>
    <font>
      <sz val="7"/>
      <color indexed="16"/>
      <name val="Arial CE"/>
    </font>
    <font>
      <sz val="8"/>
      <color indexed="24"/>
      <name val="Arial C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</fills>
  <borders count="64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16"/>
      </bottom>
      <diagonal/>
    </border>
    <border>
      <left style="thin">
        <color indexed="8"/>
      </left>
      <right style="hair">
        <color indexed="16"/>
      </right>
      <top/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/>
      <right style="hair">
        <color indexed="16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13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 style="thin">
        <color indexed="8"/>
      </right>
      <top/>
      <bottom style="hair">
        <color indexed="16"/>
      </bottom>
      <diagonal/>
    </border>
    <border>
      <left style="thin">
        <color indexed="8"/>
      </left>
      <right style="thin">
        <color indexed="8"/>
      </right>
      <top/>
      <bottom style="hair">
        <color indexed="16"/>
      </bottom>
      <diagonal/>
    </border>
    <border>
      <left/>
      <right style="thin">
        <color indexed="8"/>
      </right>
      <top style="hair">
        <color indexed="16"/>
      </top>
      <bottom/>
      <diagonal/>
    </border>
    <border>
      <left style="thin">
        <color indexed="8"/>
      </left>
      <right style="thin">
        <color indexed="8"/>
      </right>
      <top style="hair">
        <color indexed="16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8"/>
      </right>
      <top style="hair">
        <color indexed="16"/>
      </top>
      <bottom style="hair">
        <color indexed="16"/>
      </bottom>
      <diagonal/>
    </border>
    <border>
      <left style="thin">
        <color indexed="8"/>
      </left>
      <right style="thin">
        <color indexed="8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thin">
        <color indexed="8"/>
      </bottom>
      <diagonal/>
    </border>
    <border>
      <left/>
      <right style="thin">
        <color indexed="8"/>
      </right>
      <top style="hair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16"/>
      </top>
      <bottom style="thin">
        <color indexed="8"/>
      </bottom>
      <diagonal/>
    </border>
    <border>
      <left/>
      <right/>
      <top style="hair">
        <color indexed="16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249">
    <xf numFmtId="0" fontId="0" fillId="0" borderId="0" xfId="0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/>
    <xf numFmtId="49" fontId="4" fillId="4" borderId="1" xfId="0" applyNumberFormat="1" applyFont="1" applyFill="1" applyBorder="1" applyAlignment="1">
      <alignment horizontal="left" vertical="center"/>
    </xf>
    <xf numFmtId="0" fontId="0" fillId="4" borderId="2" xfId="0" applyFill="1" applyBorder="1"/>
    <xf numFmtId="0" fontId="4" fillId="4" borderId="2" xfId="0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0" borderId="6" xfId="0" applyBorder="1"/>
    <xf numFmtId="49" fontId="0" fillId="4" borderId="6" xfId="0" applyNumberFormat="1" applyFill="1" applyBorder="1" applyAlignment="1">
      <alignment horizontal="left" vertical="center"/>
    </xf>
    <xf numFmtId="0" fontId="0" fillId="0" borderId="7" xfId="0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9" fontId="6" fillId="4" borderId="6" xfId="0" applyNumberFormat="1" applyFont="1" applyFill="1" applyBorder="1" applyAlignment="1">
      <alignment horizontal="left" vertical="center"/>
    </xf>
    <xf numFmtId="0" fontId="0" fillId="4" borderId="14" xfId="0" applyFill="1" applyBorder="1"/>
    <xf numFmtId="0" fontId="0" fillId="4" borderId="15" xfId="0" applyFill="1" applyBorder="1"/>
    <xf numFmtId="49" fontId="5" fillId="4" borderId="6" xfId="0" applyNumberFormat="1" applyFont="1" applyFill="1" applyBorder="1" applyAlignment="1">
      <alignment horizontal="left" vertical="center"/>
    </xf>
    <xf numFmtId="49" fontId="7" fillId="4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left" vertical="top"/>
    </xf>
    <xf numFmtId="49" fontId="9" fillId="4" borderId="6" xfId="0" applyNumberFormat="1" applyFont="1" applyFill="1" applyBorder="1" applyAlignment="1">
      <alignment horizontal="left" vertical="center"/>
    </xf>
    <xf numFmtId="49" fontId="11" fillId="4" borderId="6" xfId="0" applyNumberFormat="1" applyFont="1" applyFill="1" applyBorder="1" applyAlignment="1">
      <alignment horizontal="left" vertical="top"/>
    </xf>
    <xf numFmtId="49" fontId="8" fillId="4" borderId="6" xfId="0" applyNumberFormat="1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49" fontId="9" fillId="6" borderId="6" xfId="0" applyNumberFormat="1" applyFont="1" applyFill="1" applyBorder="1" applyAlignment="1">
      <alignment horizontal="left" vertical="center"/>
    </xf>
    <xf numFmtId="0" fontId="0" fillId="4" borderId="16" xfId="0" applyFill="1" applyBorder="1"/>
    <xf numFmtId="0" fontId="0" fillId="4" borderId="17" xfId="0" applyFill="1" applyBorder="1"/>
    <xf numFmtId="49" fontId="12" fillId="4" borderId="16" xfId="0" applyNumberFormat="1" applyFont="1" applyFill="1" applyBorder="1" applyAlignment="1">
      <alignment horizontal="left"/>
    </xf>
    <xf numFmtId="49" fontId="8" fillId="4" borderId="6" xfId="0" applyNumberFormat="1" applyFont="1" applyFill="1" applyBorder="1" applyAlignment="1">
      <alignment horizontal="right"/>
    </xf>
    <xf numFmtId="49" fontId="8" fillId="4" borderId="6" xfId="0" applyNumberFormat="1" applyFont="1" applyFill="1" applyBorder="1" applyAlignment="1">
      <alignment horizontal="left"/>
    </xf>
    <xf numFmtId="0" fontId="0" fillId="7" borderId="18" xfId="0" applyFill="1" applyBorder="1" applyAlignment="1">
      <alignment vertical="center"/>
    </xf>
    <xf numFmtId="49" fontId="14" fillId="7" borderId="19" xfId="0" applyNumberFormat="1" applyFont="1" applyFill="1" applyBorder="1" applyAlignment="1">
      <alignment horizontal="left" vertical="center"/>
    </xf>
    <xf numFmtId="0" fontId="0" fillId="7" borderId="20" xfId="0" applyFill="1" applyBorder="1" applyAlignment="1">
      <alignment vertical="center"/>
    </xf>
    <xf numFmtId="49" fontId="14" fillId="7" borderId="20" xfId="0" applyNumberFormat="1" applyFont="1" applyFill="1" applyBorder="1" applyAlignment="1">
      <alignment horizontal="center" vertical="center"/>
    </xf>
    <xf numFmtId="0" fontId="0" fillId="7" borderId="22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49" fontId="15" fillId="4" borderId="17" xfId="0" applyNumberFormat="1" applyFont="1" applyFill="1" applyBorder="1" applyAlignment="1">
      <alignment horizontal="left"/>
    </xf>
    <xf numFmtId="49" fontId="8" fillId="4" borderId="16" xfId="0" applyNumberFormat="1" applyFont="1" applyFill="1" applyBorder="1" applyAlignment="1">
      <alignment horizontal="left"/>
    </xf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49" fontId="6" fillId="4" borderId="6" xfId="0" applyNumberFormat="1" applyFont="1" applyFill="1" applyBorder="1" applyAlignment="1">
      <alignment horizontal="left"/>
    </xf>
    <xf numFmtId="49" fontId="0" fillId="4" borderId="6" xfId="0" applyNumberFormat="1" applyFill="1" applyBorder="1"/>
    <xf numFmtId="49" fontId="11" fillId="4" borderId="6" xfId="0" applyNumberFormat="1" applyFont="1" applyFill="1" applyBorder="1" applyAlignment="1">
      <alignment horizontal="left"/>
    </xf>
    <xf numFmtId="49" fontId="12" fillId="4" borderId="6" xfId="0" applyNumberFormat="1" applyFont="1" applyFill="1" applyBorder="1"/>
    <xf numFmtId="49" fontId="9" fillId="4" borderId="6" xfId="0" applyNumberFormat="1" applyFont="1" applyFill="1" applyBorder="1" applyAlignment="1">
      <alignment horizontal="left"/>
    </xf>
    <xf numFmtId="0" fontId="0" fillId="4" borderId="26" xfId="0" applyFill="1" applyBorder="1"/>
    <xf numFmtId="49" fontId="9" fillId="4" borderId="6" xfId="0" applyNumberFormat="1" applyFont="1" applyFill="1" applyBorder="1"/>
    <xf numFmtId="0" fontId="0" fillId="4" borderId="27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35" xfId="0" applyFill="1" applyBorder="1"/>
    <xf numFmtId="0" fontId="0" fillId="4" borderId="36" xfId="0" applyFill="1" applyBorder="1"/>
    <xf numFmtId="0" fontId="0" fillId="8" borderId="20" xfId="0" applyFill="1" applyBorder="1" applyAlignment="1">
      <alignment vertical="center"/>
    </xf>
    <xf numFmtId="49" fontId="18" fillId="8" borderId="15" xfId="0" applyNumberFormat="1" applyFont="1" applyFill="1" applyBorder="1" applyAlignment="1">
      <alignment horizontal="center" vertical="center"/>
    </xf>
    <xf numFmtId="49" fontId="19" fillId="4" borderId="38" xfId="0" applyNumberFormat="1" applyFont="1" applyFill="1" applyBorder="1" applyAlignment="1">
      <alignment horizontal="center" vertical="center" wrapText="1"/>
    </xf>
    <xf numFmtId="49" fontId="19" fillId="4" borderId="39" xfId="0" applyNumberFormat="1" applyFont="1" applyFill="1" applyBorder="1" applyAlignment="1">
      <alignment horizontal="center" vertical="center" wrapText="1"/>
    </xf>
    <xf numFmtId="49" fontId="19" fillId="4" borderId="40" xfId="0" applyNumberFormat="1" applyFont="1" applyFill="1" applyBorder="1" applyAlignment="1">
      <alignment horizontal="center" vertical="center" wrapText="1"/>
    </xf>
    <xf numFmtId="0" fontId="0" fillId="4" borderId="41" xfId="0" applyFill="1" applyBorder="1"/>
    <xf numFmtId="0" fontId="0" fillId="4" borderId="28" xfId="0" applyFill="1" applyBorder="1"/>
    <xf numFmtId="49" fontId="20" fillId="4" borderId="6" xfId="0" applyNumberFormat="1" applyFont="1" applyFill="1" applyBorder="1" applyAlignment="1">
      <alignment horizontal="left"/>
    </xf>
    <xf numFmtId="0" fontId="20" fillId="4" borderId="6" xfId="0" applyFont="1" applyFill="1" applyBorder="1"/>
    <xf numFmtId="4" fontId="20" fillId="4" borderId="14" xfId="0" applyNumberFormat="1" applyFont="1" applyFill="1" applyBorder="1"/>
    <xf numFmtId="0" fontId="14" fillId="4" borderId="15" xfId="0" applyFont="1" applyFill="1" applyBorder="1" applyAlignment="1">
      <alignment horizontal="center"/>
    </xf>
    <xf numFmtId="4" fontId="16" fillId="4" borderId="31" xfId="0" applyNumberFormat="1" applyFont="1" applyFill="1" applyBorder="1"/>
    <xf numFmtId="4" fontId="16" fillId="4" borderId="6" xfId="0" applyNumberFormat="1" applyFont="1" applyFill="1" applyBorder="1"/>
    <xf numFmtId="166" fontId="16" fillId="4" borderId="6" xfId="0" applyNumberFormat="1" applyFont="1" applyFill="1" applyBorder="1"/>
    <xf numFmtId="4" fontId="16" fillId="4" borderId="32" xfId="0" applyNumberFormat="1" applyFont="1" applyFill="1" applyBorder="1"/>
    <xf numFmtId="49" fontId="14" fillId="4" borderId="6" xfId="0" applyNumberFormat="1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49" fontId="21" fillId="4" borderId="8" xfId="0" applyNumberFormat="1" applyFont="1" applyFill="1" applyBorder="1" applyAlignment="1">
      <alignment horizontal="center"/>
    </xf>
    <xf numFmtId="0" fontId="23" fillId="4" borderId="6" xfId="0" applyFont="1" applyFill="1" applyBorder="1"/>
    <xf numFmtId="0" fontId="24" fillId="4" borderId="6" xfId="0" applyFont="1" applyFill="1" applyBorder="1"/>
    <xf numFmtId="49" fontId="11" fillId="4" borderId="15" xfId="0" applyNumberFormat="1" applyFont="1" applyFill="1" applyBorder="1" applyAlignment="1">
      <alignment horizontal="center"/>
    </xf>
    <xf numFmtId="4" fontId="25" fillId="4" borderId="34" xfId="0" applyNumberFormat="1" applyFont="1" applyFill="1" applyBorder="1"/>
    <xf numFmtId="4" fontId="25" fillId="4" borderId="26" xfId="0" applyNumberFormat="1" applyFont="1" applyFill="1" applyBorder="1"/>
    <xf numFmtId="166" fontId="25" fillId="4" borderId="26" xfId="0" applyNumberFormat="1" applyFont="1" applyFill="1" applyBorder="1"/>
    <xf numFmtId="4" fontId="25" fillId="4" borderId="35" xfId="0" applyNumberFormat="1" applyFont="1" applyFill="1" applyBorder="1"/>
    <xf numFmtId="49" fontId="26" fillId="4" borderId="6" xfId="0" applyNumberFormat="1" applyFont="1" applyFill="1" applyBorder="1" applyAlignment="1">
      <alignment horizontal="left"/>
    </xf>
    <xf numFmtId="0" fontId="26" fillId="4" borderId="6" xfId="0" applyFont="1" applyFill="1" applyBorder="1" applyAlignment="1">
      <alignment horizontal="left"/>
    </xf>
    <xf numFmtId="0" fontId="0" fillId="4" borderId="42" xfId="0" applyFill="1" applyBorder="1"/>
    <xf numFmtId="0" fontId="0" fillId="4" borderId="43" xfId="0" applyFill="1" applyBorder="1"/>
    <xf numFmtId="0" fontId="0" fillId="4" borderId="44" xfId="0" applyFill="1" applyBorder="1"/>
    <xf numFmtId="0" fontId="0" fillId="0" borderId="44" xfId="0" applyBorder="1"/>
    <xf numFmtId="0" fontId="0" fillId="0" borderId="45" xfId="0" applyBorder="1"/>
    <xf numFmtId="0" fontId="0" fillId="4" borderId="1" xfId="0" applyFill="1" applyBorder="1"/>
    <xf numFmtId="49" fontId="27" fillId="4" borderId="6" xfId="0" applyNumberFormat="1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/>
    </xf>
    <xf numFmtId="0" fontId="9" fillId="4" borderId="14" xfId="0" applyFont="1" applyFill="1" applyBorder="1" applyAlignment="1">
      <alignment horizontal="left"/>
    </xf>
    <xf numFmtId="49" fontId="9" fillId="4" borderId="14" xfId="0" applyNumberFormat="1" applyFont="1" applyFill="1" applyBorder="1" applyAlignment="1">
      <alignment horizontal="left"/>
    </xf>
    <xf numFmtId="49" fontId="9" fillId="6" borderId="14" xfId="0" applyNumberFormat="1" applyFont="1" applyFill="1" applyBorder="1" applyAlignment="1">
      <alignment horizontal="left" vertical="center"/>
    </xf>
    <xf numFmtId="0" fontId="0" fillId="4" borderId="46" xfId="0" applyFill="1" applyBorder="1"/>
    <xf numFmtId="0" fontId="0" fillId="4" borderId="47" xfId="0" applyFill="1" applyBorder="1"/>
    <xf numFmtId="0" fontId="0" fillId="4" borderId="48" xfId="0" applyFill="1" applyBorder="1"/>
    <xf numFmtId="0" fontId="0" fillId="4" borderId="49" xfId="0" applyFill="1" applyBorder="1"/>
    <xf numFmtId="49" fontId="12" fillId="4" borderId="26" xfId="0" applyNumberFormat="1" applyFont="1" applyFill="1" applyBorder="1" applyAlignment="1">
      <alignment horizontal="left"/>
    </xf>
    <xf numFmtId="4" fontId="20" fillId="4" borderId="46" xfId="0" applyNumberFormat="1" applyFont="1" applyFill="1" applyBorder="1"/>
    <xf numFmtId="49" fontId="8" fillId="4" borderId="14" xfId="0" applyNumberFormat="1" applyFont="1" applyFill="1" applyBorder="1" applyAlignment="1">
      <alignment horizontal="right"/>
    </xf>
    <xf numFmtId="49" fontId="17" fillId="4" borderId="6" xfId="0" applyNumberFormat="1" applyFont="1" applyFill="1" applyBorder="1" applyAlignment="1">
      <alignment horizontal="left"/>
    </xf>
    <xf numFmtId="4" fontId="8" fillId="4" borderId="6" xfId="0" applyNumberFormat="1" applyFont="1" applyFill="1" applyBorder="1"/>
    <xf numFmtId="164" fontId="8" fillId="4" borderId="6" xfId="0" applyNumberFormat="1" applyFont="1" applyFill="1" applyBorder="1" applyAlignment="1">
      <alignment horizontal="right"/>
    </xf>
    <xf numFmtId="4" fontId="8" fillId="4" borderId="14" xfId="0" applyNumberFormat="1" applyFont="1" applyFill="1" applyBorder="1"/>
    <xf numFmtId="0" fontId="0" fillId="4" borderId="50" xfId="0" applyFill="1" applyBorder="1"/>
    <xf numFmtId="0" fontId="0" fillId="8" borderId="18" xfId="0" applyFill="1" applyBorder="1" applyAlignment="1">
      <alignment vertical="center"/>
    </xf>
    <xf numFmtId="49" fontId="14" fillId="8" borderId="19" xfId="0" applyNumberFormat="1" applyFont="1" applyFill="1" applyBorder="1" applyAlignment="1">
      <alignment horizontal="left" vertical="center"/>
    </xf>
    <xf numFmtId="49" fontId="14" fillId="8" borderId="20" xfId="0" applyNumberFormat="1" applyFont="1" applyFill="1" applyBorder="1" applyAlignment="1">
      <alignment horizontal="right" vertical="center"/>
    </xf>
    <xf numFmtId="49" fontId="14" fillId="8" borderId="20" xfId="0" applyNumberFormat="1" applyFont="1" applyFill="1" applyBorder="1" applyAlignment="1">
      <alignment horizontal="center" vertical="center"/>
    </xf>
    <xf numFmtId="4" fontId="14" fillId="8" borderId="37" xfId="0" applyNumberFormat="1" applyFont="1" applyFill="1" applyBorder="1" applyAlignment="1">
      <alignment vertical="center"/>
    </xf>
    <xf numFmtId="0" fontId="0" fillId="8" borderId="51" xfId="0" applyFill="1" applyBorder="1" applyAlignment="1">
      <alignment vertical="center"/>
    </xf>
    <xf numFmtId="0" fontId="0" fillId="4" borderId="52" xfId="0" applyFill="1" applyBorder="1"/>
    <xf numFmtId="49" fontId="8" fillId="4" borderId="16" xfId="0" applyNumberFormat="1" applyFont="1" applyFill="1" applyBorder="1" applyAlignment="1">
      <alignment horizontal="center"/>
    </xf>
    <xf numFmtId="49" fontId="8" fillId="4" borderId="33" xfId="0" applyNumberFormat="1" applyFont="1" applyFill="1" applyBorder="1" applyAlignment="1">
      <alignment horizontal="right"/>
    </xf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49" fontId="9" fillId="4" borderId="14" xfId="0" applyNumberFormat="1" applyFont="1" applyFill="1" applyBorder="1" applyAlignment="1">
      <alignment horizontal="left" vertical="center" wrapText="1"/>
    </xf>
    <xf numFmtId="49" fontId="18" fillId="8" borderId="6" xfId="0" applyNumberFormat="1" applyFont="1" applyFill="1" applyBorder="1" applyAlignment="1">
      <alignment horizontal="left" vertical="center"/>
    </xf>
    <xf numFmtId="0" fontId="0" fillId="8" borderId="6" xfId="0" applyFill="1" applyBorder="1" applyAlignment="1">
      <alignment vertical="center"/>
    </xf>
    <xf numFmtId="49" fontId="18" fillId="8" borderId="14" xfId="0" applyNumberFormat="1" applyFont="1" applyFill="1" applyBorder="1" applyAlignment="1">
      <alignment horizontal="right" vertical="center"/>
    </xf>
    <xf numFmtId="0" fontId="0" fillId="8" borderId="15" xfId="0" applyFill="1" applyBorder="1" applyAlignment="1">
      <alignment vertical="center"/>
    </xf>
    <xf numFmtId="49" fontId="28" fillId="4" borderId="6" xfId="0" applyNumberFormat="1" applyFont="1" applyFill="1" applyBorder="1" applyAlignment="1">
      <alignment horizontal="left"/>
    </xf>
    <xf numFmtId="49" fontId="0" fillId="4" borderId="6" xfId="0" applyNumberFormat="1" applyFill="1" applyBorder="1" applyAlignment="1">
      <alignment horizontal="left"/>
    </xf>
    <xf numFmtId="49" fontId="29" fillId="4" borderId="26" xfId="0" applyNumberFormat="1" applyFont="1" applyFill="1" applyBorder="1" applyAlignment="1">
      <alignment horizontal="left"/>
    </xf>
    <xf numFmtId="4" fontId="0" fillId="4" borderId="46" xfId="0" applyNumberFormat="1" applyFill="1" applyBorder="1"/>
    <xf numFmtId="49" fontId="30" fillId="4" borderId="39" xfId="0" applyNumberFormat="1" applyFont="1" applyFill="1" applyBorder="1" applyAlignment="1">
      <alignment horizontal="left"/>
    </xf>
    <xf numFmtId="0" fontId="0" fillId="4" borderId="39" xfId="0" applyFill="1" applyBorder="1"/>
    <xf numFmtId="4" fontId="0" fillId="4" borderId="56" xfId="0" applyNumberFormat="1" applyFill="1" applyBorder="1"/>
    <xf numFmtId="49" fontId="29" fillId="4" borderId="39" xfId="0" applyNumberFormat="1" applyFont="1" applyFill="1" applyBorder="1" applyAlignment="1">
      <alignment horizontal="left"/>
    </xf>
    <xf numFmtId="49" fontId="18" fillId="8" borderId="38" xfId="0" applyNumberFormat="1" applyFont="1" applyFill="1" applyBorder="1" applyAlignment="1">
      <alignment horizontal="center" vertical="center" wrapText="1"/>
    </xf>
    <xf numFmtId="49" fontId="18" fillId="8" borderId="39" xfId="0" applyNumberFormat="1" applyFont="1" applyFill="1" applyBorder="1" applyAlignment="1">
      <alignment horizontal="center" vertical="center" wrapText="1"/>
    </xf>
    <xf numFmtId="49" fontId="18" fillId="8" borderId="56" xfId="0" applyNumberFormat="1" applyFont="1" applyFill="1" applyBorder="1" applyAlignment="1">
      <alignment horizontal="center" vertical="center" wrapText="1"/>
    </xf>
    <xf numFmtId="49" fontId="18" fillId="8" borderId="15" xfId="0" applyNumberFormat="1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/>
    </xf>
    <xf numFmtId="49" fontId="19" fillId="4" borderId="39" xfId="0" applyNumberFormat="1" applyFont="1" applyFill="1" applyBorder="1" applyAlignment="1">
      <alignment horizontal="center"/>
    </xf>
    <xf numFmtId="49" fontId="19" fillId="4" borderId="40" xfId="0" applyNumberFormat="1" applyFont="1" applyFill="1" applyBorder="1" applyAlignment="1">
      <alignment horizontal="center"/>
    </xf>
    <xf numFmtId="49" fontId="20" fillId="4" borderId="29" xfId="0" applyNumberFormat="1" applyFont="1" applyFill="1" applyBorder="1" applyAlignment="1">
      <alignment horizontal="left"/>
    </xf>
    <xf numFmtId="4" fontId="20" fillId="4" borderId="48" xfId="0" applyNumberFormat="1" applyFont="1" applyFill="1" applyBorder="1"/>
    <xf numFmtId="166" fontId="31" fillId="4" borderId="29" xfId="0" applyNumberFormat="1" applyFont="1" applyFill="1" applyBorder="1"/>
    <xf numFmtId="166" fontId="31" fillId="4" borderId="30" xfId="0" applyNumberFormat="1" applyFont="1" applyFill="1" applyBorder="1"/>
    <xf numFmtId="4" fontId="32" fillId="4" borderId="6" xfId="0" applyNumberFormat="1" applyFont="1" applyFill="1" applyBorder="1"/>
    <xf numFmtId="49" fontId="33" fillId="4" borderId="6" xfId="0" applyNumberFormat="1" applyFont="1" applyFill="1" applyBorder="1" applyAlignment="1">
      <alignment horizontal="left"/>
    </xf>
    <xf numFmtId="49" fontId="29" fillId="4" borderId="6" xfId="0" applyNumberFormat="1" applyFont="1" applyFill="1" applyBorder="1" applyAlignment="1">
      <alignment horizontal="left"/>
    </xf>
    <xf numFmtId="4" fontId="29" fillId="4" borderId="14" xfId="0" applyNumberFormat="1" applyFont="1" applyFill="1" applyBorder="1"/>
    <xf numFmtId="166" fontId="0" fillId="4" borderId="6" xfId="0" applyNumberFormat="1" applyFill="1" applyBorder="1"/>
    <xf numFmtId="166" fontId="0" fillId="4" borderId="32" xfId="0" applyNumberFormat="1" applyFill="1" applyBorder="1"/>
    <xf numFmtId="49" fontId="33" fillId="4" borderId="6" xfId="0" applyNumberFormat="1" applyFont="1" applyFill="1" applyBorder="1" applyAlignment="1">
      <alignment horizontal="center"/>
    </xf>
    <xf numFmtId="4" fontId="0" fillId="4" borderId="6" xfId="0" applyNumberFormat="1" applyFill="1" applyBorder="1" applyAlignment="1">
      <alignment vertical="center"/>
    </xf>
    <xf numFmtId="49" fontId="33" fillId="4" borderId="26" xfId="0" applyNumberFormat="1" applyFont="1" applyFill="1" applyBorder="1" applyAlignment="1">
      <alignment horizontal="left"/>
    </xf>
    <xf numFmtId="49" fontId="30" fillId="4" borderId="26" xfId="0" applyNumberFormat="1" applyFont="1" applyFill="1" applyBorder="1" applyAlignment="1">
      <alignment horizontal="left"/>
    </xf>
    <xf numFmtId="4" fontId="30" fillId="4" borderId="46" xfId="0" applyNumberFormat="1" applyFont="1" applyFill="1" applyBorder="1"/>
    <xf numFmtId="49" fontId="18" fillId="4" borderId="57" xfId="0" applyNumberFormat="1" applyFont="1" applyFill="1" applyBorder="1" applyAlignment="1">
      <alignment horizontal="center"/>
    </xf>
    <xf numFmtId="49" fontId="18" fillId="4" borderId="57" xfId="0" applyNumberFormat="1" applyFont="1" applyFill="1" applyBorder="1" applyAlignment="1">
      <alignment horizontal="left" vertical="center" wrapText="1"/>
    </xf>
    <xf numFmtId="49" fontId="18" fillId="4" borderId="57" xfId="0" applyNumberFormat="1" applyFont="1" applyFill="1" applyBorder="1" applyAlignment="1">
      <alignment horizontal="center" vertical="center" wrapText="1"/>
    </xf>
    <xf numFmtId="167" fontId="18" fillId="4" borderId="57" xfId="0" applyNumberFormat="1" applyFont="1" applyFill="1" applyBorder="1"/>
    <xf numFmtId="4" fontId="18" fillId="6" borderId="57" xfId="0" applyNumberFormat="1" applyFont="1" applyFill="1" applyBorder="1" applyAlignment="1">
      <alignment vertical="center"/>
    </xf>
    <xf numFmtId="4" fontId="18" fillId="4" borderId="58" xfId="0" applyNumberFormat="1" applyFont="1" applyFill="1" applyBorder="1"/>
    <xf numFmtId="0" fontId="0" fillId="4" borderId="59" xfId="0" applyFill="1" applyBorder="1"/>
    <xf numFmtId="0" fontId="19" fillId="6" borderId="31" xfId="0" applyFont="1" applyFill="1" applyBorder="1" applyAlignment="1">
      <alignment horizontal="left" vertical="center"/>
    </xf>
    <xf numFmtId="49" fontId="19" fillId="4" borderId="6" xfId="0" applyNumberFormat="1" applyFont="1" applyFill="1" applyBorder="1" applyAlignment="1">
      <alignment horizontal="center"/>
    </xf>
    <xf numFmtId="166" fontId="19" fillId="4" borderId="6" xfId="0" applyNumberFormat="1" applyFont="1" applyFill="1" applyBorder="1"/>
    <xf numFmtId="166" fontId="19" fillId="4" borderId="32" xfId="0" applyNumberFormat="1" applyFont="1" applyFill="1" applyBorder="1"/>
    <xf numFmtId="49" fontId="18" fillId="4" borderId="6" xfId="0" applyNumberFormat="1" applyFont="1" applyFill="1" applyBorder="1" applyAlignment="1">
      <alignment horizontal="left"/>
    </xf>
    <xf numFmtId="4" fontId="0" fillId="4" borderId="6" xfId="0" applyNumberFormat="1" applyFill="1" applyBorder="1"/>
    <xf numFmtId="49" fontId="34" fillId="4" borderId="29" xfId="0" applyNumberFormat="1" applyFont="1" applyFill="1" applyBorder="1" applyAlignment="1">
      <alignment horizontal="left"/>
    </xf>
    <xf numFmtId="0" fontId="35" fillId="4" borderId="29" xfId="0" applyFont="1" applyFill="1" applyBorder="1" applyAlignment="1">
      <alignment horizontal="left"/>
    </xf>
    <xf numFmtId="49" fontId="35" fillId="4" borderId="29" xfId="0" applyNumberFormat="1" applyFont="1" applyFill="1" applyBorder="1" applyAlignment="1">
      <alignment horizontal="left" vertical="center" wrapText="1"/>
    </xf>
    <xf numFmtId="167" fontId="0" fillId="4" borderId="29" xfId="0" applyNumberFormat="1" applyFill="1" applyBorder="1"/>
    <xf numFmtId="49" fontId="35" fillId="4" borderId="6" xfId="0" applyNumberFormat="1" applyFont="1" applyFill="1" applyBorder="1" applyAlignment="1">
      <alignment horizontal="left"/>
    </xf>
    <xf numFmtId="49" fontId="34" fillId="4" borderId="39" xfId="0" applyNumberFormat="1" applyFont="1" applyFill="1" applyBorder="1" applyAlignment="1">
      <alignment horizontal="left"/>
    </xf>
    <xf numFmtId="49" fontId="35" fillId="4" borderId="39" xfId="0" applyNumberFormat="1" applyFont="1" applyFill="1" applyBorder="1" applyAlignment="1">
      <alignment horizontal="left" vertical="center" wrapText="1"/>
    </xf>
    <xf numFmtId="167" fontId="0" fillId="4" borderId="39" xfId="0" applyNumberFormat="1" applyFill="1" applyBorder="1"/>
    <xf numFmtId="0" fontId="0" fillId="4" borderId="56" xfId="0" applyFill="1" applyBorder="1"/>
    <xf numFmtId="49" fontId="33" fillId="4" borderId="29" xfId="0" applyNumberFormat="1" applyFont="1" applyFill="1" applyBorder="1" applyAlignment="1">
      <alignment horizontal="left"/>
    </xf>
    <xf numFmtId="49" fontId="29" fillId="4" borderId="29" xfId="0" applyNumberFormat="1" applyFont="1" applyFill="1" applyBorder="1" applyAlignment="1">
      <alignment horizontal="left"/>
    </xf>
    <xf numFmtId="4" fontId="29" fillId="4" borderId="48" xfId="0" applyNumberFormat="1" applyFont="1" applyFill="1" applyBorder="1"/>
    <xf numFmtId="0" fontId="35" fillId="4" borderId="39" xfId="0" applyFont="1" applyFill="1" applyBorder="1" applyAlignment="1">
      <alignment horizontal="left"/>
    </xf>
    <xf numFmtId="167" fontId="18" fillId="6" borderId="57" xfId="0" applyNumberFormat="1" applyFont="1" applyFill="1" applyBorder="1" applyAlignment="1">
      <alignment vertical="center"/>
    </xf>
    <xf numFmtId="49" fontId="33" fillId="4" borderId="39" xfId="0" applyNumberFormat="1" applyFont="1" applyFill="1" applyBorder="1" applyAlignment="1">
      <alignment horizontal="left"/>
    </xf>
    <xf numFmtId="4" fontId="30" fillId="4" borderId="56" xfId="0" applyNumberFormat="1" applyFont="1" applyFill="1" applyBorder="1"/>
    <xf numFmtId="4" fontId="29" fillId="4" borderId="56" xfId="0" applyNumberFormat="1" applyFont="1" applyFill="1" applyBorder="1"/>
    <xf numFmtId="0" fontId="19" fillId="6" borderId="34" xfId="0" applyFont="1" applyFill="1" applyBorder="1" applyAlignment="1">
      <alignment horizontal="left" vertical="center"/>
    </xf>
    <xf numFmtId="49" fontId="19" fillId="4" borderId="26" xfId="0" applyNumberFormat="1" applyFont="1" applyFill="1" applyBorder="1" applyAlignment="1">
      <alignment horizontal="center"/>
    </xf>
    <xf numFmtId="166" fontId="19" fillId="4" borderId="26" xfId="0" applyNumberFormat="1" applyFont="1" applyFill="1" applyBorder="1"/>
    <xf numFmtId="166" fontId="19" fillId="4" borderId="35" xfId="0" applyNumberFormat="1" applyFont="1" applyFill="1" applyBorder="1"/>
    <xf numFmtId="0" fontId="0" fillId="4" borderId="60" xfId="0" applyFill="1" applyBorder="1"/>
    <xf numFmtId="0" fontId="0" fillId="4" borderId="61" xfId="0" applyFill="1" applyBorder="1"/>
    <xf numFmtId="0" fontId="0" fillId="4" borderId="62" xfId="0" applyFill="1" applyBorder="1"/>
    <xf numFmtId="0" fontId="0" fillId="4" borderId="63" xfId="0" applyFill="1" applyBorder="1"/>
    <xf numFmtId="0" fontId="1" fillId="0" borderId="0" xfId="0" applyFont="1" applyAlignment="1">
      <alignment horizontal="left" wrapText="1"/>
    </xf>
    <xf numFmtId="0" fontId="0" fillId="0" borderId="0" xfId="0"/>
    <xf numFmtId="49" fontId="10" fillId="4" borderId="6" xfId="0" applyNumberFormat="1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49" fontId="9" fillId="4" borderId="6" xfId="0" applyNumberFormat="1" applyFont="1" applyFill="1" applyBorder="1" applyAlignment="1">
      <alignment horizontal="left" vertical="center"/>
    </xf>
    <xf numFmtId="0" fontId="0" fillId="4" borderId="6" xfId="0" applyFill="1" applyBorder="1"/>
    <xf numFmtId="49" fontId="11" fillId="4" borderId="6" xfId="0" applyNumberFormat="1" applyFont="1" applyFill="1" applyBorder="1" applyAlignment="1">
      <alignment horizontal="left" vertical="top" wrapText="1"/>
    </xf>
    <xf numFmtId="49" fontId="9" fillId="6" borderId="6" xfId="0" applyNumberFormat="1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 wrapText="1"/>
    </xf>
    <xf numFmtId="4" fontId="12" fillId="4" borderId="16" xfId="0" applyNumberFormat="1" applyFont="1" applyFill="1" applyBorder="1"/>
    <xf numFmtId="0" fontId="0" fillId="4" borderId="16" xfId="0" applyFill="1" applyBorder="1"/>
    <xf numFmtId="49" fontId="8" fillId="4" borderId="6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 horizontal="right"/>
    </xf>
    <xf numFmtId="4" fontId="13" fillId="4" borderId="6" xfId="0" applyNumberFormat="1" applyFont="1" applyFill="1" applyBorder="1"/>
    <xf numFmtId="164" fontId="8" fillId="4" borderId="6" xfId="0" applyNumberFormat="1" applyFont="1" applyFill="1" applyBorder="1" applyAlignment="1">
      <alignment horizontal="left"/>
    </xf>
    <xf numFmtId="49" fontId="14" fillId="7" borderId="20" xfId="0" applyNumberFormat="1" applyFont="1" applyFill="1" applyBorder="1" applyAlignment="1">
      <alignment horizontal="left" vertical="center"/>
    </xf>
    <xf numFmtId="0" fontId="0" fillId="7" borderId="20" xfId="0" applyFill="1" applyBorder="1" applyAlignment="1">
      <alignment vertical="center"/>
    </xf>
    <xf numFmtId="4" fontId="14" fillId="7" borderId="20" xfId="0" applyNumberFormat="1" applyFont="1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49" fontId="11" fillId="4" borderId="6" xfId="0" applyNumberFormat="1" applyFont="1" applyFill="1" applyBorder="1" applyAlignment="1">
      <alignment horizontal="left" vertical="center" wrapText="1"/>
    </xf>
    <xf numFmtId="49" fontId="9" fillId="4" borderId="6" xfId="0" applyNumberFormat="1" applyFont="1" applyFill="1" applyBorder="1" applyAlignment="1">
      <alignment horizontal="left"/>
    </xf>
    <xf numFmtId="165" fontId="9" fillId="4" borderId="6" xfId="0" applyNumberFormat="1" applyFont="1" applyFill="1" applyBorder="1" applyAlignment="1">
      <alignment horizontal="left"/>
    </xf>
    <xf numFmtId="49" fontId="9" fillId="4" borderId="6" xfId="0" applyNumberFormat="1" applyFont="1" applyFill="1" applyBorder="1" applyAlignment="1">
      <alignment vertical="center" wrapText="1"/>
    </xf>
    <xf numFmtId="0" fontId="9" fillId="4" borderId="6" xfId="0" applyFont="1" applyFill="1" applyBorder="1"/>
    <xf numFmtId="0" fontId="9" fillId="4" borderId="14" xfId="0" applyFont="1" applyFill="1" applyBorder="1"/>
    <xf numFmtId="49" fontId="16" fillId="4" borderId="28" xfId="0" applyNumberFormat="1" applyFont="1" applyFill="1" applyBorder="1" applyAlignment="1">
      <alignment horizontal="center"/>
    </xf>
    <xf numFmtId="0" fontId="16" fillId="4" borderId="29" xfId="0" applyFont="1" applyFill="1" applyBorder="1" applyAlignment="1">
      <alignment horizontal="left"/>
    </xf>
    <xf numFmtId="0" fontId="17" fillId="4" borderId="31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left"/>
    </xf>
    <xf numFmtId="0" fontId="17" fillId="4" borderId="34" xfId="0" applyFont="1" applyFill="1" applyBorder="1" applyAlignment="1">
      <alignment horizontal="left"/>
    </xf>
    <xf numFmtId="0" fontId="17" fillId="4" borderId="26" xfId="0" applyFont="1" applyFill="1" applyBorder="1" applyAlignment="1">
      <alignment horizontal="left"/>
    </xf>
    <xf numFmtId="49" fontId="18" fillId="8" borderId="19" xfId="0" applyNumberFormat="1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left" vertical="center"/>
    </xf>
    <xf numFmtId="49" fontId="18" fillId="8" borderId="20" xfId="0" applyNumberFormat="1" applyFont="1" applyFill="1" applyBorder="1" applyAlignment="1">
      <alignment horizontal="center" vertical="center"/>
    </xf>
    <xf numFmtId="49" fontId="18" fillId="8" borderId="20" xfId="0" applyNumberFormat="1" applyFont="1" applyFill="1" applyBorder="1" applyAlignment="1">
      <alignment horizontal="right" vertical="center"/>
    </xf>
    <xf numFmtId="0" fontId="18" fillId="8" borderId="37" xfId="0" applyFont="1" applyFill="1" applyBorder="1" applyAlignment="1">
      <alignment horizontal="left" vertical="center"/>
    </xf>
    <xf numFmtId="4" fontId="24" fillId="4" borderId="6" xfId="0" applyNumberFormat="1" applyFont="1" applyFill="1" applyBorder="1"/>
    <xf numFmtId="0" fontId="24" fillId="4" borderId="6" xfId="0" applyFont="1" applyFill="1" applyBorder="1"/>
    <xf numFmtId="0" fontId="24" fillId="4" borderId="14" xfId="0" applyFont="1" applyFill="1" applyBorder="1"/>
    <xf numFmtId="49" fontId="23" fillId="4" borderId="6" xfId="0" applyNumberFormat="1" applyFont="1" applyFill="1" applyBorder="1" applyAlignment="1">
      <alignment horizontal="left" vertical="center" wrapText="1"/>
    </xf>
    <xf numFmtId="0" fontId="23" fillId="4" borderId="6" xfId="0" applyFont="1" applyFill="1" applyBorder="1" applyAlignment="1">
      <alignment horizontal="left" vertical="center" wrapText="1"/>
    </xf>
    <xf numFmtId="4" fontId="20" fillId="4" borderId="6" xfId="0" applyNumberFormat="1" applyFont="1" applyFill="1" applyBorder="1" applyAlignment="1">
      <alignment horizontal="right"/>
    </xf>
    <xf numFmtId="4" fontId="20" fillId="4" borderId="6" xfId="0" applyNumberFormat="1" applyFont="1" applyFill="1" applyBorder="1"/>
    <xf numFmtId="4" fontId="20" fillId="4" borderId="14" xfId="0" applyNumberFormat="1" applyFont="1" applyFill="1" applyBorder="1"/>
    <xf numFmtId="49" fontId="5" fillId="5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3366FF"/>
      <rgbColor rgb="FFC0C0C0"/>
      <rgbColor rgb="FF969696"/>
      <rgbColor rgb="FFFFFFCC"/>
      <rgbColor rgb="FFBEBEBE"/>
      <rgbColor rgb="FF464646"/>
      <rgbColor rgb="FFD2D2D2"/>
      <rgbColor rgb="FF960000"/>
      <rgbColor rgb="FF003366"/>
      <rgbColor rgb="FF800000"/>
      <rgbColor rgb="FF50505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2" name="Picture 1" descr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4" name="Picture 1" descr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2"/>
  <sheetViews>
    <sheetView showGridLines="0" tabSelected="1" workbookViewId="0"/>
  </sheetViews>
  <sheetFormatPr defaultColWidth="10" defaultRowHeight="12.95" customHeight="1"/>
  <cols>
    <col min="1" max="1" width="2" customWidth="1"/>
    <col min="2" max="4" width="42" customWidth="1"/>
  </cols>
  <sheetData>
    <row r="3" spans="2:4" ht="50.1" customHeight="1">
      <c r="B3" s="201" t="s">
        <v>0</v>
      </c>
      <c r="C3" s="202"/>
      <c r="D3" s="202"/>
    </row>
    <row r="7" spans="2:4" ht="18">
      <c r="B7" s="1" t="s">
        <v>1</v>
      </c>
      <c r="C7" s="1" t="s">
        <v>2</v>
      </c>
      <c r="D7" s="1" t="s">
        <v>3</v>
      </c>
    </row>
    <row r="9" spans="2:4" ht="15">
      <c r="B9" s="2" t="s">
        <v>4</v>
      </c>
      <c r="C9" s="2"/>
      <c r="D9" s="2"/>
    </row>
    <row r="10" spans="2:4" ht="15">
      <c r="B10" s="3"/>
      <c r="C10" s="3" t="s">
        <v>5</v>
      </c>
      <c r="D10" s="4" t="s">
        <v>4</v>
      </c>
    </row>
    <row r="11" spans="2:4" ht="15">
      <c r="B11" s="2" t="s">
        <v>86</v>
      </c>
      <c r="C11" s="2"/>
      <c r="D11" s="2"/>
    </row>
    <row r="12" spans="2:4" ht="15">
      <c r="B12" s="3"/>
      <c r="C12" s="3" t="s">
        <v>5</v>
      </c>
      <c r="D12" s="4" t="s">
        <v>86</v>
      </c>
    </row>
  </sheetData>
  <mergeCells count="1">
    <mergeCell ref="B3:D3"/>
  </mergeCells>
  <hyperlinks>
    <hyperlink ref="D10" location="'Rekapitulace stavby'!R1C1" display="Rekapitulace stavby" xr:uid="{00000000-0004-0000-0000-000000000000}"/>
    <hyperlink ref="D12" location="'01423 - Výměna chodbových...'!R1C1" display="01423 - Výměna chodbových...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N97"/>
  <sheetViews>
    <sheetView showGridLines="0" workbookViewId="0"/>
  </sheetViews>
  <sheetFormatPr defaultColWidth="8" defaultRowHeight="12.75" customHeight="1"/>
  <cols>
    <col min="1" max="1" width="8.1640625" style="5" customWidth="1"/>
    <col min="2" max="2" width="2" style="5" customWidth="1"/>
    <col min="3" max="3" width="4.1640625" style="5" customWidth="1"/>
    <col min="4" max="33" width="2.6640625" style="5" customWidth="1"/>
    <col min="34" max="34" width="3.1640625" style="5" customWidth="1"/>
    <col min="35" max="35" width="31.6640625" style="5" customWidth="1"/>
    <col min="36" max="37" width="2.5" style="5" customWidth="1"/>
    <col min="38" max="38" width="8.1640625" style="5" customWidth="1"/>
    <col min="39" max="39" width="3.1640625" style="5" customWidth="1"/>
    <col min="40" max="40" width="13.1640625" style="5" customWidth="1"/>
    <col min="41" max="41" width="7.5" style="5" customWidth="1"/>
    <col min="42" max="42" width="4.1640625" style="5" customWidth="1"/>
    <col min="43" max="43" width="8" style="5" hidden="1" customWidth="1"/>
    <col min="44" max="44" width="13.6640625" style="5" customWidth="1"/>
    <col min="45" max="47" width="25.6640625" style="5" customWidth="1"/>
    <col min="48" max="49" width="21.6640625" style="5" customWidth="1"/>
    <col min="50" max="51" width="25" style="5" customWidth="1"/>
    <col min="52" max="52" width="21.6640625" style="5" customWidth="1"/>
    <col min="53" max="53" width="19.1640625" style="5" customWidth="1"/>
    <col min="54" max="54" width="25" style="5" customWidth="1"/>
    <col min="55" max="55" width="21.6640625" style="5" customWidth="1"/>
    <col min="56" max="56" width="19.1640625" style="5" customWidth="1"/>
    <col min="57" max="57" width="66.5" style="5" customWidth="1"/>
    <col min="58" max="70" width="8" style="5" customWidth="1"/>
    <col min="71" max="91" width="8" style="5" hidden="1" customWidth="1"/>
    <col min="92" max="93" width="8" style="5" customWidth="1"/>
    <col min="94" max="16384" width="8" style="5"/>
  </cols>
  <sheetData>
    <row r="1" spans="1:92" ht="12.75" customHeight="1">
      <c r="A1" s="6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8"/>
      <c r="BA1" s="9" t="s">
        <v>7</v>
      </c>
      <c r="BB1" s="8"/>
      <c r="BC1" s="7"/>
      <c r="BD1" s="7"/>
      <c r="BE1" s="7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7"/>
      <c r="BT1" s="9" t="s">
        <v>8</v>
      </c>
      <c r="BU1" s="9" t="s">
        <v>8</v>
      </c>
      <c r="BV1" s="9" t="s">
        <v>9</v>
      </c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11"/>
    </row>
    <row r="2" spans="1:92" ht="36.950000000000003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247" t="s">
        <v>10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6" t="s">
        <v>11</v>
      </c>
      <c r="BT2" s="16" t="s">
        <v>12</v>
      </c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7"/>
    </row>
    <row r="3" spans="1:92" ht="8.1" customHeight="1">
      <c r="A3" s="18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1"/>
      <c r="AQ3" s="22"/>
      <c r="AR3" s="23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6" t="s">
        <v>11</v>
      </c>
      <c r="BT3" s="16" t="s">
        <v>13</v>
      </c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7"/>
    </row>
    <row r="4" spans="1:92" ht="24.95" customHeight="1">
      <c r="A4" s="18"/>
      <c r="B4" s="23"/>
      <c r="C4" s="14"/>
      <c r="D4" s="24" t="s">
        <v>14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25"/>
      <c r="AQ4" s="26"/>
      <c r="AR4" s="23"/>
      <c r="AS4" s="27" t="s">
        <v>15</v>
      </c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28" t="s">
        <v>16</v>
      </c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6" t="s">
        <v>17</v>
      </c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7"/>
    </row>
    <row r="5" spans="1:92" ht="12" customHeight="1">
      <c r="A5" s="18"/>
      <c r="B5" s="23"/>
      <c r="C5" s="14"/>
      <c r="D5" s="29" t="s">
        <v>18</v>
      </c>
      <c r="E5" s="14"/>
      <c r="F5" s="14"/>
      <c r="G5" s="14"/>
      <c r="H5" s="14"/>
      <c r="I5" s="14"/>
      <c r="J5" s="14"/>
      <c r="K5" s="207" t="s">
        <v>19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14"/>
      <c r="AL5" s="14"/>
      <c r="AM5" s="14"/>
      <c r="AN5" s="14"/>
      <c r="AO5" s="14"/>
      <c r="AP5" s="25"/>
      <c r="AQ5" s="26"/>
      <c r="AR5" s="23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203" t="s">
        <v>20</v>
      </c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6" t="s">
        <v>11</v>
      </c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7"/>
    </row>
    <row r="6" spans="1:92" ht="36.950000000000003" customHeight="1">
      <c r="A6" s="18"/>
      <c r="B6" s="23"/>
      <c r="C6" s="14"/>
      <c r="D6" s="31" t="s">
        <v>21</v>
      </c>
      <c r="E6" s="14"/>
      <c r="F6" s="14"/>
      <c r="G6" s="14"/>
      <c r="H6" s="14"/>
      <c r="I6" s="14"/>
      <c r="J6" s="14"/>
      <c r="K6" s="209" t="s">
        <v>22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14"/>
      <c r="AL6" s="14"/>
      <c r="AM6" s="14"/>
      <c r="AN6" s="14"/>
      <c r="AO6" s="14"/>
      <c r="AP6" s="25"/>
      <c r="AQ6" s="26"/>
      <c r="AR6" s="23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204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6" t="s">
        <v>11</v>
      </c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7"/>
    </row>
    <row r="7" spans="1:92" ht="12" customHeight="1">
      <c r="A7" s="18"/>
      <c r="B7" s="23"/>
      <c r="C7" s="14"/>
      <c r="D7" s="32" t="s">
        <v>23</v>
      </c>
      <c r="E7" s="14"/>
      <c r="F7" s="14"/>
      <c r="G7" s="14"/>
      <c r="H7" s="14"/>
      <c r="I7" s="14"/>
      <c r="J7" s="14"/>
      <c r="K7" s="3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32" t="s">
        <v>24</v>
      </c>
      <c r="AL7" s="14"/>
      <c r="AM7" s="14"/>
      <c r="AN7" s="33"/>
      <c r="AO7" s="14"/>
      <c r="AP7" s="25"/>
      <c r="AQ7" s="26"/>
      <c r="AR7" s="23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204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6" t="s">
        <v>11</v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7"/>
    </row>
    <row r="8" spans="1:92" ht="12" customHeight="1">
      <c r="A8" s="18"/>
      <c r="B8" s="23"/>
      <c r="C8" s="14"/>
      <c r="D8" s="32" t="s">
        <v>25</v>
      </c>
      <c r="E8" s="14"/>
      <c r="F8" s="14"/>
      <c r="G8" s="14"/>
      <c r="H8" s="14"/>
      <c r="I8" s="14"/>
      <c r="J8" s="14"/>
      <c r="K8" s="30" t="s">
        <v>26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32" t="s">
        <v>27</v>
      </c>
      <c r="AL8" s="14"/>
      <c r="AM8" s="14"/>
      <c r="AN8" s="34" t="s">
        <v>28</v>
      </c>
      <c r="AO8" s="14"/>
      <c r="AP8" s="25"/>
      <c r="AQ8" s="26"/>
      <c r="AR8" s="23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204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6" t="s">
        <v>11</v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7"/>
    </row>
    <row r="9" spans="1:92" ht="14.45" customHeight="1">
      <c r="A9" s="18"/>
      <c r="B9" s="2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25"/>
      <c r="AQ9" s="26"/>
      <c r="AR9" s="23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204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6" t="s">
        <v>11</v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7"/>
    </row>
    <row r="10" spans="1:92" ht="12" customHeight="1">
      <c r="A10" s="18"/>
      <c r="B10" s="23"/>
      <c r="C10" s="14"/>
      <c r="D10" s="32" t="s">
        <v>29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32" t="s">
        <v>30</v>
      </c>
      <c r="AL10" s="14"/>
      <c r="AM10" s="14"/>
      <c r="AN10" s="33"/>
      <c r="AO10" s="14"/>
      <c r="AP10" s="25"/>
      <c r="AQ10" s="26"/>
      <c r="AR10" s="23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204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6" t="s">
        <v>11</v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7"/>
    </row>
    <row r="11" spans="1:92" ht="18.399999999999999" customHeight="1">
      <c r="A11" s="18"/>
      <c r="B11" s="23"/>
      <c r="C11" s="14"/>
      <c r="D11" s="14"/>
      <c r="E11" s="30" t="s">
        <v>26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32" t="s">
        <v>31</v>
      </c>
      <c r="AL11" s="14"/>
      <c r="AM11" s="14"/>
      <c r="AN11" s="33"/>
      <c r="AO11" s="14"/>
      <c r="AP11" s="25"/>
      <c r="AQ11" s="26"/>
      <c r="AR11" s="23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204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6" t="s">
        <v>11</v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7"/>
    </row>
    <row r="12" spans="1:92" ht="8.1" customHeight="1">
      <c r="A12" s="18"/>
      <c r="B12" s="2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25"/>
      <c r="AQ12" s="26"/>
      <c r="AR12" s="23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204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6" t="s">
        <v>11</v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7"/>
    </row>
    <row r="13" spans="1:92" ht="12" customHeight="1">
      <c r="A13" s="18"/>
      <c r="B13" s="23"/>
      <c r="C13" s="14"/>
      <c r="D13" s="32" t="s">
        <v>32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2" t="s">
        <v>30</v>
      </c>
      <c r="AL13" s="14"/>
      <c r="AM13" s="14"/>
      <c r="AN13" s="34" t="s">
        <v>33</v>
      </c>
      <c r="AO13" s="14"/>
      <c r="AP13" s="25"/>
      <c r="AQ13" s="26"/>
      <c r="AR13" s="23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204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6" t="s">
        <v>11</v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7"/>
    </row>
    <row r="14" spans="1:92" ht="12.75" customHeight="1">
      <c r="A14" s="18"/>
      <c r="B14" s="23"/>
      <c r="C14" s="14"/>
      <c r="D14" s="14"/>
      <c r="E14" s="210" t="s">
        <v>33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32" t="s">
        <v>31</v>
      </c>
      <c r="AL14" s="14"/>
      <c r="AM14" s="14"/>
      <c r="AN14" s="34" t="s">
        <v>33</v>
      </c>
      <c r="AO14" s="14"/>
      <c r="AP14" s="25"/>
      <c r="AQ14" s="26"/>
      <c r="AR14" s="23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04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6" t="s">
        <v>11</v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7"/>
    </row>
    <row r="15" spans="1:92" ht="8.1" customHeight="1">
      <c r="A15" s="18"/>
      <c r="B15" s="2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25"/>
      <c r="AQ15" s="26"/>
      <c r="AR15" s="23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204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6" t="s">
        <v>8</v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7"/>
    </row>
    <row r="16" spans="1:92" ht="12" customHeight="1">
      <c r="A16" s="18"/>
      <c r="B16" s="23"/>
      <c r="C16" s="14"/>
      <c r="D16" s="32" t="s">
        <v>34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32" t="s">
        <v>30</v>
      </c>
      <c r="AL16" s="14"/>
      <c r="AM16" s="14"/>
      <c r="AN16" s="33"/>
      <c r="AO16" s="14"/>
      <c r="AP16" s="25"/>
      <c r="AQ16" s="26"/>
      <c r="AR16" s="23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204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6" t="s">
        <v>8</v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7"/>
    </row>
    <row r="17" spans="1:92" ht="18.399999999999999" customHeight="1">
      <c r="A17" s="18"/>
      <c r="B17" s="23"/>
      <c r="C17" s="14"/>
      <c r="D17" s="14"/>
      <c r="E17" s="30" t="s">
        <v>26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32" t="s">
        <v>31</v>
      </c>
      <c r="AL17" s="14"/>
      <c r="AM17" s="14"/>
      <c r="AN17" s="33"/>
      <c r="AO17" s="14"/>
      <c r="AP17" s="25"/>
      <c r="AQ17" s="26"/>
      <c r="AR17" s="23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204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6" t="s">
        <v>35</v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7"/>
    </row>
    <row r="18" spans="1:92" ht="8.1" customHeight="1">
      <c r="A18" s="18"/>
      <c r="B18" s="2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25"/>
      <c r="AQ18" s="26"/>
      <c r="AR18" s="23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204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6" t="s">
        <v>11</v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7"/>
    </row>
    <row r="19" spans="1:92" ht="12" customHeight="1">
      <c r="A19" s="18"/>
      <c r="B19" s="23"/>
      <c r="C19" s="14"/>
      <c r="D19" s="32" t="s">
        <v>36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32" t="s">
        <v>30</v>
      </c>
      <c r="AL19" s="14"/>
      <c r="AM19" s="14"/>
      <c r="AN19" s="33"/>
      <c r="AO19" s="14"/>
      <c r="AP19" s="25"/>
      <c r="AQ19" s="26"/>
      <c r="AR19" s="23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204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6" t="s">
        <v>11</v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7"/>
    </row>
    <row r="20" spans="1:92" ht="18.399999999999999" customHeight="1">
      <c r="A20" s="18"/>
      <c r="B20" s="23"/>
      <c r="C20" s="14"/>
      <c r="D20" s="14"/>
      <c r="E20" s="30" t="s">
        <v>26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32" t="s">
        <v>31</v>
      </c>
      <c r="AL20" s="14"/>
      <c r="AM20" s="14"/>
      <c r="AN20" s="33"/>
      <c r="AO20" s="14"/>
      <c r="AP20" s="25"/>
      <c r="AQ20" s="26"/>
      <c r="AR20" s="23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204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6" t="s">
        <v>35</v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7"/>
    </row>
    <row r="21" spans="1:92" ht="8.1" customHeight="1">
      <c r="A21" s="18"/>
      <c r="B21" s="2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25"/>
      <c r="AQ21" s="26"/>
      <c r="AR21" s="23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204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7"/>
    </row>
    <row r="22" spans="1:92" ht="12" customHeight="1">
      <c r="A22" s="18"/>
      <c r="B22" s="23"/>
      <c r="C22" s="14"/>
      <c r="D22" s="32" t="s">
        <v>37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25"/>
      <c r="AQ22" s="26"/>
      <c r="AR22" s="23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204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7"/>
    </row>
    <row r="23" spans="1:92" ht="16.5" customHeight="1">
      <c r="A23" s="18"/>
      <c r="B23" s="23"/>
      <c r="C23" s="14"/>
      <c r="D23" s="14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14"/>
      <c r="AP23" s="25"/>
      <c r="AQ23" s="26"/>
      <c r="AR23" s="23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204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7"/>
    </row>
    <row r="24" spans="1:92" ht="8.1" customHeight="1">
      <c r="A24" s="18"/>
      <c r="B24" s="23"/>
      <c r="C24" s="1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25"/>
      <c r="AQ24" s="26"/>
      <c r="AR24" s="23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204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7"/>
    </row>
    <row r="25" spans="1:92" ht="8.1" customHeight="1">
      <c r="A25" s="18"/>
      <c r="B25" s="23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6"/>
      <c r="AR25" s="23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204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7"/>
    </row>
    <row r="26" spans="1:92" ht="25.9" customHeight="1">
      <c r="A26" s="18"/>
      <c r="B26" s="23"/>
      <c r="C26" s="14"/>
      <c r="D26" s="37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2">
        <f>ROUND(AG94,2)</f>
        <v>0</v>
      </c>
      <c r="AL26" s="213"/>
      <c r="AM26" s="213"/>
      <c r="AN26" s="213"/>
      <c r="AO26" s="213"/>
      <c r="AP26" s="25"/>
      <c r="AQ26" s="26"/>
      <c r="AR26" s="2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20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7"/>
    </row>
    <row r="27" spans="1:92" ht="8.1" customHeight="1">
      <c r="A27" s="18"/>
      <c r="B27" s="23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25"/>
      <c r="AQ27" s="26"/>
      <c r="AR27" s="23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20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7"/>
    </row>
    <row r="28" spans="1:92" ht="12.75" customHeight="1">
      <c r="A28" s="18"/>
      <c r="B28" s="23"/>
      <c r="C28" s="14"/>
      <c r="D28" s="14"/>
      <c r="E28" s="14"/>
      <c r="F28" s="14"/>
      <c r="G28" s="14"/>
      <c r="H28" s="14"/>
      <c r="I28" s="14"/>
      <c r="J28" s="14"/>
      <c r="K28" s="14"/>
      <c r="L28" s="214" t="s">
        <v>39</v>
      </c>
      <c r="M28" s="215"/>
      <c r="N28" s="215"/>
      <c r="O28" s="215"/>
      <c r="P28" s="215"/>
      <c r="Q28" s="14"/>
      <c r="R28" s="14"/>
      <c r="S28" s="14"/>
      <c r="T28" s="14"/>
      <c r="U28" s="14"/>
      <c r="V28" s="14"/>
      <c r="W28" s="214" t="s">
        <v>40</v>
      </c>
      <c r="X28" s="215"/>
      <c r="Y28" s="215"/>
      <c r="Z28" s="215"/>
      <c r="AA28" s="215"/>
      <c r="AB28" s="215"/>
      <c r="AC28" s="215"/>
      <c r="AD28" s="215"/>
      <c r="AE28" s="215"/>
      <c r="AF28" s="14"/>
      <c r="AG28" s="14"/>
      <c r="AH28" s="14"/>
      <c r="AI28" s="14"/>
      <c r="AJ28" s="14"/>
      <c r="AK28" s="214" t="s">
        <v>41</v>
      </c>
      <c r="AL28" s="215"/>
      <c r="AM28" s="215"/>
      <c r="AN28" s="215"/>
      <c r="AO28" s="215"/>
      <c r="AP28" s="25"/>
      <c r="AQ28" s="26"/>
      <c r="AR28" s="23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20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7"/>
    </row>
    <row r="29" spans="1:92" ht="14.45" customHeight="1">
      <c r="A29" s="18"/>
      <c r="B29" s="23"/>
      <c r="C29" s="14"/>
      <c r="D29" s="39" t="s">
        <v>42</v>
      </c>
      <c r="E29" s="14"/>
      <c r="F29" s="39" t="s">
        <v>43</v>
      </c>
      <c r="G29" s="14"/>
      <c r="H29" s="14"/>
      <c r="I29" s="14"/>
      <c r="J29" s="14"/>
      <c r="K29" s="14"/>
      <c r="L29" s="217">
        <v>0.21</v>
      </c>
      <c r="M29" s="208"/>
      <c r="N29" s="208"/>
      <c r="O29" s="208"/>
      <c r="P29" s="208"/>
      <c r="Q29" s="14"/>
      <c r="R29" s="14"/>
      <c r="S29" s="14"/>
      <c r="T29" s="14"/>
      <c r="U29" s="14"/>
      <c r="V29" s="14"/>
      <c r="W29" s="216">
        <f>ROUND(AZ94,2)</f>
        <v>0</v>
      </c>
      <c r="X29" s="208"/>
      <c r="Y29" s="208"/>
      <c r="Z29" s="208"/>
      <c r="AA29" s="208"/>
      <c r="AB29" s="208"/>
      <c r="AC29" s="208"/>
      <c r="AD29" s="208"/>
      <c r="AE29" s="208"/>
      <c r="AF29" s="14"/>
      <c r="AG29" s="14"/>
      <c r="AH29" s="14"/>
      <c r="AI29" s="14"/>
      <c r="AJ29" s="14"/>
      <c r="AK29" s="216">
        <f>ROUND(AV94,2)</f>
        <v>0</v>
      </c>
      <c r="AL29" s="208"/>
      <c r="AM29" s="208"/>
      <c r="AN29" s="208"/>
      <c r="AO29" s="208"/>
      <c r="AP29" s="25"/>
      <c r="AQ29" s="26"/>
      <c r="AR29" s="2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206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7"/>
    </row>
    <row r="30" spans="1:92" ht="14.45" customHeight="1">
      <c r="A30" s="18"/>
      <c r="B30" s="23"/>
      <c r="C30" s="14"/>
      <c r="D30" s="14"/>
      <c r="E30" s="14"/>
      <c r="F30" s="39" t="s">
        <v>44</v>
      </c>
      <c r="G30" s="14"/>
      <c r="H30" s="14"/>
      <c r="I30" s="14"/>
      <c r="J30" s="14"/>
      <c r="K30" s="14"/>
      <c r="L30" s="217">
        <v>0.15</v>
      </c>
      <c r="M30" s="208"/>
      <c r="N30" s="208"/>
      <c r="O30" s="208"/>
      <c r="P30" s="208"/>
      <c r="Q30" s="14"/>
      <c r="R30" s="14"/>
      <c r="S30" s="14"/>
      <c r="T30" s="14"/>
      <c r="U30" s="14"/>
      <c r="V30" s="14"/>
      <c r="W30" s="216">
        <f>ROUND(BA94,2)</f>
        <v>0</v>
      </c>
      <c r="X30" s="208"/>
      <c r="Y30" s="208"/>
      <c r="Z30" s="208"/>
      <c r="AA30" s="208"/>
      <c r="AB30" s="208"/>
      <c r="AC30" s="208"/>
      <c r="AD30" s="208"/>
      <c r="AE30" s="208"/>
      <c r="AF30" s="14"/>
      <c r="AG30" s="14"/>
      <c r="AH30" s="14"/>
      <c r="AI30" s="14"/>
      <c r="AJ30" s="14"/>
      <c r="AK30" s="216">
        <f>ROUND(AW94,2)</f>
        <v>0</v>
      </c>
      <c r="AL30" s="208"/>
      <c r="AM30" s="208"/>
      <c r="AN30" s="208"/>
      <c r="AO30" s="208"/>
      <c r="AP30" s="25"/>
      <c r="AQ30" s="26"/>
      <c r="AR30" s="23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206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7"/>
    </row>
    <row r="31" spans="1:92" ht="14.45" customHeight="1">
      <c r="A31" s="18"/>
      <c r="B31" s="23"/>
      <c r="C31" s="14"/>
      <c r="D31" s="14"/>
      <c r="E31" s="14"/>
      <c r="F31" s="39" t="s">
        <v>45</v>
      </c>
      <c r="G31" s="14"/>
      <c r="H31" s="14"/>
      <c r="I31" s="14"/>
      <c r="J31" s="14"/>
      <c r="K31" s="14"/>
      <c r="L31" s="217">
        <v>0.21</v>
      </c>
      <c r="M31" s="208"/>
      <c r="N31" s="208"/>
      <c r="O31" s="208"/>
      <c r="P31" s="208"/>
      <c r="Q31" s="14"/>
      <c r="R31" s="14"/>
      <c r="S31" s="14"/>
      <c r="T31" s="14"/>
      <c r="U31" s="14"/>
      <c r="V31" s="14"/>
      <c r="W31" s="216">
        <f>ROUND(BB94,2)</f>
        <v>0</v>
      </c>
      <c r="X31" s="208"/>
      <c r="Y31" s="208"/>
      <c r="Z31" s="208"/>
      <c r="AA31" s="208"/>
      <c r="AB31" s="208"/>
      <c r="AC31" s="208"/>
      <c r="AD31" s="208"/>
      <c r="AE31" s="208"/>
      <c r="AF31" s="14"/>
      <c r="AG31" s="14"/>
      <c r="AH31" s="14"/>
      <c r="AI31" s="14"/>
      <c r="AJ31" s="14"/>
      <c r="AK31" s="216">
        <v>0</v>
      </c>
      <c r="AL31" s="208"/>
      <c r="AM31" s="208"/>
      <c r="AN31" s="208"/>
      <c r="AO31" s="208"/>
      <c r="AP31" s="25"/>
      <c r="AQ31" s="26"/>
      <c r="AR31" s="23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206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7"/>
    </row>
    <row r="32" spans="1:92" ht="14.45" customHeight="1">
      <c r="A32" s="18"/>
      <c r="B32" s="23"/>
      <c r="C32" s="14"/>
      <c r="D32" s="14"/>
      <c r="E32" s="14"/>
      <c r="F32" s="39" t="s">
        <v>46</v>
      </c>
      <c r="G32" s="14"/>
      <c r="H32" s="14"/>
      <c r="I32" s="14"/>
      <c r="J32" s="14"/>
      <c r="K32" s="14"/>
      <c r="L32" s="217">
        <v>0.15</v>
      </c>
      <c r="M32" s="208"/>
      <c r="N32" s="208"/>
      <c r="O32" s="208"/>
      <c r="P32" s="208"/>
      <c r="Q32" s="14"/>
      <c r="R32" s="14"/>
      <c r="S32" s="14"/>
      <c r="T32" s="14"/>
      <c r="U32" s="14"/>
      <c r="V32" s="14"/>
      <c r="W32" s="216">
        <f>ROUND(BC94,2)</f>
        <v>0</v>
      </c>
      <c r="X32" s="208"/>
      <c r="Y32" s="208"/>
      <c r="Z32" s="208"/>
      <c r="AA32" s="208"/>
      <c r="AB32" s="208"/>
      <c r="AC32" s="208"/>
      <c r="AD32" s="208"/>
      <c r="AE32" s="208"/>
      <c r="AF32" s="14"/>
      <c r="AG32" s="14"/>
      <c r="AH32" s="14"/>
      <c r="AI32" s="14"/>
      <c r="AJ32" s="14"/>
      <c r="AK32" s="216">
        <v>0</v>
      </c>
      <c r="AL32" s="208"/>
      <c r="AM32" s="208"/>
      <c r="AN32" s="208"/>
      <c r="AO32" s="208"/>
      <c r="AP32" s="25"/>
      <c r="AQ32" s="26"/>
      <c r="AR32" s="2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206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7"/>
    </row>
    <row r="33" spans="1:92" ht="14.45" customHeight="1">
      <c r="A33" s="18"/>
      <c r="B33" s="23"/>
      <c r="C33" s="14"/>
      <c r="D33" s="14"/>
      <c r="E33" s="14"/>
      <c r="F33" s="39" t="s">
        <v>47</v>
      </c>
      <c r="G33" s="14"/>
      <c r="H33" s="14"/>
      <c r="I33" s="14"/>
      <c r="J33" s="14"/>
      <c r="K33" s="14"/>
      <c r="L33" s="217">
        <v>0</v>
      </c>
      <c r="M33" s="208"/>
      <c r="N33" s="208"/>
      <c r="O33" s="208"/>
      <c r="P33" s="208"/>
      <c r="Q33" s="14"/>
      <c r="R33" s="14"/>
      <c r="S33" s="14"/>
      <c r="T33" s="14"/>
      <c r="U33" s="14"/>
      <c r="V33" s="14"/>
      <c r="W33" s="216">
        <f>ROUND(BD94,2)</f>
        <v>0</v>
      </c>
      <c r="X33" s="208"/>
      <c r="Y33" s="208"/>
      <c r="Z33" s="208"/>
      <c r="AA33" s="208"/>
      <c r="AB33" s="208"/>
      <c r="AC33" s="208"/>
      <c r="AD33" s="208"/>
      <c r="AE33" s="208"/>
      <c r="AF33" s="14"/>
      <c r="AG33" s="14"/>
      <c r="AH33" s="14"/>
      <c r="AI33" s="14"/>
      <c r="AJ33" s="14"/>
      <c r="AK33" s="216">
        <v>0</v>
      </c>
      <c r="AL33" s="208"/>
      <c r="AM33" s="208"/>
      <c r="AN33" s="208"/>
      <c r="AO33" s="208"/>
      <c r="AP33" s="25"/>
      <c r="AQ33" s="26"/>
      <c r="AR33" s="23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206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7"/>
    </row>
    <row r="34" spans="1:92" ht="8.1" customHeight="1">
      <c r="A34" s="18"/>
      <c r="B34" s="23"/>
      <c r="C34" s="1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25"/>
      <c r="AQ34" s="26"/>
      <c r="AR34" s="23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20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7"/>
    </row>
    <row r="35" spans="1:92" ht="25.9" customHeight="1">
      <c r="A35" s="18"/>
      <c r="B35" s="23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18" t="s">
        <v>50</v>
      </c>
      <c r="Y35" s="219"/>
      <c r="Z35" s="219"/>
      <c r="AA35" s="219"/>
      <c r="AB35" s="219"/>
      <c r="AC35" s="42"/>
      <c r="AD35" s="42"/>
      <c r="AE35" s="42"/>
      <c r="AF35" s="42"/>
      <c r="AG35" s="42"/>
      <c r="AH35" s="42"/>
      <c r="AI35" s="42"/>
      <c r="AJ35" s="42"/>
      <c r="AK35" s="220">
        <f>SUM(AK26:AK33)</f>
        <v>0</v>
      </c>
      <c r="AL35" s="219"/>
      <c r="AM35" s="219"/>
      <c r="AN35" s="219"/>
      <c r="AO35" s="221"/>
      <c r="AP35" s="44"/>
      <c r="AQ35" s="45"/>
      <c r="AR35" s="23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7"/>
    </row>
    <row r="36" spans="1:92" ht="8.1" customHeight="1">
      <c r="A36" s="18"/>
      <c r="B36" s="23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25"/>
      <c r="AQ36" s="26"/>
      <c r="AR36" s="23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7"/>
    </row>
    <row r="37" spans="1:92" ht="14.45" customHeight="1">
      <c r="A37" s="18"/>
      <c r="B37" s="2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25"/>
      <c r="AQ37" s="26"/>
      <c r="AR37" s="23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7"/>
    </row>
    <row r="38" spans="1:92" ht="14.45" customHeight="1">
      <c r="A38" s="18"/>
      <c r="B38" s="2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25"/>
      <c r="AQ38" s="26"/>
      <c r="AR38" s="23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7"/>
    </row>
    <row r="39" spans="1:92" ht="14.45" customHeight="1">
      <c r="A39" s="18"/>
      <c r="B39" s="2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25"/>
      <c r="AQ39" s="26"/>
      <c r="AR39" s="23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7"/>
    </row>
    <row r="40" spans="1:92" ht="14.45" customHeight="1">
      <c r="A40" s="18"/>
      <c r="B40" s="2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25"/>
      <c r="AQ40" s="26"/>
      <c r="AR40" s="23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7"/>
    </row>
    <row r="41" spans="1:92" ht="14.45" customHeight="1">
      <c r="A41" s="18"/>
      <c r="B41" s="2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25"/>
      <c r="AQ41" s="26"/>
      <c r="AR41" s="23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7"/>
    </row>
    <row r="42" spans="1:92" ht="14.45" customHeight="1">
      <c r="A42" s="18"/>
      <c r="B42" s="2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25"/>
      <c r="AQ42" s="26"/>
      <c r="AR42" s="23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7"/>
    </row>
    <row r="43" spans="1:92" ht="14.45" customHeight="1">
      <c r="A43" s="18"/>
      <c r="B43" s="2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25"/>
      <c r="AQ43" s="26"/>
      <c r="AR43" s="23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7"/>
    </row>
    <row r="44" spans="1:92" ht="14.45" customHeight="1">
      <c r="A44" s="18"/>
      <c r="B44" s="2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25"/>
      <c r="AQ44" s="26"/>
      <c r="AR44" s="23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7"/>
    </row>
    <row r="45" spans="1:92" ht="14.45" customHeight="1">
      <c r="A45" s="18"/>
      <c r="B45" s="2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25"/>
      <c r="AQ45" s="26"/>
      <c r="AR45" s="23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7"/>
    </row>
    <row r="46" spans="1:92" ht="14.45" customHeight="1">
      <c r="A46" s="18"/>
      <c r="B46" s="2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25"/>
      <c r="AQ46" s="26"/>
      <c r="AR46" s="23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7"/>
    </row>
    <row r="47" spans="1:92" ht="14.45" customHeight="1">
      <c r="A47" s="18"/>
      <c r="B47" s="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25"/>
      <c r="AQ47" s="26"/>
      <c r="AR47" s="23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7"/>
    </row>
    <row r="48" spans="1:92" ht="14.45" customHeight="1">
      <c r="A48" s="18"/>
      <c r="B48" s="23"/>
      <c r="C48" s="1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25"/>
      <c r="AQ48" s="26"/>
      <c r="AR48" s="23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7"/>
    </row>
    <row r="49" spans="1:92" ht="14.45" customHeight="1">
      <c r="A49" s="18"/>
      <c r="B49" s="23"/>
      <c r="C49" s="14"/>
      <c r="D49" s="46" t="s">
        <v>51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46" t="s">
        <v>52</v>
      </c>
      <c r="AI49" s="36"/>
      <c r="AJ49" s="36"/>
      <c r="AK49" s="36"/>
      <c r="AL49" s="36"/>
      <c r="AM49" s="36"/>
      <c r="AN49" s="36"/>
      <c r="AO49" s="36"/>
      <c r="AP49" s="25"/>
      <c r="AQ49" s="26"/>
      <c r="AR49" s="23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7"/>
    </row>
    <row r="50" spans="1:92" ht="12.75" customHeight="1">
      <c r="A50" s="18"/>
      <c r="B50" s="2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25"/>
      <c r="AQ50" s="26"/>
      <c r="AR50" s="23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7"/>
    </row>
    <row r="51" spans="1:92" ht="12.75" customHeight="1">
      <c r="A51" s="18"/>
      <c r="B51" s="2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25"/>
      <c r="AQ51" s="26"/>
      <c r="AR51" s="23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7"/>
    </row>
    <row r="52" spans="1:92" ht="12.75" customHeight="1">
      <c r="A52" s="18"/>
      <c r="B52" s="2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25"/>
      <c r="AQ52" s="26"/>
      <c r="AR52" s="23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7"/>
    </row>
    <row r="53" spans="1:92" ht="12.75" customHeight="1">
      <c r="A53" s="18"/>
      <c r="B53" s="2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25"/>
      <c r="AQ53" s="26"/>
      <c r="AR53" s="23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7"/>
    </row>
    <row r="54" spans="1:92" ht="12.75" customHeight="1">
      <c r="A54" s="18"/>
      <c r="B54" s="2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25"/>
      <c r="AQ54" s="26"/>
      <c r="AR54" s="23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7"/>
    </row>
    <row r="55" spans="1:92" ht="12.75" customHeight="1">
      <c r="A55" s="18"/>
      <c r="B55" s="2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25"/>
      <c r="AQ55" s="26"/>
      <c r="AR55" s="23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7"/>
    </row>
    <row r="56" spans="1:92" ht="12.75" customHeight="1">
      <c r="A56" s="18"/>
      <c r="B56" s="2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25"/>
      <c r="AQ56" s="26"/>
      <c r="AR56" s="23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7"/>
    </row>
    <row r="57" spans="1:92" ht="12.75" customHeight="1">
      <c r="A57" s="18"/>
      <c r="B57" s="2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25"/>
      <c r="AQ57" s="26"/>
      <c r="AR57" s="23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7"/>
    </row>
    <row r="58" spans="1:92" ht="12.75" customHeight="1">
      <c r="A58" s="18"/>
      <c r="B58" s="2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25"/>
      <c r="AQ58" s="26"/>
      <c r="AR58" s="23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7"/>
    </row>
    <row r="59" spans="1:92" ht="12.75" customHeight="1">
      <c r="A59" s="18"/>
      <c r="B59" s="2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25"/>
      <c r="AQ59" s="26"/>
      <c r="AR59" s="23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7"/>
    </row>
    <row r="60" spans="1:92" ht="12.75" customHeight="1">
      <c r="A60" s="18"/>
      <c r="B60" s="23"/>
      <c r="C60" s="14"/>
      <c r="D60" s="47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7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7" t="s">
        <v>53</v>
      </c>
      <c r="AI60" s="35"/>
      <c r="AJ60" s="35"/>
      <c r="AK60" s="35"/>
      <c r="AL60" s="35"/>
      <c r="AM60" s="47" t="s">
        <v>54</v>
      </c>
      <c r="AN60" s="35"/>
      <c r="AO60" s="35"/>
      <c r="AP60" s="25"/>
      <c r="AQ60" s="26"/>
      <c r="AR60" s="23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7"/>
    </row>
    <row r="61" spans="1:92" ht="12.75" customHeight="1">
      <c r="A61" s="18"/>
      <c r="B61" s="23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25"/>
      <c r="AQ61" s="26"/>
      <c r="AR61" s="23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7"/>
    </row>
    <row r="62" spans="1:92" ht="12.75" customHeight="1">
      <c r="A62" s="18"/>
      <c r="B62" s="2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25"/>
      <c r="AQ62" s="26"/>
      <c r="AR62" s="23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7"/>
    </row>
    <row r="63" spans="1:92" ht="12.75" customHeight="1">
      <c r="A63" s="18"/>
      <c r="B63" s="23"/>
      <c r="C63" s="1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25"/>
      <c r="AQ63" s="26"/>
      <c r="AR63" s="23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7"/>
    </row>
    <row r="64" spans="1:92" ht="12.75" customHeight="1">
      <c r="A64" s="18"/>
      <c r="B64" s="23"/>
      <c r="C64" s="14"/>
      <c r="D64" s="46" t="s">
        <v>55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46" t="s">
        <v>56</v>
      </c>
      <c r="AI64" s="36"/>
      <c r="AJ64" s="36"/>
      <c r="AK64" s="36"/>
      <c r="AL64" s="36"/>
      <c r="AM64" s="36"/>
      <c r="AN64" s="36"/>
      <c r="AO64" s="36"/>
      <c r="AP64" s="25"/>
      <c r="AQ64" s="26"/>
      <c r="AR64" s="23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7"/>
    </row>
    <row r="65" spans="1:92" ht="12.75" customHeight="1">
      <c r="A65" s="18"/>
      <c r="B65" s="2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25"/>
      <c r="AQ65" s="26"/>
      <c r="AR65" s="23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7"/>
    </row>
    <row r="66" spans="1:92" ht="12.75" customHeight="1">
      <c r="A66" s="18"/>
      <c r="B66" s="2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25"/>
      <c r="AQ66" s="26"/>
      <c r="AR66" s="23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7"/>
    </row>
    <row r="67" spans="1:92" ht="12.75" customHeight="1">
      <c r="A67" s="18"/>
      <c r="B67" s="2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25"/>
      <c r="AQ67" s="26"/>
      <c r="AR67" s="23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7"/>
    </row>
    <row r="68" spans="1:92" ht="12.75" customHeight="1">
      <c r="A68" s="18"/>
      <c r="B68" s="2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25"/>
      <c r="AQ68" s="26"/>
      <c r="AR68" s="23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7"/>
    </row>
    <row r="69" spans="1:92" ht="12.75" customHeight="1">
      <c r="A69" s="18"/>
      <c r="B69" s="2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25"/>
      <c r="AQ69" s="26"/>
      <c r="AR69" s="23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7"/>
    </row>
    <row r="70" spans="1:92" ht="12.75" customHeight="1">
      <c r="A70" s="18"/>
      <c r="B70" s="2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25"/>
      <c r="AQ70" s="26"/>
      <c r="AR70" s="23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7"/>
    </row>
    <row r="71" spans="1:92" ht="12.75" customHeight="1">
      <c r="A71" s="18"/>
      <c r="B71" s="2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25"/>
      <c r="AQ71" s="26"/>
      <c r="AR71" s="23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7"/>
    </row>
    <row r="72" spans="1:92" ht="12.75" customHeight="1">
      <c r="A72" s="18"/>
      <c r="B72" s="2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25"/>
      <c r="AQ72" s="26"/>
      <c r="AR72" s="23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7"/>
    </row>
    <row r="73" spans="1:92" ht="12.75" customHeight="1">
      <c r="A73" s="18"/>
      <c r="B73" s="2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25"/>
      <c r="AQ73" s="26"/>
      <c r="AR73" s="23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7"/>
    </row>
    <row r="74" spans="1:92" ht="12.75" customHeight="1">
      <c r="A74" s="18"/>
      <c r="B74" s="2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25"/>
      <c r="AQ74" s="26"/>
      <c r="AR74" s="23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7"/>
    </row>
    <row r="75" spans="1:92" ht="12.75" customHeight="1">
      <c r="A75" s="18"/>
      <c r="B75" s="23"/>
      <c r="C75" s="14"/>
      <c r="D75" s="47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7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7" t="s">
        <v>53</v>
      </c>
      <c r="AI75" s="35"/>
      <c r="AJ75" s="35"/>
      <c r="AK75" s="35"/>
      <c r="AL75" s="35"/>
      <c r="AM75" s="47" t="s">
        <v>54</v>
      </c>
      <c r="AN75" s="35"/>
      <c r="AO75" s="35"/>
      <c r="AP75" s="25"/>
      <c r="AQ75" s="26"/>
      <c r="AR75" s="23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7"/>
    </row>
    <row r="76" spans="1:92" ht="12.75" customHeight="1">
      <c r="A76" s="18"/>
      <c r="B76" s="23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25"/>
      <c r="AQ76" s="26"/>
      <c r="AR76" s="23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7"/>
    </row>
    <row r="77" spans="1:92" ht="8.1" customHeight="1">
      <c r="A77" s="18"/>
      <c r="B77" s="48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49"/>
      <c r="AQ77" s="50"/>
      <c r="AR77" s="23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7"/>
    </row>
    <row r="78" spans="1:92" ht="12.75" customHeight="1">
      <c r="A78" s="12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7"/>
    </row>
    <row r="79" spans="1:92" ht="12.75" customHeight="1">
      <c r="A79" s="12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7"/>
    </row>
    <row r="80" spans="1:92" ht="12.75" customHeight="1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7"/>
    </row>
    <row r="81" spans="1:92" ht="8.1" customHeight="1">
      <c r="A81" s="18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1"/>
      <c r="AQ81" s="22"/>
      <c r="AR81" s="23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7"/>
    </row>
    <row r="82" spans="1:92" ht="24.95" customHeight="1">
      <c r="A82" s="18"/>
      <c r="B82" s="23"/>
      <c r="C82" s="51" t="s">
        <v>57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25"/>
      <c r="AQ82" s="26"/>
      <c r="AR82" s="23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7"/>
    </row>
    <row r="83" spans="1:92" ht="8.1" customHeight="1">
      <c r="A83" s="18"/>
      <c r="B83" s="2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25"/>
      <c r="AQ83" s="26"/>
      <c r="AR83" s="23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7"/>
    </row>
    <row r="84" spans="1:92" ht="12" customHeight="1">
      <c r="A84" s="18"/>
      <c r="B84" s="23"/>
      <c r="C84" s="39" t="s">
        <v>18</v>
      </c>
      <c r="D84" s="14"/>
      <c r="E84" s="14"/>
      <c r="F84" s="14"/>
      <c r="G84" s="14"/>
      <c r="H84" s="14"/>
      <c r="I84" s="14"/>
      <c r="J84" s="14"/>
      <c r="K84" s="14"/>
      <c r="L84" s="52" t="str">
        <f>K5</f>
        <v>01423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25"/>
      <c r="AQ84" s="26"/>
      <c r="AR84" s="23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7"/>
    </row>
    <row r="85" spans="1:92" ht="36.950000000000003" customHeight="1">
      <c r="A85" s="18"/>
      <c r="B85" s="23"/>
      <c r="C85" s="53" t="s">
        <v>21</v>
      </c>
      <c r="D85" s="14"/>
      <c r="E85" s="14"/>
      <c r="F85" s="14"/>
      <c r="G85" s="14"/>
      <c r="H85" s="14"/>
      <c r="I85" s="14"/>
      <c r="J85" s="14"/>
      <c r="K85" s="14"/>
      <c r="L85" s="222" t="str">
        <f>K6</f>
        <v>Výměna chodbových dveří, DS Severní Terasa - objekty Orlická 2893/1 a 2894/3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14"/>
      <c r="AL85" s="14"/>
      <c r="AM85" s="14"/>
      <c r="AN85" s="14"/>
      <c r="AO85" s="14"/>
      <c r="AP85" s="25"/>
      <c r="AQ85" s="26"/>
      <c r="AR85" s="23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7"/>
    </row>
    <row r="86" spans="1:92" ht="8.1" customHeight="1">
      <c r="A86" s="18"/>
      <c r="B86" s="2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25"/>
      <c r="AQ86" s="26"/>
      <c r="AR86" s="23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7"/>
    </row>
    <row r="87" spans="1:92" ht="12" customHeight="1">
      <c r="A87" s="18"/>
      <c r="B87" s="23"/>
      <c r="C87" s="39" t="s">
        <v>25</v>
      </c>
      <c r="D87" s="14"/>
      <c r="E87" s="14"/>
      <c r="F87" s="14"/>
      <c r="G87" s="14"/>
      <c r="H87" s="14"/>
      <c r="I87" s="14"/>
      <c r="J87" s="14"/>
      <c r="K87" s="14"/>
      <c r="L87" s="54" t="str">
        <f>IF(K8="","",K8)</f>
        <v xml:space="preserve"> 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39" t="s">
        <v>27</v>
      </c>
      <c r="AJ87" s="14"/>
      <c r="AK87" s="14"/>
      <c r="AL87" s="14"/>
      <c r="AM87" s="223" t="str">
        <f>IF(AN8="","",AN8)</f>
        <v>10. 12. 2023</v>
      </c>
      <c r="AN87" s="224"/>
      <c r="AO87" s="14"/>
      <c r="AP87" s="25"/>
      <c r="AQ87" s="26"/>
      <c r="AR87" s="23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7"/>
    </row>
    <row r="88" spans="1:92" ht="8.1" customHeight="1">
      <c r="A88" s="18"/>
      <c r="B88" s="2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25"/>
      <c r="AQ88" s="26"/>
      <c r="AR88" s="23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14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7"/>
    </row>
    <row r="89" spans="1:92" ht="15.2" customHeight="1">
      <c r="A89" s="18"/>
      <c r="B89" s="23"/>
      <c r="C89" s="39" t="s">
        <v>29</v>
      </c>
      <c r="D89" s="14"/>
      <c r="E89" s="14"/>
      <c r="F89" s="14"/>
      <c r="G89" s="14"/>
      <c r="H89" s="14"/>
      <c r="I89" s="14"/>
      <c r="J89" s="14"/>
      <c r="K89" s="14"/>
      <c r="L89" s="57" t="str">
        <f>IF(E11="","",E11)</f>
        <v xml:space="preserve"> 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39" t="s">
        <v>34</v>
      </c>
      <c r="AJ89" s="14"/>
      <c r="AK89" s="14"/>
      <c r="AL89" s="14"/>
      <c r="AM89" s="225" t="str">
        <f>IF(E17="","",E17)</f>
        <v xml:space="preserve"> </v>
      </c>
      <c r="AN89" s="226"/>
      <c r="AO89" s="226"/>
      <c r="AP89" s="227"/>
      <c r="AQ89" s="26"/>
      <c r="AR89" s="58"/>
      <c r="AS89" s="228" t="s">
        <v>58</v>
      </c>
      <c r="AT89" s="229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61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7"/>
    </row>
    <row r="90" spans="1:92" ht="15.2" customHeight="1">
      <c r="A90" s="18"/>
      <c r="B90" s="23"/>
      <c r="C90" s="39" t="s">
        <v>32</v>
      </c>
      <c r="D90" s="14"/>
      <c r="E90" s="14"/>
      <c r="F90" s="14"/>
      <c r="G90" s="14"/>
      <c r="H90" s="14"/>
      <c r="I90" s="14"/>
      <c r="J90" s="14"/>
      <c r="K90" s="14"/>
      <c r="L90" s="57" t="str">
        <f>IF(E14="Vyplň údaj","",E14)</f>
        <v/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39" t="s">
        <v>36</v>
      </c>
      <c r="AJ90" s="14"/>
      <c r="AK90" s="14"/>
      <c r="AL90" s="14"/>
      <c r="AM90" s="225" t="str">
        <f>IF(E20="","",E20)</f>
        <v xml:space="preserve"> </v>
      </c>
      <c r="AN90" s="226"/>
      <c r="AO90" s="226"/>
      <c r="AP90" s="227"/>
      <c r="AQ90" s="26"/>
      <c r="AR90" s="58"/>
      <c r="AS90" s="230"/>
      <c r="AT90" s="231"/>
      <c r="AU90" s="14"/>
      <c r="AV90" s="14"/>
      <c r="AW90" s="14"/>
      <c r="AX90" s="14"/>
      <c r="AY90" s="14"/>
      <c r="AZ90" s="14"/>
      <c r="BA90" s="14"/>
      <c r="BB90" s="14"/>
      <c r="BC90" s="14"/>
      <c r="BD90" s="62"/>
      <c r="BE90" s="61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7"/>
    </row>
    <row r="91" spans="1:92" ht="10.9" customHeight="1">
      <c r="A91" s="18"/>
      <c r="B91" s="23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63"/>
      <c r="AQ91" s="26"/>
      <c r="AR91" s="58"/>
      <c r="AS91" s="232"/>
      <c r="AT91" s="233"/>
      <c r="AU91" s="56"/>
      <c r="AV91" s="56"/>
      <c r="AW91" s="56"/>
      <c r="AX91" s="56"/>
      <c r="AY91" s="56"/>
      <c r="AZ91" s="56"/>
      <c r="BA91" s="56"/>
      <c r="BB91" s="56"/>
      <c r="BC91" s="56"/>
      <c r="BD91" s="64"/>
      <c r="BE91" s="61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7"/>
    </row>
    <row r="92" spans="1:92" ht="29.25" customHeight="1">
      <c r="A92" s="18"/>
      <c r="B92" s="65"/>
      <c r="C92" s="234" t="s">
        <v>59</v>
      </c>
      <c r="D92" s="235"/>
      <c r="E92" s="235"/>
      <c r="F92" s="235"/>
      <c r="G92" s="235"/>
      <c r="H92" s="66"/>
      <c r="I92" s="236" t="s">
        <v>60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7" t="s">
        <v>61</v>
      </c>
      <c r="AH92" s="235"/>
      <c r="AI92" s="235"/>
      <c r="AJ92" s="235"/>
      <c r="AK92" s="235"/>
      <c r="AL92" s="235"/>
      <c r="AM92" s="235"/>
      <c r="AN92" s="236" t="s">
        <v>62</v>
      </c>
      <c r="AO92" s="235"/>
      <c r="AP92" s="238"/>
      <c r="AQ92" s="67" t="s">
        <v>63</v>
      </c>
      <c r="AR92" s="58"/>
      <c r="AS92" s="68" t="s">
        <v>64</v>
      </c>
      <c r="AT92" s="69" t="s">
        <v>65</v>
      </c>
      <c r="AU92" s="69" t="s">
        <v>66</v>
      </c>
      <c r="AV92" s="69" t="s">
        <v>67</v>
      </c>
      <c r="AW92" s="69" t="s">
        <v>68</v>
      </c>
      <c r="AX92" s="69" t="s">
        <v>69</v>
      </c>
      <c r="AY92" s="69" t="s">
        <v>70</v>
      </c>
      <c r="AZ92" s="69" t="s">
        <v>71</v>
      </c>
      <c r="BA92" s="69" t="s">
        <v>72</v>
      </c>
      <c r="BB92" s="69" t="s">
        <v>73</v>
      </c>
      <c r="BC92" s="69" t="s">
        <v>74</v>
      </c>
      <c r="BD92" s="70" t="s">
        <v>75</v>
      </c>
      <c r="BE92" s="61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7"/>
    </row>
    <row r="93" spans="1:92" ht="10.9" customHeight="1">
      <c r="A93" s="18"/>
      <c r="B93" s="23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71"/>
      <c r="AQ93" s="26"/>
      <c r="AR93" s="58"/>
      <c r="AS93" s="72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0"/>
      <c r="BE93" s="61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7"/>
    </row>
    <row r="94" spans="1:92" ht="32.450000000000003" customHeight="1">
      <c r="A94" s="18"/>
      <c r="B94" s="23"/>
      <c r="C94" s="73" t="s">
        <v>76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44">
        <f>ROUND(AG95,2)</f>
        <v>0</v>
      </c>
      <c r="AH94" s="244"/>
      <c r="AI94" s="244"/>
      <c r="AJ94" s="244"/>
      <c r="AK94" s="244"/>
      <c r="AL94" s="244"/>
      <c r="AM94" s="244"/>
      <c r="AN94" s="245">
        <f>SUM(AG94,AT94)</f>
        <v>0</v>
      </c>
      <c r="AO94" s="245"/>
      <c r="AP94" s="246"/>
      <c r="AQ94" s="76"/>
      <c r="AR94" s="58"/>
      <c r="AS94" s="77">
        <f>ROUND(AS95,2)</f>
        <v>0</v>
      </c>
      <c r="AT94" s="78">
        <f>ROUND(SUM(AV94:AW94),2)</f>
        <v>0</v>
      </c>
      <c r="AU94" s="79">
        <f>ROUND(AU95,5)</f>
        <v>0</v>
      </c>
      <c r="AV94" s="78">
        <f>ROUND(AZ94*L29,2)</f>
        <v>0</v>
      </c>
      <c r="AW94" s="78">
        <f>ROUND(BA94*L30,2)</f>
        <v>0</v>
      </c>
      <c r="AX94" s="78">
        <f>ROUND(BB94*L29,2)</f>
        <v>0</v>
      </c>
      <c r="AY94" s="78">
        <f>ROUND(BC94*L30,2)</f>
        <v>0</v>
      </c>
      <c r="AZ94" s="78">
        <f>ROUND(AZ95,2)</f>
        <v>0</v>
      </c>
      <c r="BA94" s="78">
        <f>ROUND(BA95,2)</f>
        <v>0</v>
      </c>
      <c r="BB94" s="78">
        <f>ROUND(BB95,2)</f>
        <v>0</v>
      </c>
      <c r="BC94" s="78">
        <f>ROUND(BC95,2)</f>
        <v>0</v>
      </c>
      <c r="BD94" s="80">
        <f>ROUND(BD95,2)</f>
        <v>0</v>
      </c>
      <c r="BE94" s="61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81" t="s">
        <v>77</v>
      </c>
      <c r="BT94" s="81" t="s">
        <v>78</v>
      </c>
      <c r="BU94" s="14"/>
      <c r="BV94" s="81" t="s">
        <v>79</v>
      </c>
      <c r="BW94" s="81" t="s">
        <v>9</v>
      </c>
      <c r="BX94" s="81" t="s">
        <v>80</v>
      </c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82"/>
      <c r="CM94" s="14"/>
      <c r="CN94" s="17"/>
    </row>
    <row r="95" spans="1:92" ht="24.75" customHeight="1">
      <c r="A95" s="83" t="s">
        <v>81</v>
      </c>
      <c r="B95" s="23"/>
      <c r="C95" s="84"/>
      <c r="D95" s="242" t="s">
        <v>19</v>
      </c>
      <c r="E95" s="243"/>
      <c r="F95" s="243"/>
      <c r="G95" s="243"/>
      <c r="H95" s="243"/>
      <c r="I95" s="85"/>
      <c r="J95" s="242" t="s">
        <v>82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39">
        <v>0</v>
      </c>
      <c r="AH95" s="240"/>
      <c r="AI95" s="240"/>
      <c r="AJ95" s="240"/>
      <c r="AK95" s="240"/>
      <c r="AL95" s="240"/>
      <c r="AM95" s="240"/>
      <c r="AN95" s="239">
        <f>SUM(AG95,AT95)</f>
        <v>0</v>
      </c>
      <c r="AO95" s="240"/>
      <c r="AP95" s="241"/>
      <c r="AQ95" s="86" t="s">
        <v>83</v>
      </c>
      <c r="AR95" s="58"/>
      <c r="AS95" s="87">
        <v>0</v>
      </c>
      <c r="AT95" s="88">
        <f>ROUND(SUM(AV95:AW95),2)</f>
        <v>0</v>
      </c>
      <c r="AU95" s="89">
        <v>0</v>
      </c>
      <c r="AV95" s="88">
        <v>0</v>
      </c>
      <c r="AW95" s="88">
        <v>0</v>
      </c>
      <c r="AX95" s="88">
        <v>0</v>
      </c>
      <c r="AY95" s="88">
        <v>0</v>
      </c>
      <c r="AZ95" s="88">
        <v>0</v>
      </c>
      <c r="BA95" s="88">
        <v>0</v>
      </c>
      <c r="BB95" s="88">
        <v>0</v>
      </c>
      <c r="BC95" s="88">
        <v>0</v>
      </c>
      <c r="BD95" s="90">
        <v>0</v>
      </c>
      <c r="BE95" s="61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4"/>
      <c r="BT95" s="91" t="s">
        <v>84</v>
      </c>
      <c r="BU95" s="91" t="s">
        <v>85</v>
      </c>
      <c r="BV95" s="91" t="s">
        <v>79</v>
      </c>
      <c r="BW95" s="91" t="s">
        <v>9</v>
      </c>
      <c r="BX95" s="91" t="s">
        <v>80</v>
      </c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92"/>
      <c r="CM95" s="14"/>
      <c r="CN95" s="17"/>
    </row>
    <row r="96" spans="1:92" ht="30" customHeight="1">
      <c r="A96" s="18"/>
      <c r="B96" s="23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25"/>
      <c r="AQ96" s="26"/>
      <c r="AR96" s="23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14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7"/>
    </row>
    <row r="97" spans="1:92" ht="8.1" customHeight="1">
      <c r="A97" s="93"/>
      <c r="B97" s="48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49"/>
      <c r="AQ97" s="50"/>
      <c r="AR97" s="94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7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423 - Výměna chodbových...'!R1C1" display="/" xr:uid="{00000000-0004-0000-0100-000000000000}"/>
  </hyperlink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54"/>
  <sheetViews>
    <sheetView showGridLines="0" workbookViewId="0"/>
  </sheetViews>
  <sheetFormatPr defaultColWidth="8" defaultRowHeight="12.75" customHeight="1"/>
  <cols>
    <col min="1" max="1" width="8.1640625" style="5" customWidth="1"/>
    <col min="2" max="2" width="2" style="5" customWidth="1"/>
    <col min="3" max="4" width="4.1640625" style="5" customWidth="1"/>
    <col min="5" max="5" width="17.1640625" style="5" customWidth="1"/>
    <col min="6" max="6" width="50.6640625" style="5" customWidth="1"/>
    <col min="7" max="7" width="7.5" style="5" customWidth="1"/>
    <col min="8" max="8" width="14" style="5" customWidth="1"/>
    <col min="9" max="9" width="15.6640625" style="5" customWidth="1"/>
    <col min="10" max="10" width="22.1640625" style="5" customWidth="1"/>
    <col min="11" max="11" width="8" style="5" hidden="1" customWidth="1"/>
    <col min="12" max="12" width="9.1640625" style="5" customWidth="1"/>
    <col min="13" max="13" width="10.6640625" style="5" customWidth="1"/>
    <col min="14" max="14" width="9.1640625" style="5" customWidth="1"/>
    <col min="15" max="20" width="14.1640625" style="5" customWidth="1"/>
    <col min="21" max="21" width="16.1640625" style="5" customWidth="1"/>
    <col min="22" max="22" width="12.1640625" style="5" customWidth="1"/>
    <col min="23" max="23" width="16.1640625" style="5" customWidth="1"/>
    <col min="24" max="24" width="12.1640625" style="5" customWidth="1"/>
    <col min="25" max="25" width="15" style="5" customWidth="1"/>
    <col min="26" max="26" width="11" style="5" customWidth="1"/>
    <col min="27" max="27" width="15" style="5" customWidth="1"/>
    <col min="28" max="28" width="16.1640625" style="5" customWidth="1"/>
    <col min="29" max="29" width="11" style="5" customWidth="1"/>
    <col min="30" max="30" width="15" style="5" customWidth="1"/>
    <col min="31" max="31" width="16.1640625" style="5" customWidth="1"/>
    <col min="32" max="43" width="8" style="5" customWidth="1"/>
    <col min="44" max="65" width="8" style="5" hidden="1" customWidth="1"/>
    <col min="66" max="67" width="8" style="5" customWidth="1"/>
    <col min="68" max="16384" width="8" style="5"/>
  </cols>
  <sheetData>
    <row r="1" spans="1:66" ht="12.75" customHeight="1">
      <c r="A1" s="98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11"/>
    </row>
    <row r="2" spans="1:66" ht="36.950000000000003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247" t="s">
        <v>10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14"/>
      <c r="X2" s="14"/>
      <c r="Y2" s="14"/>
      <c r="Z2" s="14"/>
      <c r="AA2" s="14"/>
      <c r="AB2" s="14"/>
      <c r="AC2" s="14"/>
      <c r="AD2" s="14"/>
      <c r="AE2" s="14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4"/>
      <c r="AS2" s="14"/>
      <c r="AT2" s="16" t="s">
        <v>9</v>
      </c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7"/>
    </row>
    <row r="3" spans="1:66" ht="8.1" customHeight="1">
      <c r="A3" s="18"/>
      <c r="B3" s="19"/>
      <c r="C3" s="20"/>
      <c r="D3" s="20"/>
      <c r="E3" s="20"/>
      <c r="F3" s="20"/>
      <c r="G3" s="20"/>
      <c r="H3" s="20"/>
      <c r="I3" s="20"/>
      <c r="J3" s="21"/>
      <c r="K3" s="22"/>
      <c r="L3" s="2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4"/>
      <c r="AS3" s="14"/>
      <c r="AT3" s="16" t="s">
        <v>87</v>
      </c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7"/>
    </row>
    <row r="4" spans="1:66" ht="24.95" customHeight="1">
      <c r="A4" s="18"/>
      <c r="B4" s="23"/>
      <c r="C4" s="14"/>
      <c r="D4" s="24" t="s">
        <v>88</v>
      </c>
      <c r="E4" s="14"/>
      <c r="F4" s="14"/>
      <c r="G4" s="14"/>
      <c r="H4" s="14"/>
      <c r="I4" s="14"/>
      <c r="J4" s="25"/>
      <c r="K4" s="26"/>
      <c r="L4" s="23"/>
      <c r="M4" s="99" t="s">
        <v>15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4"/>
      <c r="AS4" s="14"/>
      <c r="AT4" s="16" t="s">
        <v>8</v>
      </c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7"/>
    </row>
    <row r="5" spans="1:66" ht="8.1" customHeight="1">
      <c r="A5" s="18"/>
      <c r="B5" s="23"/>
      <c r="C5" s="14"/>
      <c r="D5" s="14"/>
      <c r="E5" s="14"/>
      <c r="F5" s="14"/>
      <c r="G5" s="14"/>
      <c r="H5" s="14"/>
      <c r="I5" s="14"/>
      <c r="J5" s="25"/>
      <c r="K5" s="26"/>
      <c r="L5" s="2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7"/>
    </row>
    <row r="6" spans="1:66" ht="12" customHeight="1">
      <c r="A6" s="18"/>
      <c r="B6" s="23"/>
      <c r="C6" s="14"/>
      <c r="D6" s="39" t="s">
        <v>21</v>
      </c>
      <c r="E6" s="14"/>
      <c r="F6" s="14"/>
      <c r="G6" s="14"/>
      <c r="H6" s="14"/>
      <c r="I6" s="14"/>
      <c r="J6" s="25"/>
      <c r="K6" s="26"/>
      <c r="L6" s="23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7"/>
    </row>
    <row r="7" spans="1:66" ht="29.1" customHeight="1">
      <c r="A7" s="18"/>
      <c r="B7" s="23"/>
      <c r="C7" s="14"/>
      <c r="D7" s="14"/>
      <c r="E7" s="222" t="s">
        <v>22</v>
      </c>
      <c r="F7" s="208"/>
      <c r="G7" s="208"/>
      <c r="H7" s="208"/>
      <c r="I7" s="14"/>
      <c r="J7" s="25"/>
      <c r="K7" s="26"/>
      <c r="L7" s="23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7"/>
    </row>
    <row r="8" spans="1:66" ht="12.75" customHeight="1">
      <c r="A8" s="18"/>
      <c r="B8" s="23"/>
      <c r="C8" s="14"/>
      <c r="D8" s="14"/>
      <c r="E8" s="14"/>
      <c r="F8" s="14"/>
      <c r="G8" s="14"/>
      <c r="H8" s="14"/>
      <c r="I8" s="14"/>
      <c r="J8" s="25"/>
      <c r="K8" s="26"/>
      <c r="L8" s="23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7"/>
    </row>
    <row r="9" spans="1:66" ht="12" customHeight="1">
      <c r="A9" s="18"/>
      <c r="B9" s="23"/>
      <c r="C9" s="14"/>
      <c r="D9" s="39" t="s">
        <v>23</v>
      </c>
      <c r="E9" s="14"/>
      <c r="F9" s="100"/>
      <c r="G9" s="14"/>
      <c r="H9" s="14"/>
      <c r="I9" s="39" t="s">
        <v>24</v>
      </c>
      <c r="J9" s="101"/>
      <c r="K9" s="26"/>
      <c r="L9" s="23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7"/>
    </row>
    <row r="10" spans="1:66" ht="12" customHeight="1">
      <c r="A10" s="18"/>
      <c r="B10" s="23"/>
      <c r="C10" s="14"/>
      <c r="D10" s="39" t="s">
        <v>25</v>
      </c>
      <c r="E10" s="14"/>
      <c r="F10" s="55" t="s">
        <v>26</v>
      </c>
      <c r="G10" s="14"/>
      <c r="H10" s="14"/>
      <c r="I10" s="39" t="s">
        <v>27</v>
      </c>
      <c r="J10" s="102" t="str">
        <f>'Rekapitulace stavby'!AN8</f>
        <v>10. 12. 2023</v>
      </c>
      <c r="K10" s="26"/>
      <c r="L10" s="2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7"/>
    </row>
    <row r="11" spans="1:66" ht="10.9" customHeight="1">
      <c r="A11" s="18"/>
      <c r="B11" s="23"/>
      <c r="C11" s="14"/>
      <c r="D11" s="14"/>
      <c r="E11" s="14"/>
      <c r="F11" s="14"/>
      <c r="G11" s="14"/>
      <c r="H11" s="14"/>
      <c r="I11" s="14"/>
      <c r="J11" s="25"/>
      <c r="K11" s="26"/>
      <c r="L11" s="2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7"/>
    </row>
    <row r="12" spans="1:66" ht="12" customHeight="1">
      <c r="A12" s="18"/>
      <c r="B12" s="23"/>
      <c r="C12" s="14"/>
      <c r="D12" s="39" t="s">
        <v>29</v>
      </c>
      <c r="E12" s="14"/>
      <c r="F12" s="14"/>
      <c r="G12" s="14"/>
      <c r="H12" s="14"/>
      <c r="I12" s="39" t="s">
        <v>30</v>
      </c>
      <c r="J12" s="102" t="str">
        <f>IF('Rekapitulace stavby'!AN10="","",'Rekapitulace stavby'!AN10)</f>
        <v/>
      </c>
      <c r="K12" s="26"/>
      <c r="L12" s="2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7"/>
    </row>
    <row r="13" spans="1:66" ht="18" customHeight="1">
      <c r="A13" s="18"/>
      <c r="B13" s="23"/>
      <c r="C13" s="14"/>
      <c r="D13" s="14"/>
      <c r="E13" s="55" t="str">
        <f>IF('Rekapitulace stavby'!E11="","",'Rekapitulace stavby'!E11)</f>
        <v xml:space="preserve"> </v>
      </c>
      <c r="F13" s="14"/>
      <c r="G13" s="14"/>
      <c r="H13" s="14"/>
      <c r="I13" s="39" t="s">
        <v>31</v>
      </c>
      <c r="J13" s="102" t="str">
        <f>IF('Rekapitulace stavby'!AN11="","",'Rekapitulace stavby'!AN11)</f>
        <v/>
      </c>
      <c r="K13" s="26"/>
      <c r="L13" s="2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7"/>
    </row>
    <row r="14" spans="1:66" ht="8.1" customHeight="1">
      <c r="A14" s="18"/>
      <c r="B14" s="23"/>
      <c r="C14" s="14"/>
      <c r="D14" s="14"/>
      <c r="E14" s="14"/>
      <c r="F14" s="14"/>
      <c r="G14" s="14"/>
      <c r="H14" s="14"/>
      <c r="I14" s="14"/>
      <c r="J14" s="25"/>
      <c r="K14" s="26"/>
      <c r="L14" s="2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7"/>
    </row>
    <row r="15" spans="1:66" ht="12" customHeight="1">
      <c r="A15" s="18"/>
      <c r="B15" s="23"/>
      <c r="C15" s="14"/>
      <c r="D15" s="39" t="s">
        <v>32</v>
      </c>
      <c r="E15" s="14"/>
      <c r="F15" s="14"/>
      <c r="G15" s="14"/>
      <c r="H15" s="14"/>
      <c r="I15" s="39" t="s">
        <v>30</v>
      </c>
      <c r="J15" s="103" t="str">
        <f>'Rekapitulace stavby'!AN13</f>
        <v>Vyplň údaj</v>
      </c>
      <c r="K15" s="26"/>
      <c r="L15" s="23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7"/>
    </row>
    <row r="16" spans="1:66" ht="18" customHeight="1">
      <c r="A16" s="18"/>
      <c r="B16" s="23"/>
      <c r="C16" s="14"/>
      <c r="D16" s="14"/>
      <c r="E16" s="210" t="str">
        <f>'Rekapitulace stavby'!E14</f>
        <v>Vyplň údaj</v>
      </c>
      <c r="F16" s="248"/>
      <c r="G16" s="248"/>
      <c r="H16" s="248"/>
      <c r="I16" s="39" t="s">
        <v>31</v>
      </c>
      <c r="J16" s="103" t="str">
        <f>'Rekapitulace stavby'!AN14</f>
        <v>Vyplň údaj</v>
      </c>
      <c r="K16" s="26"/>
      <c r="L16" s="23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7"/>
    </row>
    <row r="17" spans="1:66" ht="8.1" customHeight="1">
      <c r="A17" s="18"/>
      <c r="B17" s="23"/>
      <c r="C17" s="14"/>
      <c r="D17" s="14"/>
      <c r="E17" s="14"/>
      <c r="F17" s="14"/>
      <c r="G17" s="14"/>
      <c r="H17" s="14"/>
      <c r="I17" s="14"/>
      <c r="J17" s="25"/>
      <c r="K17" s="26"/>
      <c r="L17" s="23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7"/>
    </row>
    <row r="18" spans="1:66" ht="12" customHeight="1">
      <c r="A18" s="18"/>
      <c r="B18" s="23"/>
      <c r="C18" s="14"/>
      <c r="D18" s="39" t="s">
        <v>34</v>
      </c>
      <c r="E18" s="14"/>
      <c r="F18" s="14"/>
      <c r="G18" s="14"/>
      <c r="H18" s="14"/>
      <c r="I18" s="39" t="s">
        <v>30</v>
      </c>
      <c r="J18" s="102" t="str">
        <f>IF('Rekapitulace stavby'!AN16="","",'Rekapitulace stavby'!AN16)</f>
        <v/>
      </c>
      <c r="K18" s="26"/>
      <c r="L18" s="23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7"/>
    </row>
    <row r="19" spans="1:66" ht="18" customHeight="1">
      <c r="A19" s="18"/>
      <c r="B19" s="23"/>
      <c r="C19" s="14"/>
      <c r="D19" s="14"/>
      <c r="E19" s="55" t="str">
        <f>IF('Rekapitulace stavby'!E17="","",'Rekapitulace stavby'!E17)</f>
        <v xml:space="preserve"> </v>
      </c>
      <c r="F19" s="14"/>
      <c r="G19" s="14"/>
      <c r="H19" s="14"/>
      <c r="I19" s="39" t="s">
        <v>31</v>
      </c>
      <c r="J19" s="102" t="str">
        <f>IF('Rekapitulace stavby'!AN17="","",'Rekapitulace stavby'!AN17)</f>
        <v/>
      </c>
      <c r="K19" s="26"/>
      <c r="L19" s="23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7"/>
    </row>
    <row r="20" spans="1:66" ht="8.1" customHeight="1">
      <c r="A20" s="18"/>
      <c r="B20" s="23"/>
      <c r="C20" s="14"/>
      <c r="D20" s="14"/>
      <c r="E20" s="14"/>
      <c r="F20" s="14"/>
      <c r="G20" s="14"/>
      <c r="H20" s="14"/>
      <c r="I20" s="14"/>
      <c r="J20" s="25"/>
      <c r="K20" s="26"/>
      <c r="L20" s="23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7"/>
    </row>
    <row r="21" spans="1:66" ht="12" customHeight="1">
      <c r="A21" s="18"/>
      <c r="B21" s="23"/>
      <c r="C21" s="14"/>
      <c r="D21" s="39" t="s">
        <v>36</v>
      </c>
      <c r="E21" s="14"/>
      <c r="F21" s="14"/>
      <c r="G21" s="14"/>
      <c r="H21" s="14"/>
      <c r="I21" s="39" t="s">
        <v>30</v>
      </c>
      <c r="J21" s="102" t="str">
        <f>IF('Rekapitulace stavby'!AN19="","",'Rekapitulace stavby'!AN19)</f>
        <v/>
      </c>
      <c r="K21" s="26"/>
      <c r="L21" s="23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7"/>
    </row>
    <row r="22" spans="1:66" ht="18" customHeight="1">
      <c r="A22" s="18"/>
      <c r="B22" s="23"/>
      <c r="C22" s="14"/>
      <c r="D22" s="14"/>
      <c r="E22" s="55" t="str">
        <f>IF('Rekapitulace stavby'!E20="","",'Rekapitulace stavby'!E20)</f>
        <v xml:space="preserve"> </v>
      </c>
      <c r="F22" s="14"/>
      <c r="G22" s="14"/>
      <c r="H22" s="14"/>
      <c r="I22" s="39" t="s">
        <v>31</v>
      </c>
      <c r="J22" s="102" t="str">
        <f>IF('Rekapitulace stavby'!AN20="","",'Rekapitulace stavby'!AN20)</f>
        <v/>
      </c>
      <c r="K22" s="26"/>
      <c r="L22" s="2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7"/>
    </row>
    <row r="23" spans="1:66" ht="8.1" customHeight="1">
      <c r="A23" s="18"/>
      <c r="B23" s="23"/>
      <c r="C23" s="14"/>
      <c r="D23" s="14"/>
      <c r="E23" s="14"/>
      <c r="F23" s="14"/>
      <c r="G23" s="14"/>
      <c r="H23" s="14"/>
      <c r="I23" s="14"/>
      <c r="J23" s="25"/>
      <c r="K23" s="26"/>
      <c r="L23" s="23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7"/>
    </row>
    <row r="24" spans="1:66" ht="12" customHeight="1">
      <c r="A24" s="18"/>
      <c r="B24" s="23"/>
      <c r="C24" s="14"/>
      <c r="D24" s="39" t="s">
        <v>37</v>
      </c>
      <c r="E24" s="14"/>
      <c r="F24" s="14"/>
      <c r="G24" s="14"/>
      <c r="H24" s="14"/>
      <c r="I24" s="14"/>
      <c r="J24" s="25"/>
      <c r="K24" s="26"/>
      <c r="L24" s="23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7"/>
    </row>
    <row r="25" spans="1:66" ht="16.5" customHeight="1">
      <c r="A25" s="18"/>
      <c r="B25" s="23"/>
      <c r="C25" s="14"/>
      <c r="D25" s="14"/>
      <c r="E25" s="248"/>
      <c r="F25" s="248"/>
      <c r="G25" s="248"/>
      <c r="H25" s="248"/>
      <c r="I25" s="14"/>
      <c r="J25" s="25"/>
      <c r="K25" s="26"/>
      <c r="L25" s="2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7"/>
    </row>
    <row r="26" spans="1:66" ht="8.1" customHeight="1">
      <c r="A26" s="18"/>
      <c r="B26" s="23"/>
      <c r="C26" s="14"/>
      <c r="D26" s="56"/>
      <c r="E26" s="56"/>
      <c r="F26" s="56"/>
      <c r="G26" s="56"/>
      <c r="H26" s="56"/>
      <c r="I26" s="56"/>
      <c r="J26" s="104"/>
      <c r="K26" s="105"/>
      <c r="L26" s="23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7"/>
    </row>
    <row r="27" spans="1:66" ht="8.1" customHeight="1">
      <c r="A27" s="18"/>
      <c r="B27" s="23"/>
      <c r="C27" s="14"/>
      <c r="D27" s="59"/>
      <c r="E27" s="59"/>
      <c r="F27" s="59"/>
      <c r="G27" s="59"/>
      <c r="H27" s="59"/>
      <c r="I27" s="59"/>
      <c r="J27" s="106"/>
      <c r="K27" s="107"/>
      <c r="L27" s="23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7"/>
    </row>
    <row r="28" spans="1:66" ht="25.35" customHeight="1">
      <c r="A28" s="18"/>
      <c r="B28" s="23"/>
      <c r="C28" s="14"/>
      <c r="D28" s="108" t="s">
        <v>38</v>
      </c>
      <c r="E28" s="56"/>
      <c r="F28" s="56"/>
      <c r="G28" s="56"/>
      <c r="H28" s="56"/>
      <c r="I28" s="56"/>
      <c r="J28" s="109">
        <f>ROUND(J123,2)</f>
        <v>0</v>
      </c>
      <c r="K28" s="105"/>
      <c r="L28" s="23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7"/>
    </row>
    <row r="29" spans="1:66" ht="8.1" customHeight="1">
      <c r="A29" s="18"/>
      <c r="B29" s="23"/>
      <c r="C29" s="14"/>
      <c r="D29" s="59"/>
      <c r="E29" s="59"/>
      <c r="F29" s="59"/>
      <c r="G29" s="59"/>
      <c r="H29" s="59"/>
      <c r="I29" s="59"/>
      <c r="J29" s="106"/>
      <c r="K29" s="107"/>
      <c r="L29" s="2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7"/>
    </row>
    <row r="30" spans="1:66" ht="14.45" customHeight="1">
      <c r="A30" s="18"/>
      <c r="B30" s="23"/>
      <c r="C30" s="14"/>
      <c r="D30" s="14"/>
      <c r="E30" s="14"/>
      <c r="F30" s="38" t="s">
        <v>40</v>
      </c>
      <c r="G30" s="14"/>
      <c r="H30" s="14"/>
      <c r="I30" s="38" t="s">
        <v>39</v>
      </c>
      <c r="J30" s="110" t="s">
        <v>41</v>
      </c>
      <c r="K30" s="26"/>
      <c r="L30" s="2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7"/>
    </row>
    <row r="31" spans="1:66" ht="14.45" customHeight="1">
      <c r="A31" s="18"/>
      <c r="B31" s="23"/>
      <c r="C31" s="14"/>
      <c r="D31" s="111" t="s">
        <v>42</v>
      </c>
      <c r="E31" s="39" t="s">
        <v>43</v>
      </c>
      <c r="F31" s="112">
        <f>ROUND((SUM(BE123:BE153)),2)</f>
        <v>0</v>
      </c>
      <c r="G31" s="14"/>
      <c r="H31" s="14"/>
      <c r="I31" s="113">
        <v>0.21</v>
      </c>
      <c r="J31" s="114">
        <f>ROUND(((SUM(BE123:BE153))*I31),2)</f>
        <v>0</v>
      </c>
      <c r="K31" s="26"/>
      <c r="L31" s="23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7"/>
    </row>
    <row r="32" spans="1:66" ht="14.45" customHeight="1">
      <c r="A32" s="18"/>
      <c r="B32" s="23"/>
      <c r="C32" s="14"/>
      <c r="D32" s="14"/>
      <c r="E32" s="39" t="s">
        <v>44</v>
      </c>
      <c r="F32" s="112">
        <f>ROUND((SUM(BF123:BF153)),2)</f>
        <v>0</v>
      </c>
      <c r="G32" s="14"/>
      <c r="H32" s="14"/>
      <c r="I32" s="113">
        <v>0.15</v>
      </c>
      <c r="J32" s="114">
        <f>ROUND(((SUM(BF123:BF153))*I32),2)</f>
        <v>0</v>
      </c>
      <c r="K32" s="26"/>
      <c r="L32" s="2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7"/>
    </row>
    <row r="33" spans="1:66" ht="14.45" hidden="1" customHeight="1">
      <c r="A33" s="18"/>
      <c r="B33" s="23"/>
      <c r="C33" s="14"/>
      <c r="D33" s="14"/>
      <c r="E33" s="39" t="s">
        <v>45</v>
      </c>
      <c r="F33" s="112">
        <f>ROUND((SUM(BG123:BG153)),2)</f>
        <v>0</v>
      </c>
      <c r="G33" s="14"/>
      <c r="H33" s="14"/>
      <c r="I33" s="113">
        <v>0.21</v>
      </c>
      <c r="J33" s="114">
        <f t="shared" ref="J33:J35" si="0">0</f>
        <v>0</v>
      </c>
      <c r="K33" s="26"/>
      <c r="L33" s="2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7"/>
    </row>
    <row r="34" spans="1:66" ht="14.45" hidden="1" customHeight="1">
      <c r="A34" s="18"/>
      <c r="B34" s="23"/>
      <c r="C34" s="14"/>
      <c r="D34" s="14"/>
      <c r="E34" s="39" t="s">
        <v>46</v>
      </c>
      <c r="F34" s="112">
        <f>ROUND((SUM(BH123:BH153)),2)</f>
        <v>0</v>
      </c>
      <c r="G34" s="14"/>
      <c r="H34" s="14"/>
      <c r="I34" s="113">
        <v>0.15</v>
      </c>
      <c r="J34" s="114">
        <f t="shared" si="0"/>
        <v>0</v>
      </c>
      <c r="K34" s="26"/>
      <c r="L34" s="23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7"/>
    </row>
    <row r="35" spans="1:66" ht="14.45" hidden="1" customHeight="1">
      <c r="A35" s="18"/>
      <c r="B35" s="23"/>
      <c r="C35" s="14"/>
      <c r="D35" s="14"/>
      <c r="E35" s="39" t="s">
        <v>47</v>
      </c>
      <c r="F35" s="112">
        <f>ROUND((SUM(BI123:BI153)),2)</f>
        <v>0</v>
      </c>
      <c r="G35" s="14"/>
      <c r="H35" s="14"/>
      <c r="I35" s="113">
        <v>0</v>
      </c>
      <c r="J35" s="114">
        <f t="shared" si="0"/>
        <v>0</v>
      </c>
      <c r="K35" s="26"/>
      <c r="L35" s="2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7"/>
    </row>
    <row r="36" spans="1:66" ht="8.1" customHeight="1">
      <c r="A36" s="18"/>
      <c r="B36" s="23"/>
      <c r="C36" s="14"/>
      <c r="D36" s="35"/>
      <c r="E36" s="35"/>
      <c r="F36" s="35"/>
      <c r="G36" s="35"/>
      <c r="H36" s="35"/>
      <c r="I36" s="35"/>
      <c r="J36" s="63"/>
      <c r="K36" s="115"/>
      <c r="L36" s="2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7"/>
    </row>
    <row r="37" spans="1:66" ht="25.35" customHeight="1">
      <c r="A37" s="18"/>
      <c r="B37" s="23"/>
      <c r="C37" s="116"/>
      <c r="D37" s="117" t="s">
        <v>48</v>
      </c>
      <c r="E37" s="66"/>
      <c r="F37" s="66"/>
      <c r="G37" s="118" t="s">
        <v>49</v>
      </c>
      <c r="H37" s="119" t="s">
        <v>50</v>
      </c>
      <c r="I37" s="66"/>
      <c r="J37" s="120">
        <f>SUM(J28:J35)</f>
        <v>0</v>
      </c>
      <c r="K37" s="121"/>
      <c r="L37" s="23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7"/>
    </row>
    <row r="38" spans="1:66" ht="14.45" customHeight="1">
      <c r="A38" s="18"/>
      <c r="B38" s="23"/>
      <c r="C38" s="14"/>
      <c r="D38" s="36"/>
      <c r="E38" s="36"/>
      <c r="F38" s="36"/>
      <c r="G38" s="36"/>
      <c r="H38" s="36"/>
      <c r="I38" s="36"/>
      <c r="J38" s="71"/>
      <c r="K38" s="122"/>
      <c r="L38" s="23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7"/>
    </row>
    <row r="39" spans="1:66" ht="14.45" customHeight="1">
      <c r="A39" s="18"/>
      <c r="B39" s="23"/>
      <c r="C39" s="14"/>
      <c r="D39" s="14"/>
      <c r="E39" s="14"/>
      <c r="F39" s="14"/>
      <c r="G39" s="14"/>
      <c r="H39" s="14"/>
      <c r="I39" s="14"/>
      <c r="J39" s="25"/>
      <c r="K39" s="26"/>
      <c r="L39" s="23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7"/>
    </row>
    <row r="40" spans="1:66" ht="14.45" customHeight="1">
      <c r="A40" s="18"/>
      <c r="B40" s="23"/>
      <c r="C40" s="14"/>
      <c r="D40" s="14"/>
      <c r="E40" s="14"/>
      <c r="F40" s="14"/>
      <c r="G40" s="14"/>
      <c r="H40" s="14"/>
      <c r="I40" s="14"/>
      <c r="J40" s="25"/>
      <c r="K40" s="26"/>
      <c r="L40" s="23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7"/>
    </row>
    <row r="41" spans="1:66" ht="14.45" customHeight="1">
      <c r="A41" s="18"/>
      <c r="B41" s="23"/>
      <c r="C41" s="14"/>
      <c r="D41" s="14"/>
      <c r="E41" s="14"/>
      <c r="F41" s="14"/>
      <c r="G41" s="14"/>
      <c r="H41" s="14"/>
      <c r="I41" s="14"/>
      <c r="J41" s="25"/>
      <c r="K41" s="26"/>
      <c r="L41" s="23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7"/>
    </row>
    <row r="42" spans="1:66" ht="14.45" customHeight="1">
      <c r="A42" s="18"/>
      <c r="B42" s="23"/>
      <c r="C42" s="14"/>
      <c r="D42" s="14"/>
      <c r="E42" s="14"/>
      <c r="F42" s="14"/>
      <c r="G42" s="14"/>
      <c r="H42" s="14"/>
      <c r="I42" s="14"/>
      <c r="J42" s="25"/>
      <c r="K42" s="26"/>
      <c r="L42" s="23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7"/>
    </row>
    <row r="43" spans="1:66" ht="14.45" customHeight="1">
      <c r="A43" s="18"/>
      <c r="B43" s="23"/>
      <c r="C43" s="14"/>
      <c r="D43" s="14"/>
      <c r="E43" s="14"/>
      <c r="F43" s="14"/>
      <c r="G43" s="14"/>
      <c r="H43" s="14"/>
      <c r="I43" s="14"/>
      <c r="J43" s="25"/>
      <c r="K43" s="26"/>
      <c r="L43" s="23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7"/>
    </row>
    <row r="44" spans="1:66" ht="14.45" customHeight="1">
      <c r="A44" s="18"/>
      <c r="B44" s="23"/>
      <c r="C44" s="14"/>
      <c r="D44" s="14"/>
      <c r="E44" s="14"/>
      <c r="F44" s="14"/>
      <c r="G44" s="14"/>
      <c r="H44" s="14"/>
      <c r="I44" s="14"/>
      <c r="J44" s="25"/>
      <c r="K44" s="26"/>
      <c r="L44" s="23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7"/>
    </row>
    <row r="45" spans="1:66" ht="14.45" customHeight="1">
      <c r="A45" s="18"/>
      <c r="B45" s="23"/>
      <c r="C45" s="14"/>
      <c r="D45" s="14"/>
      <c r="E45" s="14"/>
      <c r="F45" s="14"/>
      <c r="G45" s="14"/>
      <c r="H45" s="14"/>
      <c r="I45" s="14"/>
      <c r="J45" s="25"/>
      <c r="K45" s="26"/>
      <c r="L45" s="23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7"/>
    </row>
    <row r="46" spans="1:66" ht="14.45" customHeight="1">
      <c r="A46" s="18"/>
      <c r="B46" s="23"/>
      <c r="C46" s="14"/>
      <c r="D46" s="14"/>
      <c r="E46" s="14"/>
      <c r="F46" s="14"/>
      <c r="G46" s="14"/>
      <c r="H46" s="14"/>
      <c r="I46" s="14"/>
      <c r="J46" s="25"/>
      <c r="K46" s="26"/>
      <c r="L46" s="23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7"/>
    </row>
    <row r="47" spans="1:66" ht="14.45" customHeight="1">
      <c r="A47" s="18"/>
      <c r="B47" s="23"/>
      <c r="C47" s="14"/>
      <c r="D47" s="14"/>
      <c r="E47" s="14"/>
      <c r="F47" s="14"/>
      <c r="G47" s="14"/>
      <c r="H47" s="14"/>
      <c r="I47" s="14"/>
      <c r="J47" s="25"/>
      <c r="K47" s="26"/>
      <c r="L47" s="23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7"/>
    </row>
    <row r="48" spans="1:66" ht="14.45" customHeight="1">
      <c r="A48" s="18"/>
      <c r="B48" s="23"/>
      <c r="C48" s="14"/>
      <c r="D48" s="14"/>
      <c r="E48" s="14"/>
      <c r="F48" s="14"/>
      <c r="G48" s="14"/>
      <c r="H48" s="14"/>
      <c r="I48" s="14"/>
      <c r="J48" s="25"/>
      <c r="K48" s="26"/>
      <c r="L48" s="23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7"/>
    </row>
    <row r="49" spans="1:66" ht="14.45" customHeight="1">
      <c r="A49" s="18"/>
      <c r="B49" s="23"/>
      <c r="C49" s="14"/>
      <c r="D49" s="35"/>
      <c r="E49" s="35"/>
      <c r="F49" s="35"/>
      <c r="G49" s="35"/>
      <c r="H49" s="35"/>
      <c r="I49" s="35"/>
      <c r="J49" s="63"/>
      <c r="K49" s="115"/>
      <c r="L49" s="23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7"/>
    </row>
    <row r="50" spans="1:66" ht="14.45" customHeight="1">
      <c r="A50" s="18"/>
      <c r="B50" s="23"/>
      <c r="C50" s="14"/>
      <c r="D50" s="46" t="s">
        <v>51</v>
      </c>
      <c r="E50" s="36"/>
      <c r="F50" s="36"/>
      <c r="G50" s="46" t="s">
        <v>52</v>
      </c>
      <c r="H50" s="36"/>
      <c r="I50" s="36"/>
      <c r="J50" s="71"/>
      <c r="K50" s="122"/>
      <c r="L50" s="23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7"/>
    </row>
    <row r="51" spans="1:66" ht="12.75" customHeight="1">
      <c r="A51" s="18"/>
      <c r="B51" s="23"/>
      <c r="C51" s="14"/>
      <c r="D51" s="14"/>
      <c r="E51" s="14"/>
      <c r="F51" s="14"/>
      <c r="G51" s="14"/>
      <c r="H51" s="14"/>
      <c r="I51" s="14"/>
      <c r="J51" s="25"/>
      <c r="K51" s="26"/>
      <c r="L51" s="23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7"/>
    </row>
    <row r="52" spans="1:66" ht="12.75" customHeight="1">
      <c r="A52" s="18"/>
      <c r="B52" s="23"/>
      <c r="C52" s="14"/>
      <c r="D52" s="14"/>
      <c r="E52" s="14"/>
      <c r="F52" s="14"/>
      <c r="G52" s="14"/>
      <c r="H52" s="14"/>
      <c r="I52" s="14"/>
      <c r="J52" s="25"/>
      <c r="K52" s="26"/>
      <c r="L52" s="23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7"/>
    </row>
    <row r="53" spans="1:66" ht="12.75" customHeight="1">
      <c r="A53" s="18"/>
      <c r="B53" s="23"/>
      <c r="C53" s="14"/>
      <c r="D53" s="14"/>
      <c r="E53" s="14"/>
      <c r="F53" s="14"/>
      <c r="G53" s="14"/>
      <c r="H53" s="14"/>
      <c r="I53" s="14"/>
      <c r="J53" s="25"/>
      <c r="K53" s="26"/>
      <c r="L53" s="23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7"/>
    </row>
    <row r="54" spans="1:66" ht="12.75" customHeight="1">
      <c r="A54" s="18"/>
      <c r="B54" s="23"/>
      <c r="C54" s="14"/>
      <c r="D54" s="14"/>
      <c r="E54" s="14"/>
      <c r="F54" s="14"/>
      <c r="G54" s="14"/>
      <c r="H54" s="14"/>
      <c r="I54" s="14"/>
      <c r="J54" s="25"/>
      <c r="K54" s="26"/>
      <c r="L54" s="23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7"/>
    </row>
    <row r="55" spans="1:66" ht="12.75" customHeight="1">
      <c r="A55" s="18"/>
      <c r="B55" s="23"/>
      <c r="C55" s="14"/>
      <c r="D55" s="14"/>
      <c r="E55" s="14"/>
      <c r="F55" s="14"/>
      <c r="G55" s="14"/>
      <c r="H55" s="14"/>
      <c r="I55" s="14"/>
      <c r="J55" s="25"/>
      <c r="K55" s="26"/>
      <c r="L55" s="23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7"/>
    </row>
    <row r="56" spans="1:66" ht="12.75" customHeight="1">
      <c r="A56" s="18"/>
      <c r="B56" s="23"/>
      <c r="C56" s="14"/>
      <c r="D56" s="14"/>
      <c r="E56" s="14"/>
      <c r="F56" s="14"/>
      <c r="G56" s="14"/>
      <c r="H56" s="14"/>
      <c r="I56" s="14"/>
      <c r="J56" s="25"/>
      <c r="K56" s="26"/>
      <c r="L56" s="23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7"/>
    </row>
    <row r="57" spans="1:66" ht="12.75" customHeight="1">
      <c r="A57" s="18"/>
      <c r="B57" s="23"/>
      <c r="C57" s="14"/>
      <c r="D57" s="14"/>
      <c r="E57" s="14"/>
      <c r="F57" s="14"/>
      <c r="G57" s="14"/>
      <c r="H57" s="14"/>
      <c r="I57" s="14"/>
      <c r="J57" s="25"/>
      <c r="K57" s="26"/>
      <c r="L57" s="23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7"/>
    </row>
    <row r="58" spans="1:66" ht="12.75" customHeight="1">
      <c r="A58" s="18"/>
      <c r="B58" s="23"/>
      <c r="C58" s="14"/>
      <c r="D58" s="14"/>
      <c r="E58" s="14"/>
      <c r="F58" s="14"/>
      <c r="G58" s="14"/>
      <c r="H58" s="14"/>
      <c r="I58" s="14"/>
      <c r="J58" s="25"/>
      <c r="K58" s="26"/>
      <c r="L58" s="23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7"/>
    </row>
    <row r="59" spans="1:66" ht="12.75" customHeight="1">
      <c r="A59" s="18"/>
      <c r="B59" s="23"/>
      <c r="C59" s="14"/>
      <c r="D59" s="14"/>
      <c r="E59" s="14"/>
      <c r="F59" s="14"/>
      <c r="G59" s="14"/>
      <c r="H59" s="14"/>
      <c r="I59" s="14"/>
      <c r="J59" s="25"/>
      <c r="K59" s="26"/>
      <c r="L59" s="23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7"/>
    </row>
    <row r="60" spans="1:66" ht="12.75" customHeight="1">
      <c r="A60" s="18"/>
      <c r="B60" s="23"/>
      <c r="C60" s="14"/>
      <c r="D60" s="14"/>
      <c r="E60" s="14"/>
      <c r="F60" s="14"/>
      <c r="G60" s="14"/>
      <c r="H60" s="14"/>
      <c r="I60" s="14"/>
      <c r="J60" s="25"/>
      <c r="K60" s="26"/>
      <c r="L60" s="23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7"/>
    </row>
    <row r="61" spans="1:66" ht="12.75" customHeight="1">
      <c r="A61" s="18"/>
      <c r="B61" s="23"/>
      <c r="C61" s="14"/>
      <c r="D61" s="47" t="s">
        <v>53</v>
      </c>
      <c r="E61" s="35"/>
      <c r="F61" s="123" t="s">
        <v>54</v>
      </c>
      <c r="G61" s="47" t="s">
        <v>53</v>
      </c>
      <c r="H61" s="35"/>
      <c r="I61" s="35"/>
      <c r="J61" s="124" t="s">
        <v>54</v>
      </c>
      <c r="K61" s="115"/>
      <c r="L61" s="23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7"/>
    </row>
    <row r="62" spans="1:66" ht="12.75" customHeight="1">
      <c r="A62" s="18"/>
      <c r="B62" s="23"/>
      <c r="C62" s="14"/>
      <c r="D62" s="36"/>
      <c r="E62" s="36"/>
      <c r="F62" s="36"/>
      <c r="G62" s="36"/>
      <c r="H62" s="36"/>
      <c r="I62" s="36"/>
      <c r="J62" s="71"/>
      <c r="K62" s="122"/>
      <c r="L62" s="23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7"/>
    </row>
    <row r="63" spans="1:66" ht="12.75" customHeight="1">
      <c r="A63" s="18"/>
      <c r="B63" s="23"/>
      <c r="C63" s="14"/>
      <c r="D63" s="14"/>
      <c r="E63" s="14"/>
      <c r="F63" s="14"/>
      <c r="G63" s="14"/>
      <c r="H63" s="14"/>
      <c r="I63" s="14"/>
      <c r="J63" s="25"/>
      <c r="K63" s="26"/>
      <c r="L63" s="23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7"/>
    </row>
    <row r="64" spans="1:66" ht="12.75" customHeight="1">
      <c r="A64" s="18"/>
      <c r="B64" s="23"/>
      <c r="C64" s="14"/>
      <c r="D64" s="35"/>
      <c r="E64" s="35"/>
      <c r="F64" s="35"/>
      <c r="G64" s="35"/>
      <c r="H64" s="35"/>
      <c r="I64" s="35"/>
      <c r="J64" s="63"/>
      <c r="K64" s="115"/>
      <c r="L64" s="23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7"/>
    </row>
    <row r="65" spans="1:66" ht="12.75" customHeight="1">
      <c r="A65" s="18"/>
      <c r="B65" s="23"/>
      <c r="C65" s="14"/>
      <c r="D65" s="46" t="s">
        <v>55</v>
      </c>
      <c r="E65" s="36"/>
      <c r="F65" s="36"/>
      <c r="G65" s="46" t="s">
        <v>56</v>
      </c>
      <c r="H65" s="36"/>
      <c r="I65" s="36"/>
      <c r="J65" s="71"/>
      <c r="K65" s="122"/>
      <c r="L65" s="23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7"/>
    </row>
    <row r="66" spans="1:66" ht="12.75" customHeight="1">
      <c r="A66" s="18"/>
      <c r="B66" s="23"/>
      <c r="C66" s="14"/>
      <c r="D66" s="14"/>
      <c r="E66" s="14"/>
      <c r="F66" s="14"/>
      <c r="G66" s="14"/>
      <c r="H66" s="14"/>
      <c r="I66" s="14"/>
      <c r="J66" s="25"/>
      <c r="K66" s="26"/>
      <c r="L66" s="23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7"/>
    </row>
    <row r="67" spans="1:66" ht="12.75" customHeight="1">
      <c r="A67" s="18"/>
      <c r="B67" s="23"/>
      <c r="C67" s="14"/>
      <c r="D67" s="14"/>
      <c r="E67" s="14"/>
      <c r="F67" s="14"/>
      <c r="G67" s="14"/>
      <c r="H67" s="14"/>
      <c r="I67" s="14"/>
      <c r="J67" s="25"/>
      <c r="K67" s="26"/>
      <c r="L67" s="23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7"/>
    </row>
    <row r="68" spans="1:66" ht="12.75" customHeight="1">
      <c r="A68" s="18"/>
      <c r="B68" s="23"/>
      <c r="C68" s="14"/>
      <c r="D68" s="14"/>
      <c r="E68" s="14"/>
      <c r="F68" s="14"/>
      <c r="G68" s="14"/>
      <c r="H68" s="14"/>
      <c r="I68" s="14"/>
      <c r="J68" s="25"/>
      <c r="K68" s="26"/>
      <c r="L68" s="23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7"/>
    </row>
    <row r="69" spans="1:66" ht="12.75" customHeight="1">
      <c r="A69" s="18"/>
      <c r="B69" s="23"/>
      <c r="C69" s="14"/>
      <c r="D69" s="14"/>
      <c r="E69" s="14"/>
      <c r="F69" s="14"/>
      <c r="G69" s="14"/>
      <c r="H69" s="14"/>
      <c r="I69" s="14"/>
      <c r="J69" s="25"/>
      <c r="K69" s="26"/>
      <c r="L69" s="23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7"/>
    </row>
    <row r="70" spans="1:66" ht="12.75" customHeight="1">
      <c r="A70" s="18"/>
      <c r="B70" s="23"/>
      <c r="C70" s="14"/>
      <c r="D70" s="14"/>
      <c r="E70" s="14"/>
      <c r="F70" s="14"/>
      <c r="G70" s="14"/>
      <c r="H70" s="14"/>
      <c r="I70" s="14"/>
      <c r="J70" s="25"/>
      <c r="K70" s="26"/>
      <c r="L70" s="23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7"/>
    </row>
    <row r="71" spans="1:66" ht="12.75" customHeight="1">
      <c r="A71" s="18"/>
      <c r="B71" s="23"/>
      <c r="C71" s="14"/>
      <c r="D71" s="14"/>
      <c r="E71" s="14"/>
      <c r="F71" s="14"/>
      <c r="G71" s="14"/>
      <c r="H71" s="14"/>
      <c r="I71" s="14"/>
      <c r="J71" s="25"/>
      <c r="K71" s="26"/>
      <c r="L71" s="23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7"/>
    </row>
    <row r="72" spans="1:66" ht="12.75" customHeight="1">
      <c r="A72" s="18"/>
      <c r="B72" s="23"/>
      <c r="C72" s="14"/>
      <c r="D72" s="14"/>
      <c r="E72" s="14"/>
      <c r="F72" s="14"/>
      <c r="G72" s="14"/>
      <c r="H72" s="14"/>
      <c r="I72" s="14"/>
      <c r="J72" s="25"/>
      <c r="K72" s="26"/>
      <c r="L72" s="23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7"/>
    </row>
    <row r="73" spans="1:66" ht="12.75" customHeight="1">
      <c r="A73" s="18"/>
      <c r="B73" s="23"/>
      <c r="C73" s="14"/>
      <c r="D73" s="14"/>
      <c r="E73" s="14"/>
      <c r="F73" s="14"/>
      <c r="G73" s="14"/>
      <c r="H73" s="14"/>
      <c r="I73" s="14"/>
      <c r="J73" s="25"/>
      <c r="K73" s="26"/>
      <c r="L73" s="23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7"/>
    </row>
    <row r="74" spans="1:66" ht="12.75" customHeight="1">
      <c r="A74" s="18"/>
      <c r="B74" s="23"/>
      <c r="C74" s="14"/>
      <c r="D74" s="14"/>
      <c r="E74" s="14"/>
      <c r="F74" s="14"/>
      <c r="G74" s="14"/>
      <c r="H74" s="14"/>
      <c r="I74" s="14"/>
      <c r="J74" s="25"/>
      <c r="K74" s="26"/>
      <c r="L74" s="23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7"/>
    </row>
    <row r="75" spans="1:66" ht="12.75" customHeight="1">
      <c r="A75" s="18"/>
      <c r="B75" s="23"/>
      <c r="C75" s="14"/>
      <c r="D75" s="14"/>
      <c r="E75" s="14"/>
      <c r="F75" s="14"/>
      <c r="G75" s="14"/>
      <c r="H75" s="14"/>
      <c r="I75" s="14"/>
      <c r="J75" s="25"/>
      <c r="K75" s="26"/>
      <c r="L75" s="23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7"/>
    </row>
    <row r="76" spans="1:66" ht="12.75" customHeight="1">
      <c r="A76" s="18"/>
      <c r="B76" s="23"/>
      <c r="C76" s="14"/>
      <c r="D76" s="47" t="s">
        <v>53</v>
      </c>
      <c r="E76" s="35"/>
      <c r="F76" s="123" t="s">
        <v>54</v>
      </c>
      <c r="G76" s="47" t="s">
        <v>53</v>
      </c>
      <c r="H76" s="35"/>
      <c r="I76" s="35"/>
      <c r="J76" s="124" t="s">
        <v>54</v>
      </c>
      <c r="K76" s="115"/>
      <c r="L76" s="23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7"/>
    </row>
    <row r="77" spans="1:66" ht="14.45" customHeight="1">
      <c r="A77" s="18"/>
      <c r="B77" s="48"/>
      <c r="C77" s="13"/>
      <c r="D77" s="125"/>
      <c r="E77" s="125"/>
      <c r="F77" s="125"/>
      <c r="G77" s="125"/>
      <c r="H77" s="125"/>
      <c r="I77" s="125"/>
      <c r="J77" s="126"/>
      <c r="K77" s="127"/>
      <c r="L77" s="23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7"/>
    </row>
    <row r="78" spans="1:66" ht="12.75" customHeight="1">
      <c r="A78" s="12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7"/>
    </row>
    <row r="79" spans="1:66" ht="12.75" customHeight="1">
      <c r="A79" s="12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7"/>
    </row>
    <row r="80" spans="1:66" ht="12.75" customHeight="1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7"/>
    </row>
    <row r="81" spans="1:66" ht="8.1" customHeight="1">
      <c r="A81" s="18"/>
      <c r="B81" s="19"/>
      <c r="C81" s="20"/>
      <c r="D81" s="20"/>
      <c r="E81" s="20"/>
      <c r="F81" s="20"/>
      <c r="G81" s="20"/>
      <c r="H81" s="20"/>
      <c r="I81" s="20"/>
      <c r="J81" s="21"/>
      <c r="K81" s="22"/>
      <c r="L81" s="23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7"/>
    </row>
    <row r="82" spans="1:66" ht="24.95" customHeight="1">
      <c r="A82" s="18"/>
      <c r="B82" s="23"/>
      <c r="C82" s="51" t="s">
        <v>89</v>
      </c>
      <c r="D82" s="14"/>
      <c r="E82" s="14"/>
      <c r="F82" s="14"/>
      <c r="G82" s="14"/>
      <c r="H82" s="14"/>
      <c r="I82" s="14"/>
      <c r="J82" s="25"/>
      <c r="K82" s="26"/>
      <c r="L82" s="23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7"/>
    </row>
    <row r="83" spans="1:66" ht="8.1" customHeight="1">
      <c r="A83" s="18"/>
      <c r="B83" s="23"/>
      <c r="C83" s="14"/>
      <c r="D83" s="14"/>
      <c r="E83" s="14"/>
      <c r="F83" s="14"/>
      <c r="G83" s="14"/>
      <c r="H83" s="14"/>
      <c r="I83" s="14"/>
      <c r="J83" s="25"/>
      <c r="K83" s="26"/>
      <c r="L83" s="23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7"/>
    </row>
    <row r="84" spans="1:66" ht="15" customHeight="1">
      <c r="A84" s="18"/>
      <c r="B84" s="23"/>
      <c r="C84" s="39" t="s">
        <v>21</v>
      </c>
      <c r="D84" s="14"/>
      <c r="E84" s="14"/>
      <c r="F84" s="14"/>
      <c r="G84" s="14"/>
      <c r="H84" s="14"/>
      <c r="I84" s="14"/>
      <c r="J84" s="25"/>
      <c r="K84" s="26"/>
      <c r="L84" s="23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7"/>
    </row>
    <row r="85" spans="1:66" ht="29.1" customHeight="1">
      <c r="A85" s="18"/>
      <c r="B85" s="23"/>
      <c r="C85" s="14"/>
      <c r="D85" s="14"/>
      <c r="E85" s="222" t="str">
        <f>E7</f>
        <v>Výměna chodbových dveří, DS Severní Terasa - objekty Orlická 2893/1 a 2894/3</v>
      </c>
      <c r="F85" s="208"/>
      <c r="G85" s="208"/>
      <c r="H85" s="208"/>
      <c r="I85" s="14"/>
      <c r="J85" s="25"/>
      <c r="K85" s="26"/>
      <c r="L85" s="23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7"/>
    </row>
    <row r="86" spans="1:66" ht="8.1" customHeight="1">
      <c r="A86" s="18"/>
      <c r="B86" s="23"/>
      <c r="C86" s="14"/>
      <c r="D86" s="14"/>
      <c r="E86" s="14"/>
      <c r="F86" s="14"/>
      <c r="G86" s="14"/>
      <c r="H86" s="14"/>
      <c r="I86" s="14"/>
      <c r="J86" s="25"/>
      <c r="K86" s="26"/>
      <c r="L86" s="23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7"/>
    </row>
    <row r="87" spans="1:66" ht="12" customHeight="1">
      <c r="A87" s="18"/>
      <c r="B87" s="23"/>
      <c r="C87" s="39" t="s">
        <v>25</v>
      </c>
      <c r="D87" s="14"/>
      <c r="E87" s="14"/>
      <c r="F87" s="55" t="str">
        <f>F10</f>
        <v xml:space="preserve"> </v>
      </c>
      <c r="G87" s="14"/>
      <c r="H87" s="14"/>
      <c r="I87" s="39" t="s">
        <v>27</v>
      </c>
      <c r="J87" s="102" t="str">
        <f>IF(J10="","",J10)</f>
        <v>10. 12. 2023</v>
      </c>
      <c r="K87" s="26"/>
      <c r="L87" s="23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7"/>
    </row>
    <row r="88" spans="1:66" ht="8.1" customHeight="1">
      <c r="A88" s="18"/>
      <c r="B88" s="23"/>
      <c r="C88" s="14"/>
      <c r="D88" s="14"/>
      <c r="E88" s="14"/>
      <c r="F88" s="14"/>
      <c r="G88" s="14"/>
      <c r="H88" s="14"/>
      <c r="I88" s="14"/>
      <c r="J88" s="25"/>
      <c r="K88" s="26"/>
      <c r="L88" s="23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7"/>
    </row>
    <row r="89" spans="1:66" ht="15.2" customHeight="1">
      <c r="A89" s="18"/>
      <c r="B89" s="23"/>
      <c r="C89" s="39" t="s">
        <v>29</v>
      </c>
      <c r="D89" s="14"/>
      <c r="E89" s="14"/>
      <c r="F89" s="55" t="str">
        <f>E13</f>
        <v xml:space="preserve"> </v>
      </c>
      <c r="G89" s="14"/>
      <c r="H89" s="14"/>
      <c r="I89" s="39" t="s">
        <v>34</v>
      </c>
      <c r="J89" s="128" t="str">
        <f>E19</f>
        <v xml:space="preserve"> </v>
      </c>
      <c r="K89" s="26"/>
      <c r="L89" s="23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7"/>
    </row>
    <row r="90" spans="1:66" ht="15.2" customHeight="1">
      <c r="A90" s="18"/>
      <c r="B90" s="23"/>
      <c r="C90" s="39" t="s">
        <v>32</v>
      </c>
      <c r="D90" s="14"/>
      <c r="E90" s="14"/>
      <c r="F90" s="55" t="str">
        <f>IF(E16="","",E16)</f>
        <v>Vyplň údaj</v>
      </c>
      <c r="G90" s="14"/>
      <c r="H90" s="14"/>
      <c r="I90" s="39" t="s">
        <v>36</v>
      </c>
      <c r="J90" s="128" t="str">
        <f>E22</f>
        <v xml:space="preserve"> </v>
      </c>
      <c r="K90" s="26"/>
      <c r="L90" s="23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7"/>
    </row>
    <row r="91" spans="1:66" ht="10.35" customHeight="1">
      <c r="A91" s="18"/>
      <c r="B91" s="23"/>
      <c r="C91" s="14"/>
      <c r="D91" s="14"/>
      <c r="E91" s="14"/>
      <c r="F91" s="14"/>
      <c r="G91" s="14"/>
      <c r="H91" s="14"/>
      <c r="I91" s="14"/>
      <c r="J91" s="25"/>
      <c r="K91" s="26"/>
      <c r="L91" s="23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7"/>
    </row>
    <row r="92" spans="1:66" ht="29.25" customHeight="1">
      <c r="A92" s="18"/>
      <c r="B92" s="23"/>
      <c r="C92" s="129" t="s">
        <v>90</v>
      </c>
      <c r="D92" s="130"/>
      <c r="E92" s="130"/>
      <c r="F92" s="130"/>
      <c r="G92" s="130"/>
      <c r="H92" s="130"/>
      <c r="I92" s="130"/>
      <c r="J92" s="131" t="s">
        <v>91</v>
      </c>
      <c r="K92" s="132"/>
      <c r="L92" s="23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7"/>
    </row>
    <row r="93" spans="1:66" ht="10.35" customHeight="1">
      <c r="A93" s="18"/>
      <c r="B93" s="23"/>
      <c r="C93" s="14"/>
      <c r="D93" s="14"/>
      <c r="E93" s="14"/>
      <c r="F93" s="14"/>
      <c r="G93" s="14"/>
      <c r="H93" s="14"/>
      <c r="I93" s="14"/>
      <c r="J93" s="25"/>
      <c r="K93" s="26"/>
      <c r="L93" s="23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7"/>
    </row>
    <row r="94" spans="1:66" ht="22.9" customHeight="1">
      <c r="A94" s="18"/>
      <c r="B94" s="23"/>
      <c r="C94" s="133" t="s">
        <v>92</v>
      </c>
      <c r="D94" s="14"/>
      <c r="E94" s="14"/>
      <c r="F94" s="14"/>
      <c r="G94" s="14"/>
      <c r="H94" s="14"/>
      <c r="I94" s="14"/>
      <c r="J94" s="75">
        <f>J123</f>
        <v>0</v>
      </c>
      <c r="K94" s="26"/>
      <c r="L94" s="23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4"/>
      <c r="AS94" s="14"/>
      <c r="AT94" s="14"/>
      <c r="AU94" s="134" t="s">
        <v>93</v>
      </c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7"/>
    </row>
    <row r="95" spans="1:66" ht="24.95" customHeight="1">
      <c r="A95" s="18"/>
      <c r="B95" s="23"/>
      <c r="C95" s="14"/>
      <c r="D95" s="135" t="s">
        <v>94</v>
      </c>
      <c r="E95" s="56"/>
      <c r="F95" s="56"/>
      <c r="G95" s="56"/>
      <c r="H95" s="56"/>
      <c r="I95" s="56"/>
      <c r="J95" s="136">
        <f>J124</f>
        <v>0</v>
      </c>
      <c r="K95" s="26"/>
      <c r="L95" s="23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7"/>
    </row>
    <row r="96" spans="1:66" ht="19.899999999999999" customHeight="1">
      <c r="A96" s="18"/>
      <c r="B96" s="23"/>
      <c r="C96" s="14"/>
      <c r="D96" s="137" t="s">
        <v>95</v>
      </c>
      <c r="E96" s="138"/>
      <c r="F96" s="138"/>
      <c r="G96" s="138"/>
      <c r="H96" s="138"/>
      <c r="I96" s="138"/>
      <c r="J96" s="139">
        <f>J125</f>
        <v>0</v>
      </c>
      <c r="K96" s="26"/>
      <c r="L96" s="23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7"/>
    </row>
    <row r="97" spans="1:66" ht="19.899999999999999" customHeight="1">
      <c r="A97" s="18"/>
      <c r="B97" s="23"/>
      <c r="C97" s="14"/>
      <c r="D97" s="137" t="s">
        <v>96</v>
      </c>
      <c r="E97" s="138"/>
      <c r="F97" s="138"/>
      <c r="G97" s="138"/>
      <c r="H97" s="138"/>
      <c r="I97" s="138"/>
      <c r="J97" s="139">
        <f>J128</f>
        <v>0</v>
      </c>
      <c r="K97" s="26"/>
      <c r="L97" s="23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7"/>
    </row>
    <row r="98" spans="1:66" ht="24.95" customHeight="1">
      <c r="A98" s="18"/>
      <c r="B98" s="23"/>
      <c r="C98" s="14"/>
      <c r="D98" s="140" t="s">
        <v>97</v>
      </c>
      <c r="E98" s="138"/>
      <c r="F98" s="138"/>
      <c r="G98" s="138"/>
      <c r="H98" s="138"/>
      <c r="I98" s="138"/>
      <c r="J98" s="139">
        <f>J134</f>
        <v>0</v>
      </c>
      <c r="K98" s="26"/>
      <c r="L98" s="23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7"/>
    </row>
    <row r="99" spans="1:66" ht="19.899999999999999" customHeight="1">
      <c r="A99" s="18"/>
      <c r="B99" s="23"/>
      <c r="C99" s="14"/>
      <c r="D99" s="137" t="s">
        <v>98</v>
      </c>
      <c r="E99" s="138"/>
      <c r="F99" s="138"/>
      <c r="G99" s="138"/>
      <c r="H99" s="138"/>
      <c r="I99" s="138"/>
      <c r="J99" s="139">
        <f>J135</f>
        <v>0</v>
      </c>
      <c r="K99" s="26"/>
      <c r="L99" s="23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7"/>
    </row>
    <row r="100" spans="1:66" ht="19.899999999999999" customHeight="1">
      <c r="A100" s="18"/>
      <c r="B100" s="23"/>
      <c r="C100" s="14"/>
      <c r="D100" s="137" t="s">
        <v>99</v>
      </c>
      <c r="E100" s="138"/>
      <c r="F100" s="138"/>
      <c r="G100" s="138"/>
      <c r="H100" s="138"/>
      <c r="I100" s="138"/>
      <c r="J100" s="139">
        <f>J141</f>
        <v>0</v>
      </c>
      <c r="K100" s="26"/>
      <c r="L100" s="23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7"/>
    </row>
    <row r="101" spans="1:66" ht="24.95" customHeight="1">
      <c r="A101" s="18"/>
      <c r="B101" s="23"/>
      <c r="C101" s="14"/>
      <c r="D101" s="140" t="s">
        <v>100</v>
      </c>
      <c r="E101" s="138"/>
      <c r="F101" s="138"/>
      <c r="G101" s="138"/>
      <c r="H101" s="138"/>
      <c r="I101" s="138"/>
      <c r="J101" s="139">
        <f>J144</f>
        <v>0</v>
      </c>
      <c r="K101" s="26"/>
      <c r="L101" s="23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7"/>
    </row>
    <row r="102" spans="1:66" ht="24.95" customHeight="1">
      <c r="A102" s="18"/>
      <c r="B102" s="23"/>
      <c r="C102" s="14"/>
      <c r="D102" s="140" t="s">
        <v>101</v>
      </c>
      <c r="E102" s="138"/>
      <c r="F102" s="138"/>
      <c r="G102" s="138"/>
      <c r="H102" s="138"/>
      <c r="I102" s="138"/>
      <c r="J102" s="139">
        <f>J147</f>
        <v>0</v>
      </c>
      <c r="K102" s="26"/>
      <c r="L102" s="23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7"/>
    </row>
    <row r="103" spans="1:66" ht="19.899999999999999" customHeight="1">
      <c r="A103" s="18"/>
      <c r="B103" s="23"/>
      <c r="C103" s="14"/>
      <c r="D103" s="137" t="s">
        <v>102</v>
      </c>
      <c r="E103" s="138"/>
      <c r="F103" s="138"/>
      <c r="G103" s="138"/>
      <c r="H103" s="138"/>
      <c r="I103" s="138"/>
      <c r="J103" s="139">
        <f>J148</f>
        <v>0</v>
      </c>
      <c r="K103" s="26"/>
      <c r="L103" s="23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7"/>
    </row>
    <row r="104" spans="1:66" ht="19.899999999999999" customHeight="1">
      <c r="A104" s="18"/>
      <c r="B104" s="23"/>
      <c r="C104" s="14"/>
      <c r="D104" s="137" t="s">
        <v>103</v>
      </c>
      <c r="E104" s="138"/>
      <c r="F104" s="138"/>
      <c r="G104" s="138"/>
      <c r="H104" s="138"/>
      <c r="I104" s="138"/>
      <c r="J104" s="139">
        <f>J150</f>
        <v>0</v>
      </c>
      <c r="K104" s="26"/>
      <c r="L104" s="23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7"/>
    </row>
    <row r="105" spans="1:66" ht="19.899999999999999" customHeight="1">
      <c r="A105" s="18"/>
      <c r="B105" s="23"/>
      <c r="C105" s="14"/>
      <c r="D105" s="137" t="s">
        <v>104</v>
      </c>
      <c r="E105" s="138"/>
      <c r="F105" s="138"/>
      <c r="G105" s="138"/>
      <c r="H105" s="138"/>
      <c r="I105" s="138"/>
      <c r="J105" s="139">
        <f>J152</f>
        <v>0</v>
      </c>
      <c r="K105" s="26"/>
      <c r="L105" s="23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7"/>
    </row>
    <row r="106" spans="1:66" ht="21.75" customHeight="1">
      <c r="A106" s="18"/>
      <c r="B106" s="23"/>
      <c r="C106" s="14"/>
      <c r="D106" s="59"/>
      <c r="E106" s="59"/>
      <c r="F106" s="59"/>
      <c r="G106" s="59"/>
      <c r="H106" s="59"/>
      <c r="I106" s="59"/>
      <c r="J106" s="106"/>
      <c r="K106" s="26"/>
      <c r="L106" s="23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7"/>
    </row>
    <row r="107" spans="1:66" ht="8.1" customHeight="1">
      <c r="A107" s="18"/>
      <c r="B107" s="48"/>
      <c r="C107" s="13"/>
      <c r="D107" s="13"/>
      <c r="E107" s="13"/>
      <c r="F107" s="13"/>
      <c r="G107" s="13"/>
      <c r="H107" s="13"/>
      <c r="I107" s="13"/>
      <c r="J107" s="49"/>
      <c r="K107" s="50"/>
      <c r="L107" s="23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7"/>
    </row>
    <row r="108" spans="1:66" ht="12.75" customHeight="1">
      <c r="A108" s="12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7"/>
    </row>
    <row r="109" spans="1:66" ht="12.75" customHeight="1">
      <c r="A109" s="12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7"/>
    </row>
    <row r="110" spans="1:66" ht="12.75" customHeight="1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7"/>
    </row>
    <row r="111" spans="1:66" ht="8.1" customHeight="1">
      <c r="A111" s="18"/>
      <c r="B111" s="19"/>
      <c r="C111" s="20"/>
      <c r="D111" s="20"/>
      <c r="E111" s="20"/>
      <c r="F111" s="20"/>
      <c r="G111" s="20"/>
      <c r="H111" s="20"/>
      <c r="I111" s="20"/>
      <c r="J111" s="21"/>
      <c r="K111" s="22"/>
      <c r="L111" s="23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7"/>
    </row>
    <row r="112" spans="1:66" ht="24.95" customHeight="1">
      <c r="A112" s="18"/>
      <c r="B112" s="23"/>
      <c r="C112" s="51" t="s">
        <v>105</v>
      </c>
      <c r="D112" s="14"/>
      <c r="E112" s="14"/>
      <c r="F112" s="14"/>
      <c r="G112" s="14"/>
      <c r="H112" s="14"/>
      <c r="I112" s="14"/>
      <c r="J112" s="25"/>
      <c r="K112" s="26"/>
      <c r="L112" s="23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7"/>
    </row>
    <row r="113" spans="1:66" ht="8.1" customHeight="1">
      <c r="A113" s="18"/>
      <c r="B113" s="23"/>
      <c r="C113" s="14"/>
      <c r="D113" s="14"/>
      <c r="E113" s="14"/>
      <c r="F113" s="14"/>
      <c r="G113" s="14"/>
      <c r="H113" s="14"/>
      <c r="I113" s="14"/>
      <c r="J113" s="25"/>
      <c r="K113" s="26"/>
      <c r="L113" s="23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7"/>
    </row>
    <row r="114" spans="1:66" ht="12" customHeight="1">
      <c r="A114" s="18"/>
      <c r="B114" s="23"/>
      <c r="C114" s="39" t="s">
        <v>21</v>
      </c>
      <c r="D114" s="14"/>
      <c r="E114" s="14"/>
      <c r="F114" s="14"/>
      <c r="G114" s="14"/>
      <c r="H114" s="14"/>
      <c r="I114" s="14"/>
      <c r="J114" s="25"/>
      <c r="K114" s="26"/>
      <c r="L114" s="23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7"/>
    </row>
    <row r="115" spans="1:66" ht="29.1" customHeight="1">
      <c r="A115" s="18"/>
      <c r="B115" s="23"/>
      <c r="C115" s="14"/>
      <c r="D115" s="14"/>
      <c r="E115" s="222" t="str">
        <f>E7</f>
        <v>Výměna chodbových dveří, DS Severní Terasa - objekty Orlická 2893/1 a 2894/3</v>
      </c>
      <c r="F115" s="208"/>
      <c r="G115" s="208"/>
      <c r="H115" s="208"/>
      <c r="I115" s="14"/>
      <c r="J115" s="25"/>
      <c r="K115" s="26"/>
      <c r="L115" s="23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7"/>
    </row>
    <row r="116" spans="1:66" ht="8.1" customHeight="1">
      <c r="A116" s="18"/>
      <c r="B116" s="23"/>
      <c r="C116" s="14"/>
      <c r="D116" s="14"/>
      <c r="E116" s="14"/>
      <c r="F116" s="14"/>
      <c r="G116" s="14"/>
      <c r="H116" s="14"/>
      <c r="I116" s="14"/>
      <c r="J116" s="25"/>
      <c r="K116" s="26"/>
      <c r="L116" s="23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7"/>
    </row>
    <row r="117" spans="1:66" ht="12" customHeight="1">
      <c r="A117" s="18"/>
      <c r="B117" s="23"/>
      <c r="C117" s="39" t="s">
        <v>25</v>
      </c>
      <c r="D117" s="14"/>
      <c r="E117" s="14"/>
      <c r="F117" s="55" t="str">
        <f>F10</f>
        <v xml:space="preserve"> </v>
      </c>
      <c r="G117" s="14"/>
      <c r="H117" s="14"/>
      <c r="I117" s="39" t="s">
        <v>27</v>
      </c>
      <c r="J117" s="102" t="str">
        <f>IF(J10="","",J10)</f>
        <v>10. 12. 2023</v>
      </c>
      <c r="K117" s="26"/>
      <c r="L117" s="23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7"/>
    </row>
    <row r="118" spans="1:66" ht="8.1" customHeight="1">
      <c r="A118" s="18"/>
      <c r="B118" s="23"/>
      <c r="C118" s="14"/>
      <c r="D118" s="14"/>
      <c r="E118" s="14"/>
      <c r="F118" s="14"/>
      <c r="G118" s="14"/>
      <c r="H118" s="14"/>
      <c r="I118" s="14"/>
      <c r="J118" s="25"/>
      <c r="K118" s="26"/>
      <c r="L118" s="23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7"/>
    </row>
    <row r="119" spans="1:66" ht="15.2" customHeight="1">
      <c r="A119" s="18"/>
      <c r="B119" s="23"/>
      <c r="C119" s="39" t="s">
        <v>29</v>
      </c>
      <c r="D119" s="14"/>
      <c r="E119" s="14"/>
      <c r="F119" s="55" t="str">
        <f>E13</f>
        <v xml:space="preserve"> </v>
      </c>
      <c r="G119" s="14"/>
      <c r="H119" s="14"/>
      <c r="I119" s="39" t="s">
        <v>34</v>
      </c>
      <c r="J119" s="128" t="str">
        <f>E19</f>
        <v xml:space="preserve"> </v>
      </c>
      <c r="K119" s="26"/>
      <c r="L119" s="23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7"/>
    </row>
    <row r="120" spans="1:66" ht="15.2" customHeight="1">
      <c r="A120" s="18"/>
      <c r="B120" s="23"/>
      <c r="C120" s="39" t="s">
        <v>32</v>
      </c>
      <c r="D120" s="14"/>
      <c r="E120" s="14"/>
      <c r="F120" s="55" t="str">
        <f>IF(E16="","",E16)</f>
        <v>Vyplň údaj</v>
      </c>
      <c r="G120" s="14"/>
      <c r="H120" s="14"/>
      <c r="I120" s="39" t="s">
        <v>36</v>
      </c>
      <c r="J120" s="128" t="str">
        <f>E22</f>
        <v xml:space="preserve"> </v>
      </c>
      <c r="K120" s="26"/>
      <c r="L120" s="23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7"/>
    </row>
    <row r="121" spans="1:66" ht="10.35" customHeight="1">
      <c r="A121" s="18"/>
      <c r="B121" s="23"/>
      <c r="C121" s="56"/>
      <c r="D121" s="56"/>
      <c r="E121" s="56"/>
      <c r="F121" s="56"/>
      <c r="G121" s="56"/>
      <c r="H121" s="56"/>
      <c r="I121" s="56"/>
      <c r="J121" s="104"/>
      <c r="K121" s="26"/>
      <c r="L121" s="23"/>
      <c r="M121" s="56"/>
      <c r="N121" s="56"/>
      <c r="O121" s="56"/>
      <c r="P121" s="56"/>
      <c r="Q121" s="56"/>
      <c r="R121" s="56"/>
      <c r="S121" s="56"/>
      <c r="T121" s="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7"/>
    </row>
    <row r="122" spans="1:66" ht="29.25" customHeight="1">
      <c r="A122" s="18"/>
      <c r="B122" s="58"/>
      <c r="C122" s="141" t="s">
        <v>106</v>
      </c>
      <c r="D122" s="142" t="s">
        <v>63</v>
      </c>
      <c r="E122" s="142" t="s">
        <v>59</v>
      </c>
      <c r="F122" s="142" t="s">
        <v>60</v>
      </c>
      <c r="G122" s="142" t="s">
        <v>107</v>
      </c>
      <c r="H122" s="142" t="s">
        <v>108</v>
      </c>
      <c r="I122" s="142" t="s">
        <v>109</v>
      </c>
      <c r="J122" s="143" t="s">
        <v>91</v>
      </c>
      <c r="K122" s="144" t="s">
        <v>110</v>
      </c>
      <c r="L122" s="58"/>
      <c r="M122" s="145"/>
      <c r="N122" s="146" t="s">
        <v>42</v>
      </c>
      <c r="O122" s="146" t="s">
        <v>111</v>
      </c>
      <c r="P122" s="146" t="s">
        <v>112</v>
      </c>
      <c r="Q122" s="146" t="s">
        <v>113</v>
      </c>
      <c r="R122" s="146" t="s">
        <v>114</v>
      </c>
      <c r="S122" s="146" t="s">
        <v>115</v>
      </c>
      <c r="T122" s="147" t="s">
        <v>116</v>
      </c>
      <c r="U122" s="61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7"/>
    </row>
    <row r="123" spans="1:66" ht="22.9" customHeight="1">
      <c r="A123" s="18"/>
      <c r="B123" s="23"/>
      <c r="C123" s="148" t="s">
        <v>117</v>
      </c>
      <c r="D123" s="59"/>
      <c r="E123" s="59"/>
      <c r="F123" s="59"/>
      <c r="G123" s="59"/>
      <c r="H123" s="59"/>
      <c r="I123" s="59"/>
      <c r="J123" s="149">
        <f>BK123</f>
        <v>0</v>
      </c>
      <c r="K123" s="26"/>
      <c r="L123" s="58"/>
      <c r="M123" s="72"/>
      <c r="N123" s="59"/>
      <c r="O123" s="59"/>
      <c r="P123" s="150">
        <f>P124+P134+P144+P147</f>
        <v>0</v>
      </c>
      <c r="Q123" s="59"/>
      <c r="R123" s="150">
        <f>R124+R134+R144+R147</f>
        <v>0</v>
      </c>
      <c r="S123" s="59"/>
      <c r="T123" s="151">
        <f>T124+T134+T144+T147</f>
        <v>5.0803200000000004</v>
      </c>
      <c r="U123" s="61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4"/>
      <c r="AS123" s="14"/>
      <c r="AT123" s="134" t="s">
        <v>77</v>
      </c>
      <c r="AU123" s="134" t="s">
        <v>93</v>
      </c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52">
        <f>BK124+BK134+BK144+BK147</f>
        <v>0</v>
      </c>
      <c r="BL123" s="14"/>
      <c r="BM123" s="14"/>
      <c r="BN123" s="17"/>
    </row>
    <row r="124" spans="1:66" ht="25.9" customHeight="1">
      <c r="A124" s="18"/>
      <c r="B124" s="23"/>
      <c r="C124" s="14"/>
      <c r="D124" s="153" t="s">
        <v>77</v>
      </c>
      <c r="E124" s="154" t="s">
        <v>118</v>
      </c>
      <c r="F124" s="154" t="s">
        <v>119</v>
      </c>
      <c r="G124" s="14"/>
      <c r="H124" s="14"/>
      <c r="I124" s="14"/>
      <c r="J124" s="155">
        <f>BK124</f>
        <v>0</v>
      </c>
      <c r="K124" s="26"/>
      <c r="L124" s="58"/>
      <c r="M124" s="61"/>
      <c r="N124" s="14"/>
      <c r="O124" s="14"/>
      <c r="P124" s="156">
        <f>P125+P128</f>
        <v>0</v>
      </c>
      <c r="Q124" s="14"/>
      <c r="R124" s="156">
        <f>R125+R128</f>
        <v>0</v>
      </c>
      <c r="S124" s="14"/>
      <c r="T124" s="157">
        <f>T125+T128</f>
        <v>5.0803200000000004</v>
      </c>
      <c r="U124" s="61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3" t="s">
        <v>84</v>
      </c>
      <c r="AS124" s="14"/>
      <c r="AT124" s="158" t="s">
        <v>77</v>
      </c>
      <c r="AU124" s="158" t="s">
        <v>78</v>
      </c>
      <c r="AV124" s="14"/>
      <c r="AW124" s="14"/>
      <c r="AX124" s="14"/>
      <c r="AY124" s="153" t="s">
        <v>120</v>
      </c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59">
        <f>BK125+BK128</f>
        <v>0</v>
      </c>
      <c r="BL124" s="14"/>
      <c r="BM124" s="14"/>
      <c r="BN124" s="17"/>
    </row>
    <row r="125" spans="1:66" ht="22.9" customHeight="1">
      <c r="A125" s="18"/>
      <c r="B125" s="23"/>
      <c r="C125" s="56"/>
      <c r="D125" s="160" t="s">
        <v>77</v>
      </c>
      <c r="E125" s="161" t="s">
        <v>121</v>
      </c>
      <c r="F125" s="161" t="s">
        <v>122</v>
      </c>
      <c r="G125" s="56"/>
      <c r="H125" s="56"/>
      <c r="I125" s="56"/>
      <c r="J125" s="162">
        <f>BK125</f>
        <v>0</v>
      </c>
      <c r="K125" s="105"/>
      <c r="L125" s="58"/>
      <c r="M125" s="61"/>
      <c r="N125" s="14"/>
      <c r="O125" s="14"/>
      <c r="P125" s="156">
        <f>SUM(P126:P127)</f>
        <v>0</v>
      </c>
      <c r="Q125" s="14"/>
      <c r="R125" s="156">
        <f>SUM(R126:R127)</f>
        <v>0</v>
      </c>
      <c r="S125" s="14"/>
      <c r="T125" s="157">
        <f>SUM(T126:T127)</f>
        <v>5.0803200000000004</v>
      </c>
      <c r="U125" s="61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3" t="s">
        <v>84</v>
      </c>
      <c r="AS125" s="14"/>
      <c r="AT125" s="158" t="s">
        <v>77</v>
      </c>
      <c r="AU125" s="158" t="s">
        <v>84</v>
      </c>
      <c r="AV125" s="14"/>
      <c r="AW125" s="14"/>
      <c r="AX125" s="14"/>
      <c r="AY125" s="153" t="s">
        <v>120</v>
      </c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59">
        <f>SUM(BK126:BK127)</f>
        <v>0</v>
      </c>
      <c r="BL125" s="14"/>
      <c r="BM125" s="14"/>
      <c r="BN125" s="17"/>
    </row>
    <row r="126" spans="1:66" ht="21.75" customHeight="1">
      <c r="A126" s="18"/>
      <c r="B126" s="58"/>
      <c r="C126" s="163" t="s">
        <v>84</v>
      </c>
      <c r="D126" s="163" t="s">
        <v>123</v>
      </c>
      <c r="E126" s="164" t="s">
        <v>124</v>
      </c>
      <c r="F126" s="164" t="s">
        <v>125</v>
      </c>
      <c r="G126" s="165" t="s">
        <v>126</v>
      </c>
      <c r="H126" s="166">
        <v>80.64</v>
      </c>
      <c r="I126" s="167"/>
      <c r="J126" s="168">
        <f>ROUND(I126*H126,2)</f>
        <v>0</v>
      </c>
      <c r="K126" s="169"/>
      <c r="L126" s="58"/>
      <c r="M126" s="170"/>
      <c r="N126" s="171" t="s">
        <v>43</v>
      </c>
      <c r="O126" s="14"/>
      <c r="P126" s="172">
        <f>O126*H126</f>
        <v>0</v>
      </c>
      <c r="Q126" s="172">
        <v>0</v>
      </c>
      <c r="R126" s="172">
        <f>Q126*H126</f>
        <v>0</v>
      </c>
      <c r="S126" s="172">
        <v>6.3E-2</v>
      </c>
      <c r="T126" s="173">
        <f>S126*H126</f>
        <v>5.0803200000000004</v>
      </c>
      <c r="U126" s="61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74" t="s">
        <v>127</v>
      </c>
      <c r="AS126" s="14"/>
      <c r="AT126" s="174" t="s">
        <v>123</v>
      </c>
      <c r="AU126" s="174" t="s">
        <v>87</v>
      </c>
      <c r="AV126" s="14"/>
      <c r="AW126" s="14"/>
      <c r="AX126" s="14"/>
      <c r="AY126" s="134" t="s">
        <v>120</v>
      </c>
      <c r="AZ126" s="14"/>
      <c r="BA126" s="14"/>
      <c r="BB126" s="14"/>
      <c r="BC126" s="14"/>
      <c r="BD126" s="14"/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34" t="s">
        <v>84</v>
      </c>
      <c r="BK126" s="175">
        <f>ROUND(I126*H126,2)</f>
        <v>0</v>
      </c>
      <c r="BL126" s="134" t="s">
        <v>127</v>
      </c>
      <c r="BM126" s="174" t="s">
        <v>128</v>
      </c>
      <c r="BN126" s="17"/>
    </row>
    <row r="127" spans="1:66" ht="12.95" customHeight="1">
      <c r="A127" s="18"/>
      <c r="B127" s="23"/>
      <c r="C127" s="59"/>
      <c r="D127" s="176" t="s">
        <v>129</v>
      </c>
      <c r="E127" s="177"/>
      <c r="F127" s="178" t="s">
        <v>130</v>
      </c>
      <c r="G127" s="59"/>
      <c r="H127" s="179">
        <v>80.64</v>
      </c>
      <c r="I127" s="59"/>
      <c r="J127" s="106"/>
      <c r="K127" s="107"/>
      <c r="L127" s="58"/>
      <c r="M127" s="61"/>
      <c r="N127" s="14"/>
      <c r="O127" s="14"/>
      <c r="P127" s="14"/>
      <c r="Q127" s="14"/>
      <c r="R127" s="14"/>
      <c r="S127" s="14"/>
      <c r="T127" s="62"/>
      <c r="U127" s="61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4"/>
      <c r="AS127" s="14"/>
      <c r="AT127" s="180" t="s">
        <v>129</v>
      </c>
      <c r="AU127" s="180" t="s">
        <v>87</v>
      </c>
      <c r="AV127" s="52" t="s">
        <v>87</v>
      </c>
      <c r="AW127" s="52" t="s">
        <v>35</v>
      </c>
      <c r="AX127" s="52" t="s">
        <v>84</v>
      </c>
      <c r="AY127" s="180" t="s">
        <v>120</v>
      </c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7"/>
    </row>
    <row r="128" spans="1:66" ht="22.9" customHeight="1">
      <c r="A128" s="18"/>
      <c r="B128" s="23"/>
      <c r="C128" s="56"/>
      <c r="D128" s="160" t="s">
        <v>77</v>
      </c>
      <c r="E128" s="161" t="s">
        <v>131</v>
      </c>
      <c r="F128" s="161" t="s">
        <v>132</v>
      </c>
      <c r="G128" s="56"/>
      <c r="H128" s="56"/>
      <c r="I128" s="56"/>
      <c r="J128" s="162">
        <f>BK128</f>
        <v>0</v>
      </c>
      <c r="K128" s="105"/>
      <c r="L128" s="58"/>
      <c r="M128" s="61"/>
      <c r="N128" s="14"/>
      <c r="O128" s="14"/>
      <c r="P128" s="156">
        <f>SUM(P129:P133)</f>
        <v>0</v>
      </c>
      <c r="Q128" s="14"/>
      <c r="R128" s="156">
        <f>SUM(R129:R133)</f>
        <v>0</v>
      </c>
      <c r="S128" s="14"/>
      <c r="T128" s="157">
        <f>SUM(T129:T133)</f>
        <v>0</v>
      </c>
      <c r="U128" s="61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3" t="s">
        <v>84</v>
      </c>
      <c r="AS128" s="14"/>
      <c r="AT128" s="158" t="s">
        <v>77</v>
      </c>
      <c r="AU128" s="158" t="s">
        <v>84</v>
      </c>
      <c r="AV128" s="14"/>
      <c r="AW128" s="14"/>
      <c r="AX128" s="14"/>
      <c r="AY128" s="153" t="s">
        <v>120</v>
      </c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59">
        <f>SUM(BK129:BK133)</f>
        <v>0</v>
      </c>
      <c r="BL128" s="14"/>
      <c r="BM128" s="14"/>
      <c r="BN128" s="17"/>
    </row>
    <row r="129" spans="1:66" ht="24.2" customHeight="1">
      <c r="A129" s="18"/>
      <c r="B129" s="58"/>
      <c r="C129" s="163" t="s">
        <v>87</v>
      </c>
      <c r="D129" s="163" t="s">
        <v>123</v>
      </c>
      <c r="E129" s="164" t="s">
        <v>133</v>
      </c>
      <c r="F129" s="164" t="s">
        <v>134</v>
      </c>
      <c r="G129" s="165" t="s">
        <v>135</v>
      </c>
      <c r="H129" s="166">
        <v>5.08</v>
      </c>
      <c r="I129" s="167"/>
      <c r="J129" s="168">
        <f>ROUND(I129*H129,2)</f>
        <v>0</v>
      </c>
      <c r="K129" s="169"/>
      <c r="L129" s="58"/>
      <c r="M129" s="170"/>
      <c r="N129" s="171" t="s">
        <v>43</v>
      </c>
      <c r="O129" s="14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61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74" t="s">
        <v>127</v>
      </c>
      <c r="AS129" s="14"/>
      <c r="AT129" s="174" t="s">
        <v>123</v>
      </c>
      <c r="AU129" s="174" t="s">
        <v>87</v>
      </c>
      <c r="AV129" s="14"/>
      <c r="AW129" s="14"/>
      <c r="AX129" s="14"/>
      <c r="AY129" s="134" t="s">
        <v>120</v>
      </c>
      <c r="AZ129" s="14"/>
      <c r="BA129" s="14"/>
      <c r="BB129" s="14"/>
      <c r="BC129" s="14"/>
      <c r="BD129" s="14"/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34" t="s">
        <v>84</v>
      </c>
      <c r="BK129" s="175">
        <f>ROUND(I129*H129,2)</f>
        <v>0</v>
      </c>
      <c r="BL129" s="134" t="s">
        <v>127</v>
      </c>
      <c r="BM129" s="174" t="s">
        <v>136</v>
      </c>
      <c r="BN129" s="17"/>
    </row>
    <row r="130" spans="1:66" ht="24.2" customHeight="1">
      <c r="A130" s="18"/>
      <c r="B130" s="58"/>
      <c r="C130" s="163" t="s">
        <v>137</v>
      </c>
      <c r="D130" s="163" t="s">
        <v>123</v>
      </c>
      <c r="E130" s="164" t="s">
        <v>138</v>
      </c>
      <c r="F130" s="164" t="s">
        <v>139</v>
      </c>
      <c r="G130" s="165" t="s">
        <v>135</v>
      </c>
      <c r="H130" s="166">
        <v>5.08</v>
      </c>
      <c r="I130" s="167"/>
      <c r="J130" s="168">
        <f>ROUND(I130*H130,2)</f>
        <v>0</v>
      </c>
      <c r="K130" s="169"/>
      <c r="L130" s="58"/>
      <c r="M130" s="170"/>
      <c r="N130" s="171" t="s">
        <v>43</v>
      </c>
      <c r="O130" s="14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61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74" t="s">
        <v>127</v>
      </c>
      <c r="AS130" s="14"/>
      <c r="AT130" s="174" t="s">
        <v>123</v>
      </c>
      <c r="AU130" s="174" t="s">
        <v>87</v>
      </c>
      <c r="AV130" s="14"/>
      <c r="AW130" s="14"/>
      <c r="AX130" s="14"/>
      <c r="AY130" s="134" t="s">
        <v>120</v>
      </c>
      <c r="AZ130" s="14"/>
      <c r="BA130" s="14"/>
      <c r="BB130" s="14"/>
      <c r="BC130" s="14"/>
      <c r="BD130" s="14"/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34" t="s">
        <v>84</v>
      </c>
      <c r="BK130" s="175">
        <f>ROUND(I130*H130,2)</f>
        <v>0</v>
      </c>
      <c r="BL130" s="134" t="s">
        <v>127</v>
      </c>
      <c r="BM130" s="174" t="s">
        <v>140</v>
      </c>
      <c r="BN130" s="17"/>
    </row>
    <row r="131" spans="1:66" ht="24.2" customHeight="1">
      <c r="A131" s="18"/>
      <c r="B131" s="58"/>
      <c r="C131" s="163" t="s">
        <v>127</v>
      </c>
      <c r="D131" s="163" t="s">
        <v>123</v>
      </c>
      <c r="E131" s="164" t="s">
        <v>141</v>
      </c>
      <c r="F131" s="164" t="s">
        <v>142</v>
      </c>
      <c r="G131" s="165" t="s">
        <v>135</v>
      </c>
      <c r="H131" s="166">
        <v>45.72</v>
      </c>
      <c r="I131" s="167"/>
      <c r="J131" s="168">
        <f>ROUND(I131*H131,2)</f>
        <v>0</v>
      </c>
      <c r="K131" s="169"/>
      <c r="L131" s="58"/>
      <c r="M131" s="170"/>
      <c r="N131" s="171" t="s">
        <v>43</v>
      </c>
      <c r="O131" s="14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61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74" t="s">
        <v>127</v>
      </c>
      <c r="AS131" s="14"/>
      <c r="AT131" s="174" t="s">
        <v>123</v>
      </c>
      <c r="AU131" s="174" t="s">
        <v>87</v>
      </c>
      <c r="AV131" s="14"/>
      <c r="AW131" s="14"/>
      <c r="AX131" s="14"/>
      <c r="AY131" s="134" t="s">
        <v>120</v>
      </c>
      <c r="AZ131" s="14"/>
      <c r="BA131" s="14"/>
      <c r="BB131" s="14"/>
      <c r="BC131" s="14"/>
      <c r="BD131" s="14"/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34" t="s">
        <v>84</v>
      </c>
      <c r="BK131" s="175">
        <f>ROUND(I131*H131,2)</f>
        <v>0</v>
      </c>
      <c r="BL131" s="134" t="s">
        <v>127</v>
      </c>
      <c r="BM131" s="174" t="s">
        <v>143</v>
      </c>
      <c r="BN131" s="17"/>
    </row>
    <row r="132" spans="1:66" ht="12.95" customHeight="1">
      <c r="A132" s="18"/>
      <c r="B132" s="23"/>
      <c r="C132" s="138"/>
      <c r="D132" s="181" t="s">
        <v>129</v>
      </c>
      <c r="E132" s="138"/>
      <c r="F132" s="182" t="s">
        <v>144</v>
      </c>
      <c r="G132" s="138"/>
      <c r="H132" s="183">
        <v>45.72</v>
      </c>
      <c r="I132" s="138"/>
      <c r="J132" s="184"/>
      <c r="K132" s="169"/>
      <c r="L132" s="58"/>
      <c r="M132" s="61"/>
      <c r="N132" s="14"/>
      <c r="O132" s="14"/>
      <c r="P132" s="14"/>
      <c r="Q132" s="14"/>
      <c r="R132" s="14"/>
      <c r="S132" s="14"/>
      <c r="T132" s="62"/>
      <c r="U132" s="61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4"/>
      <c r="AS132" s="14"/>
      <c r="AT132" s="180" t="s">
        <v>129</v>
      </c>
      <c r="AU132" s="180" t="s">
        <v>87</v>
      </c>
      <c r="AV132" s="52" t="s">
        <v>87</v>
      </c>
      <c r="AW132" s="52" t="s">
        <v>8</v>
      </c>
      <c r="AX132" s="52" t="s">
        <v>84</v>
      </c>
      <c r="AY132" s="180" t="s">
        <v>120</v>
      </c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7"/>
    </row>
    <row r="133" spans="1:66" ht="33" customHeight="1">
      <c r="A133" s="18"/>
      <c r="B133" s="58"/>
      <c r="C133" s="163" t="s">
        <v>145</v>
      </c>
      <c r="D133" s="163" t="s">
        <v>123</v>
      </c>
      <c r="E133" s="164" t="s">
        <v>146</v>
      </c>
      <c r="F133" s="164" t="s">
        <v>147</v>
      </c>
      <c r="G133" s="165" t="s">
        <v>135</v>
      </c>
      <c r="H133" s="166">
        <v>5.08</v>
      </c>
      <c r="I133" s="167"/>
      <c r="J133" s="168">
        <f>ROUND(I133*H133,2)</f>
        <v>0</v>
      </c>
      <c r="K133" s="169"/>
      <c r="L133" s="58"/>
      <c r="M133" s="170"/>
      <c r="N133" s="171" t="s">
        <v>43</v>
      </c>
      <c r="O133" s="14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61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74" t="s">
        <v>127</v>
      </c>
      <c r="AS133" s="14"/>
      <c r="AT133" s="174" t="s">
        <v>123</v>
      </c>
      <c r="AU133" s="174" t="s">
        <v>87</v>
      </c>
      <c r="AV133" s="14"/>
      <c r="AW133" s="14"/>
      <c r="AX133" s="14"/>
      <c r="AY133" s="134" t="s">
        <v>120</v>
      </c>
      <c r="AZ133" s="14"/>
      <c r="BA133" s="14"/>
      <c r="BB133" s="14"/>
      <c r="BC133" s="14"/>
      <c r="BD133" s="14"/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34" t="s">
        <v>84</v>
      </c>
      <c r="BK133" s="175">
        <f>ROUND(I133*H133,2)</f>
        <v>0</v>
      </c>
      <c r="BL133" s="134" t="s">
        <v>127</v>
      </c>
      <c r="BM133" s="174" t="s">
        <v>148</v>
      </c>
      <c r="BN133" s="17"/>
    </row>
    <row r="134" spans="1:66" ht="25.9" customHeight="1">
      <c r="A134" s="18"/>
      <c r="B134" s="23"/>
      <c r="C134" s="59"/>
      <c r="D134" s="185" t="s">
        <v>77</v>
      </c>
      <c r="E134" s="186" t="s">
        <v>149</v>
      </c>
      <c r="F134" s="186" t="s">
        <v>150</v>
      </c>
      <c r="G134" s="59"/>
      <c r="H134" s="59"/>
      <c r="I134" s="59"/>
      <c r="J134" s="187">
        <f>BK134</f>
        <v>0</v>
      </c>
      <c r="K134" s="107"/>
      <c r="L134" s="58"/>
      <c r="M134" s="61"/>
      <c r="N134" s="14"/>
      <c r="O134" s="14"/>
      <c r="P134" s="156">
        <f>P135+P141</f>
        <v>0</v>
      </c>
      <c r="Q134" s="14"/>
      <c r="R134" s="156">
        <f>R135+R141</f>
        <v>0</v>
      </c>
      <c r="S134" s="14"/>
      <c r="T134" s="157">
        <f>T135+T141</f>
        <v>0</v>
      </c>
      <c r="U134" s="61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3" t="s">
        <v>87</v>
      </c>
      <c r="AS134" s="14"/>
      <c r="AT134" s="158" t="s">
        <v>77</v>
      </c>
      <c r="AU134" s="158" t="s">
        <v>78</v>
      </c>
      <c r="AV134" s="14"/>
      <c r="AW134" s="14"/>
      <c r="AX134" s="14"/>
      <c r="AY134" s="153" t="s">
        <v>120</v>
      </c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59">
        <f>BK135+BK141</f>
        <v>0</v>
      </c>
      <c r="BL134" s="14"/>
      <c r="BM134" s="14"/>
      <c r="BN134" s="17"/>
    </row>
    <row r="135" spans="1:66" ht="22.9" customHeight="1">
      <c r="A135" s="18"/>
      <c r="B135" s="23"/>
      <c r="C135" s="56"/>
      <c r="D135" s="160" t="s">
        <v>77</v>
      </c>
      <c r="E135" s="161" t="s">
        <v>151</v>
      </c>
      <c r="F135" s="161" t="s">
        <v>152</v>
      </c>
      <c r="G135" s="56"/>
      <c r="H135" s="56"/>
      <c r="I135" s="56"/>
      <c r="J135" s="162">
        <f>BK135</f>
        <v>0</v>
      </c>
      <c r="K135" s="105"/>
      <c r="L135" s="58"/>
      <c r="M135" s="61"/>
      <c r="N135" s="14"/>
      <c r="O135" s="14"/>
      <c r="P135" s="156">
        <f>SUM(P136:P140)</f>
        <v>0</v>
      </c>
      <c r="Q135" s="14"/>
      <c r="R135" s="156">
        <f>SUM(R136:R140)</f>
        <v>0</v>
      </c>
      <c r="S135" s="14"/>
      <c r="T135" s="157">
        <f>SUM(T136:T140)</f>
        <v>0</v>
      </c>
      <c r="U135" s="61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3" t="s">
        <v>87</v>
      </c>
      <c r="AS135" s="14"/>
      <c r="AT135" s="158" t="s">
        <v>77</v>
      </c>
      <c r="AU135" s="158" t="s">
        <v>84</v>
      </c>
      <c r="AV135" s="14"/>
      <c r="AW135" s="14"/>
      <c r="AX135" s="14"/>
      <c r="AY135" s="153" t="s">
        <v>120</v>
      </c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59">
        <f>SUM(BK136:BK140)</f>
        <v>0</v>
      </c>
      <c r="BL135" s="14"/>
      <c r="BM135" s="14"/>
      <c r="BN135" s="17"/>
    </row>
    <row r="136" spans="1:66" ht="16.5" customHeight="1">
      <c r="A136" s="18"/>
      <c r="B136" s="58"/>
      <c r="C136" s="163" t="s">
        <v>153</v>
      </c>
      <c r="D136" s="163" t="s">
        <v>123</v>
      </c>
      <c r="E136" s="164" t="s">
        <v>154</v>
      </c>
      <c r="F136" s="164" t="s">
        <v>155</v>
      </c>
      <c r="G136" s="165" t="s">
        <v>156</v>
      </c>
      <c r="H136" s="166">
        <v>840</v>
      </c>
      <c r="I136" s="167"/>
      <c r="J136" s="168">
        <f>ROUND(I136*H136,2)</f>
        <v>0</v>
      </c>
      <c r="K136" s="169"/>
      <c r="L136" s="58"/>
      <c r="M136" s="170"/>
      <c r="N136" s="171" t="s">
        <v>43</v>
      </c>
      <c r="O136" s="14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61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74" t="s">
        <v>157</v>
      </c>
      <c r="AS136" s="14"/>
      <c r="AT136" s="174" t="s">
        <v>123</v>
      </c>
      <c r="AU136" s="174" t="s">
        <v>87</v>
      </c>
      <c r="AV136" s="14"/>
      <c r="AW136" s="14"/>
      <c r="AX136" s="14"/>
      <c r="AY136" s="134" t="s">
        <v>120</v>
      </c>
      <c r="AZ136" s="14"/>
      <c r="BA136" s="14"/>
      <c r="BB136" s="14"/>
      <c r="BC136" s="14"/>
      <c r="BD136" s="14"/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34" t="s">
        <v>84</v>
      </c>
      <c r="BK136" s="175">
        <f>ROUND(I136*H136,2)</f>
        <v>0</v>
      </c>
      <c r="BL136" s="134" t="s">
        <v>157</v>
      </c>
      <c r="BM136" s="174" t="s">
        <v>158</v>
      </c>
      <c r="BN136" s="17"/>
    </row>
    <row r="137" spans="1:66" ht="12.95" customHeight="1">
      <c r="A137" s="18"/>
      <c r="B137" s="23"/>
      <c r="C137" s="138"/>
      <c r="D137" s="181" t="s">
        <v>129</v>
      </c>
      <c r="E137" s="188"/>
      <c r="F137" s="182" t="s">
        <v>159</v>
      </c>
      <c r="G137" s="138"/>
      <c r="H137" s="183">
        <v>840</v>
      </c>
      <c r="I137" s="138"/>
      <c r="J137" s="184"/>
      <c r="K137" s="169"/>
      <c r="L137" s="58"/>
      <c r="M137" s="61"/>
      <c r="N137" s="14"/>
      <c r="O137" s="14"/>
      <c r="P137" s="14"/>
      <c r="Q137" s="14"/>
      <c r="R137" s="14"/>
      <c r="S137" s="14"/>
      <c r="T137" s="62"/>
      <c r="U137" s="61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4"/>
      <c r="AS137" s="14"/>
      <c r="AT137" s="180" t="s">
        <v>129</v>
      </c>
      <c r="AU137" s="180" t="s">
        <v>87</v>
      </c>
      <c r="AV137" s="52" t="s">
        <v>87</v>
      </c>
      <c r="AW137" s="52" t="s">
        <v>35</v>
      </c>
      <c r="AX137" s="52" t="s">
        <v>84</v>
      </c>
      <c r="AY137" s="180" t="s">
        <v>120</v>
      </c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7"/>
    </row>
    <row r="138" spans="1:66" ht="16.5" customHeight="1">
      <c r="A138" s="18"/>
      <c r="B138" s="58"/>
      <c r="C138" s="163" t="s">
        <v>160</v>
      </c>
      <c r="D138" s="163" t="s">
        <v>123</v>
      </c>
      <c r="E138" s="164" t="s">
        <v>161</v>
      </c>
      <c r="F138" s="164" t="s">
        <v>162</v>
      </c>
      <c r="G138" s="165" t="s">
        <v>163</v>
      </c>
      <c r="H138" s="166">
        <v>24</v>
      </c>
      <c r="I138" s="167"/>
      <c r="J138" s="168">
        <f>ROUND(I138*H138,2)</f>
        <v>0</v>
      </c>
      <c r="K138" s="169"/>
      <c r="L138" s="58"/>
      <c r="M138" s="170"/>
      <c r="N138" s="171" t="s">
        <v>43</v>
      </c>
      <c r="O138" s="14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61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74" t="s">
        <v>157</v>
      </c>
      <c r="AS138" s="14"/>
      <c r="AT138" s="174" t="s">
        <v>123</v>
      </c>
      <c r="AU138" s="174" t="s">
        <v>87</v>
      </c>
      <c r="AV138" s="14"/>
      <c r="AW138" s="14"/>
      <c r="AX138" s="14"/>
      <c r="AY138" s="134" t="s">
        <v>120</v>
      </c>
      <c r="AZ138" s="14"/>
      <c r="BA138" s="14"/>
      <c r="BB138" s="14"/>
      <c r="BC138" s="14"/>
      <c r="BD138" s="14"/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34" t="s">
        <v>84</v>
      </c>
      <c r="BK138" s="175">
        <f>ROUND(I138*H138,2)</f>
        <v>0</v>
      </c>
      <c r="BL138" s="134" t="s">
        <v>157</v>
      </c>
      <c r="BM138" s="174" t="s">
        <v>164</v>
      </c>
      <c r="BN138" s="17"/>
    </row>
    <row r="139" spans="1:66" ht="16.5" customHeight="1">
      <c r="A139" s="18"/>
      <c r="B139" s="58"/>
      <c r="C139" s="163" t="s">
        <v>165</v>
      </c>
      <c r="D139" s="163" t="s">
        <v>123</v>
      </c>
      <c r="E139" s="164" t="s">
        <v>166</v>
      </c>
      <c r="F139" s="164" t="s">
        <v>167</v>
      </c>
      <c r="G139" s="165" t="s">
        <v>156</v>
      </c>
      <c r="H139" s="166">
        <v>840</v>
      </c>
      <c r="I139" s="167"/>
      <c r="J139" s="168">
        <f>ROUND(I139*H139,2)</f>
        <v>0</v>
      </c>
      <c r="K139" s="169"/>
      <c r="L139" s="58"/>
      <c r="M139" s="170"/>
      <c r="N139" s="171" t="s">
        <v>43</v>
      </c>
      <c r="O139" s="14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61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74" t="s">
        <v>157</v>
      </c>
      <c r="AS139" s="14"/>
      <c r="AT139" s="174" t="s">
        <v>123</v>
      </c>
      <c r="AU139" s="174" t="s">
        <v>87</v>
      </c>
      <c r="AV139" s="14"/>
      <c r="AW139" s="14"/>
      <c r="AX139" s="14"/>
      <c r="AY139" s="134" t="s">
        <v>120</v>
      </c>
      <c r="AZ139" s="14"/>
      <c r="BA139" s="14"/>
      <c r="BB139" s="14"/>
      <c r="BC139" s="14"/>
      <c r="BD139" s="14"/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34" t="s">
        <v>84</v>
      </c>
      <c r="BK139" s="175">
        <f>ROUND(I139*H139,2)</f>
        <v>0</v>
      </c>
      <c r="BL139" s="134" t="s">
        <v>157</v>
      </c>
      <c r="BM139" s="174" t="s">
        <v>168</v>
      </c>
      <c r="BN139" s="17"/>
    </row>
    <row r="140" spans="1:66" ht="24.2" customHeight="1">
      <c r="A140" s="18"/>
      <c r="B140" s="58"/>
      <c r="C140" s="163" t="s">
        <v>121</v>
      </c>
      <c r="D140" s="163" t="s">
        <v>123</v>
      </c>
      <c r="E140" s="164" t="s">
        <v>169</v>
      </c>
      <c r="F140" s="164" t="s">
        <v>170</v>
      </c>
      <c r="G140" s="165" t="s">
        <v>171</v>
      </c>
      <c r="H140" s="189"/>
      <c r="I140" s="167"/>
      <c r="J140" s="168">
        <f>ROUND(I140*H140,2)</f>
        <v>0</v>
      </c>
      <c r="K140" s="169"/>
      <c r="L140" s="58"/>
      <c r="M140" s="170"/>
      <c r="N140" s="171" t="s">
        <v>43</v>
      </c>
      <c r="O140" s="14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61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74" t="s">
        <v>157</v>
      </c>
      <c r="AS140" s="14"/>
      <c r="AT140" s="174" t="s">
        <v>123</v>
      </c>
      <c r="AU140" s="174" t="s">
        <v>87</v>
      </c>
      <c r="AV140" s="14"/>
      <c r="AW140" s="14"/>
      <c r="AX140" s="14"/>
      <c r="AY140" s="134" t="s">
        <v>120</v>
      </c>
      <c r="AZ140" s="14"/>
      <c r="BA140" s="14"/>
      <c r="BB140" s="14"/>
      <c r="BC140" s="14"/>
      <c r="BD140" s="14"/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34" t="s">
        <v>84</v>
      </c>
      <c r="BK140" s="175">
        <f>ROUND(I140*H140,2)</f>
        <v>0</v>
      </c>
      <c r="BL140" s="134" t="s">
        <v>157</v>
      </c>
      <c r="BM140" s="174" t="s">
        <v>172</v>
      </c>
      <c r="BN140" s="17"/>
    </row>
    <row r="141" spans="1:66" ht="22.9" customHeight="1">
      <c r="A141" s="18"/>
      <c r="B141" s="23"/>
      <c r="C141" s="138"/>
      <c r="D141" s="190" t="s">
        <v>77</v>
      </c>
      <c r="E141" s="137" t="s">
        <v>173</v>
      </c>
      <c r="F141" s="137" t="s">
        <v>174</v>
      </c>
      <c r="G141" s="138"/>
      <c r="H141" s="138"/>
      <c r="I141" s="138"/>
      <c r="J141" s="191">
        <f>BK141</f>
        <v>0</v>
      </c>
      <c r="K141" s="169"/>
      <c r="L141" s="58"/>
      <c r="M141" s="61"/>
      <c r="N141" s="14"/>
      <c r="O141" s="14"/>
      <c r="P141" s="156">
        <f>SUM(P142:P143)</f>
        <v>0</v>
      </c>
      <c r="Q141" s="14"/>
      <c r="R141" s="156">
        <f>SUM(R142:R143)</f>
        <v>0</v>
      </c>
      <c r="S141" s="14"/>
      <c r="T141" s="157">
        <f>SUM(T142:T143)</f>
        <v>0</v>
      </c>
      <c r="U141" s="61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3" t="s">
        <v>87</v>
      </c>
      <c r="AS141" s="14"/>
      <c r="AT141" s="158" t="s">
        <v>77</v>
      </c>
      <c r="AU141" s="158" t="s">
        <v>84</v>
      </c>
      <c r="AV141" s="14"/>
      <c r="AW141" s="14"/>
      <c r="AX141" s="14"/>
      <c r="AY141" s="153" t="s">
        <v>120</v>
      </c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59">
        <f>SUM(BK142:BK143)</f>
        <v>0</v>
      </c>
      <c r="BL141" s="14"/>
      <c r="BM141" s="14"/>
      <c r="BN141" s="17"/>
    </row>
    <row r="142" spans="1:66" ht="37.9" customHeight="1">
      <c r="A142" s="18"/>
      <c r="B142" s="58"/>
      <c r="C142" s="163" t="s">
        <v>175</v>
      </c>
      <c r="D142" s="163" t="s">
        <v>123</v>
      </c>
      <c r="E142" s="164" t="s">
        <v>176</v>
      </c>
      <c r="F142" s="164" t="s">
        <v>177</v>
      </c>
      <c r="G142" s="165" t="s">
        <v>163</v>
      </c>
      <c r="H142" s="166">
        <v>24</v>
      </c>
      <c r="I142" s="167"/>
      <c r="J142" s="168">
        <f>ROUND(I142*H142,2)</f>
        <v>0</v>
      </c>
      <c r="K142" s="169"/>
      <c r="L142" s="58"/>
      <c r="M142" s="170"/>
      <c r="N142" s="171" t="s">
        <v>43</v>
      </c>
      <c r="O142" s="14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61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74" t="s">
        <v>157</v>
      </c>
      <c r="AS142" s="14"/>
      <c r="AT142" s="174" t="s">
        <v>123</v>
      </c>
      <c r="AU142" s="174" t="s">
        <v>87</v>
      </c>
      <c r="AV142" s="14"/>
      <c r="AW142" s="14"/>
      <c r="AX142" s="14"/>
      <c r="AY142" s="134" t="s">
        <v>120</v>
      </c>
      <c r="AZ142" s="14"/>
      <c r="BA142" s="14"/>
      <c r="BB142" s="14"/>
      <c r="BC142" s="14"/>
      <c r="BD142" s="14"/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34" t="s">
        <v>84</v>
      </c>
      <c r="BK142" s="175">
        <f>ROUND(I142*H142,2)</f>
        <v>0</v>
      </c>
      <c r="BL142" s="134" t="s">
        <v>157</v>
      </c>
      <c r="BM142" s="174" t="s">
        <v>178</v>
      </c>
      <c r="BN142" s="17"/>
    </row>
    <row r="143" spans="1:66" ht="24.2" customHeight="1">
      <c r="A143" s="18"/>
      <c r="B143" s="58"/>
      <c r="C143" s="163" t="s">
        <v>179</v>
      </c>
      <c r="D143" s="163" t="s">
        <v>123</v>
      </c>
      <c r="E143" s="164" t="s">
        <v>180</v>
      </c>
      <c r="F143" s="164" t="s">
        <v>181</v>
      </c>
      <c r="G143" s="165" t="s">
        <v>171</v>
      </c>
      <c r="H143" s="189"/>
      <c r="I143" s="167"/>
      <c r="J143" s="168">
        <f>ROUND(I143*H143,2)</f>
        <v>0</v>
      </c>
      <c r="K143" s="169"/>
      <c r="L143" s="58"/>
      <c r="M143" s="170"/>
      <c r="N143" s="171" t="s">
        <v>43</v>
      </c>
      <c r="O143" s="14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61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74" t="s">
        <v>157</v>
      </c>
      <c r="AS143" s="14"/>
      <c r="AT143" s="174" t="s">
        <v>123</v>
      </c>
      <c r="AU143" s="174" t="s">
        <v>87</v>
      </c>
      <c r="AV143" s="14"/>
      <c r="AW143" s="14"/>
      <c r="AX143" s="14"/>
      <c r="AY143" s="134" t="s">
        <v>120</v>
      </c>
      <c r="AZ143" s="14"/>
      <c r="BA143" s="14"/>
      <c r="BB143" s="14"/>
      <c r="BC143" s="14"/>
      <c r="BD143" s="14"/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34" t="s">
        <v>84</v>
      </c>
      <c r="BK143" s="175">
        <f>ROUND(I143*H143,2)</f>
        <v>0</v>
      </c>
      <c r="BL143" s="134" t="s">
        <v>157</v>
      </c>
      <c r="BM143" s="174" t="s">
        <v>182</v>
      </c>
      <c r="BN143" s="17"/>
    </row>
    <row r="144" spans="1:66" ht="25.9" customHeight="1">
      <c r="A144" s="18"/>
      <c r="B144" s="23"/>
      <c r="C144" s="138"/>
      <c r="D144" s="190" t="s">
        <v>77</v>
      </c>
      <c r="E144" s="140" t="s">
        <v>183</v>
      </c>
      <c r="F144" s="140" t="s">
        <v>184</v>
      </c>
      <c r="G144" s="138"/>
      <c r="H144" s="138"/>
      <c r="I144" s="138"/>
      <c r="J144" s="192">
        <f>BK144</f>
        <v>0</v>
      </c>
      <c r="K144" s="169"/>
      <c r="L144" s="58"/>
      <c r="M144" s="61"/>
      <c r="N144" s="14"/>
      <c r="O144" s="14"/>
      <c r="P144" s="156">
        <f>SUM(P145:P146)</f>
        <v>0</v>
      </c>
      <c r="Q144" s="14"/>
      <c r="R144" s="156">
        <f>SUM(R145:R146)</f>
        <v>0</v>
      </c>
      <c r="S144" s="14"/>
      <c r="T144" s="157">
        <f>SUM(T145:T146)</f>
        <v>0</v>
      </c>
      <c r="U144" s="61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3" t="s">
        <v>127</v>
      </c>
      <c r="AS144" s="14"/>
      <c r="AT144" s="158" t="s">
        <v>77</v>
      </c>
      <c r="AU144" s="158" t="s">
        <v>78</v>
      </c>
      <c r="AV144" s="14"/>
      <c r="AW144" s="14"/>
      <c r="AX144" s="14"/>
      <c r="AY144" s="153" t="s">
        <v>120</v>
      </c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59">
        <f>SUM(BK145:BK146)</f>
        <v>0</v>
      </c>
      <c r="BL144" s="14"/>
      <c r="BM144" s="14"/>
      <c r="BN144" s="17"/>
    </row>
    <row r="145" spans="1:66" ht="21.75" customHeight="1">
      <c r="A145" s="18"/>
      <c r="B145" s="58"/>
      <c r="C145" s="163" t="s">
        <v>185</v>
      </c>
      <c r="D145" s="163" t="s">
        <v>123</v>
      </c>
      <c r="E145" s="164" t="s">
        <v>186</v>
      </c>
      <c r="F145" s="164" t="s">
        <v>187</v>
      </c>
      <c r="G145" s="165" t="s">
        <v>188</v>
      </c>
      <c r="H145" s="166">
        <v>48</v>
      </c>
      <c r="I145" s="167"/>
      <c r="J145" s="168">
        <f>ROUND(I145*H145,2)</f>
        <v>0</v>
      </c>
      <c r="K145" s="169"/>
      <c r="L145" s="58"/>
      <c r="M145" s="170"/>
      <c r="N145" s="171" t="s">
        <v>43</v>
      </c>
      <c r="O145" s="14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61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74" t="s">
        <v>189</v>
      </c>
      <c r="AS145" s="14"/>
      <c r="AT145" s="174" t="s">
        <v>123</v>
      </c>
      <c r="AU145" s="174" t="s">
        <v>84</v>
      </c>
      <c r="AV145" s="14"/>
      <c r="AW145" s="14"/>
      <c r="AX145" s="14"/>
      <c r="AY145" s="134" t="s">
        <v>120</v>
      </c>
      <c r="AZ145" s="14"/>
      <c r="BA145" s="14"/>
      <c r="BB145" s="14"/>
      <c r="BC145" s="14"/>
      <c r="BD145" s="14"/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34" t="s">
        <v>84</v>
      </c>
      <c r="BK145" s="175">
        <f>ROUND(I145*H145,2)</f>
        <v>0</v>
      </c>
      <c r="BL145" s="134" t="s">
        <v>189</v>
      </c>
      <c r="BM145" s="174" t="s">
        <v>190</v>
      </c>
      <c r="BN145" s="17"/>
    </row>
    <row r="146" spans="1:66" ht="12.95" customHeight="1">
      <c r="A146" s="18"/>
      <c r="B146" s="23"/>
      <c r="C146" s="59"/>
      <c r="D146" s="176" t="s">
        <v>129</v>
      </c>
      <c r="E146" s="177"/>
      <c r="F146" s="178" t="s">
        <v>191</v>
      </c>
      <c r="G146" s="59"/>
      <c r="H146" s="179">
        <v>48</v>
      </c>
      <c r="I146" s="59"/>
      <c r="J146" s="106"/>
      <c r="K146" s="107"/>
      <c r="L146" s="58"/>
      <c r="M146" s="61"/>
      <c r="N146" s="14"/>
      <c r="O146" s="14"/>
      <c r="P146" s="14"/>
      <c r="Q146" s="14"/>
      <c r="R146" s="14"/>
      <c r="S146" s="14"/>
      <c r="T146" s="62"/>
      <c r="U146" s="61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4"/>
      <c r="AS146" s="14"/>
      <c r="AT146" s="180" t="s">
        <v>129</v>
      </c>
      <c r="AU146" s="180" t="s">
        <v>84</v>
      </c>
      <c r="AV146" s="52" t="s">
        <v>87</v>
      </c>
      <c r="AW146" s="52" t="s">
        <v>35</v>
      </c>
      <c r="AX146" s="52" t="s">
        <v>84</v>
      </c>
      <c r="AY146" s="180" t="s">
        <v>120</v>
      </c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7"/>
    </row>
    <row r="147" spans="1:66" ht="25.9" customHeight="1">
      <c r="A147" s="18"/>
      <c r="B147" s="23"/>
      <c r="C147" s="14"/>
      <c r="D147" s="153" t="s">
        <v>77</v>
      </c>
      <c r="E147" s="154" t="s">
        <v>192</v>
      </c>
      <c r="F147" s="154" t="s">
        <v>193</v>
      </c>
      <c r="G147" s="14"/>
      <c r="H147" s="14"/>
      <c r="I147" s="14"/>
      <c r="J147" s="155">
        <f>BK147</f>
        <v>0</v>
      </c>
      <c r="K147" s="26"/>
      <c r="L147" s="58"/>
      <c r="M147" s="61"/>
      <c r="N147" s="14"/>
      <c r="O147" s="14"/>
      <c r="P147" s="156">
        <f>P148+P150+P152</f>
        <v>0</v>
      </c>
      <c r="Q147" s="14"/>
      <c r="R147" s="156">
        <f>R148+R150+R152</f>
        <v>0</v>
      </c>
      <c r="S147" s="14"/>
      <c r="T147" s="157">
        <f>T148+T150+T152</f>
        <v>0</v>
      </c>
      <c r="U147" s="61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3" t="s">
        <v>145</v>
      </c>
      <c r="AS147" s="14"/>
      <c r="AT147" s="158" t="s">
        <v>77</v>
      </c>
      <c r="AU147" s="158" t="s">
        <v>78</v>
      </c>
      <c r="AV147" s="14"/>
      <c r="AW147" s="14"/>
      <c r="AX147" s="14"/>
      <c r="AY147" s="153" t="s">
        <v>120</v>
      </c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59">
        <f>BK148+BK150+BK152</f>
        <v>0</v>
      </c>
      <c r="BL147" s="14"/>
      <c r="BM147" s="14"/>
      <c r="BN147" s="17"/>
    </row>
    <row r="148" spans="1:66" ht="22.9" customHeight="1">
      <c r="A148" s="18"/>
      <c r="B148" s="23"/>
      <c r="C148" s="56"/>
      <c r="D148" s="160" t="s">
        <v>77</v>
      </c>
      <c r="E148" s="161" t="s">
        <v>194</v>
      </c>
      <c r="F148" s="161" t="s">
        <v>195</v>
      </c>
      <c r="G148" s="56"/>
      <c r="H148" s="56"/>
      <c r="I148" s="56"/>
      <c r="J148" s="162">
        <f>BK148</f>
        <v>0</v>
      </c>
      <c r="K148" s="105"/>
      <c r="L148" s="58"/>
      <c r="M148" s="61"/>
      <c r="N148" s="14"/>
      <c r="O148" s="14"/>
      <c r="P148" s="156">
        <f>P149</f>
        <v>0</v>
      </c>
      <c r="Q148" s="14"/>
      <c r="R148" s="156">
        <f>R149</f>
        <v>0</v>
      </c>
      <c r="S148" s="14"/>
      <c r="T148" s="157">
        <f>T149</f>
        <v>0</v>
      </c>
      <c r="U148" s="61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3" t="s">
        <v>145</v>
      </c>
      <c r="AS148" s="14"/>
      <c r="AT148" s="158" t="s">
        <v>77</v>
      </c>
      <c r="AU148" s="158" t="s">
        <v>84</v>
      </c>
      <c r="AV148" s="14"/>
      <c r="AW148" s="14"/>
      <c r="AX148" s="14"/>
      <c r="AY148" s="153" t="s">
        <v>120</v>
      </c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59">
        <f>BK149</f>
        <v>0</v>
      </c>
      <c r="BL148" s="14"/>
      <c r="BM148" s="14"/>
      <c r="BN148" s="17"/>
    </row>
    <row r="149" spans="1:66" ht="16.5" customHeight="1">
      <c r="A149" s="18"/>
      <c r="B149" s="58"/>
      <c r="C149" s="163" t="s">
        <v>196</v>
      </c>
      <c r="D149" s="163" t="s">
        <v>123</v>
      </c>
      <c r="E149" s="164" t="s">
        <v>197</v>
      </c>
      <c r="F149" s="164" t="s">
        <v>195</v>
      </c>
      <c r="G149" s="165" t="s">
        <v>198</v>
      </c>
      <c r="H149" s="166">
        <v>1</v>
      </c>
      <c r="I149" s="167"/>
      <c r="J149" s="168">
        <f>ROUND(I149*H149,2)</f>
        <v>0</v>
      </c>
      <c r="K149" s="169"/>
      <c r="L149" s="58"/>
      <c r="M149" s="170"/>
      <c r="N149" s="171" t="s">
        <v>43</v>
      </c>
      <c r="O149" s="14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61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74" t="s">
        <v>199</v>
      </c>
      <c r="AS149" s="14"/>
      <c r="AT149" s="174" t="s">
        <v>123</v>
      </c>
      <c r="AU149" s="174" t="s">
        <v>87</v>
      </c>
      <c r="AV149" s="14"/>
      <c r="AW149" s="14"/>
      <c r="AX149" s="14"/>
      <c r="AY149" s="134" t="s">
        <v>120</v>
      </c>
      <c r="AZ149" s="14"/>
      <c r="BA149" s="14"/>
      <c r="BB149" s="14"/>
      <c r="BC149" s="14"/>
      <c r="BD149" s="14"/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34" t="s">
        <v>84</v>
      </c>
      <c r="BK149" s="175">
        <f>ROUND(I149*H149,2)</f>
        <v>0</v>
      </c>
      <c r="BL149" s="134" t="s">
        <v>199</v>
      </c>
      <c r="BM149" s="174" t="s">
        <v>200</v>
      </c>
      <c r="BN149" s="17"/>
    </row>
    <row r="150" spans="1:66" ht="22.9" customHeight="1">
      <c r="A150" s="18"/>
      <c r="B150" s="23"/>
      <c r="C150" s="138"/>
      <c r="D150" s="190" t="s">
        <v>77</v>
      </c>
      <c r="E150" s="137" t="s">
        <v>201</v>
      </c>
      <c r="F150" s="137" t="s">
        <v>202</v>
      </c>
      <c r="G150" s="138"/>
      <c r="H150" s="138"/>
      <c r="I150" s="138"/>
      <c r="J150" s="191">
        <f>BK150</f>
        <v>0</v>
      </c>
      <c r="K150" s="169"/>
      <c r="L150" s="58"/>
      <c r="M150" s="61"/>
      <c r="N150" s="14"/>
      <c r="O150" s="14"/>
      <c r="P150" s="156">
        <f>P151</f>
        <v>0</v>
      </c>
      <c r="Q150" s="14"/>
      <c r="R150" s="156">
        <f>R151</f>
        <v>0</v>
      </c>
      <c r="S150" s="14"/>
      <c r="T150" s="157">
        <f>T151</f>
        <v>0</v>
      </c>
      <c r="U150" s="61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3" t="s">
        <v>145</v>
      </c>
      <c r="AS150" s="14"/>
      <c r="AT150" s="158" t="s">
        <v>77</v>
      </c>
      <c r="AU150" s="158" t="s">
        <v>84</v>
      </c>
      <c r="AV150" s="14"/>
      <c r="AW150" s="14"/>
      <c r="AX150" s="14"/>
      <c r="AY150" s="153" t="s">
        <v>120</v>
      </c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59">
        <f>BK151</f>
        <v>0</v>
      </c>
      <c r="BL150" s="14"/>
      <c r="BM150" s="14"/>
      <c r="BN150" s="17"/>
    </row>
    <row r="151" spans="1:66" ht="16.5" customHeight="1">
      <c r="A151" s="18"/>
      <c r="B151" s="58"/>
      <c r="C151" s="163" t="s">
        <v>203</v>
      </c>
      <c r="D151" s="163" t="s">
        <v>123</v>
      </c>
      <c r="E151" s="164" t="s">
        <v>204</v>
      </c>
      <c r="F151" s="164" t="s">
        <v>202</v>
      </c>
      <c r="G151" s="165" t="s">
        <v>198</v>
      </c>
      <c r="H151" s="166">
        <v>1</v>
      </c>
      <c r="I151" s="167"/>
      <c r="J151" s="168">
        <f>ROUND(I151*H151,2)</f>
        <v>0</v>
      </c>
      <c r="K151" s="169"/>
      <c r="L151" s="58"/>
      <c r="M151" s="170"/>
      <c r="N151" s="171" t="s">
        <v>43</v>
      </c>
      <c r="O151" s="14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61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74" t="s">
        <v>199</v>
      </c>
      <c r="AS151" s="14"/>
      <c r="AT151" s="174" t="s">
        <v>123</v>
      </c>
      <c r="AU151" s="174" t="s">
        <v>87</v>
      </c>
      <c r="AV151" s="14"/>
      <c r="AW151" s="14"/>
      <c r="AX151" s="14"/>
      <c r="AY151" s="134" t="s">
        <v>120</v>
      </c>
      <c r="AZ151" s="14"/>
      <c r="BA151" s="14"/>
      <c r="BB151" s="14"/>
      <c r="BC151" s="14"/>
      <c r="BD151" s="14"/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34" t="s">
        <v>84</v>
      </c>
      <c r="BK151" s="175">
        <f>ROUND(I151*H151,2)</f>
        <v>0</v>
      </c>
      <c r="BL151" s="134" t="s">
        <v>199</v>
      </c>
      <c r="BM151" s="174" t="s">
        <v>205</v>
      </c>
      <c r="BN151" s="17"/>
    </row>
    <row r="152" spans="1:66" ht="22.9" customHeight="1">
      <c r="A152" s="18"/>
      <c r="B152" s="23"/>
      <c r="C152" s="138"/>
      <c r="D152" s="190" t="s">
        <v>77</v>
      </c>
      <c r="E152" s="137" t="s">
        <v>206</v>
      </c>
      <c r="F152" s="137" t="s">
        <v>207</v>
      </c>
      <c r="G152" s="138"/>
      <c r="H152" s="138"/>
      <c r="I152" s="138"/>
      <c r="J152" s="191">
        <f>BK152</f>
        <v>0</v>
      </c>
      <c r="K152" s="169"/>
      <c r="L152" s="58"/>
      <c r="M152" s="61"/>
      <c r="N152" s="14"/>
      <c r="O152" s="14"/>
      <c r="P152" s="156">
        <f>P153</f>
        <v>0</v>
      </c>
      <c r="Q152" s="14"/>
      <c r="R152" s="156">
        <f>R153</f>
        <v>0</v>
      </c>
      <c r="S152" s="14"/>
      <c r="T152" s="157">
        <f>T153</f>
        <v>0</v>
      </c>
      <c r="U152" s="61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3" t="s">
        <v>145</v>
      </c>
      <c r="AS152" s="14"/>
      <c r="AT152" s="158" t="s">
        <v>77</v>
      </c>
      <c r="AU152" s="158" t="s">
        <v>84</v>
      </c>
      <c r="AV152" s="14"/>
      <c r="AW152" s="14"/>
      <c r="AX152" s="14"/>
      <c r="AY152" s="153" t="s">
        <v>120</v>
      </c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59">
        <f>BK153</f>
        <v>0</v>
      </c>
      <c r="BL152" s="14"/>
      <c r="BM152" s="14"/>
      <c r="BN152" s="17"/>
    </row>
    <row r="153" spans="1:66" ht="16.5" customHeight="1">
      <c r="A153" s="18"/>
      <c r="B153" s="58"/>
      <c r="C153" s="163" t="s">
        <v>13</v>
      </c>
      <c r="D153" s="163" t="s">
        <v>123</v>
      </c>
      <c r="E153" s="164" t="s">
        <v>208</v>
      </c>
      <c r="F153" s="164" t="s">
        <v>207</v>
      </c>
      <c r="G153" s="165" t="s">
        <v>198</v>
      </c>
      <c r="H153" s="166">
        <v>1</v>
      </c>
      <c r="I153" s="167"/>
      <c r="J153" s="168">
        <f>ROUND(I153*H153,2)</f>
        <v>0</v>
      </c>
      <c r="K153" s="169"/>
      <c r="L153" s="58"/>
      <c r="M153" s="193"/>
      <c r="N153" s="194" t="s">
        <v>43</v>
      </c>
      <c r="O153" s="56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61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74" t="s">
        <v>199</v>
      </c>
      <c r="AS153" s="14"/>
      <c r="AT153" s="174" t="s">
        <v>123</v>
      </c>
      <c r="AU153" s="174" t="s">
        <v>87</v>
      </c>
      <c r="AV153" s="14"/>
      <c r="AW153" s="14"/>
      <c r="AX153" s="14"/>
      <c r="AY153" s="134" t="s">
        <v>120</v>
      </c>
      <c r="AZ153" s="14"/>
      <c r="BA153" s="14"/>
      <c r="BB153" s="14"/>
      <c r="BC153" s="14"/>
      <c r="BD153" s="14"/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34" t="s">
        <v>84</v>
      </c>
      <c r="BK153" s="175">
        <f>ROUND(I153*H153,2)</f>
        <v>0</v>
      </c>
      <c r="BL153" s="134" t="s">
        <v>199</v>
      </c>
      <c r="BM153" s="174" t="s">
        <v>209</v>
      </c>
      <c r="BN153" s="17"/>
    </row>
    <row r="154" spans="1:66" ht="8.1" customHeight="1">
      <c r="A154" s="93"/>
      <c r="B154" s="48"/>
      <c r="C154" s="197"/>
      <c r="D154" s="197"/>
      <c r="E154" s="197"/>
      <c r="F154" s="197"/>
      <c r="G154" s="197"/>
      <c r="H154" s="197"/>
      <c r="I154" s="197"/>
      <c r="J154" s="198"/>
      <c r="K154" s="199"/>
      <c r="L154" s="94"/>
      <c r="M154" s="200"/>
      <c r="N154" s="200"/>
      <c r="O154" s="200"/>
      <c r="P154" s="200"/>
      <c r="Q154" s="200"/>
      <c r="R154" s="200"/>
      <c r="S154" s="200"/>
      <c r="T154" s="200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7"/>
    </row>
  </sheetData>
  <mergeCells count="6">
    <mergeCell ref="L2:V2"/>
    <mergeCell ref="E7:H7"/>
    <mergeCell ref="E16:H16"/>
    <mergeCell ref="E25:H25"/>
    <mergeCell ref="E85:H85"/>
    <mergeCell ref="E115:H115"/>
  </mergeCell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exportu</vt:lpstr>
      <vt:lpstr>Rekapitulace stavby</vt:lpstr>
      <vt:lpstr>01423 - Výměna chodbových...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Antošová Kateřina, Mgr.</cp:lastModifiedBy>
  <dcterms:created xsi:type="dcterms:W3CDTF">2024-01-22T07:09:16Z</dcterms:created>
  <dcterms:modified xsi:type="dcterms:W3CDTF">2024-01-22T07:09:17Z</dcterms:modified>
</cp:coreProperties>
</file>