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01 - Zpevněné plochy ..." sheetId="2" r:id="rId2"/>
    <sheet name="D.1-02 - Typizovaná část ..." sheetId="3" r:id="rId3"/>
    <sheet name="99 - VON - Vedlejší a ost..." sheetId="4" r:id="rId4"/>
    <sheet name="Pokyny pro vyplnění" sheetId="5" r:id="rId5"/>
  </sheets>
  <definedNames>
    <definedName name="_xlnm.Print_Area" localSheetId="0">'Rekapitulace stavby'!$D$4:$AO$36,'Rekapitulace stavby'!$C$42:$AQ$59</definedName>
    <definedName name="_xlnm._FilterDatabase" localSheetId="1" hidden="1">'D.1-01 - Zpevněné plochy ...'!$C$95:$K$311</definedName>
    <definedName name="_xlnm.Print_Area" localSheetId="1">'D.1-01 - Zpevněné plochy ...'!$C$4:$J$41,'D.1-01 - Zpevněné plochy ...'!$C$47:$J$75,'D.1-01 - Zpevněné plochy ...'!$C$81:$K$311</definedName>
    <definedName name="_xlnm._FilterDatabase" localSheetId="2" hidden="1">'D.1-02 - Typizovaná část ...'!$C$86:$K$95</definedName>
    <definedName name="_xlnm.Print_Area" localSheetId="2">'D.1-02 - Typizovaná část ...'!$C$4:$J$41,'D.1-02 - Typizovaná část ...'!$C$47:$J$66,'D.1-02 - Typizovaná část ...'!$C$72:$K$95</definedName>
    <definedName name="_xlnm._FilterDatabase" localSheetId="3" hidden="1">'99 - VON - Vedlejší a ost...'!$C$83:$K$110</definedName>
    <definedName name="_xlnm.Print_Area" localSheetId="3">'99 - VON - Vedlejší a ost...'!$C$4:$J$39,'99 - VON - Vedlejší a ost...'!$C$45:$J$65,'99 - VON - Vedlejší a ost...'!$C$71:$K$110</definedName>
    <definedName name="_xlnm.Print_Area" localSheetId="4">'Pokyny pro vyplnění'!$B$2:$K$71,'Pokyny pro vyplnění'!$B$74:$K$118,'Pokyny pro vyplnění'!$B$121:$K$161,'Pokyny pro vyplnění'!$B$164:$K$219</definedName>
    <definedName name="_xlnm.Print_Titles" localSheetId="0">'Rekapitulace stavby'!$52:$52</definedName>
    <definedName name="_xlnm.Print_Titles" localSheetId="1">'D.1-01 - Zpevněné plochy ...'!$95:$95</definedName>
    <definedName name="_xlnm.Print_Titles" localSheetId="2">'D.1-02 - Typizovaná část ...'!$86:$86</definedName>
    <definedName name="_xlnm.Print_Titles" localSheetId="3">'99 - VON - Vedlejší a ost...'!$83:$83</definedName>
  </definedNames>
  <calcPr fullCalcOnLoad="1"/>
</workbook>
</file>

<file path=xl/sharedStrings.xml><?xml version="1.0" encoding="utf-8"?>
<sst xmlns="http://schemas.openxmlformats.org/spreadsheetml/2006/main" count="3062" uniqueCount="647">
  <si>
    <t>Export Komplet</t>
  </si>
  <si>
    <t>VZ</t>
  </si>
  <si>
    <t>2.0</t>
  </si>
  <si>
    <t>ZAMOK</t>
  </si>
  <si>
    <t>False</t>
  </si>
  <si>
    <t>{5bfcbf67-0e47-4d82-ac0c-fd5928c7cdf9}</t>
  </si>
  <si>
    <t>0,01</t>
  </si>
  <si>
    <t>21</t>
  </si>
  <si>
    <t>12</t>
  </si>
  <si>
    <t>REKAPITULACE STAVBY</t>
  </si>
  <si>
    <t>v ---  níže se nacházejí doplnkové a pomocné údaje k sestavám  --- v</t>
  </si>
  <si>
    <t>Návod na vyplnění</t>
  </si>
  <si>
    <t>0,001</t>
  </si>
  <si>
    <t>Kód:</t>
  </si>
  <si>
    <t>S-23-038_r01a</t>
  </si>
  <si>
    <t>Měnit lze pouze buňky se žlutým podbarvením!
1) v Rekapitulaci stavby vyplňte údaje o Uchazeči (přenesou se do ostatních sestav i v jiných listech)
2) na vybraných listech vyplňte v sestavě Soupis prací ceny u položek</t>
  </si>
  <si>
    <t>Stavba:</t>
  </si>
  <si>
    <t>Areál Větruše - kurt pro padel tenis na parc.č. 3866/1 v k.ú. Ústí n.L.</t>
  </si>
  <si>
    <t>KSO:</t>
  </si>
  <si>
    <t/>
  </si>
  <si>
    <t>CC-CZ:</t>
  </si>
  <si>
    <t>Místo:</t>
  </si>
  <si>
    <t>parc.č. 3866/1 v k.ú. Ústí n.L.</t>
  </si>
  <si>
    <t>Datum:</t>
  </si>
  <si>
    <t>29. 1. 2024</t>
  </si>
  <si>
    <t>Zadavatel:</t>
  </si>
  <si>
    <t>IČ:</t>
  </si>
  <si>
    <t>71238301</t>
  </si>
  <si>
    <t>Městské služby Ústí nad Labem, p.o.</t>
  </si>
  <si>
    <t>DIČ:</t>
  </si>
  <si>
    <t>CZ71238301</t>
  </si>
  <si>
    <t>Uchazeč:</t>
  </si>
  <si>
    <t>Vyplň údaj</t>
  </si>
  <si>
    <t>Projektant:</t>
  </si>
  <si>
    <t>27305350</t>
  </si>
  <si>
    <t>Specta, s.r.o.</t>
  </si>
  <si>
    <t>CZ27305350</t>
  </si>
  <si>
    <t>True</t>
  </si>
  <si>
    <t>Zpracovatel:</t>
  </si>
  <si>
    <t>Poznámka:</t>
  </si>
  <si>
    <t>Soupis prací je sestaven za využití položek Cenové soustavy ÚRS - CÚ 2023/II.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 Jejich cena je stanovena zpracovatelem rozpočtu na základě zkušeností s cenou prací obdobného charakteru a vychází z charakteru obdobných prací, které jsou v ceníku  ÚRS uvedeny.  Pokud je v zadávací dokumentaci, PD nebo v soupisu prací použit nějaký přímý či nepřímý odkaz na dodavatele nebo výrobky, nebo na patenty na vynálezy, užitné vzory, průmyslové vzory, ochranné známky nebo označení původu, zadavatel tímto výslovně umožňuje pro plnění této veřejné zakázky použít i jiné rovnocenné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</si>
  <si>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</si>
  <si>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</si>
  <si>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</si>
  <si>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</si>
  <si>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</si>
  <si>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</si>
  <si>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</si>
  <si>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</si>
  <si>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</si>
  <si>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</si>
  <si>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</si>
  <si>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</si>
  <si>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</si>
  <si>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</si>
  <si>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</si>
  <si>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</si>
  <si>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</si>
  <si>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</si>
  <si>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</si>
  <si>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</si>
  <si>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</si>
  <si>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</si>
  <si>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</si>
  <si>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</si>
  <si>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</si>
  <si>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</si>
  <si>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</si>
  <si>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</si>
  <si>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</si>
  <si>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</si>
  <si>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</si>
  <si>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</si>
  <si>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</si>
  <si>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</si>
  <si>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</si>
  <si>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</si>
  <si>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</si>
  <si>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</si>
  <si>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t>
  </si>
  <si>
    <t>Stavební objekty</t>
  </si>
  <si>
    <t>STA</t>
  </si>
  <si>
    <t>1</t>
  </si>
  <si>
    <t>{903b74cd-cc79-4603-88e2-96bcc485c434}</t>
  </si>
  <si>
    <t>2</t>
  </si>
  <si>
    <t>/</t>
  </si>
  <si>
    <t>D.1-01</t>
  </si>
  <si>
    <t xml:space="preserve">Zpevněné plochy a zakládání </t>
  </si>
  <si>
    <t>Soupis</t>
  </si>
  <si>
    <t>{c9d02cd6-835c-4bae-8180-00f4200cf125}</t>
  </si>
  <si>
    <t>D.1-02</t>
  </si>
  <si>
    <t>Typizovaná část hřiště</t>
  </si>
  <si>
    <t>{78a65839-6978-43c5-aa17-ecdd9b201ac7}</t>
  </si>
  <si>
    <t>99</t>
  </si>
  <si>
    <t>VON - Vedlejší a ostatní náklady</t>
  </si>
  <si>
    <t>{37b33750-974b-4867-8d91-3697034916b0}</t>
  </si>
  <si>
    <t>KRYCÍ LIST SOUPISU PRACÍ</t>
  </si>
  <si>
    <t>Objekt:</t>
  </si>
  <si>
    <t>D.1 - Stavební objekty</t>
  </si>
  <si>
    <t>Soupis:</t>
  </si>
  <si>
    <t xml:space="preserve">D.1-01 - Zpevněné plochy a zakládání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</si>
  <si>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</si>
  <si>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</si>
  <si>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</si>
  <si>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</si>
  <si>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</si>
  <si>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</si>
  <si>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</si>
  <si>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</si>
  <si>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</si>
  <si>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</si>
  <si>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998 - Přesun hmot</t>
  </si>
  <si>
    <t>PSV - Práce a dodávky PSV</t>
  </si>
  <si>
    <t xml:space="preserve">    741 - Elektroinstalace - silnoproud</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</si>
  <si>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</si>
  <si>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</si>
  <si>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</si>
  <si>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</si>
  <si>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</si>
  <si>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</si>
  <si>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</si>
  <si>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</si>
  <si>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</si>
  <si>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</si>
  <si>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</si>
  <si>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</si>
  <si>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</si>
  <si>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</si>
  <si>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</si>
  <si>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</si>
  <si>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</si>
  <si>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</si>
  <si>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</si>
  <si>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</si>
  <si>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119001422</t>
  </si>
  <si>
    <t>Dočasné zajištění kabelů a kabelových tratí z 6 volně ložených kabelů</t>
  </si>
  <si>
    <t>m</t>
  </si>
  <si>
    <t>CS ÚRS 2023 02</t>
  </si>
  <si>
    <t>4</t>
  </si>
  <si>
    <t>-1872321089</t>
  </si>
  <si>
    <t>PP</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</si>
  <si>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3 do 6 kabelů</t>
  </si>
  <si>
    <t>Online PSC</t>
  </si>
  <si>
    <t>https://podminky.urs.cz/item/CS_URS_2023_02/119001422</t>
  </si>
  <si>
    <t>VV</t>
  </si>
  <si>
    <t>"vedení pod novým chodníkem"</t>
  </si>
  <si>
    <t>4,0</t>
  </si>
  <si>
    <t>Součet</t>
  </si>
  <si>
    <t>121151113</t>
  </si>
  <si>
    <t>Sejmutí ornice plochy do 500 m2 tl vrstvy do 200 mm strojně</t>
  </si>
  <si>
    <t>m2</t>
  </si>
  <si>
    <t>1916241344</t>
  </si>
  <si>
    <t>Sejmutí ornice strojně při souvislé ploše přes 100 do 500 m2, tl. vrstvy do 200 mm</t>
  </si>
  <si>
    <t>https://podminky.urs.cz/item/CS_URS_2023_02/121151113</t>
  </si>
  <si>
    <t>"hrací plocha"</t>
  </si>
  <si>
    <t>265,6</t>
  </si>
  <si>
    <t>Mezisoučet</t>
  </si>
  <si>
    <t>3</t>
  </si>
  <si>
    <t>"chodníky"</t>
  </si>
  <si>
    <t>"ke kurtům"     16,8</t>
  </si>
  <si>
    <t>"na komunikaci"     5,5</t>
  </si>
  <si>
    <t>131251102</t>
  </si>
  <si>
    <t>Hloubení jam nezapažených v hornině třídy těžitelnosti I skupiny 3 objem do 50 m3 strojně</t>
  </si>
  <si>
    <t>m3</t>
  </si>
  <si>
    <t>734579062</t>
  </si>
  <si>
    <t>Hloubení nezapažených jam a zářezů strojně s urovnáním dna do předepsaného profilu a spádu v hornině třídy těžitelnosti I skupiny 3 přes 20 do 50 m3</t>
  </si>
  <si>
    <t>https://podminky.urs.cz/item/CS_URS_2023_02/131251102</t>
  </si>
  <si>
    <t>10,0*19,0*0,05</t>
  </si>
  <si>
    <t>"ke kurtům"     13,95*0,05</t>
  </si>
  <si>
    <t>"na komunikaci"     4,53*0,05</t>
  </si>
  <si>
    <t>132251102</t>
  </si>
  <si>
    <t>Hloubení rýh nezapažených š do 800 mm v hornině třídy těžitelnosti I skupiny 3 objem do 50 m3 strojně</t>
  </si>
  <si>
    <t>-176406946</t>
  </si>
  <si>
    <t>Hloubení nezapažených rýh šířky do 800 mm strojně s urovnáním dna do předepsaného profilu a spádu v hornině třídy těžitelnosti I skupiny 3 přes 20 do 50 m3</t>
  </si>
  <si>
    <t>https://podminky.urs.cz/item/CS_URS_2023_02/132251102</t>
  </si>
  <si>
    <t>"hrací plocha - pro základ. pas"</t>
  </si>
  <si>
    <t>(11,0+20,0)*2*0,5*(1,0-0,25)</t>
  </si>
  <si>
    <t>5</t>
  </si>
  <si>
    <t>133251101</t>
  </si>
  <si>
    <t>Hloubení šachet nezapažených v hornině třídy těžitelnosti I skupiny 3 objem do 20 m3</t>
  </si>
  <si>
    <t>-47340024</t>
  </si>
  <si>
    <t>Hloubení nezapažených šachet strojně v hornině třídy těžitelnosti I skupiny 3 do 20 m3</t>
  </si>
  <si>
    <t>https://podminky.urs.cz/item/CS_URS_2023_02/133251101</t>
  </si>
  <si>
    <t>"pro patky"</t>
  </si>
  <si>
    <t>"2"     0,8*0,6*(0,9-0,45)*4</t>
  </si>
  <si>
    <t>"5"     1,0*0,6*(0,9-0,45)*3</t>
  </si>
  <si>
    <t>6</t>
  </si>
  <si>
    <t>162751117</t>
  </si>
  <si>
    <t>Vodorovné přemístění přes 9 000 do 10000 m výkopku/sypaniny z horniny třídy těžitelnosti I skupiny 1 až 3</t>
  </si>
  <si>
    <t>1889036993</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</si>
  <si>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</si>
  <si>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https://podminky.urs.cz/item/CS_URS_2023_02/162751117</t>
  </si>
  <si>
    <t>"ornice"     (287,9-14,205)*0,2</t>
  </si>
  <si>
    <t>"výkopek"     10,425+23,25+1,674</t>
  </si>
  <si>
    <t>7</t>
  </si>
  <si>
    <t>162751119</t>
  </si>
  <si>
    <t>Příplatek k vodorovnému přemístění výkopku/sypaniny z horniny třídy těžitelnosti I skupiny 1 až 3 ZKD 1000 m přes 10000 m - t.j. 3x</t>
  </si>
  <si>
    <t>238680128</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</si>
  <si>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 - t.j. 3x</t>
  </si>
  <si>
    <t>https://podminky.urs.cz/item/CS_URS_2023_02/162751119</t>
  </si>
  <si>
    <t>90,088*3 'Přepočtené koeficientem množství</t>
  </si>
  <si>
    <t>8</t>
  </si>
  <si>
    <t>171_R_201231</t>
  </si>
  <si>
    <t>Poplatek za uložení zeminy a kamení na recyklační skládce (skládkovné) kód odpadu 17 05 04</t>
  </si>
  <si>
    <t>t</t>
  </si>
  <si>
    <t>-797082531</t>
  </si>
  <si>
    <t>Poplatek za uložení stavebního odpadu na recyklační skládce (skládkovné) zeminy a kamení zatříděného do Katalogu odpadů pod kódem 17 05 04</t>
  </si>
  <si>
    <t>90,088*1,7 'Přepočtené koeficientem množství</t>
  </si>
  <si>
    <t>9</t>
  </si>
  <si>
    <t>171152501</t>
  </si>
  <si>
    <t>Zhutnění podloží z hornin soudržných nebo nesoudržných pod násypy</t>
  </si>
  <si>
    <t>479470272</t>
  </si>
  <si>
    <t>Zhutnění podloží pod násypy z rostlé horniny třídy těžitelnosti I a II, skupiny 1 až 4 z hornin soudružných a nesoudržných</t>
  </si>
  <si>
    <t>https://podminky.urs.cz/item/CS_URS_2023_02/171152501</t>
  </si>
  <si>
    <t>255,0</t>
  </si>
  <si>
    <t>"ke kurtům"     13,95</t>
  </si>
  <si>
    <t>"na komunikaci"     4,53</t>
  </si>
  <si>
    <t>10</t>
  </si>
  <si>
    <t>181311103</t>
  </si>
  <si>
    <t>Rozprostření ornice tl vrstvy do 200 mm v rovině nebo ve svahu do 1:5 ručně</t>
  </si>
  <si>
    <t>-733486452</t>
  </si>
  <si>
    <t>Rozprostření a urovnání ornice v rovině nebo ve svahu sklonu do 1:5 ručně při souvislé ploše, tl. vrstvy do 200 mm</t>
  </si>
  <si>
    <t>https://podminky.urs.cz/item/CS_URS_2023_02/181311103</t>
  </si>
  <si>
    <t>"okolo hrací plochy"</t>
  </si>
  <si>
    <t>70,0*0,15</t>
  </si>
  <si>
    <t>"ke kurtům"     (7,5+11,1)*0,15</t>
  </si>
  <si>
    <t>"na komunikaci"     (2,9+3,2)*0,15</t>
  </si>
  <si>
    <t>Zakládání</t>
  </si>
  <si>
    <t>11</t>
  </si>
  <si>
    <t>213141111</t>
  </si>
  <si>
    <t>Zřízení vrstvy z geotextilie v rovině nebo ve sklonu do 1:5 š do 3 m</t>
  </si>
  <si>
    <t>629839015</t>
  </si>
  <si>
    <t>Zřízení vrstvy z geotextilie filtrační, separační, odvodňovací, ochranné, výztužné nebo protierozní v rovině nebo ve sklonu do 1:5, šířky do 3 m</t>
  </si>
  <si>
    <t>https://podminky.urs.cz/item/CS_URS_2023_02/213141111</t>
  </si>
  <si>
    <t>19,0*10,0</t>
  </si>
  <si>
    <t>M</t>
  </si>
  <si>
    <t>69311081</t>
  </si>
  <si>
    <t>geotextilie netkaná separační, ochranná, filtrační, drenážní PES 300g/m2</t>
  </si>
  <si>
    <t>1484959289</t>
  </si>
  <si>
    <t>208,48*1,1845 'Přepočtené koeficientem množství</t>
  </si>
  <si>
    <t>13</t>
  </si>
  <si>
    <t>275322511</t>
  </si>
  <si>
    <t>Základové patky ze ŽB se zvýšenými nároky na prostředí tř. C 25/30</t>
  </si>
  <si>
    <t>-1876136017</t>
  </si>
  <si>
    <t>Základy z betonu železového (bez výztuže) patky z betonu se zvýšenými nároky na prostředí tř. C 25/30</t>
  </si>
  <si>
    <t>https://podminky.urs.cz/item/CS_URS_2023_02/275322511</t>
  </si>
  <si>
    <t>"patky"</t>
  </si>
  <si>
    <t>14</t>
  </si>
  <si>
    <t>279113156</t>
  </si>
  <si>
    <t>Základová zeď tl přes 400 do 500 mm z tvárnic ztraceného bednění včetně výplně z betonu tř. C 25/30</t>
  </si>
  <si>
    <t>-896975092</t>
  </si>
  <si>
    <t>Základové zdi z tvárnic ztraceného bednění včetně výplně z betonu bez zvláštních nároků na vliv prostředí třídy C 25/30, tloušťky zdiva přes 400 do 500 mm</t>
  </si>
  <si>
    <t>https://podminky.urs.cz/item/CS_URS_2023_02/279113156</t>
  </si>
  <si>
    <t>"hrací plocha - základ. pas"</t>
  </si>
  <si>
    <t>(11,0+20,0)*2*1,0</t>
  </si>
  <si>
    <t>15</t>
  </si>
  <si>
    <t>279361821</t>
  </si>
  <si>
    <t>Výztuž základových zdí nosných betonářskou ocelí 10 505</t>
  </si>
  <si>
    <t>-1228643956</t>
  </si>
  <si>
    <t>Výztuž základových zdí nosných svislých nebo odkloněných od svislice, rovinných nebo oblých, deskových nebo žebrových, včetně výztuže jejich žeber z betonářské oceli 10 505 (R) nebo BSt 500</t>
  </si>
  <si>
    <t>https://podminky.urs.cz/item/CS_URS_2023_02/279361821</t>
  </si>
  <si>
    <t>"výztuž základ. pasu - ztracené bednění"</t>
  </si>
  <si>
    <t>"2xR12 - 3x"     (11,0+20,0)*2*6*0,89/1000*1,05</t>
  </si>
  <si>
    <t>"2xR10 - 0,9m á 250mm"     (11,0+20,0)*2/0,25*0,9*0,62/1000*1,05</t>
  </si>
  <si>
    <t>Svislé a kompletní konstrukce</t>
  </si>
  <si>
    <t>16</t>
  </si>
  <si>
    <t>348_R_10122x</t>
  </si>
  <si>
    <t>Úprava stávajícího oplocení - otvor pro osazení nových vrátek</t>
  </si>
  <si>
    <t>kus</t>
  </si>
  <si>
    <t>-1896940810</t>
  </si>
  <si>
    <t>17</t>
  </si>
  <si>
    <t>348101220</t>
  </si>
  <si>
    <t>Osazení vrat nebo vrátek k oplocení na ocelové sloupky pl přes 2 do 4 m2</t>
  </si>
  <si>
    <t>-363489809</t>
  </si>
  <si>
    <t>Osazení vrat nebo vrátek k oplocení na sloupky ocelové, plochy jednotlivě přes 2 do 4 m2</t>
  </si>
  <si>
    <t>https://podminky.urs.cz/item/CS_URS_2023_02/348101220</t>
  </si>
  <si>
    <t>18</t>
  </si>
  <si>
    <t>55342335</t>
  </si>
  <si>
    <t>branka plotová jednokřídlá Pz s PVC vrstvou 1000x2030mm</t>
  </si>
  <si>
    <t>-593750045</t>
  </si>
  <si>
    <t>Komunikace pozemní</t>
  </si>
  <si>
    <t>19</t>
  </si>
  <si>
    <t>564750001</t>
  </si>
  <si>
    <t>Podklad z kameniva hrubého drceného vel. 8-16 mm plochy do 100 m2 tl 150 mm</t>
  </si>
  <si>
    <t>-179620416</t>
  </si>
  <si>
    <t>Podklad nebo kryt z kameniva hrubého drceného vel. 8-16 mm s rozprostřením a zhutněním plochy jednotlivě do 100 m2, po zhutnění tl. 150 mm</t>
  </si>
  <si>
    <t>https://podminky.urs.cz/item/CS_URS_2023_02/564750001</t>
  </si>
  <si>
    <t>10,0*19,0+8,0*1,5*2</t>
  </si>
  <si>
    <t>"pod obrubníky"</t>
  </si>
  <si>
    <t>(8,0+1,5*2)*2*0,3</t>
  </si>
  <si>
    <t>20</t>
  </si>
  <si>
    <t>596211110</t>
  </si>
  <si>
    <t>Kladení zámkové dlažby komunikací pro pěší ručně tl 60 mm skupiny A pl do 50 m2</t>
  </si>
  <si>
    <t>-572157782</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</si>
  <si>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</si>
  <si>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https://podminky.urs.cz/item/CS_URS_2023_02/596211110</t>
  </si>
  <si>
    <t>"hladká zámková dlažba pod koberec"</t>
  </si>
  <si>
    <t>"zámková dlažba se zkosenými hranami"</t>
  </si>
  <si>
    <t>"ke kurtům"     13,1</t>
  </si>
  <si>
    <t>"na komunikaci"     4,3</t>
  </si>
  <si>
    <t>59245018</t>
  </si>
  <si>
    <t>dlažba tvar obdélník betonová 200x100x60mm přírodní</t>
  </si>
  <si>
    <t>419677512</t>
  </si>
  <si>
    <t>17,4*1,03 'Přepočtené koeficientem množství</t>
  </si>
  <si>
    <t>22</t>
  </si>
  <si>
    <t>59245018_R</t>
  </si>
  <si>
    <t>zámková dlažba betonová hladká 60mm přírodní</t>
  </si>
  <si>
    <t>396164481</t>
  </si>
  <si>
    <t>P</t>
  </si>
  <si>
    <t xml:space="preserve">Poznámka k položce:
Informace o výrobku
Druh výrobku - Dlažební kostka
Provedení - Zámková dlažba s dvojitou vazbou
Oblast využití - Exteriér
Materiál - Beton
Specifikace materiálu - Litý beton
Povrchová úprava - Žádná
Vlastnosti - Mrazuvzdorné
Provedení hran - Ostré hrany
Základní barva - Šedá
</t>
  </si>
  <si>
    <t>214*1,03 'Přepočtené koeficientem množství</t>
  </si>
  <si>
    <t>Ostatní konstrukce a práce, bourání</t>
  </si>
  <si>
    <t>23</t>
  </si>
  <si>
    <t>916331112</t>
  </si>
  <si>
    <t>Osazení zahradního obrubníku betonového do lože z betonu s boční opěrou</t>
  </si>
  <si>
    <t>1017487688</t>
  </si>
  <si>
    <t>Osazení zahradního obrubníku betonového s ložem tl. od 50 do 100 mm z betonu prostého tř. C 12/15 s boční opěrou z betonu prostého tř. C 12/15</t>
  </si>
  <si>
    <t>https://podminky.urs.cz/item/CS_URS_2023_02/916331112</t>
  </si>
  <si>
    <t>2*(1,5*2+8,0)</t>
  </si>
  <si>
    <t>"ke kurtům"     11,1+7,8</t>
  </si>
  <si>
    <t>"na komunikaci"     3,15+2,9</t>
  </si>
  <si>
    <t>24</t>
  </si>
  <si>
    <t>59217001</t>
  </si>
  <si>
    <t>obrubník betonový zahradní 1000x50x250mm</t>
  </si>
  <si>
    <t>-1693425330</t>
  </si>
  <si>
    <t>46,95*1,03 'Přepočtené koeficientem množství</t>
  </si>
  <si>
    <t>25</t>
  </si>
  <si>
    <t>965046111</t>
  </si>
  <si>
    <t>Broušení stávajících betonových podlah úběr do 3 mm</t>
  </si>
  <si>
    <t>1104736548</t>
  </si>
  <si>
    <t>https://podminky.urs.cz/item/CS_URS_2023_02/965046111</t>
  </si>
  <si>
    <t>(11,0+20,0)*2*0,5</t>
  </si>
  <si>
    <t>998</t>
  </si>
  <si>
    <t>Přesun hmot</t>
  </si>
  <si>
    <t>26</t>
  </si>
  <si>
    <t>998222012</t>
  </si>
  <si>
    <t>Přesun hmot pro tělovýchovné plochy</t>
  </si>
  <si>
    <t>819490051</t>
  </si>
  <si>
    <t>Přesun hmot pro tělovýchovné plochy dopravní vzdálenost do 200 m</t>
  </si>
  <si>
    <t>https://podminky.urs.cz/item/CS_URS_2023_02/998222012</t>
  </si>
  <si>
    <t>PSV</t>
  </si>
  <si>
    <t>Práce a dodávky PSV</t>
  </si>
  <si>
    <t>741</t>
  </si>
  <si>
    <t>Elektroinstalace - silnoproud</t>
  </si>
  <si>
    <t>27</t>
  </si>
  <si>
    <t>741_R_001</t>
  </si>
  <si>
    <t>kpl</t>
  </si>
  <si>
    <t>1022956223</t>
  </si>
  <si>
    <t>Montážní práce - silnoproud</t>
  </si>
  <si>
    <t>Poznámka k položce:
dodávka stožárů vč. svítidel - součást dodávky dodavatele kurtu</t>
  </si>
  <si>
    <t>28</t>
  </si>
  <si>
    <t>358_R_001</t>
  </si>
  <si>
    <t>Doplnění stávajícího rozvaděče - Jistič B10/1 10kA</t>
  </si>
  <si>
    <t>32</t>
  </si>
  <si>
    <t>-1402189036</t>
  </si>
  <si>
    <t>29</t>
  </si>
  <si>
    <t>358_R_002</t>
  </si>
  <si>
    <t>Doplnění stávajícího rozvaděče - Vypínač na DIN lištu 25A</t>
  </si>
  <si>
    <t>-613211924</t>
  </si>
  <si>
    <t>30</t>
  </si>
  <si>
    <t>358_R_003</t>
  </si>
  <si>
    <t>Elektroinstalace - Kabel CYKY 3x2,5</t>
  </si>
  <si>
    <t>-1780820533</t>
  </si>
  <si>
    <t>31</t>
  </si>
  <si>
    <t>358_R_004</t>
  </si>
  <si>
    <t>Elektroinstalace - Trubka ochranná pevná vn. průměr 22mm</t>
  </si>
  <si>
    <t>-2096483178</t>
  </si>
  <si>
    <t>358_R_005</t>
  </si>
  <si>
    <t xml:space="preserve">Drobný nespecifikovaný materiál </t>
  </si>
  <si>
    <t>-2140335847</t>
  </si>
  <si>
    <t>33</t>
  </si>
  <si>
    <t>741_R_101</t>
  </si>
  <si>
    <t>ON - doprava a přesun hmot z materiálu</t>
  </si>
  <si>
    <t>1240911772</t>
  </si>
  <si>
    <t>34</t>
  </si>
  <si>
    <t>741_R_102</t>
  </si>
  <si>
    <t>ON - PPV</t>
  </si>
  <si>
    <t>-375235383</t>
  </si>
  <si>
    <t>35</t>
  </si>
  <si>
    <t>741_R_201</t>
  </si>
  <si>
    <t>Výchozí revize elektro</t>
  </si>
  <si>
    <t>464692609</t>
  </si>
  <si>
    <t>Práce a dodávky M</t>
  </si>
  <si>
    <t>46-M</t>
  </si>
  <si>
    <t>Zemní práce při extr.mont.pracích</t>
  </si>
  <si>
    <t>36</t>
  </si>
  <si>
    <t>460791114</t>
  </si>
  <si>
    <t>Montáž trubek ochranných plastových uložených volně do rýhy tuhých D přes 90 do 110 mm</t>
  </si>
  <si>
    <t>64</t>
  </si>
  <si>
    <t>-1959335193</t>
  </si>
  <si>
    <t>Montáž trubek ochranných uložených volně do rýhy plastových tuhých, vnitřního průměru přes 90 do 110 mm</t>
  </si>
  <si>
    <t>https://podminky.urs.cz/item/CS_URS_2023_02/460791114</t>
  </si>
  <si>
    <t>3,0*2</t>
  </si>
  <si>
    <t>37</t>
  </si>
  <si>
    <t>358_R_901</t>
  </si>
  <si>
    <t>Chránička dělená pevná 110 mm 3 m</t>
  </si>
  <si>
    <t>-2059659870</t>
  </si>
  <si>
    <t>38</t>
  </si>
  <si>
    <t>469981111</t>
  </si>
  <si>
    <t>Přesun hmot pro pomocné stavební práce při elektromotážích</t>
  </si>
  <si>
    <t>-1943771063</t>
  </si>
  <si>
    <t>Přesun hmot pro pomocné stavební práce při elektromontážích dopravní vzdálenost do 1 000 m</t>
  </si>
  <si>
    <t>https://podminky.urs.cz/item/CS_URS_2023_02/469981111</t>
  </si>
  <si>
    <t>D.1-02 - Typizovaná část hřiště</t>
  </si>
  <si>
    <t>HSV - HSV</t>
  </si>
  <si>
    <t xml:space="preserve">    1_001 - Typizovaná část hřiště</t>
  </si>
  <si>
    <t>1_001</t>
  </si>
  <si>
    <t>1_001_R_001</t>
  </si>
  <si>
    <t>-2625024</t>
  </si>
  <si>
    <t>Padelový kurt o min. rozměrech 21 x 11 m provedený v souladu s pravidly Mezinárodní Padelové Federace (FIP), vč. dopravy a montáže</t>
  </si>
  <si>
    <t xml:space="preserve">Poznámka k položce:
Poznámka:
Padelový kurt musí být realizován v souladu s pravidly Mezinárodní Padelové Federace (FIP).
Konstrukci padelového kurtu tvoří následující prvky:
-    14 rámů o rozměrech 2000x4000 mm pro umístění skleněných tabulí o rozměrech 1995x2995 mm, zbytek rámu s pletivem
-    4 rámy 2000x3000 mm pro umístění skleněných tabulí o rozměrech 1995x2995 mm
-    8 rámů 2000x3000 mm s pletivem po celé ploše
-    4 rámy 1000x3000 mm s pletivem po celé ploše (vstup kurtu)
-    2 rámy 2000x800mm s pletivem po celé ploše (vstup kurtu)
-    stožáry pro osvětlení o rozměrech 80x80x3 mm o výšce 6 m, včetně profilu pro uchycení LED reflektorů
-    sloupky s napínákem pro uchycení sítě
-    umělý trávník vč. lajnování a zásypem z křemičitého písku
Preferováno je řešení umožňující instalaci kurtu bez nutnosti kotvení do podloží – upřesní vybraný dodavatel typové části kurtu.
Více požadavků na materiálové řešení, povrchové úpravy a materiál skla viz projektová dokumentace.
</t>
  </si>
  <si>
    <t>1_001_R_002</t>
  </si>
  <si>
    <t>Umělé osvětlení padelového kurtu bude umělé osvětlení v souladu s normou ČSN EN 12193, vč. dopravy a montáže</t>
  </si>
  <si>
    <t>-474211367</t>
  </si>
  <si>
    <t>Poznámka k položce:
Poznámka:
Dodávka a instalace čtyř 6 metrových stožárů, které budou součástí konstrukce padelového kurtu, aniž by zasahovaly do dráhy, na každém z nich budou namontovány dva (2) LED projektory o výkonu 200 W, celkem osm (8), s minimálním limitem osvětlení 200-300 lux a uniformitou 0,60, preferovaná hodnota intenzity osvětlení je 500 lx - doloží vybraný dodavatel výpočtem a měřením osvětlení. Dodávka vč. dopravy, kotevního materiálu, montáže apod.</t>
  </si>
  <si>
    <t>99 - VON - Vedlejší a ostatní náklady</t>
  </si>
  <si>
    <t>VRN - Vedlejší rozpočtové náklady</t>
  </si>
  <si>
    <t xml:space="preserve">    VRN1 - Průzkumné, geodetické a projektové práce</t>
  </si>
  <si>
    <t xml:space="preserve">    VRN3 - Zařízení staveniště</t>
  </si>
  <si>
    <t xml:space="preserve">    VRN6 - Územní a provozní vlivy </t>
  </si>
  <si>
    <t xml:space="preserve">    VRN7 - Provozní vlivy</t>
  </si>
  <si>
    <t>VRN</t>
  </si>
  <si>
    <t>Vedlejší rozpočtové náklady</t>
  </si>
  <si>
    <t>VRN1</t>
  </si>
  <si>
    <t>Průzkumné, geodetické a projektové práce</t>
  </si>
  <si>
    <t>012002000</t>
  </si>
  <si>
    <t>Geodetické práce - vytýčení stavby</t>
  </si>
  <si>
    <t>…</t>
  </si>
  <si>
    <t>1024</t>
  </si>
  <si>
    <t>-1951172755</t>
  </si>
  <si>
    <t>https://podminky.urs.cz/item/CS_URS_2023_02/012002000</t>
  </si>
  <si>
    <t>013254000</t>
  </si>
  <si>
    <t>Dokumentace skutečného provedení stavby</t>
  </si>
  <si>
    <t>-403517458</t>
  </si>
  <si>
    <t>https://podminky.urs.cz/item/CS_URS_2023_02/013254000</t>
  </si>
  <si>
    <t>VRN3</t>
  </si>
  <si>
    <t>Zařízení staveniště</t>
  </si>
  <si>
    <t>032803000</t>
  </si>
  <si>
    <t>Ostatní vybavení staveniště - provizorní dopravní značení</t>
  </si>
  <si>
    <t>...</t>
  </si>
  <si>
    <t>-1688589038</t>
  </si>
  <si>
    <t>https://podminky.urs.cz/item/CS_URS_2023_02/032803000</t>
  </si>
  <si>
    <t>034203000</t>
  </si>
  <si>
    <t>840869000</t>
  </si>
  <si>
    <t>https://podminky.urs.cz/item/CS_URS_2023_02/034203000</t>
  </si>
  <si>
    <t>Poznámka k položce:
včetně :
- příruční sklad
- ohrazení a označení stavby
- připojení na IS - staveništní měření elektro a vody - úhrada investorovi
ZS bude částečně poskytnuto objednatelem.</t>
  </si>
  <si>
    <t>VRN6</t>
  </si>
  <si>
    <t xml:space="preserve">Územní a provozní vlivy </t>
  </si>
  <si>
    <t>060001000</t>
  </si>
  <si>
    <t>Územní a provozní vlivy</t>
  </si>
  <si>
    <t>671712675</t>
  </si>
  <si>
    <t>https://podminky.urs.cz/item/CS_URS_2023_02/060001000</t>
  </si>
  <si>
    <t xml:space="preserve">Poznámka k položce:
- ztížená doprava materiálu na staveniště s ohledem na chod objektu
- stavba v CHKO
</t>
  </si>
  <si>
    <t>VRN7</t>
  </si>
  <si>
    <t>Provozní vlivy</t>
  </si>
  <si>
    <t>076103001</t>
  </si>
  <si>
    <t>Křížení el. vedení s vedením - vytýčení IS</t>
  </si>
  <si>
    <t>1602732679</t>
  </si>
  <si>
    <t>https://podminky.urs.cz/item/CS_URS_2023_02/076103001</t>
  </si>
  <si>
    <t>Poznámka k položce:
- voda
- kanalizace
- veřejné osvětlení
- elektro
- datové kabely
- plyn</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</si>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</sst>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43"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6"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6" fillId="0" borderId="27" xfId="0" applyFont="1" applyBorder="1" applyAlignment="1" applyProtection="1">
      <alignment horizontal="left" vertical="center"/>
      <protection/>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9001422" TargetMode="External" /><Relationship Id="rId2" Type="http://schemas.openxmlformats.org/officeDocument/2006/relationships/hyperlink" Target="https://podminky.urs.cz/item/CS_URS_2023_02/121151113" TargetMode="External" /><Relationship Id="rId3" Type="http://schemas.openxmlformats.org/officeDocument/2006/relationships/hyperlink" Target="https://podminky.urs.cz/item/CS_URS_2023_02/131251102" TargetMode="External" /><Relationship Id="rId4" Type="http://schemas.openxmlformats.org/officeDocument/2006/relationships/hyperlink" Target="https://podminky.urs.cz/item/CS_URS_2023_02/132251102" TargetMode="External" /><Relationship Id="rId5" Type="http://schemas.openxmlformats.org/officeDocument/2006/relationships/hyperlink" Target="https://podminky.urs.cz/item/CS_URS_2023_02/133251101" TargetMode="External" /><Relationship Id="rId6" Type="http://schemas.openxmlformats.org/officeDocument/2006/relationships/hyperlink" Target="https://podminky.urs.cz/item/CS_URS_2023_02/162751117" TargetMode="External" /><Relationship Id="rId7" Type="http://schemas.openxmlformats.org/officeDocument/2006/relationships/hyperlink" Target="https://podminky.urs.cz/item/CS_URS_2023_02/162751119" TargetMode="External" /><Relationship Id="rId8" Type="http://schemas.openxmlformats.org/officeDocument/2006/relationships/hyperlink" Target="https://podminky.urs.cz/item/CS_URS_2023_02/171152501" TargetMode="External" /><Relationship Id="rId9" Type="http://schemas.openxmlformats.org/officeDocument/2006/relationships/hyperlink" Target="https://podminky.urs.cz/item/CS_URS_2023_02/181311103" TargetMode="External" /><Relationship Id="rId10" Type="http://schemas.openxmlformats.org/officeDocument/2006/relationships/hyperlink" Target="https://podminky.urs.cz/item/CS_URS_2023_02/213141111" TargetMode="External" /><Relationship Id="rId11" Type="http://schemas.openxmlformats.org/officeDocument/2006/relationships/hyperlink" Target="https://podminky.urs.cz/item/CS_URS_2023_02/275322511" TargetMode="External" /><Relationship Id="rId12" Type="http://schemas.openxmlformats.org/officeDocument/2006/relationships/hyperlink" Target="https://podminky.urs.cz/item/CS_URS_2023_02/279113156" TargetMode="External" /><Relationship Id="rId13" Type="http://schemas.openxmlformats.org/officeDocument/2006/relationships/hyperlink" Target="https://podminky.urs.cz/item/CS_URS_2023_02/279361821" TargetMode="External" /><Relationship Id="rId14" Type="http://schemas.openxmlformats.org/officeDocument/2006/relationships/hyperlink" Target="https://podminky.urs.cz/item/CS_URS_2023_02/348101220" TargetMode="External" /><Relationship Id="rId15" Type="http://schemas.openxmlformats.org/officeDocument/2006/relationships/hyperlink" Target="https://podminky.urs.cz/item/CS_URS_2023_02/564750001" TargetMode="External" /><Relationship Id="rId16" Type="http://schemas.openxmlformats.org/officeDocument/2006/relationships/hyperlink" Target="https://podminky.urs.cz/item/CS_URS_2023_02/596211110" TargetMode="External" /><Relationship Id="rId17" Type="http://schemas.openxmlformats.org/officeDocument/2006/relationships/hyperlink" Target="https://podminky.urs.cz/item/CS_URS_2023_02/916331112" TargetMode="External" /><Relationship Id="rId18" Type="http://schemas.openxmlformats.org/officeDocument/2006/relationships/hyperlink" Target="https://podminky.urs.cz/item/CS_URS_2023_02/965046111" TargetMode="External" /><Relationship Id="rId19" Type="http://schemas.openxmlformats.org/officeDocument/2006/relationships/hyperlink" Target="https://podminky.urs.cz/item/CS_URS_2023_02/998222012" TargetMode="External" /><Relationship Id="rId20" Type="http://schemas.openxmlformats.org/officeDocument/2006/relationships/hyperlink" Target="https://podminky.urs.cz/item/CS_URS_2023_02/460791114" TargetMode="External" /><Relationship Id="rId21" Type="http://schemas.openxmlformats.org/officeDocument/2006/relationships/hyperlink" Target="https://podminky.urs.cz/item/CS_URS_2023_02/469981111" TargetMode="External" /><Relationship Id="rId2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012002000" TargetMode="External" /><Relationship Id="rId2" Type="http://schemas.openxmlformats.org/officeDocument/2006/relationships/hyperlink" Target="https://podminky.urs.cz/item/CS_URS_2023_02/013254000" TargetMode="External" /><Relationship Id="rId3" Type="http://schemas.openxmlformats.org/officeDocument/2006/relationships/hyperlink" Target="https://podminky.urs.cz/item/CS_URS_2023_02/032803000" TargetMode="External" /><Relationship Id="rId4" Type="http://schemas.openxmlformats.org/officeDocument/2006/relationships/hyperlink" Target="https://podminky.urs.cz/item/CS_URS_2023_02/034203000" TargetMode="External" /><Relationship Id="rId5" Type="http://schemas.openxmlformats.org/officeDocument/2006/relationships/hyperlink" Target="https://podminky.urs.cz/item/CS_URS_2023_02/060001000" TargetMode="External" /><Relationship Id="rId6" Type="http://schemas.openxmlformats.org/officeDocument/2006/relationships/hyperlink" Target="https://podminky.urs.cz/item/CS_URS_2023_02/076103001" TargetMode="External" /><Relationship Id="rId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27</v>
      </c>
      <c r="AO10" s="25"/>
      <c r="AP10" s="25"/>
      <c r="AQ10" s="25"/>
      <c r="AR10" s="23"/>
      <c r="BE10" s="34"/>
      <c r="BS10" s="20" t="s">
        <v>6</v>
      </c>
    </row>
    <row r="11" spans="2:71" s="1" customFormat="1" ht="18.45" customHeight="1">
      <c r="B11" s="24"/>
      <c r="C11" s="25"/>
      <c r="D11" s="25"/>
      <c r="E11" s="30" t="s">
        <v>28</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29</v>
      </c>
      <c r="AL11" s="25"/>
      <c r="AM11" s="25"/>
      <c r="AN11" s="30" t="s">
        <v>30</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32</v>
      </c>
      <c r="AO13" s="25"/>
      <c r="AP13" s="25"/>
      <c r="AQ13" s="25"/>
      <c r="AR13" s="23"/>
      <c r="BE13" s="34"/>
      <c r="BS13" s="20" t="s">
        <v>6</v>
      </c>
    </row>
    <row r="14" spans="2:71" ht="12">
      <c r="B14" s="24"/>
      <c r="C14" s="25"/>
      <c r="D14" s="25"/>
      <c r="E14" s="37" t="s">
        <v>32</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29</v>
      </c>
      <c r="AL14" s="25"/>
      <c r="AM14" s="25"/>
      <c r="AN14" s="37" t="s">
        <v>32</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34</v>
      </c>
      <c r="AO16" s="25"/>
      <c r="AP16" s="25"/>
      <c r="AQ16" s="25"/>
      <c r="AR16" s="23"/>
      <c r="BE16" s="34"/>
      <c r="BS16" s="20" t="s">
        <v>4</v>
      </c>
    </row>
    <row r="17" spans="2:71" s="1" customFormat="1" ht="18.45" customHeight="1">
      <c r="B17" s="24"/>
      <c r="C17" s="25"/>
      <c r="D17" s="25"/>
      <c r="E17" s="30" t="s">
        <v>35</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29</v>
      </c>
      <c r="AL17" s="25"/>
      <c r="AM17" s="25"/>
      <c r="AN17" s="30" t="s">
        <v>36</v>
      </c>
      <c r="AO17" s="25"/>
      <c r="AP17" s="25"/>
      <c r="AQ17" s="25"/>
      <c r="AR17" s="23"/>
      <c r="BE17" s="34"/>
      <c r="BS17" s="20" t="s">
        <v>37</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38</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34</v>
      </c>
      <c r="AO19" s="25"/>
      <c r="AP19" s="25"/>
      <c r="AQ19" s="25"/>
      <c r="AR19" s="23"/>
      <c r="BE19" s="34"/>
      <c r="BS19" s="20" t="s">
        <v>6</v>
      </c>
    </row>
    <row r="20" spans="2:71" s="1" customFormat="1" ht="18.45"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29</v>
      </c>
      <c r="AL20" s="25"/>
      <c r="AM20" s="25"/>
      <c r="AN20" s="30" t="s">
        <v>36</v>
      </c>
      <c r="AO20" s="25"/>
      <c r="AP20" s="25"/>
      <c r="AQ20" s="25"/>
      <c r="AR20" s="23"/>
      <c r="BE20" s="34"/>
      <c r="BS20" s="20" t="s">
        <v>37</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39</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95.25" customHeight="1">
      <c r="B23" s="24"/>
      <c r="C23" s="25"/>
      <c r="D23" s="25"/>
      <c r="E23" s="39" t="s">
        <v>40</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41</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42</v>
      </c>
      <c r="M28" s="48"/>
      <c r="N28" s="48"/>
      <c r="O28" s="48"/>
      <c r="P28" s="48"/>
      <c r="Q28" s="43"/>
      <c r="R28" s="43"/>
      <c r="S28" s="43"/>
      <c r="T28" s="43"/>
      <c r="U28" s="43"/>
      <c r="V28" s="43"/>
      <c r="W28" s="48" t="s">
        <v>43</v>
      </c>
      <c r="X28" s="48"/>
      <c r="Y28" s="48"/>
      <c r="Z28" s="48"/>
      <c r="AA28" s="48"/>
      <c r="AB28" s="48"/>
      <c r="AC28" s="48"/>
      <c r="AD28" s="48"/>
      <c r="AE28" s="48"/>
      <c r="AF28" s="43"/>
      <c r="AG28" s="43"/>
      <c r="AH28" s="43"/>
      <c r="AI28" s="43"/>
      <c r="AJ28" s="43"/>
      <c r="AK28" s="48" t="s">
        <v>44</v>
      </c>
      <c r="AL28" s="48"/>
      <c r="AM28" s="48"/>
      <c r="AN28" s="48"/>
      <c r="AO28" s="48"/>
      <c r="AP28" s="43"/>
      <c r="AQ28" s="43"/>
      <c r="AR28" s="47"/>
      <c r="BE28" s="34"/>
    </row>
    <row r="29" spans="1:57" s="3" customFormat="1" ht="14.4" customHeight="1">
      <c r="A29" s="3"/>
      <c r="B29" s="49"/>
      <c r="C29" s="50"/>
      <c r="D29" s="35" t="s">
        <v>45</v>
      </c>
      <c r="E29" s="50"/>
      <c r="F29" s="35" t="s">
        <v>46</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47</v>
      </c>
      <c r="G30" s="50"/>
      <c r="H30" s="50"/>
      <c r="I30" s="50"/>
      <c r="J30" s="50"/>
      <c r="K30" s="50"/>
      <c r="L30" s="51">
        <v>0.12</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48</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49</v>
      </c>
      <c r="G32" s="50"/>
      <c r="H32" s="50"/>
      <c r="I32" s="50"/>
      <c r="J32" s="50"/>
      <c r="K32" s="50"/>
      <c r="L32" s="51">
        <v>0.12</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50</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51</v>
      </c>
      <c r="E35" s="57"/>
      <c r="F35" s="57"/>
      <c r="G35" s="57"/>
      <c r="H35" s="57"/>
      <c r="I35" s="57"/>
      <c r="J35" s="57"/>
      <c r="K35" s="57"/>
      <c r="L35" s="57"/>
      <c r="M35" s="57"/>
      <c r="N35" s="57"/>
      <c r="O35" s="57"/>
      <c r="P35" s="57"/>
      <c r="Q35" s="57"/>
      <c r="R35" s="57"/>
      <c r="S35" s="57"/>
      <c r="T35" s="58" t="s">
        <v>52</v>
      </c>
      <c r="U35" s="57"/>
      <c r="V35" s="57"/>
      <c r="W35" s="57"/>
      <c r="X35" s="59" t="s">
        <v>53</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S-23-038_r01a</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Areál Větruše - kurt pro padel tenis na parc.č. 3866/1 v k.ú. Ústí n.L.</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parc.č. 3866/1 v k.ú. Ústí n.L.</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29. 1. 2024</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5" t="s">
        <v>25</v>
      </c>
      <c r="D49" s="43"/>
      <c r="E49" s="43"/>
      <c r="F49" s="43"/>
      <c r="G49" s="43"/>
      <c r="H49" s="43"/>
      <c r="I49" s="43"/>
      <c r="J49" s="43"/>
      <c r="K49" s="43"/>
      <c r="L49" s="67" t="str">
        <f>IF(E11="","",E11)</f>
        <v>Městské služby Ústí nad Labem, p.o.</v>
      </c>
      <c r="M49" s="43"/>
      <c r="N49" s="43"/>
      <c r="O49" s="43"/>
      <c r="P49" s="43"/>
      <c r="Q49" s="43"/>
      <c r="R49" s="43"/>
      <c r="S49" s="43"/>
      <c r="T49" s="43"/>
      <c r="U49" s="43"/>
      <c r="V49" s="43"/>
      <c r="W49" s="43"/>
      <c r="X49" s="43"/>
      <c r="Y49" s="43"/>
      <c r="Z49" s="43"/>
      <c r="AA49" s="43"/>
      <c r="AB49" s="43"/>
      <c r="AC49" s="43"/>
      <c r="AD49" s="43"/>
      <c r="AE49" s="43"/>
      <c r="AF49" s="43"/>
      <c r="AG49" s="43"/>
      <c r="AH49" s="43"/>
      <c r="AI49" s="35" t="s">
        <v>33</v>
      </c>
      <c r="AJ49" s="43"/>
      <c r="AK49" s="43"/>
      <c r="AL49" s="43"/>
      <c r="AM49" s="76" t="str">
        <f>IF(E17="","",E17)</f>
        <v>Specta, s.r.o.</v>
      </c>
      <c r="AN49" s="67"/>
      <c r="AO49" s="67"/>
      <c r="AP49" s="67"/>
      <c r="AQ49" s="43"/>
      <c r="AR49" s="47"/>
      <c r="AS49" s="77" t="s">
        <v>55</v>
      </c>
      <c r="AT49" s="78"/>
      <c r="AU49" s="79"/>
      <c r="AV49" s="79"/>
      <c r="AW49" s="79"/>
      <c r="AX49" s="79"/>
      <c r="AY49" s="79"/>
      <c r="AZ49" s="79"/>
      <c r="BA49" s="79"/>
      <c r="BB49" s="79"/>
      <c r="BC49" s="79"/>
      <c r="BD49" s="80"/>
      <c r="BE49" s="41"/>
    </row>
    <row r="50" spans="1:57" s="2" customFormat="1" ht="15.15" customHeight="1">
      <c r="A50" s="41"/>
      <c r="B50" s="42"/>
      <c r="C50" s="35" t="s">
        <v>31</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38</v>
      </c>
      <c r="AJ50" s="43"/>
      <c r="AK50" s="43"/>
      <c r="AL50" s="43"/>
      <c r="AM50" s="76" t="str">
        <f>IF(E20="","",E20)</f>
        <v>Specta, s.r.o.</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56</v>
      </c>
      <c r="D52" s="90"/>
      <c r="E52" s="90"/>
      <c r="F52" s="90"/>
      <c r="G52" s="90"/>
      <c r="H52" s="91"/>
      <c r="I52" s="92" t="s">
        <v>57</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58</v>
      </c>
      <c r="AH52" s="90"/>
      <c r="AI52" s="90"/>
      <c r="AJ52" s="90"/>
      <c r="AK52" s="90"/>
      <c r="AL52" s="90"/>
      <c r="AM52" s="90"/>
      <c r="AN52" s="92" t="s">
        <v>59</v>
      </c>
      <c r="AO52" s="90"/>
      <c r="AP52" s="90"/>
      <c r="AQ52" s="94" t="s">
        <v>60</v>
      </c>
      <c r="AR52" s="47"/>
      <c r="AS52" s="95" t="s">
        <v>61</v>
      </c>
      <c r="AT52" s="96" t="s">
        <v>62</v>
      </c>
      <c r="AU52" s="96" t="s">
        <v>63</v>
      </c>
      <c r="AV52" s="96" t="s">
        <v>64</v>
      </c>
      <c r="AW52" s="96" t="s">
        <v>65</v>
      </c>
      <c r="AX52" s="96" t="s">
        <v>66</v>
      </c>
      <c r="AY52" s="96" t="s">
        <v>67</v>
      </c>
      <c r="AZ52" s="96" t="s">
        <v>68</v>
      </c>
      <c r="BA52" s="96" t="s">
        <v>69</v>
      </c>
      <c r="BB52" s="96" t="s">
        <v>70</v>
      </c>
      <c r="BC52" s="96" t="s">
        <v>71</v>
      </c>
      <c r="BD52" s="97" t="s">
        <v>72</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73</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ROUND(AG55+AG58,2)</f>
        <v>0</v>
      </c>
      <c r="AH54" s="104"/>
      <c r="AI54" s="104"/>
      <c r="AJ54" s="104"/>
      <c r="AK54" s="104"/>
      <c r="AL54" s="104"/>
      <c r="AM54" s="104"/>
      <c r="AN54" s="105">
        <f>SUM(AG54,AT54)</f>
        <v>0</v>
      </c>
      <c r="AO54" s="105"/>
      <c r="AP54" s="105"/>
      <c r="AQ54" s="106" t="s">
        <v>19</v>
      </c>
      <c r="AR54" s="107"/>
      <c r="AS54" s="108">
        <f>ROUND(AS55+AS58,2)</f>
        <v>0</v>
      </c>
      <c r="AT54" s="109">
        <f>ROUND(SUM(AV54:AW54),2)</f>
        <v>0</v>
      </c>
      <c r="AU54" s="110">
        <f>ROUND(AU55+AU58,5)</f>
        <v>0</v>
      </c>
      <c r="AV54" s="109">
        <f>ROUND(AZ54*L29,2)</f>
        <v>0</v>
      </c>
      <c r="AW54" s="109">
        <f>ROUND(BA54*L30,2)</f>
        <v>0</v>
      </c>
      <c r="AX54" s="109">
        <f>ROUND(BB54*L29,2)</f>
        <v>0</v>
      </c>
      <c r="AY54" s="109">
        <f>ROUND(BC54*L30,2)</f>
        <v>0</v>
      </c>
      <c r="AZ54" s="109">
        <f>ROUND(AZ55+AZ58,2)</f>
        <v>0</v>
      </c>
      <c r="BA54" s="109">
        <f>ROUND(BA55+BA58,2)</f>
        <v>0</v>
      </c>
      <c r="BB54" s="109">
        <f>ROUND(BB55+BB58,2)</f>
        <v>0</v>
      </c>
      <c r="BC54" s="109">
        <f>ROUND(BC55+BC58,2)</f>
        <v>0</v>
      </c>
      <c r="BD54" s="111">
        <f>ROUND(BD55+BD58,2)</f>
        <v>0</v>
      </c>
      <c r="BE54" s="6"/>
      <c r="BS54" s="112" t="s">
        <v>74</v>
      </c>
      <c r="BT54" s="112" t="s">
        <v>75</v>
      </c>
      <c r="BU54" s="113" t="s">
        <v>76</v>
      </c>
      <c r="BV54" s="112" t="s">
        <v>77</v>
      </c>
      <c r="BW54" s="112" t="s">
        <v>5</v>
      </c>
      <c r="BX54" s="112" t="s">
        <v>78</v>
      </c>
      <c r="CL54" s="112" t="s">
        <v>19</v>
      </c>
    </row>
    <row r="55" spans="1:91" s="7" customFormat="1" ht="16.5" customHeight="1">
      <c r="A55" s="7"/>
      <c r="B55" s="114"/>
      <c r="C55" s="115"/>
      <c r="D55" s="116" t="s">
        <v>79</v>
      </c>
      <c r="E55" s="116"/>
      <c r="F55" s="116"/>
      <c r="G55" s="116"/>
      <c r="H55" s="116"/>
      <c r="I55" s="117"/>
      <c r="J55" s="116" t="s">
        <v>80</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ROUND(SUM(AG56:AG57),2)</f>
        <v>0</v>
      </c>
      <c r="AH55" s="117"/>
      <c r="AI55" s="117"/>
      <c r="AJ55" s="117"/>
      <c r="AK55" s="117"/>
      <c r="AL55" s="117"/>
      <c r="AM55" s="117"/>
      <c r="AN55" s="119">
        <f>SUM(AG55,AT55)</f>
        <v>0</v>
      </c>
      <c r="AO55" s="117"/>
      <c r="AP55" s="117"/>
      <c r="AQ55" s="120" t="s">
        <v>81</v>
      </c>
      <c r="AR55" s="121"/>
      <c r="AS55" s="122">
        <f>ROUND(SUM(AS56:AS57),2)</f>
        <v>0</v>
      </c>
      <c r="AT55" s="123">
        <f>ROUND(SUM(AV55:AW55),2)</f>
        <v>0</v>
      </c>
      <c r="AU55" s="124">
        <f>ROUND(SUM(AU56:AU57),5)</f>
        <v>0</v>
      </c>
      <c r="AV55" s="123">
        <f>ROUND(AZ55*L29,2)</f>
        <v>0</v>
      </c>
      <c r="AW55" s="123">
        <f>ROUND(BA55*L30,2)</f>
        <v>0</v>
      </c>
      <c r="AX55" s="123">
        <f>ROUND(BB55*L29,2)</f>
        <v>0</v>
      </c>
      <c r="AY55" s="123">
        <f>ROUND(BC55*L30,2)</f>
        <v>0</v>
      </c>
      <c r="AZ55" s="123">
        <f>ROUND(SUM(AZ56:AZ57),2)</f>
        <v>0</v>
      </c>
      <c r="BA55" s="123">
        <f>ROUND(SUM(BA56:BA57),2)</f>
        <v>0</v>
      </c>
      <c r="BB55" s="123">
        <f>ROUND(SUM(BB56:BB57),2)</f>
        <v>0</v>
      </c>
      <c r="BC55" s="123">
        <f>ROUND(SUM(BC56:BC57),2)</f>
        <v>0</v>
      </c>
      <c r="BD55" s="125">
        <f>ROUND(SUM(BD56:BD57),2)</f>
        <v>0</v>
      </c>
      <c r="BE55" s="7"/>
      <c r="BS55" s="126" t="s">
        <v>74</v>
      </c>
      <c r="BT55" s="126" t="s">
        <v>82</v>
      </c>
      <c r="BU55" s="126" t="s">
        <v>76</v>
      </c>
      <c r="BV55" s="126" t="s">
        <v>77</v>
      </c>
      <c r="BW55" s="126" t="s">
        <v>83</v>
      </c>
      <c r="BX55" s="126" t="s">
        <v>5</v>
      </c>
      <c r="CL55" s="126" t="s">
        <v>19</v>
      </c>
      <c r="CM55" s="126" t="s">
        <v>84</v>
      </c>
    </row>
    <row r="56" spans="1:90" s="4" customFormat="1" ht="16.5" customHeight="1">
      <c r="A56" s="127" t="s">
        <v>85</v>
      </c>
      <c r="B56" s="66"/>
      <c r="C56" s="128"/>
      <c r="D56" s="128"/>
      <c r="E56" s="129" t="s">
        <v>86</v>
      </c>
      <c r="F56" s="129"/>
      <c r="G56" s="129"/>
      <c r="H56" s="129"/>
      <c r="I56" s="129"/>
      <c r="J56" s="128"/>
      <c r="K56" s="129" t="s">
        <v>87</v>
      </c>
      <c r="L56" s="129"/>
      <c r="M56" s="129"/>
      <c r="N56" s="129"/>
      <c r="O56" s="129"/>
      <c r="P56" s="129"/>
      <c r="Q56" s="129"/>
      <c r="R56" s="129"/>
      <c r="S56" s="129"/>
      <c r="T56" s="129"/>
      <c r="U56" s="129"/>
      <c r="V56" s="129"/>
      <c r="W56" s="129"/>
      <c r="X56" s="129"/>
      <c r="Y56" s="129"/>
      <c r="Z56" s="129"/>
      <c r="AA56" s="129"/>
      <c r="AB56" s="129"/>
      <c r="AC56" s="129"/>
      <c r="AD56" s="129"/>
      <c r="AE56" s="129"/>
      <c r="AF56" s="129"/>
      <c r="AG56" s="130">
        <f>'D.1-01 - Zpevněné plochy ...'!J32</f>
        <v>0</v>
      </c>
      <c r="AH56" s="128"/>
      <c r="AI56" s="128"/>
      <c r="AJ56" s="128"/>
      <c r="AK56" s="128"/>
      <c r="AL56" s="128"/>
      <c r="AM56" s="128"/>
      <c r="AN56" s="130">
        <f>SUM(AG56,AT56)</f>
        <v>0</v>
      </c>
      <c r="AO56" s="128"/>
      <c r="AP56" s="128"/>
      <c r="AQ56" s="131" t="s">
        <v>88</v>
      </c>
      <c r="AR56" s="68"/>
      <c r="AS56" s="132">
        <v>0</v>
      </c>
      <c r="AT56" s="133">
        <f>ROUND(SUM(AV56:AW56),2)</f>
        <v>0</v>
      </c>
      <c r="AU56" s="134">
        <f>'D.1-01 - Zpevněné plochy ...'!P96</f>
        <v>0</v>
      </c>
      <c r="AV56" s="133">
        <f>'D.1-01 - Zpevněné plochy ...'!J35</f>
        <v>0</v>
      </c>
      <c r="AW56" s="133">
        <f>'D.1-01 - Zpevněné plochy ...'!J36</f>
        <v>0</v>
      </c>
      <c r="AX56" s="133">
        <f>'D.1-01 - Zpevněné plochy ...'!J37</f>
        <v>0</v>
      </c>
      <c r="AY56" s="133">
        <f>'D.1-01 - Zpevněné plochy ...'!J38</f>
        <v>0</v>
      </c>
      <c r="AZ56" s="133">
        <f>'D.1-01 - Zpevněné plochy ...'!F35</f>
        <v>0</v>
      </c>
      <c r="BA56" s="133">
        <f>'D.1-01 - Zpevněné plochy ...'!F36</f>
        <v>0</v>
      </c>
      <c r="BB56" s="133">
        <f>'D.1-01 - Zpevněné plochy ...'!F37</f>
        <v>0</v>
      </c>
      <c r="BC56" s="133">
        <f>'D.1-01 - Zpevněné plochy ...'!F38</f>
        <v>0</v>
      </c>
      <c r="BD56" s="135">
        <f>'D.1-01 - Zpevněné plochy ...'!F39</f>
        <v>0</v>
      </c>
      <c r="BE56" s="4"/>
      <c r="BT56" s="136" t="s">
        <v>84</v>
      </c>
      <c r="BV56" s="136" t="s">
        <v>77</v>
      </c>
      <c r="BW56" s="136" t="s">
        <v>89</v>
      </c>
      <c r="BX56" s="136" t="s">
        <v>83</v>
      </c>
      <c r="CL56" s="136" t="s">
        <v>19</v>
      </c>
    </row>
    <row r="57" spans="1:90" s="4" customFormat="1" ht="16.5" customHeight="1">
      <c r="A57" s="127" t="s">
        <v>85</v>
      </c>
      <c r="B57" s="66"/>
      <c r="C57" s="128"/>
      <c r="D57" s="128"/>
      <c r="E57" s="129" t="s">
        <v>90</v>
      </c>
      <c r="F57" s="129"/>
      <c r="G57" s="129"/>
      <c r="H57" s="129"/>
      <c r="I57" s="129"/>
      <c r="J57" s="128"/>
      <c r="K57" s="129" t="s">
        <v>91</v>
      </c>
      <c r="L57" s="129"/>
      <c r="M57" s="129"/>
      <c r="N57" s="129"/>
      <c r="O57" s="129"/>
      <c r="P57" s="129"/>
      <c r="Q57" s="129"/>
      <c r="R57" s="129"/>
      <c r="S57" s="129"/>
      <c r="T57" s="129"/>
      <c r="U57" s="129"/>
      <c r="V57" s="129"/>
      <c r="W57" s="129"/>
      <c r="X57" s="129"/>
      <c r="Y57" s="129"/>
      <c r="Z57" s="129"/>
      <c r="AA57" s="129"/>
      <c r="AB57" s="129"/>
      <c r="AC57" s="129"/>
      <c r="AD57" s="129"/>
      <c r="AE57" s="129"/>
      <c r="AF57" s="129"/>
      <c r="AG57" s="130">
        <f>'D.1-02 - Typizovaná část ...'!J32</f>
        <v>0</v>
      </c>
      <c r="AH57" s="128"/>
      <c r="AI57" s="128"/>
      <c r="AJ57" s="128"/>
      <c r="AK57" s="128"/>
      <c r="AL57" s="128"/>
      <c r="AM57" s="128"/>
      <c r="AN57" s="130">
        <f>SUM(AG57,AT57)</f>
        <v>0</v>
      </c>
      <c r="AO57" s="128"/>
      <c r="AP57" s="128"/>
      <c r="AQ57" s="131" t="s">
        <v>88</v>
      </c>
      <c r="AR57" s="68"/>
      <c r="AS57" s="132">
        <v>0</v>
      </c>
      <c r="AT57" s="133">
        <f>ROUND(SUM(AV57:AW57),2)</f>
        <v>0</v>
      </c>
      <c r="AU57" s="134">
        <f>'D.1-02 - Typizovaná část ...'!P87</f>
        <v>0</v>
      </c>
      <c r="AV57" s="133">
        <f>'D.1-02 - Typizovaná část ...'!J35</f>
        <v>0</v>
      </c>
      <c r="AW57" s="133">
        <f>'D.1-02 - Typizovaná část ...'!J36</f>
        <v>0</v>
      </c>
      <c r="AX57" s="133">
        <f>'D.1-02 - Typizovaná část ...'!J37</f>
        <v>0</v>
      </c>
      <c r="AY57" s="133">
        <f>'D.1-02 - Typizovaná část ...'!J38</f>
        <v>0</v>
      </c>
      <c r="AZ57" s="133">
        <f>'D.1-02 - Typizovaná část ...'!F35</f>
        <v>0</v>
      </c>
      <c r="BA57" s="133">
        <f>'D.1-02 - Typizovaná část ...'!F36</f>
        <v>0</v>
      </c>
      <c r="BB57" s="133">
        <f>'D.1-02 - Typizovaná část ...'!F37</f>
        <v>0</v>
      </c>
      <c r="BC57" s="133">
        <f>'D.1-02 - Typizovaná část ...'!F38</f>
        <v>0</v>
      </c>
      <c r="BD57" s="135">
        <f>'D.1-02 - Typizovaná část ...'!F39</f>
        <v>0</v>
      </c>
      <c r="BE57" s="4"/>
      <c r="BT57" s="136" t="s">
        <v>84</v>
      </c>
      <c r="BV57" s="136" t="s">
        <v>77</v>
      </c>
      <c r="BW57" s="136" t="s">
        <v>92</v>
      </c>
      <c r="BX57" s="136" t="s">
        <v>83</v>
      </c>
      <c r="CL57" s="136" t="s">
        <v>19</v>
      </c>
    </row>
    <row r="58" spans="1:91" s="7" customFormat="1" ht="16.5" customHeight="1">
      <c r="A58" s="127" t="s">
        <v>85</v>
      </c>
      <c r="B58" s="114"/>
      <c r="C58" s="115"/>
      <c r="D58" s="116" t="s">
        <v>93</v>
      </c>
      <c r="E58" s="116"/>
      <c r="F58" s="116"/>
      <c r="G58" s="116"/>
      <c r="H58" s="116"/>
      <c r="I58" s="117"/>
      <c r="J58" s="116" t="s">
        <v>94</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9">
        <f>'99 - VON - Vedlejší a ost...'!J30</f>
        <v>0</v>
      </c>
      <c r="AH58" s="117"/>
      <c r="AI58" s="117"/>
      <c r="AJ58" s="117"/>
      <c r="AK58" s="117"/>
      <c r="AL58" s="117"/>
      <c r="AM58" s="117"/>
      <c r="AN58" s="119">
        <f>SUM(AG58,AT58)</f>
        <v>0</v>
      </c>
      <c r="AO58" s="117"/>
      <c r="AP58" s="117"/>
      <c r="AQ58" s="120" t="s">
        <v>81</v>
      </c>
      <c r="AR58" s="121"/>
      <c r="AS58" s="137">
        <v>0</v>
      </c>
      <c r="AT58" s="138">
        <f>ROUND(SUM(AV58:AW58),2)</f>
        <v>0</v>
      </c>
      <c r="AU58" s="139">
        <f>'99 - VON - Vedlejší a ost...'!P84</f>
        <v>0</v>
      </c>
      <c r="AV58" s="138">
        <f>'99 - VON - Vedlejší a ost...'!J33</f>
        <v>0</v>
      </c>
      <c r="AW58" s="138">
        <f>'99 - VON - Vedlejší a ost...'!J34</f>
        <v>0</v>
      </c>
      <c r="AX58" s="138">
        <f>'99 - VON - Vedlejší a ost...'!J35</f>
        <v>0</v>
      </c>
      <c r="AY58" s="138">
        <f>'99 - VON - Vedlejší a ost...'!J36</f>
        <v>0</v>
      </c>
      <c r="AZ58" s="138">
        <f>'99 - VON - Vedlejší a ost...'!F33</f>
        <v>0</v>
      </c>
      <c r="BA58" s="138">
        <f>'99 - VON - Vedlejší a ost...'!F34</f>
        <v>0</v>
      </c>
      <c r="BB58" s="138">
        <f>'99 - VON - Vedlejší a ost...'!F35</f>
        <v>0</v>
      </c>
      <c r="BC58" s="138">
        <f>'99 - VON - Vedlejší a ost...'!F36</f>
        <v>0</v>
      </c>
      <c r="BD58" s="140">
        <f>'99 - VON - Vedlejší a ost...'!F37</f>
        <v>0</v>
      </c>
      <c r="BE58" s="7"/>
      <c r="BT58" s="126" t="s">
        <v>82</v>
      </c>
      <c r="BV58" s="126" t="s">
        <v>77</v>
      </c>
      <c r="BW58" s="126" t="s">
        <v>95</v>
      </c>
      <c r="BX58" s="126" t="s">
        <v>5</v>
      </c>
      <c r="CL58" s="126" t="s">
        <v>19</v>
      </c>
      <c r="CM58" s="126" t="s">
        <v>84</v>
      </c>
    </row>
    <row r="59" spans="1:57" s="2" customFormat="1" ht="30" customHeight="1">
      <c r="A59" s="41"/>
      <c r="B59" s="42"/>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7"/>
      <c r="AS59" s="41"/>
      <c r="AT59" s="41"/>
      <c r="AU59" s="41"/>
      <c r="AV59" s="41"/>
      <c r="AW59" s="41"/>
      <c r="AX59" s="41"/>
      <c r="AY59" s="41"/>
      <c r="AZ59" s="41"/>
      <c r="BA59" s="41"/>
      <c r="BB59" s="41"/>
      <c r="BC59" s="41"/>
      <c r="BD59" s="41"/>
      <c r="BE59" s="41"/>
    </row>
    <row r="60" spans="1:57" s="2" customFormat="1" ht="6.95" customHeight="1">
      <c r="A60" s="41"/>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47"/>
      <c r="AS60" s="41"/>
      <c r="AT60" s="41"/>
      <c r="AU60" s="41"/>
      <c r="AV60" s="41"/>
      <c r="AW60" s="41"/>
      <c r="AX60" s="41"/>
      <c r="AY60" s="41"/>
      <c r="AZ60" s="41"/>
      <c r="BA60" s="41"/>
      <c r="BB60" s="41"/>
      <c r="BC60" s="41"/>
      <c r="BD60" s="41"/>
      <c r="BE60" s="41"/>
    </row>
  </sheetData>
  <sheetProtection password="DCF3" sheet="1" objects="1" scenarios="1" formatColumns="0" formatRows="0"/>
  <mergeCells count="54">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D.1-01 - Zpevněné plochy ...'!C2" display="/"/>
    <hyperlink ref="A57" location="'D.1-02 - Typizovaná část ...'!C2" display="/"/>
    <hyperlink ref="A58" location="'99 - VON - Vedlejší a os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89</v>
      </c>
    </row>
    <row r="3" spans="2:46" s="1" customFormat="1" ht="6.95" customHeight="1">
      <c r="B3" s="141"/>
      <c r="C3" s="142"/>
      <c r="D3" s="142"/>
      <c r="E3" s="142"/>
      <c r="F3" s="142"/>
      <c r="G3" s="142"/>
      <c r="H3" s="142"/>
      <c r="I3" s="142"/>
      <c r="J3" s="142"/>
      <c r="K3" s="142"/>
      <c r="L3" s="23"/>
      <c r="AT3" s="20" t="s">
        <v>84</v>
      </c>
    </row>
    <row r="4" spans="2:46" s="1" customFormat="1" ht="24.95" customHeight="1">
      <c r="B4" s="23"/>
      <c r="D4" s="143" t="s">
        <v>96</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Areál Větruše - kurt pro padel tenis na parc.č. 3866/1 v k.ú. Ústí n.L.</v>
      </c>
      <c r="F7" s="145"/>
      <c r="G7" s="145"/>
      <c r="H7" s="145"/>
      <c r="L7" s="23"/>
    </row>
    <row r="8" spans="2:12" s="1" customFormat="1" ht="12" customHeight="1">
      <c r="B8" s="23"/>
      <c r="D8" s="145" t="s">
        <v>97</v>
      </c>
      <c r="L8" s="23"/>
    </row>
    <row r="9" spans="1:31" s="2" customFormat="1" ht="16.5" customHeight="1">
      <c r="A9" s="41"/>
      <c r="B9" s="47"/>
      <c r="C9" s="41"/>
      <c r="D9" s="41"/>
      <c r="E9" s="146" t="s">
        <v>98</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99</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100</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19</v>
      </c>
      <c r="G13" s="41"/>
      <c r="H13" s="41"/>
      <c r="I13" s="145" t="s">
        <v>20</v>
      </c>
      <c r="J13" s="136" t="s">
        <v>19</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21</v>
      </c>
      <c r="E14" s="41"/>
      <c r="F14" s="136" t="s">
        <v>22</v>
      </c>
      <c r="G14" s="41"/>
      <c r="H14" s="41"/>
      <c r="I14" s="145" t="s">
        <v>23</v>
      </c>
      <c r="J14" s="149" t="str">
        <f>'Rekapitulace stavby'!AN8</f>
        <v>29. 1. 2024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25</v>
      </c>
      <c r="E16" s="41"/>
      <c r="F16" s="41"/>
      <c r="G16" s="41"/>
      <c r="H16" s="41"/>
      <c r="I16" s="145" t="s">
        <v>26</v>
      </c>
      <c r="J16" s="136" t="s">
        <v>27</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28</v>
      </c>
      <c r="F17" s="41"/>
      <c r="G17" s="41"/>
      <c r="H17" s="41"/>
      <c r="I17" s="145" t="s">
        <v>29</v>
      </c>
      <c r="J17" s="136" t="s">
        <v>30</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26</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29</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26</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29</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26</v>
      </c>
      <c r="J25" s="136" t="s">
        <v>34</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5" t="s">
        <v>29</v>
      </c>
      <c r="J26" s="136" t="s">
        <v>36</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39</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41</v>
      </c>
      <c r="E32" s="41"/>
      <c r="F32" s="41"/>
      <c r="G32" s="41"/>
      <c r="H32" s="41"/>
      <c r="I32" s="41"/>
      <c r="J32" s="156">
        <f>ROUND(J96,2)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43</v>
      </c>
      <c r="G34" s="41"/>
      <c r="H34" s="41"/>
      <c r="I34" s="157" t="s">
        <v>42</v>
      </c>
      <c r="J34" s="157" t="s">
        <v>44</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45</v>
      </c>
      <c r="E35" s="145" t="s">
        <v>46</v>
      </c>
      <c r="F35" s="159">
        <f>ROUND((SUM(BE96:BE311)),2)</f>
        <v>0</v>
      </c>
      <c r="G35" s="41"/>
      <c r="H35" s="41"/>
      <c r="I35" s="160">
        <v>0.21</v>
      </c>
      <c r="J35" s="159">
        <f>ROUND(((SUM(BE96:BE311))*I35),2)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47</v>
      </c>
      <c r="F36" s="159">
        <f>ROUND((SUM(BF96:BF311)),2)</f>
        <v>0</v>
      </c>
      <c r="G36" s="41"/>
      <c r="H36" s="41"/>
      <c r="I36" s="160">
        <v>0.12</v>
      </c>
      <c r="J36" s="159">
        <f>ROUND(((SUM(BF96:BF311))*I36),2)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48</v>
      </c>
      <c r="F37" s="159">
        <f>ROUND((SUM(BG96:BG311)),2)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49</v>
      </c>
      <c r="F38" s="159">
        <f>ROUND((SUM(BH96:BH311)),2)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50</v>
      </c>
      <c r="F39" s="159">
        <f>ROUND((SUM(BI96:BI311)),2)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51</v>
      </c>
      <c r="E41" s="163"/>
      <c r="F41" s="163"/>
      <c r="G41" s="164" t="s">
        <v>52</v>
      </c>
      <c r="H41" s="165" t="s">
        <v>53</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101</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Areál Větruše - kurt pro padel tenis na parc.č. 3866/1 v k.ú. Ústí n.L.</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97</v>
      </c>
      <c r="D51" s="25"/>
      <c r="E51" s="25"/>
      <c r="F51" s="25"/>
      <c r="G51" s="25"/>
      <c r="H51" s="25"/>
      <c r="I51" s="25"/>
      <c r="J51" s="25"/>
      <c r="K51" s="25"/>
      <c r="L51" s="23"/>
    </row>
    <row r="52" spans="1:31" s="2" customFormat="1" ht="16.5" customHeight="1">
      <c r="A52" s="41"/>
      <c r="B52" s="42"/>
      <c r="C52" s="43"/>
      <c r="D52" s="43"/>
      <c r="E52" s="172" t="s">
        <v>98</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99</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 xml:space="preserve">D.1-01 - Zpevněné plochy a zakládání </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parc.č. 3866/1 v k.ú. Ústí n.L.</v>
      </c>
      <c r="G56" s="43"/>
      <c r="H56" s="43"/>
      <c r="I56" s="35" t="s">
        <v>23</v>
      </c>
      <c r="J56" s="75" t="str">
        <f>IF(J14="","",J14)</f>
        <v>29. 1. 2024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25</v>
      </c>
      <c r="D58" s="43"/>
      <c r="E58" s="43"/>
      <c r="F58" s="30" t="str">
        <f>E17</f>
        <v>Městské služby Ústí nad Labem, p.o.</v>
      </c>
      <c r="G58" s="43"/>
      <c r="H58" s="43"/>
      <c r="I58" s="35" t="s">
        <v>33</v>
      </c>
      <c r="J58" s="39" t="str">
        <f>E23</f>
        <v>Specta,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Specta, s.r.o.</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102</v>
      </c>
      <c r="D61" s="174"/>
      <c r="E61" s="174"/>
      <c r="F61" s="174"/>
      <c r="G61" s="174"/>
      <c r="H61" s="174"/>
      <c r="I61" s="174"/>
      <c r="J61" s="175" t="s">
        <v>103</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73</v>
      </c>
      <c r="D63" s="43"/>
      <c r="E63" s="43"/>
      <c r="F63" s="43"/>
      <c r="G63" s="43"/>
      <c r="H63" s="43"/>
      <c r="I63" s="43"/>
      <c r="J63" s="105">
        <f>J96</f>
        <v>0</v>
      </c>
      <c r="K63" s="43"/>
      <c r="L63" s="147"/>
      <c r="S63" s="41"/>
      <c r="T63" s="41"/>
      <c r="U63" s="41"/>
      <c r="V63" s="41"/>
      <c r="W63" s="41"/>
      <c r="X63" s="41"/>
      <c r="Y63" s="41"/>
      <c r="Z63" s="41"/>
      <c r="AA63" s="41"/>
      <c r="AB63" s="41"/>
      <c r="AC63" s="41"/>
      <c r="AD63" s="41"/>
      <c r="AE63" s="41"/>
      <c r="AU63" s="20" t="s">
        <v>104</v>
      </c>
    </row>
    <row r="64" spans="1:31" s="9" customFormat="1" ht="24.95" customHeight="1">
      <c r="A64" s="9"/>
      <c r="B64" s="177"/>
      <c r="C64" s="178"/>
      <c r="D64" s="179" t="s">
        <v>105</v>
      </c>
      <c r="E64" s="180"/>
      <c r="F64" s="180"/>
      <c r="G64" s="180"/>
      <c r="H64" s="180"/>
      <c r="I64" s="180"/>
      <c r="J64" s="181">
        <f>J97</f>
        <v>0</v>
      </c>
      <c r="K64" s="178"/>
      <c r="L64" s="182"/>
      <c r="S64" s="9"/>
      <c r="T64" s="9"/>
      <c r="U64" s="9"/>
      <c r="V64" s="9"/>
      <c r="W64" s="9"/>
      <c r="X64" s="9"/>
      <c r="Y64" s="9"/>
      <c r="Z64" s="9"/>
      <c r="AA64" s="9"/>
      <c r="AB64" s="9"/>
      <c r="AC64" s="9"/>
      <c r="AD64" s="9"/>
      <c r="AE64" s="9"/>
    </row>
    <row r="65" spans="1:31" s="10" customFormat="1" ht="19.9" customHeight="1">
      <c r="A65" s="10"/>
      <c r="B65" s="183"/>
      <c r="C65" s="128"/>
      <c r="D65" s="184" t="s">
        <v>106</v>
      </c>
      <c r="E65" s="185"/>
      <c r="F65" s="185"/>
      <c r="G65" s="185"/>
      <c r="H65" s="185"/>
      <c r="I65" s="185"/>
      <c r="J65" s="186">
        <f>J98</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107</v>
      </c>
      <c r="E66" s="185"/>
      <c r="F66" s="185"/>
      <c r="G66" s="185"/>
      <c r="H66" s="185"/>
      <c r="I66" s="185"/>
      <c r="J66" s="186">
        <f>J175</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108</v>
      </c>
      <c r="E67" s="185"/>
      <c r="F67" s="185"/>
      <c r="G67" s="185"/>
      <c r="H67" s="185"/>
      <c r="I67" s="185"/>
      <c r="J67" s="186">
        <f>J210</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109</v>
      </c>
      <c r="E68" s="185"/>
      <c r="F68" s="185"/>
      <c r="G68" s="185"/>
      <c r="H68" s="185"/>
      <c r="I68" s="185"/>
      <c r="J68" s="186">
        <f>J218</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110</v>
      </c>
      <c r="E69" s="185"/>
      <c r="F69" s="185"/>
      <c r="G69" s="185"/>
      <c r="H69" s="185"/>
      <c r="I69" s="185"/>
      <c r="J69" s="186">
        <f>J253</f>
        <v>0</v>
      </c>
      <c r="K69" s="128"/>
      <c r="L69" s="187"/>
      <c r="S69" s="10"/>
      <c r="T69" s="10"/>
      <c r="U69" s="10"/>
      <c r="V69" s="10"/>
      <c r="W69" s="10"/>
      <c r="X69" s="10"/>
      <c r="Y69" s="10"/>
      <c r="Z69" s="10"/>
      <c r="AA69" s="10"/>
      <c r="AB69" s="10"/>
      <c r="AC69" s="10"/>
      <c r="AD69" s="10"/>
      <c r="AE69" s="10"/>
    </row>
    <row r="70" spans="1:31" s="10" customFormat="1" ht="19.9" customHeight="1">
      <c r="A70" s="10"/>
      <c r="B70" s="183"/>
      <c r="C70" s="128"/>
      <c r="D70" s="184" t="s">
        <v>111</v>
      </c>
      <c r="E70" s="185"/>
      <c r="F70" s="185"/>
      <c r="G70" s="185"/>
      <c r="H70" s="185"/>
      <c r="I70" s="185"/>
      <c r="J70" s="186">
        <f>J274</f>
        <v>0</v>
      </c>
      <c r="K70" s="128"/>
      <c r="L70" s="187"/>
      <c r="S70" s="10"/>
      <c r="T70" s="10"/>
      <c r="U70" s="10"/>
      <c r="V70" s="10"/>
      <c r="W70" s="10"/>
      <c r="X70" s="10"/>
      <c r="Y70" s="10"/>
      <c r="Z70" s="10"/>
      <c r="AA70" s="10"/>
      <c r="AB70" s="10"/>
      <c r="AC70" s="10"/>
      <c r="AD70" s="10"/>
      <c r="AE70" s="10"/>
    </row>
    <row r="71" spans="1:31" s="9" customFormat="1" ht="24.95" customHeight="1">
      <c r="A71" s="9"/>
      <c r="B71" s="177"/>
      <c r="C71" s="178"/>
      <c r="D71" s="179" t="s">
        <v>112</v>
      </c>
      <c r="E71" s="180"/>
      <c r="F71" s="180"/>
      <c r="G71" s="180"/>
      <c r="H71" s="180"/>
      <c r="I71" s="180"/>
      <c r="J71" s="181">
        <f>J278</f>
        <v>0</v>
      </c>
      <c r="K71" s="178"/>
      <c r="L71" s="182"/>
      <c r="S71" s="9"/>
      <c r="T71" s="9"/>
      <c r="U71" s="9"/>
      <c r="V71" s="9"/>
      <c r="W71" s="9"/>
      <c r="X71" s="9"/>
      <c r="Y71" s="9"/>
      <c r="Z71" s="9"/>
      <c r="AA71" s="9"/>
      <c r="AB71" s="9"/>
      <c r="AC71" s="9"/>
      <c r="AD71" s="9"/>
      <c r="AE71" s="9"/>
    </row>
    <row r="72" spans="1:31" s="10" customFormat="1" ht="19.9" customHeight="1">
      <c r="A72" s="10"/>
      <c r="B72" s="183"/>
      <c r="C72" s="128"/>
      <c r="D72" s="184" t="s">
        <v>113</v>
      </c>
      <c r="E72" s="185"/>
      <c r="F72" s="185"/>
      <c r="G72" s="185"/>
      <c r="H72" s="185"/>
      <c r="I72" s="185"/>
      <c r="J72" s="186">
        <f>J279</f>
        <v>0</v>
      </c>
      <c r="K72" s="128"/>
      <c r="L72" s="187"/>
      <c r="S72" s="10"/>
      <c r="T72" s="10"/>
      <c r="U72" s="10"/>
      <c r="V72" s="10"/>
      <c r="W72" s="10"/>
      <c r="X72" s="10"/>
      <c r="Y72" s="10"/>
      <c r="Z72" s="10"/>
      <c r="AA72" s="10"/>
      <c r="AB72" s="10"/>
      <c r="AC72" s="10"/>
      <c r="AD72" s="10"/>
      <c r="AE72" s="10"/>
    </row>
    <row r="73" spans="1:31" s="9" customFormat="1" ht="24.95" customHeight="1">
      <c r="A73" s="9"/>
      <c r="B73" s="177"/>
      <c r="C73" s="178"/>
      <c r="D73" s="179" t="s">
        <v>114</v>
      </c>
      <c r="E73" s="180"/>
      <c r="F73" s="180"/>
      <c r="G73" s="180"/>
      <c r="H73" s="180"/>
      <c r="I73" s="180"/>
      <c r="J73" s="181">
        <f>J299</f>
        <v>0</v>
      </c>
      <c r="K73" s="178"/>
      <c r="L73" s="182"/>
      <c r="S73" s="9"/>
      <c r="T73" s="9"/>
      <c r="U73" s="9"/>
      <c r="V73" s="9"/>
      <c r="W73" s="9"/>
      <c r="X73" s="9"/>
      <c r="Y73" s="9"/>
      <c r="Z73" s="9"/>
      <c r="AA73" s="9"/>
      <c r="AB73" s="9"/>
      <c r="AC73" s="9"/>
      <c r="AD73" s="9"/>
      <c r="AE73" s="9"/>
    </row>
    <row r="74" spans="1:31" s="10" customFormat="1" ht="19.9" customHeight="1">
      <c r="A74" s="10"/>
      <c r="B74" s="183"/>
      <c r="C74" s="128"/>
      <c r="D74" s="184" t="s">
        <v>115</v>
      </c>
      <c r="E74" s="185"/>
      <c r="F74" s="185"/>
      <c r="G74" s="185"/>
      <c r="H74" s="185"/>
      <c r="I74" s="185"/>
      <c r="J74" s="186">
        <f>J300</f>
        <v>0</v>
      </c>
      <c r="K74" s="128"/>
      <c r="L74" s="187"/>
      <c r="S74" s="10"/>
      <c r="T74" s="10"/>
      <c r="U74" s="10"/>
      <c r="V74" s="10"/>
      <c r="W74" s="10"/>
      <c r="X74" s="10"/>
      <c r="Y74" s="10"/>
      <c r="Z74" s="10"/>
      <c r="AA74" s="10"/>
      <c r="AB74" s="10"/>
      <c r="AC74" s="10"/>
      <c r="AD74" s="10"/>
      <c r="AE74" s="10"/>
    </row>
    <row r="75" spans="1:31" s="2" customFormat="1" ht="21.8" customHeight="1">
      <c r="A75" s="41"/>
      <c r="B75" s="42"/>
      <c r="C75" s="43"/>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63"/>
      <c r="J76" s="63"/>
      <c r="K76" s="63"/>
      <c r="L76" s="147"/>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65"/>
      <c r="J80" s="65"/>
      <c r="K80" s="65"/>
      <c r="L80" s="147"/>
      <c r="S80" s="41"/>
      <c r="T80" s="41"/>
      <c r="U80" s="41"/>
      <c r="V80" s="41"/>
      <c r="W80" s="41"/>
      <c r="X80" s="41"/>
      <c r="Y80" s="41"/>
      <c r="Z80" s="41"/>
      <c r="AA80" s="41"/>
      <c r="AB80" s="41"/>
      <c r="AC80" s="41"/>
      <c r="AD80" s="41"/>
      <c r="AE80" s="41"/>
    </row>
    <row r="81" spans="1:31" s="2" customFormat="1" ht="24.95" customHeight="1">
      <c r="A81" s="41"/>
      <c r="B81" s="42"/>
      <c r="C81" s="26" t="s">
        <v>116</v>
      </c>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5" t="s">
        <v>16</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172" t="str">
        <f>E7</f>
        <v>Areál Větruše - kurt pro padel tenis na parc.č. 3866/1 v k.ú. Ústí n.L.</v>
      </c>
      <c r="F84" s="35"/>
      <c r="G84" s="35"/>
      <c r="H84" s="35"/>
      <c r="I84" s="43"/>
      <c r="J84" s="43"/>
      <c r="K84" s="43"/>
      <c r="L84" s="147"/>
      <c r="S84" s="41"/>
      <c r="T84" s="41"/>
      <c r="U84" s="41"/>
      <c r="V84" s="41"/>
      <c r="W84" s="41"/>
      <c r="X84" s="41"/>
      <c r="Y84" s="41"/>
      <c r="Z84" s="41"/>
      <c r="AA84" s="41"/>
      <c r="AB84" s="41"/>
      <c r="AC84" s="41"/>
      <c r="AD84" s="41"/>
      <c r="AE84" s="41"/>
    </row>
    <row r="85" spans="2:12" s="1" customFormat="1" ht="12" customHeight="1">
      <c r="B85" s="24"/>
      <c r="C85" s="35" t="s">
        <v>97</v>
      </c>
      <c r="D85" s="25"/>
      <c r="E85" s="25"/>
      <c r="F85" s="25"/>
      <c r="G85" s="25"/>
      <c r="H85" s="25"/>
      <c r="I85" s="25"/>
      <c r="J85" s="25"/>
      <c r="K85" s="25"/>
      <c r="L85" s="23"/>
    </row>
    <row r="86" spans="1:31" s="2" customFormat="1" ht="16.5" customHeight="1">
      <c r="A86" s="41"/>
      <c r="B86" s="42"/>
      <c r="C86" s="43"/>
      <c r="D86" s="43"/>
      <c r="E86" s="172" t="s">
        <v>98</v>
      </c>
      <c r="F86" s="43"/>
      <c r="G86" s="43"/>
      <c r="H86" s="43"/>
      <c r="I86" s="43"/>
      <c r="J86" s="43"/>
      <c r="K86" s="43"/>
      <c r="L86" s="147"/>
      <c r="S86" s="41"/>
      <c r="T86" s="41"/>
      <c r="U86" s="41"/>
      <c r="V86" s="41"/>
      <c r="W86" s="41"/>
      <c r="X86" s="41"/>
      <c r="Y86" s="41"/>
      <c r="Z86" s="41"/>
      <c r="AA86" s="41"/>
      <c r="AB86" s="41"/>
      <c r="AC86" s="41"/>
      <c r="AD86" s="41"/>
      <c r="AE86" s="41"/>
    </row>
    <row r="87" spans="1:31" s="2" customFormat="1" ht="12" customHeight="1">
      <c r="A87" s="41"/>
      <c r="B87" s="42"/>
      <c r="C87" s="35" t="s">
        <v>99</v>
      </c>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16.5" customHeight="1">
      <c r="A88" s="41"/>
      <c r="B88" s="42"/>
      <c r="C88" s="43"/>
      <c r="D88" s="43"/>
      <c r="E88" s="72" t="str">
        <f>E11</f>
        <v xml:space="preserve">D.1-01 - Zpevněné plochy a zakládání </v>
      </c>
      <c r="F88" s="43"/>
      <c r="G88" s="43"/>
      <c r="H88" s="43"/>
      <c r="I88" s="43"/>
      <c r="J88" s="43"/>
      <c r="K88" s="43"/>
      <c r="L88" s="14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2" customHeight="1">
      <c r="A90" s="41"/>
      <c r="B90" s="42"/>
      <c r="C90" s="35" t="s">
        <v>21</v>
      </c>
      <c r="D90" s="43"/>
      <c r="E90" s="43"/>
      <c r="F90" s="30" t="str">
        <f>F14</f>
        <v>parc.č. 3866/1 v k.ú. Ústí n.L.</v>
      </c>
      <c r="G90" s="43"/>
      <c r="H90" s="43"/>
      <c r="I90" s="35" t="s">
        <v>23</v>
      </c>
      <c r="J90" s="75" t="str">
        <f>IF(J14="","",J14)</f>
        <v>29. 1. 2024</v>
      </c>
      <c r="K90" s="43"/>
      <c r="L90" s="147"/>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15.15" customHeight="1">
      <c r="A92" s="41"/>
      <c r="B92" s="42"/>
      <c r="C92" s="35" t="s">
        <v>25</v>
      </c>
      <c r="D92" s="43"/>
      <c r="E92" s="43"/>
      <c r="F92" s="30" t="str">
        <f>E17</f>
        <v>Městské služby Ústí nad Labem, p.o.</v>
      </c>
      <c r="G92" s="43"/>
      <c r="H92" s="43"/>
      <c r="I92" s="35" t="s">
        <v>33</v>
      </c>
      <c r="J92" s="39" t="str">
        <f>E23</f>
        <v>Specta, s.r.o.</v>
      </c>
      <c r="K92" s="43"/>
      <c r="L92" s="147"/>
      <c r="S92" s="41"/>
      <c r="T92" s="41"/>
      <c r="U92" s="41"/>
      <c r="V92" s="41"/>
      <c r="W92" s="41"/>
      <c r="X92" s="41"/>
      <c r="Y92" s="41"/>
      <c r="Z92" s="41"/>
      <c r="AA92" s="41"/>
      <c r="AB92" s="41"/>
      <c r="AC92" s="41"/>
      <c r="AD92" s="41"/>
      <c r="AE92" s="41"/>
    </row>
    <row r="93" spans="1:31" s="2" customFormat="1" ht="15.15" customHeight="1">
      <c r="A93" s="41"/>
      <c r="B93" s="42"/>
      <c r="C93" s="35" t="s">
        <v>31</v>
      </c>
      <c r="D93" s="43"/>
      <c r="E93" s="43"/>
      <c r="F93" s="30" t="str">
        <f>IF(E20="","",E20)</f>
        <v>Vyplň údaj</v>
      </c>
      <c r="G93" s="43"/>
      <c r="H93" s="43"/>
      <c r="I93" s="35" t="s">
        <v>38</v>
      </c>
      <c r="J93" s="39" t="str">
        <f>E26</f>
        <v>Specta, s.r.o.</v>
      </c>
      <c r="K93" s="43"/>
      <c r="L93" s="147"/>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43"/>
      <c r="J94" s="43"/>
      <c r="K94" s="43"/>
      <c r="L94" s="147"/>
      <c r="S94" s="41"/>
      <c r="T94" s="41"/>
      <c r="U94" s="41"/>
      <c r="V94" s="41"/>
      <c r="W94" s="41"/>
      <c r="X94" s="41"/>
      <c r="Y94" s="41"/>
      <c r="Z94" s="41"/>
      <c r="AA94" s="41"/>
      <c r="AB94" s="41"/>
      <c r="AC94" s="41"/>
      <c r="AD94" s="41"/>
      <c r="AE94" s="41"/>
    </row>
    <row r="95" spans="1:31" s="11" customFormat="1" ht="29.25" customHeight="1">
      <c r="A95" s="188"/>
      <c r="B95" s="189"/>
      <c r="C95" s="190" t="s">
        <v>117</v>
      </c>
      <c r="D95" s="191" t="s">
        <v>60</v>
      </c>
      <c r="E95" s="191" t="s">
        <v>56</v>
      </c>
      <c r="F95" s="191" t="s">
        <v>57</v>
      </c>
      <c r="G95" s="191" t="s">
        <v>118</v>
      </c>
      <c r="H95" s="191" t="s">
        <v>119</v>
      </c>
      <c r="I95" s="191" t="s">
        <v>120</v>
      </c>
      <c r="J95" s="191" t="s">
        <v>103</v>
      </c>
      <c r="K95" s="192" t="s">
        <v>121</v>
      </c>
      <c r="L95" s="193"/>
      <c r="M95" s="95" t="s">
        <v>19</v>
      </c>
      <c r="N95" s="96" t="s">
        <v>45</v>
      </c>
      <c r="O95" s="96" t="s">
        <v>122</v>
      </c>
      <c r="P95" s="96" t="s">
        <v>123</v>
      </c>
      <c r="Q95" s="96" t="s">
        <v>124</v>
      </c>
      <c r="R95" s="96" t="s">
        <v>125</v>
      </c>
      <c r="S95" s="96" t="s">
        <v>126</v>
      </c>
      <c r="T95" s="97" t="s">
        <v>127</v>
      </c>
      <c r="U95" s="188"/>
      <c r="V95" s="188"/>
      <c r="W95" s="188"/>
      <c r="X95" s="188"/>
      <c r="Y95" s="188"/>
      <c r="Z95" s="188"/>
      <c r="AA95" s="188"/>
      <c r="AB95" s="188"/>
      <c r="AC95" s="188"/>
      <c r="AD95" s="188"/>
      <c r="AE95" s="188"/>
    </row>
    <row r="96" spans="1:63" s="2" customFormat="1" ht="22.8" customHeight="1">
      <c r="A96" s="41"/>
      <c r="B96" s="42"/>
      <c r="C96" s="102" t="s">
        <v>128</v>
      </c>
      <c r="D96" s="43"/>
      <c r="E96" s="43"/>
      <c r="F96" s="43"/>
      <c r="G96" s="43"/>
      <c r="H96" s="43"/>
      <c r="I96" s="43"/>
      <c r="J96" s="194">
        <f>BK96</f>
        <v>0</v>
      </c>
      <c r="K96" s="43"/>
      <c r="L96" s="47"/>
      <c r="M96" s="98"/>
      <c r="N96" s="195"/>
      <c r="O96" s="99"/>
      <c r="P96" s="196">
        <f>P97+P278+P299</f>
        <v>0</v>
      </c>
      <c r="Q96" s="99"/>
      <c r="R96" s="196">
        <f>R97+R278+R299</f>
        <v>139.82039058000004</v>
      </c>
      <c r="S96" s="99"/>
      <c r="T96" s="197">
        <f>T97+T278+T299</f>
        <v>0</v>
      </c>
      <c r="U96" s="41"/>
      <c r="V96" s="41"/>
      <c r="W96" s="41"/>
      <c r="X96" s="41"/>
      <c r="Y96" s="41"/>
      <c r="Z96" s="41"/>
      <c r="AA96" s="41"/>
      <c r="AB96" s="41"/>
      <c r="AC96" s="41"/>
      <c r="AD96" s="41"/>
      <c r="AE96" s="41"/>
      <c r="AT96" s="20" t="s">
        <v>74</v>
      </c>
      <c r="AU96" s="20" t="s">
        <v>104</v>
      </c>
      <c r="BK96" s="198">
        <f>BK97+BK278+BK299</f>
        <v>0</v>
      </c>
    </row>
    <row r="97" spans="1:63" s="12" customFormat="1" ht="25.9" customHeight="1">
      <c r="A97" s="12"/>
      <c r="B97" s="199"/>
      <c r="C97" s="200"/>
      <c r="D97" s="201" t="s">
        <v>74</v>
      </c>
      <c r="E97" s="202" t="s">
        <v>129</v>
      </c>
      <c r="F97" s="202" t="s">
        <v>130</v>
      </c>
      <c r="G97" s="200"/>
      <c r="H97" s="200"/>
      <c r="I97" s="203"/>
      <c r="J97" s="204">
        <f>BK97</f>
        <v>0</v>
      </c>
      <c r="K97" s="200"/>
      <c r="L97" s="205"/>
      <c r="M97" s="206"/>
      <c r="N97" s="207"/>
      <c r="O97" s="207"/>
      <c r="P97" s="208">
        <f>P98+P175+P210+P218+P253+P274</f>
        <v>0</v>
      </c>
      <c r="Q97" s="207"/>
      <c r="R97" s="208">
        <f>R98+R175+R210+R218+R253+R274</f>
        <v>139.82039058000004</v>
      </c>
      <c r="S97" s="207"/>
      <c r="T97" s="209">
        <f>T98+T175+T210+T218+T253+T274</f>
        <v>0</v>
      </c>
      <c r="U97" s="12"/>
      <c r="V97" s="12"/>
      <c r="W97" s="12"/>
      <c r="X97" s="12"/>
      <c r="Y97" s="12"/>
      <c r="Z97" s="12"/>
      <c r="AA97" s="12"/>
      <c r="AB97" s="12"/>
      <c r="AC97" s="12"/>
      <c r="AD97" s="12"/>
      <c r="AE97" s="12"/>
      <c r="AR97" s="210" t="s">
        <v>82</v>
      </c>
      <c r="AT97" s="211" t="s">
        <v>74</v>
      </c>
      <c r="AU97" s="211" t="s">
        <v>75</v>
      </c>
      <c r="AY97" s="210" t="s">
        <v>131</v>
      </c>
      <c r="BK97" s="212">
        <f>BK98+BK175+BK210+BK218+BK253+BK274</f>
        <v>0</v>
      </c>
    </row>
    <row r="98" spans="1:63" s="12" customFormat="1" ht="22.8" customHeight="1">
      <c r="A98" s="12"/>
      <c r="B98" s="199"/>
      <c r="C98" s="200"/>
      <c r="D98" s="201" t="s">
        <v>74</v>
      </c>
      <c r="E98" s="213" t="s">
        <v>82</v>
      </c>
      <c r="F98" s="213" t="s">
        <v>132</v>
      </c>
      <c r="G98" s="200"/>
      <c r="H98" s="200"/>
      <c r="I98" s="203"/>
      <c r="J98" s="214">
        <f>BK98</f>
        <v>0</v>
      </c>
      <c r="K98" s="200"/>
      <c r="L98" s="205"/>
      <c r="M98" s="206"/>
      <c r="N98" s="207"/>
      <c r="O98" s="207"/>
      <c r="P98" s="208">
        <f>SUM(P99:P174)</f>
        <v>0</v>
      </c>
      <c r="Q98" s="207"/>
      <c r="R98" s="208">
        <f>SUM(R99:R174)</f>
        <v>0.24212</v>
      </c>
      <c r="S98" s="207"/>
      <c r="T98" s="209">
        <f>SUM(T99:T174)</f>
        <v>0</v>
      </c>
      <c r="U98" s="12"/>
      <c r="V98" s="12"/>
      <c r="W98" s="12"/>
      <c r="X98" s="12"/>
      <c r="Y98" s="12"/>
      <c r="Z98" s="12"/>
      <c r="AA98" s="12"/>
      <c r="AB98" s="12"/>
      <c r="AC98" s="12"/>
      <c r="AD98" s="12"/>
      <c r="AE98" s="12"/>
      <c r="AR98" s="210" t="s">
        <v>82</v>
      </c>
      <c r="AT98" s="211" t="s">
        <v>74</v>
      </c>
      <c r="AU98" s="211" t="s">
        <v>82</v>
      </c>
      <c r="AY98" s="210" t="s">
        <v>131</v>
      </c>
      <c r="BK98" s="212">
        <f>SUM(BK99:BK174)</f>
        <v>0</v>
      </c>
    </row>
    <row r="99" spans="1:65" s="2" customFormat="1" ht="16.5" customHeight="1">
      <c r="A99" s="41"/>
      <c r="B99" s="42"/>
      <c r="C99" s="215" t="s">
        <v>82</v>
      </c>
      <c r="D99" s="215" t="s">
        <v>133</v>
      </c>
      <c r="E99" s="216" t="s">
        <v>134</v>
      </c>
      <c r="F99" s="217" t="s">
        <v>135</v>
      </c>
      <c r="G99" s="218" t="s">
        <v>136</v>
      </c>
      <c r="H99" s="219">
        <v>4</v>
      </c>
      <c r="I99" s="220"/>
      <c r="J99" s="221">
        <f>ROUND(I99*H99,2)</f>
        <v>0</v>
      </c>
      <c r="K99" s="217" t="s">
        <v>137</v>
      </c>
      <c r="L99" s="47"/>
      <c r="M99" s="222" t="s">
        <v>19</v>
      </c>
      <c r="N99" s="223" t="s">
        <v>46</v>
      </c>
      <c r="O99" s="87"/>
      <c r="P99" s="224">
        <f>O99*H99</f>
        <v>0</v>
      </c>
      <c r="Q99" s="224">
        <v>0.06053</v>
      </c>
      <c r="R99" s="224">
        <f>Q99*H99</f>
        <v>0.24212</v>
      </c>
      <c r="S99" s="224">
        <v>0</v>
      </c>
      <c r="T99" s="225">
        <f>S99*H99</f>
        <v>0</v>
      </c>
      <c r="U99" s="41"/>
      <c r="V99" s="41"/>
      <c r="W99" s="41"/>
      <c r="X99" s="41"/>
      <c r="Y99" s="41"/>
      <c r="Z99" s="41"/>
      <c r="AA99" s="41"/>
      <c r="AB99" s="41"/>
      <c r="AC99" s="41"/>
      <c r="AD99" s="41"/>
      <c r="AE99" s="41"/>
      <c r="AR99" s="226" t="s">
        <v>138</v>
      </c>
      <c r="AT99" s="226" t="s">
        <v>133</v>
      </c>
      <c r="AU99" s="226" t="s">
        <v>84</v>
      </c>
      <c r="AY99" s="20" t="s">
        <v>131</v>
      </c>
      <c r="BE99" s="227">
        <f>IF(N99="základní",J99,0)</f>
        <v>0</v>
      </c>
      <c r="BF99" s="227">
        <f>IF(N99="snížená",J99,0)</f>
        <v>0</v>
      </c>
      <c r="BG99" s="227">
        <f>IF(N99="zákl. přenesená",J99,0)</f>
        <v>0</v>
      </c>
      <c r="BH99" s="227">
        <f>IF(N99="sníž. přenesená",J99,0)</f>
        <v>0</v>
      </c>
      <c r="BI99" s="227">
        <f>IF(N99="nulová",J99,0)</f>
        <v>0</v>
      </c>
      <c r="BJ99" s="20" t="s">
        <v>82</v>
      </c>
      <c r="BK99" s="227">
        <f>ROUND(I99*H99,2)</f>
        <v>0</v>
      </c>
      <c r="BL99" s="20" t="s">
        <v>138</v>
      </c>
      <c r="BM99" s="226" t="s">
        <v>139</v>
      </c>
    </row>
    <row r="100" spans="1:47" s="2" customFormat="1" ht="12">
      <c r="A100" s="41"/>
      <c r="B100" s="42"/>
      <c r="C100" s="43"/>
      <c r="D100" s="228" t="s">
        <v>140</v>
      </c>
      <c r="E100" s="43"/>
      <c r="F100" s="229" t="s">
        <v>141</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20" t="s">
        <v>140</v>
      </c>
      <c r="AU100" s="20" t="s">
        <v>84</v>
      </c>
    </row>
    <row r="101" spans="1:47" s="2" customFormat="1" ht="12">
      <c r="A101" s="41"/>
      <c r="B101" s="42"/>
      <c r="C101" s="43"/>
      <c r="D101" s="233" t="s">
        <v>142</v>
      </c>
      <c r="E101" s="43"/>
      <c r="F101" s="234" t="s">
        <v>143</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20" t="s">
        <v>142</v>
      </c>
      <c r="AU101" s="20" t="s">
        <v>84</v>
      </c>
    </row>
    <row r="102" spans="1:51" s="13" customFormat="1" ht="12">
      <c r="A102" s="13"/>
      <c r="B102" s="235"/>
      <c r="C102" s="236"/>
      <c r="D102" s="228" t="s">
        <v>144</v>
      </c>
      <c r="E102" s="237" t="s">
        <v>19</v>
      </c>
      <c r="F102" s="238" t="s">
        <v>145</v>
      </c>
      <c r="G102" s="236"/>
      <c r="H102" s="237" t="s">
        <v>19</v>
      </c>
      <c r="I102" s="239"/>
      <c r="J102" s="236"/>
      <c r="K102" s="236"/>
      <c r="L102" s="240"/>
      <c r="M102" s="241"/>
      <c r="N102" s="242"/>
      <c r="O102" s="242"/>
      <c r="P102" s="242"/>
      <c r="Q102" s="242"/>
      <c r="R102" s="242"/>
      <c r="S102" s="242"/>
      <c r="T102" s="243"/>
      <c r="U102" s="13"/>
      <c r="V102" s="13"/>
      <c r="W102" s="13"/>
      <c r="X102" s="13"/>
      <c r="Y102" s="13"/>
      <c r="Z102" s="13"/>
      <c r="AA102" s="13"/>
      <c r="AB102" s="13"/>
      <c r="AC102" s="13"/>
      <c r="AD102" s="13"/>
      <c r="AE102" s="13"/>
      <c r="AT102" s="244" t="s">
        <v>144</v>
      </c>
      <c r="AU102" s="244" t="s">
        <v>84</v>
      </c>
      <c r="AV102" s="13" t="s">
        <v>82</v>
      </c>
      <c r="AW102" s="13" t="s">
        <v>37</v>
      </c>
      <c r="AX102" s="13" t="s">
        <v>75</v>
      </c>
      <c r="AY102" s="244" t="s">
        <v>131</v>
      </c>
    </row>
    <row r="103" spans="1:51" s="14" customFormat="1" ht="12">
      <c r="A103" s="14"/>
      <c r="B103" s="245"/>
      <c r="C103" s="246"/>
      <c r="D103" s="228" t="s">
        <v>144</v>
      </c>
      <c r="E103" s="247" t="s">
        <v>19</v>
      </c>
      <c r="F103" s="248" t="s">
        <v>146</v>
      </c>
      <c r="G103" s="246"/>
      <c r="H103" s="249">
        <v>4</v>
      </c>
      <c r="I103" s="250"/>
      <c r="J103" s="246"/>
      <c r="K103" s="246"/>
      <c r="L103" s="251"/>
      <c r="M103" s="252"/>
      <c r="N103" s="253"/>
      <c r="O103" s="253"/>
      <c r="P103" s="253"/>
      <c r="Q103" s="253"/>
      <c r="R103" s="253"/>
      <c r="S103" s="253"/>
      <c r="T103" s="254"/>
      <c r="U103" s="14"/>
      <c r="V103" s="14"/>
      <c r="W103" s="14"/>
      <c r="X103" s="14"/>
      <c r="Y103" s="14"/>
      <c r="Z103" s="14"/>
      <c r="AA103" s="14"/>
      <c r="AB103" s="14"/>
      <c r="AC103" s="14"/>
      <c r="AD103" s="14"/>
      <c r="AE103" s="14"/>
      <c r="AT103" s="255" t="s">
        <v>144</v>
      </c>
      <c r="AU103" s="255" t="s">
        <v>84</v>
      </c>
      <c r="AV103" s="14" t="s">
        <v>84</v>
      </c>
      <c r="AW103" s="14" t="s">
        <v>37</v>
      </c>
      <c r="AX103" s="14" t="s">
        <v>75</v>
      </c>
      <c r="AY103" s="255" t="s">
        <v>131</v>
      </c>
    </row>
    <row r="104" spans="1:51" s="15" customFormat="1" ht="12">
      <c r="A104" s="15"/>
      <c r="B104" s="256"/>
      <c r="C104" s="257"/>
      <c r="D104" s="228" t="s">
        <v>144</v>
      </c>
      <c r="E104" s="258" t="s">
        <v>19</v>
      </c>
      <c r="F104" s="259" t="s">
        <v>147</v>
      </c>
      <c r="G104" s="257"/>
      <c r="H104" s="260">
        <v>4</v>
      </c>
      <c r="I104" s="261"/>
      <c r="J104" s="257"/>
      <c r="K104" s="257"/>
      <c r="L104" s="262"/>
      <c r="M104" s="263"/>
      <c r="N104" s="264"/>
      <c r="O104" s="264"/>
      <c r="P104" s="264"/>
      <c r="Q104" s="264"/>
      <c r="R104" s="264"/>
      <c r="S104" s="264"/>
      <c r="T104" s="265"/>
      <c r="U104" s="15"/>
      <c r="V104" s="15"/>
      <c r="W104" s="15"/>
      <c r="X104" s="15"/>
      <c r="Y104" s="15"/>
      <c r="Z104" s="15"/>
      <c r="AA104" s="15"/>
      <c r="AB104" s="15"/>
      <c r="AC104" s="15"/>
      <c r="AD104" s="15"/>
      <c r="AE104" s="15"/>
      <c r="AT104" s="266" t="s">
        <v>144</v>
      </c>
      <c r="AU104" s="266" t="s">
        <v>84</v>
      </c>
      <c r="AV104" s="15" t="s">
        <v>138</v>
      </c>
      <c r="AW104" s="15" t="s">
        <v>37</v>
      </c>
      <c r="AX104" s="15" t="s">
        <v>82</v>
      </c>
      <c r="AY104" s="266" t="s">
        <v>131</v>
      </c>
    </row>
    <row r="105" spans="1:65" s="2" customFormat="1" ht="16.5" customHeight="1">
      <c r="A105" s="41"/>
      <c r="B105" s="42"/>
      <c r="C105" s="215" t="s">
        <v>84</v>
      </c>
      <c r="D105" s="215" t="s">
        <v>133</v>
      </c>
      <c r="E105" s="216" t="s">
        <v>148</v>
      </c>
      <c r="F105" s="217" t="s">
        <v>149</v>
      </c>
      <c r="G105" s="218" t="s">
        <v>150</v>
      </c>
      <c r="H105" s="219">
        <v>287.9</v>
      </c>
      <c r="I105" s="220"/>
      <c r="J105" s="221">
        <f>ROUND(I105*H105,2)</f>
        <v>0</v>
      </c>
      <c r="K105" s="217" t="s">
        <v>137</v>
      </c>
      <c r="L105" s="47"/>
      <c r="M105" s="222" t="s">
        <v>19</v>
      </c>
      <c r="N105" s="223" t="s">
        <v>46</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138</v>
      </c>
      <c r="AT105" s="226" t="s">
        <v>133</v>
      </c>
      <c r="AU105" s="226" t="s">
        <v>84</v>
      </c>
      <c r="AY105" s="20" t="s">
        <v>131</v>
      </c>
      <c r="BE105" s="227">
        <f>IF(N105="základní",J105,0)</f>
        <v>0</v>
      </c>
      <c r="BF105" s="227">
        <f>IF(N105="snížená",J105,0)</f>
        <v>0</v>
      </c>
      <c r="BG105" s="227">
        <f>IF(N105="zákl. přenesená",J105,0)</f>
        <v>0</v>
      </c>
      <c r="BH105" s="227">
        <f>IF(N105="sníž. přenesená",J105,0)</f>
        <v>0</v>
      </c>
      <c r="BI105" s="227">
        <f>IF(N105="nulová",J105,0)</f>
        <v>0</v>
      </c>
      <c r="BJ105" s="20" t="s">
        <v>82</v>
      </c>
      <c r="BK105" s="227">
        <f>ROUND(I105*H105,2)</f>
        <v>0</v>
      </c>
      <c r="BL105" s="20" t="s">
        <v>138</v>
      </c>
      <c r="BM105" s="226" t="s">
        <v>151</v>
      </c>
    </row>
    <row r="106" spans="1:47" s="2" customFormat="1" ht="12">
      <c r="A106" s="41"/>
      <c r="B106" s="42"/>
      <c r="C106" s="43"/>
      <c r="D106" s="228" t="s">
        <v>140</v>
      </c>
      <c r="E106" s="43"/>
      <c r="F106" s="229" t="s">
        <v>152</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20" t="s">
        <v>140</v>
      </c>
      <c r="AU106" s="20" t="s">
        <v>84</v>
      </c>
    </row>
    <row r="107" spans="1:47" s="2" customFormat="1" ht="12">
      <c r="A107" s="41"/>
      <c r="B107" s="42"/>
      <c r="C107" s="43"/>
      <c r="D107" s="233" t="s">
        <v>142</v>
      </c>
      <c r="E107" s="43"/>
      <c r="F107" s="234" t="s">
        <v>153</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20" t="s">
        <v>142</v>
      </c>
      <c r="AU107" s="20" t="s">
        <v>84</v>
      </c>
    </row>
    <row r="108" spans="1:51" s="13" customFormat="1" ht="12">
      <c r="A108" s="13"/>
      <c r="B108" s="235"/>
      <c r="C108" s="236"/>
      <c r="D108" s="228" t="s">
        <v>144</v>
      </c>
      <c r="E108" s="237" t="s">
        <v>19</v>
      </c>
      <c r="F108" s="238" t="s">
        <v>154</v>
      </c>
      <c r="G108" s="236"/>
      <c r="H108" s="237" t="s">
        <v>19</v>
      </c>
      <c r="I108" s="239"/>
      <c r="J108" s="236"/>
      <c r="K108" s="236"/>
      <c r="L108" s="240"/>
      <c r="M108" s="241"/>
      <c r="N108" s="242"/>
      <c r="O108" s="242"/>
      <c r="P108" s="242"/>
      <c r="Q108" s="242"/>
      <c r="R108" s="242"/>
      <c r="S108" s="242"/>
      <c r="T108" s="243"/>
      <c r="U108" s="13"/>
      <c r="V108" s="13"/>
      <c r="W108" s="13"/>
      <c r="X108" s="13"/>
      <c r="Y108" s="13"/>
      <c r="Z108" s="13"/>
      <c r="AA108" s="13"/>
      <c r="AB108" s="13"/>
      <c r="AC108" s="13"/>
      <c r="AD108" s="13"/>
      <c r="AE108" s="13"/>
      <c r="AT108" s="244" t="s">
        <v>144</v>
      </c>
      <c r="AU108" s="244" t="s">
        <v>84</v>
      </c>
      <c r="AV108" s="13" t="s">
        <v>82</v>
      </c>
      <c r="AW108" s="13" t="s">
        <v>37</v>
      </c>
      <c r="AX108" s="13" t="s">
        <v>75</v>
      </c>
      <c r="AY108" s="244" t="s">
        <v>131</v>
      </c>
    </row>
    <row r="109" spans="1:51" s="14" customFormat="1" ht="12">
      <c r="A109" s="14"/>
      <c r="B109" s="245"/>
      <c r="C109" s="246"/>
      <c r="D109" s="228" t="s">
        <v>144</v>
      </c>
      <c r="E109" s="247" t="s">
        <v>19</v>
      </c>
      <c r="F109" s="248" t="s">
        <v>155</v>
      </c>
      <c r="G109" s="246"/>
      <c r="H109" s="249">
        <v>265.6</v>
      </c>
      <c r="I109" s="250"/>
      <c r="J109" s="246"/>
      <c r="K109" s="246"/>
      <c r="L109" s="251"/>
      <c r="M109" s="252"/>
      <c r="N109" s="253"/>
      <c r="O109" s="253"/>
      <c r="P109" s="253"/>
      <c r="Q109" s="253"/>
      <c r="R109" s="253"/>
      <c r="S109" s="253"/>
      <c r="T109" s="254"/>
      <c r="U109" s="14"/>
      <c r="V109" s="14"/>
      <c r="W109" s="14"/>
      <c r="X109" s="14"/>
      <c r="Y109" s="14"/>
      <c r="Z109" s="14"/>
      <c r="AA109" s="14"/>
      <c r="AB109" s="14"/>
      <c r="AC109" s="14"/>
      <c r="AD109" s="14"/>
      <c r="AE109" s="14"/>
      <c r="AT109" s="255" t="s">
        <v>144</v>
      </c>
      <c r="AU109" s="255" t="s">
        <v>84</v>
      </c>
      <c r="AV109" s="14" t="s">
        <v>84</v>
      </c>
      <c r="AW109" s="14" t="s">
        <v>37</v>
      </c>
      <c r="AX109" s="14" t="s">
        <v>75</v>
      </c>
      <c r="AY109" s="255" t="s">
        <v>131</v>
      </c>
    </row>
    <row r="110" spans="1:51" s="16" customFormat="1" ht="12">
      <c r="A110" s="16"/>
      <c r="B110" s="267"/>
      <c r="C110" s="268"/>
      <c r="D110" s="228" t="s">
        <v>144</v>
      </c>
      <c r="E110" s="269" t="s">
        <v>19</v>
      </c>
      <c r="F110" s="270" t="s">
        <v>156</v>
      </c>
      <c r="G110" s="268"/>
      <c r="H110" s="271">
        <v>265.6</v>
      </c>
      <c r="I110" s="272"/>
      <c r="J110" s="268"/>
      <c r="K110" s="268"/>
      <c r="L110" s="273"/>
      <c r="M110" s="274"/>
      <c r="N110" s="275"/>
      <c r="O110" s="275"/>
      <c r="P110" s="275"/>
      <c r="Q110" s="275"/>
      <c r="R110" s="275"/>
      <c r="S110" s="275"/>
      <c r="T110" s="276"/>
      <c r="U110" s="16"/>
      <c r="V110" s="16"/>
      <c r="W110" s="16"/>
      <c r="X110" s="16"/>
      <c r="Y110" s="16"/>
      <c r="Z110" s="16"/>
      <c r="AA110" s="16"/>
      <c r="AB110" s="16"/>
      <c r="AC110" s="16"/>
      <c r="AD110" s="16"/>
      <c r="AE110" s="16"/>
      <c r="AT110" s="277" t="s">
        <v>144</v>
      </c>
      <c r="AU110" s="277" t="s">
        <v>84</v>
      </c>
      <c r="AV110" s="16" t="s">
        <v>157</v>
      </c>
      <c r="AW110" s="16" t="s">
        <v>37</v>
      </c>
      <c r="AX110" s="16" t="s">
        <v>75</v>
      </c>
      <c r="AY110" s="277" t="s">
        <v>131</v>
      </c>
    </row>
    <row r="111" spans="1:51" s="13" customFormat="1" ht="12">
      <c r="A111" s="13"/>
      <c r="B111" s="235"/>
      <c r="C111" s="236"/>
      <c r="D111" s="228" t="s">
        <v>144</v>
      </c>
      <c r="E111" s="237" t="s">
        <v>19</v>
      </c>
      <c r="F111" s="238" t="s">
        <v>158</v>
      </c>
      <c r="G111" s="236"/>
      <c r="H111" s="237" t="s">
        <v>19</v>
      </c>
      <c r="I111" s="239"/>
      <c r="J111" s="236"/>
      <c r="K111" s="236"/>
      <c r="L111" s="240"/>
      <c r="M111" s="241"/>
      <c r="N111" s="242"/>
      <c r="O111" s="242"/>
      <c r="P111" s="242"/>
      <c r="Q111" s="242"/>
      <c r="R111" s="242"/>
      <c r="S111" s="242"/>
      <c r="T111" s="243"/>
      <c r="U111" s="13"/>
      <c r="V111" s="13"/>
      <c r="W111" s="13"/>
      <c r="X111" s="13"/>
      <c r="Y111" s="13"/>
      <c r="Z111" s="13"/>
      <c r="AA111" s="13"/>
      <c r="AB111" s="13"/>
      <c r="AC111" s="13"/>
      <c r="AD111" s="13"/>
      <c r="AE111" s="13"/>
      <c r="AT111" s="244" t="s">
        <v>144</v>
      </c>
      <c r="AU111" s="244" t="s">
        <v>84</v>
      </c>
      <c r="AV111" s="13" t="s">
        <v>82</v>
      </c>
      <c r="AW111" s="13" t="s">
        <v>37</v>
      </c>
      <c r="AX111" s="13" t="s">
        <v>75</v>
      </c>
      <c r="AY111" s="244" t="s">
        <v>131</v>
      </c>
    </row>
    <row r="112" spans="1:51" s="14" customFormat="1" ht="12">
      <c r="A112" s="14"/>
      <c r="B112" s="245"/>
      <c r="C112" s="246"/>
      <c r="D112" s="228" t="s">
        <v>144</v>
      </c>
      <c r="E112" s="247" t="s">
        <v>19</v>
      </c>
      <c r="F112" s="248" t="s">
        <v>159</v>
      </c>
      <c r="G112" s="246"/>
      <c r="H112" s="249">
        <v>16.8</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144</v>
      </c>
      <c r="AU112" s="255" t="s">
        <v>84</v>
      </c>
      <c r="AV112" s="14" t="s">
        <v>84</v>
      </c>
      <c r="AW112" s="14" t="s">
        <v>37</v>
      </c>
      <c r="AX112" s="14" t="s">
        <v>75</v>
      </c>
      <c r="AY112" s="255" t="s">
        <v>131</v>
      </c>
    </row>
    <row r="113" spans="1:51" s="14" customFormat="1" ht="12">
      <c r="A113" s="14"/>
      <c r="B113" s="245"/>
      <c r="C113" s="246"/>
      <c r="D113" s="228" t="s">
        <v>144</v>
      </c>
      <c r="E113" s="247" t="s">
        <v>19</v>
      </c>
      <c r="F113" s="248" t="s">
        <v>160</v>
      </c>
      <c r="G113" s="246"/>
      <c r="H113" s="249">
        <v>5.5</v>
      </c>
      <c r="I113" s="250"/>
      <c r="J113" s="246"/>
      <c r="K113" s="246"/>
      <c r="L113" s="251"/>
      <c r="M113" s="252"/>
      <c r="N113" s="253"/>
      <c r="O113" s="253"/>
      <c r="P113" s="253"/>
      <c r="Q113" s="253"/>
      <c r="R113" s="253"/>
      <c r="S113" s="253"/>
      <c r="T113" s="254"/>
      <c r="U113" s="14"/>
      <c r="V113" s="14"/>
      <c r="W113" s="14"/>
      <c r="X113" s="14"/>
      <c r="Y113" s="14"/>
      <c r="Z113" s="14"/>
      <c r="AA113" s="14"/>
      <c r="AB113" s="14"/>
      <c r="AC113" s="14"/>
      <c r="AD113" s="14"/>
      <c r="AE113" s="14"/>
      <c r="AT113" s="255" t="s">
        <v>144</v>
      </c>
      <c r="AU113" s="255" t="s">
        <v>84</v>
      </c>
      <c r="AV113" s="14" t="s">
        <v>84</v>
      </c>
      <c r="AW113" s="14" t="s">
        <v>37</v>
      </c>
      <c r="AX113" s="14" t="s">
        <v>75</v>
      </c>
      <c r="AY113" s="255" t="s">
        <v>131</v>
      </c>
    </row>
    <row r="114" spans="1:51" s="16" customFormat="1" ht="12">
      <c r="A114" s="16"/>
      <c r="B114" s="267"/>
      <c r="C114" s="268"/>
      <c r="D114" s="228" t="s">
        <v>144</v>
      </c>
      <c r="E114" s="269" t="s">
        <v>19</v>
      </c>
      <c r="F114" s="270" t="s">
        <v>156</v>
      </c>
      <c r="G114" s="268"/>
      <c r="H114" s="271">
        <v>22.3</v>
      </c>
      <c r="I114" s="272"/>
      <c r="J114" s="268"/>
      <c r="K114" s="268"/>
      <c r="L114" s="273"/>
      <c r="M114" s="274"/>
      <c r="N114" s="275"/>
      <c r="O114" s="275"/>
      <c r="P114" s="275"/>
      <c r="Q114" s="275"/>
      <c r="R114" s="275"/>
      <c r="S114" s="275"/>
      <c r="T114" s="276"/>
      <c r="U114" s="16"/>
      <c r="V114" s="16"/>
      <c r="W114" s="16"/>
      <c r="X114" s="16"/>
      <c r="Y114" s="16"/>
      <c r="Z114" s="16"/>
      <c r="AA114" s="16"/>
      <c r="AB114" s="16"/>
      <c r="AC114" s="16"/>
      <c r="AD114" s="16"/>
      <c r="AE114" s="16"/>
      <c r="AT114" s="277" t="s">
        <v>144</v>
      </c>
      <c r="AU114" s="277" t="s">
        <v>84</v>
      </c>
      <c r="AV114" s="16" t="s">
        <v>157</v>
      </c>
      <c r="AW114" s="16" t="s">
        <v>37</v>
      </c>
      <c r="AX114" s="16" t="s">
        <v>75</v>
      </c>
      <c r="AY114" s="277" t="s">
        <v>131</v>
      </c>
    </row>
    <row r="115" spans="1:51" s="15" customFormat="1" ht="12">
      <c r="A115" s="15"/>
      <c r="B115" s="256"/>
      <c r="C115" s="257"/>
      <c r="D115" s="228" t="s">
        <v>144</v>
      </c>
      <c r="E115" s="258" t="s">
        <v>19</v>
      </c>
      <c r="F115" s="259" t="s">
        <v>147</v>
      </c>
      <c r="G115" s="257"/>
      <c r="H115" s="260">
        <v>287.90000000000003</v>
      </c>
      <c r="I115" s="261"/>
      <c r="J115" s="257"/>
      <c r="K115" s="257"/>
      <c r="L115" s="262"/>
      <c r="M115" s="263"/>
      <c r="N115" s="264"/>
      <c r="O115" s="264"/>
      <c r="P115" s="264"/>
      <c r="Q115" s="264"/>
      <c r="R115" s="264"/>
      <c r="S115" s="264"/>
      <c r="T115" s="265"/>
      <c r="U115" s="15"/>
      <c r="V115" s="15"/>
      <c r="W115" s="15"/>
      <c r="X115" s="15"/>
      <c r="Y115" s="15"/>
      <c r="Z115" s="15"/>
      <c r="AA115" s="15"/>
      <c r="AB115" s="15"/>
      <c r="AC115" s="15"/>
      <c r="AD115" s="15"/>
      <c r="AE115" s="15"/>
      <c r="AT115" s="266" t="s">
        <v>144</v>
      </c>
      <c r="AU115" s="266" t="s">
        <v>84</v>
      </c>
      <c r="AV115" s="15" t="s">
        <v>138</v>
      </c>
      <c r="AW115" s="15" t="s">
        <v>37</v>
      </c>
      <c r="AX115" s="15" t="s">
        <v>82</v>
      </c>
      <c r="AY115" s="266" t="s">
        <v>131</v>
      </c>
    </row>
    <row r="116" spans="1:65" s="2" customFormat="1" ht="16.5" customHeight="1">
      <c r="A116" s="41"/>
      <c r="B116" s="42"/>
      <c r="C116" s="215" t="s">
        <v>157</v>
      </c>
      <c r="D116" s="215" t="s">
        <v>133</v>
      </c>
      <c r="E116" s="216" t="s">
        <v>161</v>
      </c>
      <c r="F116" s="217" t="s">
        <v>162</v>
      </c>
      <c r="G116" s="218" t="s">
        <v>163</v>
      </c>
      <c r="H116" s="219">
        <v>10.425</v>
      </c>
      <c r="I116" s="220"/>
      <c r="J116" s="221">
        <f>ROUND(I116*H116,2)</f>
        <v>0</v>
      </c>
      <c r="K116" s="217" t="s">
        <v>137</v>
      </c>
      <c r="L116" s="47"/>
      <c r="M116" s="222" t="s">
        <v>19</v>
      </c>
      <c r="N116" s="223" t="s">
        <v>46</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138</v>
      </c>
      <c r="AT116" s="226" t="s">
        <v>133</v>
      </c>
      <c r="AU116" s="226" t="s">
        <v>84</v>
      </c>
      <c r="AY116" s="20" t="s">
        <v>131</v>
      </c>
      <c r="BE116" s="227">
        <f>IF(N116="základní",J116,0)</f>
        <v>0</v>
      </c>
      <c r="BF116" s="227">
        <f>IF(N116="snížená",J116,0)</f>
        <v>0</v>
      </c>
      <c r="BG116" s="227">
        <f>IF(N116="zákl. přenesená",J116,0)</f>
        <v>0</v>
      </c>
      <c r="BH116" s="227">
        <f>IF(N116="sníž. přenesená",J116,0)</f>
        <v>0</v>
      </c>
      <c r="BI116" s="227">
        <f>IF(N116="nulová",J116,0)</f>
        <v>0</v>
      </c>
      <c r="BJ116" s="20" t="s">
        <v>82</v>
      </c>
      <c r="BK116" s="227">
        <f>ROUND(I116*H116,2)</f>
        <v>0</v>
      </c>
      <c r="BL116" s="20" t="s">
        <v>138</v>
      </c>
      <c r="BM116" s="226" t="s">
        <v>164</v>
      </c>
    </row>
    <row r="117" spans="1:47" s="2" customFormat="1" ht="12">
      <c r="A117" s="41"/>
      <c r="B117" s="42"/>
      <c r="C117" s="43"/>
      <c r="D117" s="228" t="s">
        <v>140</v>
      </c>
      <c r="E117" s="43"/>
      <c r="F117" s="229" t="s">
        <v>165</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20" t="s">
        <v>140</v>
      </c>
      <c r="AU117" s="20" t="s">
        <v>84</v>
      </c>
    </row>
    <row r="118" spans="1:47" s="2" customFormat="1" ht="12">
      <c r="A118" s="41"/>
      <c r="B118" s="42"/>
      <c r="C118" s="43"/>
      <c r="D118" s="233" t="s">
        <v>142</v>
      </c>
      <c r="E118" s="43"/>
      <c r="F118" s="234" t="s">
        <v>166</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20" t="s">
        <v>142</v>
      </c>
      <c r="AU118" s="20" t="s">
        <v>84</v>
      </c>
    </row>
    <row r="119" spans="1:51" s="13" customFormat="1" ht="12">
      <c r="A119" s="13"/>
      <c r="B119" s="235"/>
      <c r="C119" s="236"/>
      <c r="D119" s="228" t="s">
        <v>144</v>
      </c>
      <c r="E119" s="237" t="s">
        <v>19</v>
      </c>
      <c r="F119" s="238" t="s">
        <v>154</v>
      </c>
      <c r="G119" s="236"/>
      <c r="H119" s="237" t="s">
        <v>19</v>
      </c>
      <c r="I119" s="239"/>
      <c r="J119" s="236"/>
      <c r="K119" s="236"/>
      <c r="L119" s="240"/>
      <c r="M119" s="241"/>
      <c r="N119" s="242"/>
      <c r="O119" s="242"/>
      <c r="P119" s="242"/>
      <c r="Q119" s="242"/>
      <c r="R119" s="242"/>
      <c r="S119" s="242"/>
      <c r="T119" s="243"/>
      <c r="U119" s="13"/>
      <c r="V119" s="13"/>
      <c r="W119" s="13"/>
      <c r="X119" s="13"/>
      <c r="Y119" s="13"/>
      <c r="Z119" s="13"/>
      <c r="AA119" s="13"/>
      <c r="AB119" s="13"/>
      <c r="AC119" s="13"/>
      <c r="AD119" s="13"/>
      <c r="AE119" s="13"/>
      <c r="AT119" s="244" t="s">
        <v>144</v>
      </c>
      <c r="AU119" s="244" t="s">
        <v>84</v>
      </c>
      <c r="AV119" s="13" t="s">
        <v>82</v>
      </c>
      <c r="AW119" s="13" t="s">
        <v>37</v>
      </c>
      <c r="AX119" s="13" t="s">
        <v>75</v>
      </c>
      <c r="AY119" s="244" t="s">
        <v>131</v>
      </c>
    </row>
    <row r="120" spans="1:51" s="14" customFormat="1" ht="12">
      <c r="A120" s="14"/>
      <c r="B120" s="245"/>
      <c r="C120" s="246"/>
      <c r="D120" s="228" t="s">
        <v>144</v>
      </c>
      <c r="E120" s="247" t="s">
        <v>19</v>
      </c>
      <c r="F120" s="248" t="s">
        <v>167</v>
      </c>
      <c r="G120" s="246"/>
      <c r="H120" s="249">
        <v>9.5</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144</v>
      </c>
      <c r="AU120" s="255" t="s">
        <v>84</v>
      </c>
      <c r="AV120" s="14" t="s">
        <v>84</v>
      </c>
      <c r="AW120" s="14" t="s">
        <v>37</v>
      </c>
      <c r="AX120" s="14" t="s">
        <v>75</v>
      </c>
      <c r="AY120" s="255" t="s">
        <v>131</v>
      </c>
    </row>
    <row r="121" spans="1:51" s="16" customFormat="1" ht="12">
      <c r="A121" s="16"/>
      <c r="B121" s="267"/>
      <c r="C121" s="268"/>
      <c r="D121" s="228" t="s">
        <v>144</v>
      </c>
      <c r="E121" s="269" t="s">
        <v>19</v>
      </c>
      <c r="F121" s="270" t="s">
        <v>156</v>
      </c>
      <c r="G121" s="268"/>
      <c r="H121" s="271">
        <v>9.5</v>
      </c>
      <c r="I121" s="272"/>
      <c r="J121" s="268"/>
      <c r="K121" s="268"/>
      <c r="L121" s="273"/>
      <c r="M121" s="274"/>
      <c r="N121" s="275"/>
      <c r="O121" s="275"/>
      <c r="P121" s="275"/>
      <c r="Q121" s="275"/>
      <c r="R121" s="275"/>
      <c r="S121" s="275"/>
      <c r="T121" s="276"/>
      <c r="U121" s="16"/>
      <c r="V121" s="16"/>
      <c r="W121" s="16"/>
      <c r="X121" s="16"/>
      <c r="Y121" s="16"/>
      <c r="Z121" s="16"/>
      <c r="AA121" s="16"/>
      <c r="AB121" s="16"/>
      <c r="AC121" s="16"/>
      <c r="AD121" s="16"/>
      <c r="AE121" s="16"/>
      <c r="AT121" s="277" t="s">
        <v>144</v>
      </c>
      <c r="AU121" s="277" t="s">
        <v>84</v>
      </c>
      <c r="AV121" s="16" t="s">
        <v>157</v>
      </c>
      <c r="AW121" s="16" t="s">
        <v>37</v>
      </c>
      <c r="AX121" s="16" t="s">
        <v>75</v>
      </c>
      <c r="AY121" s="277" t="s">
        <v>131</v>
      </c>
    </row>
    <row r="122" spans="1:51" s="13" customFormat="1" ht="12">
      <c r="A122" s="13"/>
      <c r="B122" s="235"/>
      <c r="C122" s="236"/>
      <c r="D122" s="228" t="s">
        <v>144</v>
      </c>
      <c r="E122" s="237" t="s">
        <v>19</v>
      </c>
      <c r="F122" s="238" t="s">
        <v>158</v>
      </c>
      <c r="G122" s="236"/>
      <c r="H122" s="237" t="s">
        <v>19</v>
      </c>
      <c r="I122" s="239"/>
      <c r="J122" s="236"/>
      <c r="K122" s="236"/>
      <c r="L122" s="240"/>
      <c r="M122" s="241"/>
      <c r="N122" s="242"/>
      <c r="O122" s="242"/>
      <c r="P122" s="242"/>
      <c r="Q122" s="242"/>
      <c r="R122" s="242"/>
      <c r="S122" s="242"/>
      <c r="T122" s="243"/>
      <c r="U122" s="13"/>
      <c r="V122" s="13"/>
      <c r="W122" s="13"/>
      <c r="X122" s="13"/>
      <c r="Y122" s="13"/>
      <c r="Z122" s="13"/>
      <c r="AA122" s="13"/>
      <c r="AB122" s="13"/>
      <c r="AC122" s="13"/>
      <c r="AD122" s="13"/>
      <c r="AE122" s="13"/>
      <c r="AT122" s="244" t="s">
        <v>144</v>
      </c>
      <c r="AU122" s="244" t="s">
        <v>84</v>
      </c>
      <c r="AV122" s="13" t="s">
        <v>82</v>
      </c>
      <c r="AW122" s="13" t="s">
        <v>37</v>
      </c>
      <c r="AX122" s="13" t="s">
        <v>75</v>
      </c>
      <c r="AY122" s="244" t="s">
        <v>131</v>
      </c>
    </row>
    <row r="123" spans="1:51" s="14" customFormat="1" ht="12">
      <c r="A123" s="14"/>
      <c r="B123" s="245"/>
      <c r="C123" s="246"/>
      <c r="D123" s="228" t="s">
        <v>144</v>
      </c>
      <c r="E123" s="247" t="s">
        <v>19</v>
      </c>
      <c r="F123" s="248" t="s">
        <v>168</v>
      </c>
      <c r="G123" s="246"/>
      <c r="H123" s="249">
        <v>0.698</v>
      </c>
      <c r="I123" s="250"/>
      <c r="J123" s="246"/>
      <c r="K123" s="246"/>
      <c r="L123" s="251"/>
      <c r="M123" s="252"/>
      <c r="N123" s="253"/>
      <c r="O123" s="253"/>
      <c r="P123" s="253"/>
      <c r="Q123" s="253"/>
      <c r="R123" s="253"/>
      <c r="S123" s="253"/>
      <c r="T123" s="254"/>
      <c r="U123" s="14"/>
      <c r="V123" s="14"/>
      <c r="W123" s="14"/>
      <c r="X123" s="14"/>
      <c r="Y123" s="14"/>
      <c r="Z123" s="14"/>
      <c r="AA123" s="14"/>
      <c r="AB123" s="14"/>
      <c r="AC123" s="14"/>
      <c r="AD123" s="14"/>
      <c r="AE123" s="14"/>
      <c r="AT123" s="255" t="s">
        <v>144</v>
      </c>
      <c r="AU123" s="255" t="s">
        <v>84</v>
      </c>
      <c r="AV123" s="14" t="s">
        <v>84</v>
      </c>
      <c r="AW123" s="14" t="s">
        <v>37</v>
      </c>
      <c r="AX123" s="14" t="s">
        <v>75</v>
      </c>
      <c r="AY123" s="255" t="s">
        <v>131</v>
      </c>
    </row>
    <row r="124" spans="1:51" s="14" customFormat="1" ht="12">
      <c r="A124" s="14"/>
      <c r="B124" s="245"/>
      <c r="C124" s="246"/>
      <c r="D124" s="228" t="s">
        <v>144</v>
      </c>
      <c r="E124" s="247" t="s">
        <v>19</v>
      </c>
      <c r="F124" s="248" t="s">
        <v>169</v>
      </c>
      <c r="G124" s="246"/>
      <c r="H124" s="249">
        <v>0.227</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144</v>
      </c>
      <c r="AU124" s="255" t="s">
        <v>84</v>
      </c>
      <c r="AV124" s="14" t="s">
        <v>84</v>
      </c>
      <c r="AW124" s="14" t="s">
        <v>37</v>
      </c>
      <c r="AX124" s="14" t="s">
        <v>75</v>
      </c>
      <c r="AY124" s="255" t="s">
        <v>131</v>
      </c>
    </row>
    <row r="125" spans="1:51" s="16" customFormat="1" ht="12">
      <c r="A125" s="16"/>
      <c r="B125" s="267"/>
      <c r="C125" s="268"/>
      <c r="D125" s="228" t="s">
        <v>144</v>
      </c>
      <c r="E125" s="269" t="s">
        <v>19</v>
      </c>
      <c r="F125" s="270" t="s">
        <v>156</v>
      </c>
      <c r="G125" s="268"/>
      <c r="H125" s="271">
        <v>0.9249999999999999</v>
      </c>
      <c r="I125" s="272"/>
      <c r="J125" s="268"/>
      <c r="K125" s="268"/>
      <c r="L125" s="273"/>
      <c r="M125" s="274"/>
      <c r="N125" s="275"/>
      <c r="O125" s="275"/>
      <c r="P125" s="275"/>
      <c r="Q125" s="275"/>
      <c r="R125" s="275"/>
      <c r="S125" s="275"/>
      <c r="T125" s="276"/>
      <c r="U125" s="16"/>
      <c r="V125" s="16"/>
      <c r="W125" s="16"/>
      <c r="X125" s="16"/>
      <c r="Y125" s="16"/>
      <c r="Z125" s="16"/>
      <c r="AA125" s="16"/>
      <c r="AB125" s="16"/>
      <c r="AC125" s="16"/>
      <c r="AD125" s="16"/>
      <c r="AE125" s="16"/>
      <c r="AT125" s="277" t="s">
        <v>144</v>
      </c>
      <c r="AU125" s="277" t="s">
        <v>84</v>
      </c>
      <c r="AV125" s="16" t="s">
        <v>157</v>
      </c>
      <c r="AW125" s="16" t="s">
        <v>37</v>
      </c>
      <c r="AX125" s="16" t="s">
        <v>75</v>
      </c>
      <c r="AY125" s="277" t="s">
        <v>131</v>
      </c>
    </row>
    <row r="126" spans="1:51" s="15" customFormat="1" ht="12">
      <c r="A126" s="15"/>
      <c r="B126" s="256"/>
      <c r="C126" s="257"/>
      <c r="D126" s="228" t="s">
        <v>144</v>
      </c>
      <c r="E126" s="258" t="s">
        <v>19</v>
      </c>
      <c r="F126" s="259" t="s">
        <v>147</v>
      </c>
      <c r="G126" s="257"/>
      <c r="H126" s="260">
        <v>10.425</v>
      </c>
      <c r="I126" s="261"/>
      <c r="J126" s="257"/>
      <c r="K126" s="257"/>
      <c r="L126" s="262"/>
      <c r="M126" s="263"/>
      <c r="N126" s="264"/>
      <c r="O126" s="264"/>
      <c r="P126" s="264"/>
      <c r="Q126" s="264"/>
      <c r="R126" s="264"/>
      <c r="S126" s="264"/>
      <c r="T126" s="265"/>
      <c r="U126" s="15"/>
      <c r="V126" s="15"/>
      <c r="W126" s="15"/>
      <c r="X126" s="15"/>
      <c r="Y126" s="15"/>
      <c r="Z126" s="15"/>
      <c r="AA126" s="15"/>
      <c r="AB126" s="15"/>
      <c r="AC126" s="15"/>
      <c r="AD126" s="15"/>
      <c r="AE126" s="15"/>
      <c r="AT126" s="266" t="s">
        <v>144</v>
      </c>
      <c r="AU126" s="266" t="s">
        <v>84</v>
      </c>
      <c r="AV126" s="15" t="s">
        <v>138</v>
      </c>
      <c r="AW126" s="15" t="s">
        <v>37</v>
      </c>
      <c r="AX126" s="15" t="s">
        <v>82</v>
      </c>
      <c r="AY126" s="266" t="s">
        <v>131</v>
      </c>
    </row>
    <row r="127" spans="1:65" s="2" customFormat="1" ht="21.75" customHeight="1">
      <c r="A127" s="41"/>
      <c r="B127" s="42"/>
      <c r="C127" s="215" t="s">
        <v>138</v>
      </c>
      <c r="D127" s="215" t="s">
        <v>133</v>
      </c>
      <c r="E127" s="216" t="s">
        <v>170</v>
      </c>
      <c r="F127" s="217" t="s">
        <v>171</v>
      </c>
      <c r="G127" s="218" t="s">
        <v>163</v>
      </c>
      <c r="H127" s="219">
        <v>23.25</v>
      </c>
      <c r="I127" s="220"/>
      <c r="J127" s="221">
        <f>ROUND(I127*H127,2)</f>
        <v>0</v>
      </c>
      <c r="K127" s="217" t="s">
        <v>137</v>
      </c>
      <c r="L127" s="47"/>
      <c r="M127" s="222" t="s">
        <v>19</v>
      </c>
      <c r="N127" s="223" t="s">
        <v>46</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138</v>
      </c>
      <c r="AT127" s="226" t="s">
        <v>133</v>
      </c>
      <c r="AU127" s="226" t="s">
        <v>84</v>
      </c>
      <c r="AY127" s="20" t="s">
        <v>131</v>
      </c>
      <c r="BE127" s="227">
        <f>IF(N127="základní",J127,0)</f>
        <v>0</v>
      </c>
      <c r="BF127" s="227">
        <f>IF(N127="snížená",J127,0)</f>
        <v>0</v>
      </c>
      <c r="BG127" s="227">
        <f>IF(N127="zákl. přenesená",J127,0)</f>
        <v>0</v>
      </c>
      <c r="BH127" s="227">
        <f>IF(N127="sníž. přenesená",J127,0)</f>
        <v>0</v>
      </c>
      <c r="BI127" s="227">
        <f>IF(N127="nulová",J127,0)</f>
        <v>0</v>
      </c>
      <c r="BJ127" s="20" t="s">
        <v>82</v>
      </c>
      <c r="BK127" s="227">
        <f>ROUND(I127*H127,2)</f>
        <v>0</v>
      </c>
      <c r="BL127" s="20" t="s">
        <v>138</v>
      </c>
      <c r="BM127" s="226" t="s">
        <v>172</v>
      </c>
    </row>
    <row r="128" spans="1:47" s="2" customFormat="1" ht="12">
      <c r="A128" s="41"/>
      <c r="B128" s="42"/>
      <c r="C128" s="43"/>
      <c r="D128" s="228" t="s">
        <v>140</v>
      </c>
      <c r="E128" s="43"/>
      <c r="F128" s="229" t="s">
        <v>173</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20" t="s">
        <v>140</v>
      </c>
      <c r="AU128" s="20" t="s">
        <v>84</v>
      </c>
    </row>
    <row r="129" spans="1:47" s="2" customFormat="1" ht="12">
      <c r="A129" s="41"/>
      <c r="B129" s="42"/>
      <c r="C129" s="43"/>
      <c r="D129" s="233" t="s">
        <v>142</v>
      </c>
      <c r="E129" s="43"/>
      <c r="F129" s="234" t="s">
        <v>174</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20" t="s">
        <v>142</v>
      </c>
      <c r="AU129" s="20" t="s">
        <v>84</v>
      </c>
    </row>
    <row r="130" spans="1:51" s="13" customFormat="1" ht="12">
      <c r="A130" s="13"/>
      <c r="B130" s="235"/>
      <c r="C130" s="236"/>
      <c r="D130" s="228" t="s">
        <v>144</v>
      </c>
      <c r="E130" s="237" t="s">
        <v>19</v>
      </c>
      <c r="F130" s="238" t="s">
        <v>175</v>
      </c>
      <c r="G130" s="236"/>
      <c r="H130" s="237" t="s">
        <v>19</v>
      </c>
      <c r="I130" s="239"/>
      <c r="J130" s="236"/>
      <c r="K130" s="236"/>
      <c r="L130" s="240"/>
      <c r="M130" s="241"/>
      <c r="N130" s="242"/>
      <c r="O130" s="242"/>
      <c r="P130" s="242"/>
      <c r="Q130" s="242"/>
      <c r="R130" s="242"/>
      <c r="S130" s="242"/>
      <c r="T130" s="243"/>
      <c r="U130" s="13"/>
      <c r="V130" s="13"/>
      <c r="W130" s="13"/>
      <c r="X130" s="13"/>
      <c r="Y130" s="13"/>
      <c r="Z130" s="13"/>
      <c r="AA130" s="13"/>
      <c r="AB130" s="13"/>
      <c r="AC130" s="13"/>
      <c r="AD130" s="13"/>
      <c r="AE130" s="13"/>
      <c r="AT130" s="244" t="s">
        <v>144</v>
      </c>
      <c r="AU130" s="244" t="s">
        <v>84</v>
      </c>
      <c r="AV130" s="13" t="s">
        <v>82</v>
      </c>
      <c r="AW130" s="13" t="s">
        <v>37</v>
      </c>
      <c r="AX130" s="13" t="s">
        <v>75</v>
      </c>
      <c r="AY130" s="244" t="s">
        <v>131</v>
      </c>
    </row>
    <row r="131" spans="1:51" s="14" customFormat="1" ht="12">
      <c r="A131" s="14"/>
      <c r="B131" s="245"/>
      <c r="C131" s="246"/>
      <c r="D131" s="228" t="s">
        <v>144</v>
      </c>
      <c r="E131" s="247" t="s">
        <v>19</v>
      </c>
      <c r="F131" s="248" t="s">
        <v>176</v>
      </c>
      <c r="G131" s="246"/>
      <c r="H131" s="249">
        <v>23.25</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144</v>
      </c>
      <c r="AU131" s="255" t="s">
        <v>84</v>
      </c>
      <c r="AV131" s="14" t="s">
        <v>84</v>
      </c>
      <c r="AW131" s="14" t="s">
        <v>37</v>
      </c>
      <c r="AX131" s="14" t="s">
        <v>75</v>
      </c>
      <c r="AY131" s="255" t="s">
        <v>131</v>
      </c>
    </row>
    <row r="132" spans="1:51" s="15" customFormat="1" ht="12">
      <c r="A132" s="15"/>
      <c r="B132" s="256"/>
      <c r="C132" s="257"/>
      <c r="D132" s="228" t="s">
        <v>144</v>
      </c>
      <c r="E132" s="258" t="s">
        <v>19</v>
      </c>
      <c r="F132" s="259" t="s">
        <v>147</v>
      </c>
      <c r="G132" s="257"/>
      <c r="H132" s="260">
        <v>23.25</v>
      </c>
      <c r="I132" s="261"/>
      <c r="J132" s="257"/>
      <c r="K132" s="257"/>
      <c r="L132" s="262"/>
      <c r="M132" s="263"/>
      <c r="N132" s="264"/>
      <c r="O132" s="264"/>
      <c r="P132" s="264"/>
      <c r="Q132" s="264"/>
      <c r="R132" s="264"/>
      <c r="S132" s="264"/>
      <c r="T132" s="265"/>
      <c r="U132" s="15"/>
      <c r="V132" s="15"/>
      <c r="W132" s="15"/>
      <c r="X132" s="15"/>
      <c r="Y132" s="15"/>
      <c r="Z132" s="15"/>
      <c r="AA132" s="15"/>
      <c r="AB132" s="15"/>
      <c r="AC132" s="15"/>
      <c r="AD132" s="15"/>
      <c r="AE132" s="15"/>
      <c r="AT132" s="266" t="s">
        <v>144</v>
      </c>
      <c r="AU132" s="266" t="s">
        <v>84</v>
      </c>
      <c r="AV132" s="15" t="s">
        <v>138</v>
      </c>
      <c r="AW132" s="15" t="s">
        <v>37</v>
      </c>
      <c r="AX132" s="15" t="s">
        <v>82</v>
      </c>
      <c r="AY132" s="266" t="s">
        <v>131</v>
      </c>
    </row>
    <row r="133" spans="1:65" s="2" customFormat="1" ht="16.5" customHeight="1">
      <c r="A133" s="41"/>
      <c r="B133" s="42"/>
      <c r="C133" s="215" t="s">
        <v>177</v>
      </c>
      <c r="D133" s="215" t="s">
        <v>133</v>
      </c>
      <c r="E133" s="216" t="s">
        <v>178</v>
      </c>
      <c r="F133" s="217" t="s">
        <v>179</v>
      </c>
      <c r="G133" s="218" t="s">
        <v>163</v>
      </c>
      <c r="H133" s="219">
        <v>1.674</v>
      </c>
      <c r="I133" s="220"/>
      <c r="J133" s="221">
        <f>ROUND(I133*H133,2)</f>
        <v>0</v>
      </c>
      <c r="K133" s="217" t="s">
        <v>137</v>
      </c>
      <c r="L133" s="47"/>
      <c r="M133" s="222" t="s">
        <v>19</v>
      </c>
      <c r="N133" s="223" t="s">
        <v>46</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138</v>
      </c>
      <c r="AT133" s="226" t="s">
        <v>133</v>
      </c>
      <c r="AU133" s="226" t="s">
        <v>84</v>
      </c>
      <c r="AY133" s="20" t="s">
        <v>131</v>
      </c>
      <c r="BE133" s="227">
        <f>IF(N133="základní",J133,0)</f>
        <v>0</v>
      </c>
      <c r="BF133" s="227">
        <f>IF(N133="snížená",J133,0)</f>
        <v>0</v>
      </c>
      <c r="BG133" s="227">
        <f>IF(N133="zákl. přenesená",J133,0)</f>
        <v>0</v>
      </c>
      <c r="BH133" s="227">
        <f>IF(N133="sníž. přenesená",J133,0)</f>
        <v>0</v>
      </c>
      <c r="BI133" s="227">
        <f>IF(N133="nulová",J133,0)</f>
        <v>0</v>
      </c>
      <c r="BJ133" s="20" t="s">
        <v>82</v>
      </c>
      <c r="BK133" s="227">
        <f>ROUND(I133*H133,2)</f>
        <v>0</v>
      </c>
      <c r="BL133" s="20" t="s">
        <v>138</v>
      </c>
      <c r="BM133" s="226" t="s">
        <v>180</v>
      </c>
    </row>
    <row r="134" spans="1:47" s="2" customFormat="1" ht="12">
      <c r="A134" s="41"/>
      <c r="B134" s="42"/>
      <c r="C134" s="43"/>
      <c r="D134" s="228" t="s">
        <v>140</v>
      </c>
      <c r="E134" s="43"/>
      <c r="F134" s="229" t="s">
        <v>181</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20" t="s">
        <v>140</v>
      </c>
      <c r="AU134" s="20" t="s">
        <v>84</v>
      </c>
    </row>
    <row r="135" spans="1:47" s="2" customFormat="1" ht="12">
      <c r="A135" s="41"/>
      <c r="B135" s="42"/>
      <c r="C135" s="43"/>
      <c r="D135" s="233" t="s">
        <v>142</v>
      </c>
      <c r="E135" s="43"/>
      <c r="F135" s="234" t="s">
        <v>182</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142</v>
      </c>
      <c r="AU135" s="20" t="s">
        <v>84</v>
      </c>
    </row>
    <row r="136" spans="1:51" s="13" customFormat="1" ht="12">
      <c r="A136" s="13"/>
      <c r="B136" s="235"/>
      <c r="C136" s="236"/>
      <c r="D136" s="228" t="s">
        <v>144</v>
      </c>
      <c r="E136" s="237" t="s">
        <v>19</v>
      </c>
      <c r="F136" s="238" t="s">
        <v>183</v>
      </c>
      <c r="G136" s="236"/>
      <c r="H136" s="237" t="s">
        <v>19</v>
      </c>
      <c r="I136" s="239"/>
      <c r="J136" s="236"/>
      <c r="K136" s="236"/>
      <c r="L136" s="240"/>
      <c r="M136" s="241"/>
      <c r="N136" s="242"/>
      <c r="O136" s="242"/>
      <c r="P136" s="242"/>
      <c r="Q136" s="242"/>
      <c r="R136" s="242"/>
      <c r="S136" s="242"/>
      <c r="T136" s="243"/>
      <c r="U136" s="13"/>
      <c r="V136" s="13"/>
      <c r="W136" s="13"/>
      <c r="X136" s="13"/>
      <c r="Y136" s="13"/>
      <c r="Z136" s="13"/>
      <c r="AA136" s="13"/>
      <c r="AB136" s="13"/>
      <c r="AC136" s="13"/>
      <c r="AD136" s="13"/>
      <c r="AE136" s="13"/>
      <c r="AT136" s="244" t="s">
        <v>144</v>
      </c>
      <c r="AU136" s="244" t="s">
        <v>84</v>
      </c>
      <c r="AV136" s="13" t="s">
        <v>82</v>
      </c>
      <c r="AW136" s="13" t="s">
        <v>37</v>
      </c>
      <c r="AX136" s="13" t="s">
        <v>75</v>
      </c>
      <c r="AY136" s="244" t="s">
        <v>131</v>
      </c>
    </row>
    <row r="137" spans="1:51" s="14" customFormat="1" ht="12">
      <c r="A137" s="14"/>
      <c r="B137" s="245"/>
      <c r="C137" s="246"/>
      <c r="D137" s="228" t="s">
        <v>144</v>
      </c>
      <c r="E137" s="247" t="s">
        <v>19</v>
      </c>
      <c r="F137" s="248" t="s">
        <v>184</v>
      </c>
      <c r="G137" s="246"/>
      <c r="H137" s="249">
        <v>0.864</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144</v>
      </c>
      <c r="AU137" s="255" t="s">
        <v>84</v>
      </c>
      <c r="AV137" s="14" t="s">
        <v>84</v>
      </c>
      <c r="AW137" s="14" t="s">
        <v>37</v>
      </c>
      <c r="AX137" s="14" t="s">
        <v>75</v>
      </c>
      <c r="AY137" s="255" t="s">
        <v>131</v>
      </c>
    </row>
    <row r="138" spans="1:51" s="14" customFormat="1" ht="12">
      <c r="A138" s="14"/>
      <c r="B138" s="245"/>
      <c r="C138" s="246"/>
      <c r="D138" s="228" t="s">
        <v>144</v>
      </c>
      <c r="E138" s="247" t="s">
        <v>19</v>
      </c>
      <c r="F138" s="248" t="s">
        <v>185</v>
      </c>
      <c r="G138" s="246"/>
      <c r="H138" s="249">
        <v>0.81</v>
      </c>
      <c r="I138" s="250"/>
      <c r="J138" s="246"/>
      <c r="K138" s="246"/>
      <c r="L138" s="251"/>
      <c r="M138" s="252"/>
      <c r="N138" s="253"/>
      <c r="O138" s="253"/>
      <c r="P138" s="253"/>
      <c r="Q138" s="253"/>
      <c r="R138" s="253"/>
      <c r="S138" s="253"/>
      <c r="T138" s="254"/>
      <c r="U138" s="14"/>
      <c r="V138" s="14"/>
      <c r="W138" s="14"/>
      <c r="X138" s="14"/>
      <c r="Y138" s="14"/>
      <c r="Z138" s="14"/>
      <c r="AA138" s="14"/>
      <c r="AB138" s="14"/>
      <c r="AC138" s="14"/>
      <c r="AD138" s="14"/>
      <c r="AE138" s="14"/>
      <c r="AT138" s="255" t="s">
        <v>144</v>
      </c>
      <c r="AU138" s="255" t="s">
        <v>84</v>
      </c>
      <c r="AV138" s="14" t="s">
        <v>84</v>
      </c>
      <c r="AW138" s="14" t="s">
        <v>37</v>
      </c>
      <c r="AX138" s="14" t="s">
        <v>75</v>
      </c>
      <c r="AY138" s="255" t="s">
        <v>131</v>
      </c>
    </row>
    <row r="139" spans="1:51" s="15" customFormat="1" ht="12">
      <c r="A139" s="15"/>
      <c r="B139" s="256"/>
      <c r="C139" s="257"/>
      <c r="D139" s="228" t="s">
        <v>144</v>
      </c>
      <c r="E139" s="258" t="s">
        <v>19</v>
      </c>
      <c r="F139" s="259" t="s">
        <v>147</v>
      </c>
      <c r="G139" s="257"/>
      <c r="H139" s="260">
        <v>1.674</v>
      </c>
      <c r="I139" s="261"/>
      <c r="J139" s="257"/>
      <c r="K139" s="257"/>
      <c r="L139" s="262"/>
      <c r="M139" s="263"/>
      <c r="N139" s="264"/>
      <c r="O139" s="264"/>
      <c r="P139" s="264"/>
      <c r="Q139" s="264"/>
      <c r="R139" s="264"/>
      <c r="S139" s="264"/>
      <c r="T139" s="265"/>
      <c r="U139" s="15"/>
      <c r="V139" s="15"/>
      <c r="W139" s="15"/>
      <c r="X139" s="15"/>
      <c r="Y139" s="15"/>
      <c r="Z139" s="15"/>
      <c r="AA139" s="15"/>
      <c r="AB139" s="15"/>
      <c r="AC139" s="15"/>
      <c r="AD139" s="15"/>
      <c r="AE139" s="15"/>
      <c r="AT139" s="266" t="s">
        <v>144</v>
      </c>
      <c r="AU139" s="266" t="s">
        <v>84</v>
      </c>
      <c r="AV139" s="15" t="s">
        <v>138</v>
      </c>
      <c r="AW139" s="15" t="s">
        <v>37</v>
      </c>
      <c r="AX139" s="15" t="s">
        <v>82</v>
      </c>
      <c r="AY139" s="266" t="s">
        <v>131</v>
      </c>
    </row>
    <row r="140" spans="1:65" s="2" customFormat="1" ht="21.75" customHeight="1">
      <c r="A140" s="41"/>
      <c r="B140" s="42"/>
      <c r="C140" s="215" t="s">
        <v>186</v>
      </c>
      <c r="D140" s="215" t="s">
        <v>133</v>
      </c>
      <c r="E140" s="216" t="s">
        <v>187</v>
      </c>
      <c r="F140" s="217" t="s">
        <v>188</v>
      </c>
      <c r="G140" s="218" t="s">
        <v>163</v>
      </c>
      <c r="H140" s="219">
        <v>90.088</v>
      </c>
      <c r="I140" s="220"/>
      <c r="J140" s="221">
        <f>ROUND(I140*H140,2)</f>
        <v>0</v>
      </c>
      <c r="K140" s="217" t="s">
        <v>137</v>
      </c>
      <c r="L140" s="47"/>
      <c r="M140" s="222" t="s">
        <v>19</v>
      </c>
      <c r="N140" s="223" t="s">
        <v>46</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138</v>
      </c>
      <c r="AT140" s="226" t="s">
        <v>133</v>
      </c>
      <c r="AU140" s="226" t="s">
        <v>84</v>
      </c>
      <c r="AY140" s="20" t="s">
        <v>131</v>
      </c>
      <c r="BE140" s="227">
        <f>IF(N140="základní",J140,0)</f>
        <v>0</v>
      </c>
      <c r="BF140" s="227">
        <f>IF(N140="snížená",J140,0)</f>
        <v>0</v>
      </c>
      <c r="BG140" s="227">
        <f>IF(N140="zákl. přenesená",J140,0)</f>
        <v>0</v>
      </c>
      <c r="BH140" s="227">
        <f>IF(N140="sníž. přenesená",J140,0)</f>
        <v>0</v>
      </c>
      <c r="BI140" s="227">
        <f>IF(N140="nulová",J140,0)</f>
        <v>0</v>
      </c>
      <c r="BJ140" s="20" t="s">
        <v>82</v>
      </c>
      <c r="BK140" s="227">
        <f>ROUND(I140*H140,2)</f>
        <v>0</v>
      </c>
      <c r="BL140" s="20" t="s">
        <v>138</v>
      </c>
      <c r="BM140" s="226" t="s">
        <v>189</v>
      </c>
    </row>
    <row r="141" spans="1:47" s="2" customFormat="1" ht="12">
      <c r="A141" s="41"/>
      <c r="B141" s="42"/>
      <c r="C141" s="43"/>
      <c r="D141" s="228" t="s">
        <v>140</v>
      </c>
      <c r="E141" s="43"/>
      <c r="F141" s="229" t="s">
        <v>190</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20" t="s">
        <v>140</v>
      </c>
      <c r="AU141" s="20" t="s">
        <v>84</v>
      </c>
    </row>
    <row r="142" spans="1:47" s="2" customFormat="1" ht="12">
      <c r="A142" s="41"/>
      <c r="B142" s="42"/>
      <c r="C142" s="43"/>
      <c r="D142" s="233" t="s">
        <v>142</v>
      </c>
      <c r="E142" s="43"/>
      <c r="F142" s="234" t="s">
        <v>191</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20" t="s">
        <v>142</v>
      </c>
      <c r="AU142" s="20" t="s">
        <v>84</v>
      </c>
    </row>
    <row r="143" spans="1:51" s="14" customFormat="1" ht="12">
      <c r="A143" s="14"/>
      <c r="B143" s="245"/>
      <c r="C143" s="246"/>
      <c r="D143" s="228" t="s">
        <v>144</v>
      </c>
      <c r="E143" s="247" t="s">
        <v>19</v>
      </c>
      <c r="F143" s="248" t="s">
        <v>192</v>
      </c>
      <c r="G143" s="246"/>
      <c r="H143" s="249">
        <v>54.739</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144</v>
      </c>
      <c r="AU143" s="255" t="s">
        <v>84</v>
      </c>
      <c r="AV143" s="14" t="s">
        <v>84</v>
      </c>
      <c r="AW143" s="14" t="s">
        <v>37</v>
      </c>
      <c r="AX143" s="14" t="s">
        <v>75</v>
      </c>
      <c r="AY143" s="255" t="s">
        <v>131</v>
      </c>
    </row>
    <row r="144" spans="1:51" s="14" customFormat="1" ht="12">
      <c r="A144" s="14"/>
      <c r="B144" s="245"/>
      <c r="C144" s="246"/>
      <c r="D144" s="228" t="s">
        <v>144</v>
      </c>
      <c r="E144" s="247" t="s">
        <v>19</v>
      </c>
      <c r="F144" s="248" t="s">
        <v>193</v>
      </c>
      <c r="G144" s="246"/>
      <c r="H144" s="249">
        <v>35.349</v>
      </c>
      <c r="I144" s="250"/>
      <c r="J144" s="246"/>
      <c r="K144" s="246"/>
      <c r="L144" s="251"/>
      <c r="M144" s="252"/>
      <c r="N144" s="253"/>
      <c r="O144" s="253"/>
      <c r="P144" s="253"/>
      <c r="Q144" s="253"/>
      <c r="R144" s="253"/>
      <c r="S144" s="253"/>
      <c r="T144" s="254"/>
      <c r="U144" s="14"/>
      <c r="V144" s="14"/>
      <c r="W144" s="14"/>
      <c r="X144" s="14"/>
      <c r="Y144" s="14"/>
      <c r="Z144" s="14"/>
      <c r="AA144" s="14"/>
      <c r="AB144" s="14"/>
      <c r="AC144" s="14"/>
      <c r="AD144" s="14"/>
      <c r="AE144" s="14"/>
      <c r="AT144" s="255" t="s">
        <v>144</v>
      </c>
      <c r="AU144" s="255" t="s">
        <v>84</v>
      </c>
      <c r="AV144" s="14" t="s">
        <v>84</v>
      </c>
      <c r="AW144" s="14" t="s">
        <v>37</v>
      </c>
      <c r="AX144" s="14" t="s">
        <v>75</v>
      </c>
      <c r="AY144" s="255" t="s">
        <v>131</v>
      </c>
    </row>
    <row r="145" spans="1:51" s="15" customFormat="1" ht="12">
      <c r="A145" s="15"/>
      <c r="B145" s="256"/>
      <c r="C145" s="257"/>
      <c r="D145" s="228" t="s">
        <v>144</v>
      </c>
      <c r="E145" s="258" t="s">
        <v>19</v>
      </c>
      <c r="F145" s="259" t="s">
        <v>147</v>
      </c>
      <c r="G145" s="257"/>
      <c r="H145" s="260">
        <v>90.088</v>
      </c>
      <c r="I145" s="261"/>
      <c r="J145" s="257"/>
      <c r="K145" s="257"/>
      <c r="L145" s="262"/>
      <c r="M145" s="263"/>
      <c r="N145" s="264"/>
      <c r="O145" s="264"/>
      <c r="P145" s="264"/>
      <c r="Q145" s="264"/>
      <c r="R145" s="264"/>
      <c r="S145" s="264"/>
      <c r="T145" s="265"/>
      <c r="U145" s="15"/>
      <c r="V145" s="15"/>
      <c r="W145" s="15"/>
      <c r="X145" s="15"/>
      <c r="Y145" s="15"/>
      <c r="Z145" s="15"/>
      <c r="AA145" s="15"/>
      <c r="AB145" s="15"/>
      <c r="AC145" s="15"/>
      <c r="AD145" s="15"/>
      <c r="AE145" s="15"/>
      <c r="AT145" s="266" t="s">
        <v>144</v>
      </c>
      <c r="AU145" s="266" t="s">
        <v>84</v>
      </c>
      <c r="AV145" s="15" t="s">
        <v>138</v>
      </c>
      <c r="AW145" s="15" t="s">
        <v>37</v>
      </c>
      <c r="AX145" s="15" t="s">
        <v>82</v>
      </c>
      <c r="AY145" s="266" t="s">
        <v>131</v>
      </c>
    </row>
    <row r="146" spans="1:65" s="2" customFormat="1" ht="24.15" customHeight="1">
      <c r="A146" s="41"/>
      <c r="B146" s="42"/>
      <c r="C146" s="215" t="s">
        <v>194</v>
      </c>
      <c r="D146" s="215" t="s">
        <v>133</v>
      </c>
      <c r="E146" s="216" t="s">
        <v>195</v>
      </c>
      <c r="F146" s="217" t="s">
        <v>196</v>
      </c>
      <c r="G146" s="218" t="s">
        <v>163</v>
      </c>
      <c r="H146" s="219">
        <v>270.264</v>
      </c>
      <c r="I146" s="220"/>
      <c r="J146" s="221">
        <f>ROUND(I146*H146,2)</f>
        <v>0</v>
      </c>
      <c r="K146" s="217" t="s">
        <v>137</v>
      </c>
      <c r="L146" s="47"/>
      <c r="M146" s="222" t="s">
        <v>19</v>
      </c>
      <c r="N146" s="223" t="s">
        <v>46</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138</v>
      </c>
      <c r="AT146" s="226" t="s">
        <v>133</v>
      </c>
      <c r="AU146" s="226" t="s">
        <v>84</v>
      </c>
      <c r="AY146" s="20" t="s">
        <v>131</v>
      </c>
      <c r="BE146" s="227">
        <f>IF(N146="základní",J146,0)</f>
        <v>0</v>
      </c>
      <c r="BF146" s="227">
        <f>IF(N146="snížená",J146,0)</f>
        <v>0</v>
      </c>
      <c r="BG146" s="227">
        <f>IF(N146="zákl. přenesená",J146,0)</f>
        <v>0</v>
      </c>
      <c r="BH146" s="227">
        <f>IF(N146="sníž. přenesená",J146,0)</f>
        <v>0</v>
      </c>
      <c r="BI146" s="227">
        <f>IF(N146="nulová",J146,0)</f>
        <v>0</v>
      </c>
      <c r="BJ146" s="20" t="s">
        <v>82</v>
      </c>
      <c r="BK146" s="227">
        <f>ROUND(I146*H146,2)</f>
        <v>0</v>
      </c>
      <c r="BL146" s="20" t="s">
        <v>138</v>
      </c>
      <c r="BM146" s="226" t="s">
        <v>197</v>
      </c>
    </row>
    <row r="147" spans="1:47" s="2" customFormat="1" ht="12">
      <c r="A147" s="41"/>
      <c r="B147" s="42"/>
      <c r="C147" s="43"/>
      <c r="D147" s="228" t="s">
        <v>140</v>
      </c>
      <c r="E147" s="43"/>
      <c r="F147" s="229" t="s">
        <v>198</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20" t="s">
        <v>140</v>
      </c>
      <c r="AU147" s="20" t="s">
        <v>84</v>
      </c>
    </row>
    <row r="148" spans="1:47" s="2" customFormat="1" ht="12">
      <c r="A148" s="41"/>
      <c r="B148" s="42"/>
      <c r="C148" s="43"/>
      <c r="D148" s="233" t="s">
        <v>142</v>
      </c>
      <c r="E148" s="43"/>
      <c r="F148" s="234" t="s">
        <v>199</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20" t="s">
        <v>142</v>
      </c>
      <c r="AU148" s="20" t="s">
        <v>84</v>
      </c>
    </row>
    <row r="149" spans="1:51" s="14" customFormat="1" ht="12">
      <c r="A149" s="14"/>
      <c r="B149" s="245"/>
      <c r="C149" s="246"/>
      <c r="D149" s="228" t="s">
        <v>144</v>
      </c>
      <c r="E149" s="246"/>
      <c r="F149" s="248" t="s">
        <v>200</v>
      </c>
      <c r="G149" s="246"/>
      <c r="H149" s="249">
        <v>270.264</v>
      </c>
      <c r="I149" s="250"/>
      <c r="J149" s="246"/>
      <c r="K149" s="246"/>
      <c r="L149" s="251"/>
      <c r="M149" s="252"/>
      <c r="N149" s="253"/>
      <c r="O149" s="253"/>
      <c r="P149" s="253"/>
      <c r="Q149" s="253"/>
      <c r="R149" s="253"/>
      <c r="S149" s="253"/>
      <c r="T149" s="254"/>
      <c r="U149" s="14"/>
      <c r="V149" s="14"/>
      <c r="W149" s="14"/>
      <c r="X149" s="14"/>
      <c r="Y149" s="14"/>
      <c r="Z149" s="14"/>
      <c r="AA149" s="14"/>
      <c r="AB149" s="14"/>
      <c r="AC149" s="14"/>
      <c r="AD149" s="14"/>
      <c r="AE149" s="14"/>
      <c r="AT149" s="255" t="s">
        <v>144</v>
      </c>
      <c r="AU149" s="255" t="s">
        <v>84</v>
      </c>
      <c r="AV149" s="14" t="s">
        <v>84</v>
      </c>
      <c r="AW149" s="14" t="s">
        <v>4</v>
      </c>
      <c r="AX149" s="14" t="s">
        <v>82</v>
      </c>
      <c r="AY149" s="255" t="s">
        <v>131</v>
      </c>
    </row>
    <row r="150" spans="1:65" s="2" customFormat="1" ht="16.5" customHeight="1">
      <c r="A150" s="41"/>
      <c r="B150" s="42"/>
      <c r="C150" s="215" t="s">
        <v>201</v>
      </c>
      <c r="D150" s="215" t="s">
        <v>133</v>
      </c>
      <c r="E150" s="216" t="s">
        <v>202</v>
      </c>
      <c r="F150" s="217" t="s">
        <v>203</v>
      </c>
      <c r="G150" s="218" t="s">
        <v>204</v>
      </c>
      <c r="H150" s="219">
        <v>153.15</v>
      </c>
      <c r="I150" s="220"/>
      <c r="J150" s="221">
        <f>ROUND(I150*H150,2)</f>
        <v>0</v>
      </c>
      <c r="K150" s="217" t="s">
        <v>19</v>
      </c>
      <c r="L150" s="47"/>
      <c r="M150" s="222" t="s">
        <v>19</v>
      </c>
      <c r="N150" s="223" t="s">
        <v>46</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138</v>
      </c>
      <c r="AT150" s="226" t="s">
        <v>133</v>
      </c>
      <c r="AU150" s="226" t="s">
        <v>84</v>
      </c>
      <c r="AY150" s="20" t="s">
        <v>131</v>
      </c>
      <c r="BE150" s="227">
        <f>IF(N150="základní",J150,0)</f>
        <v>0</v>
      </c>
      <c r="BF150" s="227">
        <f>IF(N150="snížená",J150,0)</f>
        <v>0</v>
      </c>
      <c r="BG150" s="227">
        <f>IF(N150="zákl. přenesená",J150,0)</f>
        <v>0</v>
      </c>
      <c r="BH150" s="227">
        <f>IF(N150="sníž. přenesená",J150,0)</f>
        <v>0</v>
      </c>
      <c r="BI150" s="227">
        <f>IF(N150="nulová",J150,0)</f>
        <v>0</v>
      </c>
      <c r="BJ150" s="20" t="s">
        <v>82</v>
      </c>
      <c r="BK150" s="227">
        <f>ROUND(I150*H150,2)</f>
        <v>0</v>
      </c>
      <c r="BL150" s="20" t="s">
        <v>138</v>
      </c>
      <c r="BM150" s="226" t="s">
        <v>205</v>
      </c>
    </row>
    <row r="151" spans="1:47" s="2" customFormat="1" ht="12">
      <c r="A151" s="41"/>
      <c r="B151" s="42"/>
      <c r="C151" s="43"/>
      <c r="D151" s="228" t="s">
        <v>140</v>
      </c>
      <c r="E151" s="43"/>
      <c r="F151" s="229" t="s">
        <v>206</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20" t="s">
        <v>140</v>
      </c>
      <c r="AU151" s="20" t="s">
        <v>84</v>
      </c>
    </row>
    <row r="152" spans="1:51" s="14" customFormat="1" ht="12">
      <c r="A152" s="14"/>
      <c r="B152" s="245"/>
      <c r="C152" s="246"/>
      <c r="D152" s="228" t="s">
        <v>144</v>
      </c>
      <c r="E152" s="246"/>
      <c r="F152" s="248" t="s">
        <v>207</v>
      </c>
      <c r="G152" s="246"/>
      <c r="H152" s="249">
        <v>153.15</v>
      </c>
      <c r="I152" s="250"/>
      <c r="J152" s="246"/>
      <c r="K152" s="246"/>
      <c r="L152" s="251"/>
      <c r="M152" s="252"/>
      <c r="N152" s="253"/>
      <c r="O152" s="253"/>
      <c r="P152" s="253"/>
      <c r="Q152" s="253"/>
      <c r="R152" s="253"/>
      <c r="S152" s="253"/>
      <c r="T152" s="254"/>
      <c r="U152" s="14"/>
      <c r="V152" s="14"/>
      <c r="W152" s="14"/>
      <c r="X152" s="14"/>
      <c r="Y152" s="14"/>
      <c r="Z152" s="14"/>
      <c r="AA152" s="14"/>
      <c r="AB152" s="14"/>
      <c r="AC152" s="14"/>
      <c r="AD152" s="14"/>
      <c r="AE152" s="14"/>
      <c r="AT152" s="255" t="s">
        <v>144</v>
      </c>
      <c r="AU152" s="255" t="s">
        <v>84</v>
      </c>
      <c r="AV152" s="14" t="s">
        <v>84</v>
      </c>
      <c r="AW152" s="14" t="s">
        <v>4</v>
      </c>
      <c r="AX152" s="14" t="s">
        <v>82</v>
      </c>
      <c r="AY152" s="255" t="s">
        <v>131</v>
      </c>
    </row>
    <row r="153" spans="1:65" s="2" customFormat="1" ht="16.5" customHeight="1">
      <c r="A153" s="41"/>
      <c r="B153" s="42"/>
      <c r="C153" s="215" t="s">
        <v>208</v>
      </c>
      <c r="D153" s="215" t="s">
        <v>133</v>
      </c>
      <c r="E153" s="216" t="s">
        <v>209</v>
      </c>
      <c r="F153" s="217" t="s">
        <v>210</v>
      </c>
      <c r="G153" s="218" t="s">
        <v>150</v>
      </c>
      <c r="H153" s="219">
        <v>273.48</v>
      </c>
      <c r="I153" s="220"/>
      <c r="J153" s="221">
        <f>ROUND(I153*H153,2)</f>
        <v>0</v>
      </c>
      <c r="K153" s="217" t="s">
        <v>137</v>
      </c>
      <c r="L153" s="47"/>
      <c r="M153" s="222" t="s">
        <v>19</v>
      </c>
      <c r="N153" s="223" t="s">
        <v>46</v>
      </c>
      <c r="O153" s="87"/>
      <c r="P153" s="224">
        <f>O153*H153</f>
        <v>0</v>
      </c>
      <c r="Q153" s="224">
        <v>0</v>
      </c>
      <c r="R153" s="224">
        <f>Q153*H153</f>
        <v>0</v>
      </c>
      <c r="S153" s="224">
        <v>0</v>
      </c>
      <c r="T153" s="225">
        <f>S153*H153</f>
        <v>0</v>
      </c>
      <c r="U153" s="41"/>
      <c r="V153" s="41"/>
      <c r="W153" s="41"/>
      <c r="X153" s="41"/>
      <c r="Y153" s="41"/>
      <c r="Z153" s="41"/>
      <c r="AA153" s="41"/>
      <c r="AB153" s="41"/>
      <c r="AC153" s="41"/>
      <c r="AD153" s="41"/>
      <c r="AE153" s="41"/>
      <c r="AR153" s="226" t="s">
        <v>138</v>
      </c>
      <c r="AT153" s="226" t="s">
        <v>133</v>
      </c>
      <c r="AU153" s="226" t="s">
        <v>84</v>
      </c>
      <c r="AY153" s="20" t="s">
        <v>131</v>
      </c>
      <c r="BE153" s="227">
        <f>IF(N153="základní",J153,0)</f>
        <v>0</v>
      </c>
      <c r="BF153" s="227">
        <f>IF(N153="snížená",J153,0)</f>
        <v>0</v>
      </c>
      <c r="BG153" s="227">
        <f>IF(N153="zákl. přenesená",J153,0)</f>
        <v>0</v>
      </c>
      <c r="BH153" s="227">
        <f>IF(N153="sníž. přenesená",J153,0)</f>
        <v>0</v>
      </c>
      <c r="BI153" s="227">
        <f>IF(N153="nulová",J153,0)</f>
        <v>0</v>
      </c>
      <c r="BJ153" s="20" t="s">
        <v>82</v>
      </c>
      <c r="BK153" s="227">
        <f>ROUND(I153*H153,2)</f>
        <v>0</v>
      </c>
      <c r="BL153" s="20" t="s">
        <v>138</v>
      </c>
      <c r="BM153" s="226" t="s">
        <v>211</v>
      </c>
    </row>
    <row r="154" spans="1:47" s="2" customFormat="1" ht="12">
      <c r="A154" s="41"/>
      <c r="B154" s="42"/>
      <c r="C154" s="43"/>
      <c r="D154" s="228" t="s">
        <v>140</v>
      </c>
      <c r="E154" s="43"/>
      <c r="F154" s="229" t="s">
        <v>212</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20" t="s">
        <v>140</v>
      </c>
      <c r="AU154" s="20" t="s">
        <v>84</v>
      </c>
    </row>
    <row r="155" spans="1:47" s="2" customFormat="1" ht="12">
      <c r="A155" s="41"/>
      <c r="B155" s="42"/>
      <c r="C155" s="43"/>
      <c r="D155" s="233" t="s">
        <v>142</v>
      </c>
      <c r="E155" s="43"/>
      <c r="F155" s="234" t="s">
        <v>213</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20" t="s">
        <v>142</v>
      </c>
      <c r="AU155" s="20" t="s">
        <v>84</v>
      </c>
    </row>
    <row r="156" spans="1:51" s="13" customFormat="1" ht="12">
      <c r="A156" s="13"/>
      <c r="B156" s="235"/>
      <c r="C156" s="236"/>
      <c r="D156" s="228" t="s">
        <v>144</v>
      </c>
      <c r="E156" s="237" t="s">
        <v>19</v>
      </c>
      <c r="F156" s="238" t="s">
        <v>154</v>
      </c>
      <c r="G156" s="236"/>
      <c r="H156" s="237" t="s">
        <v>19</v>
      </c>
      <c r="I156" s="239"/>
      <c r="J156" s="236"/>
      <c r="K156" s="236"/>
      <c r="L156" s="240"/>
      <c r="M156" s="241"/>
      <c r="N156" s="242"/>
      <c r="O156" s="242"/>
      <c r="P156" s="242"/>
      <c r="Q156" s="242"/>
      <c r="R156" s="242"/>
      <c r="S156" s="242"/>
      <c r="T156" s="243"/>
      <c r="U156" s="13"/>
      <c r="V156" s="13"/>
      <c r="W156" s="13"/>
      <c r="X156" s="13"/>
      <c r="Y156" s="13"/>
      <c r="Z156" s="13"/>
      <c r="AA156" s="13"/>
      <c r="AB156" s="13"/>
      <c r="AC156" s="13"/>
      <c r="AD156" s="13"/>
      <c r="AE156" s="13"/>
      <c r="AT156" s="244" t="s">
        <v>144</v>
      </c>
      <c r="AU156" s="244" t="s">
        <v>84</v>
      </c>
      <c r="AV156" s="13" t="s">
        <v>82</v>
      </c>
      <c r="AW156" s="13" t="s">
        <v>37</v>
      </c>
      <c r="AX156" s="13" t="s">
        <v>75</v>
      </c>
      <c r="AY156" s="244" t="s">
        <v>131</v>
      </c>
    </row>
    <row r="157" spans="1:51" s="14" customFormat="1" ht="12">
      <c r="A157" s="14"/>
      <c r="B157" s="245"/>
      <c r="C157" s="246"/>
      <c r="D157" s="228" t="s">
        <v>144</v>
      </c>
      <c r="E157" s="247" t="s">
        <v>19</v>
      </c>
      <c r="F157" s="248" t="s">
        <v>214</v>
      </c>
      <c r="G157" s="246"/>
      <c r="H157" s="249">
        <v>255</v>
      </c>
      <c r="I157" s="250"/>
      <c r="J157" s="246"/>
      <c r="K157" s="246"/>
      <c r="L157" s="251"/>
      <c r="M157" s="252"/>
      <c r="N157" s="253"/>
      <c r="O157" s="253"/>
      <c r="P157" s="253"/>
      <c r="Q157" s="253"/>
      <c r="R157" s="253"/>
      <c r="S157" s="253"/>
      <c r="T157" s="254"/>
      <c r="U157" s="14"/>
      <c r="V157" s="14"/>
      <c r="W157" s="14"/>
      <c r="X157" s="14"/>
      <c r="Y157" s="14"/>
      <c r="Z157" s="14"/>
      <c r="AA157" s="14"/>
      <c r="AB157" s="14"/>
      <c r="AC157" s="14"/>
      <c r="AD157" s="14"/>
      <c r="AE157" s="14"/>
      <c r="AT157" s="255" t="s">
        <v>144</v>
      </c>
      <c r="AU157" s="255" t="s">
        <v>84</v>
      </c>
      <c r="AV157" s="14" t="s">
        <v>84</v>
      </c>
      <c r="AW157" s="14" t="s">
        <v>37</v>
      </c>
      <c r="AX157" s="14" t="s">
        <v>75</v>
      </c>
      <c r="AY157" s="255" t="s">
        <v>131</v>
      </c>
    </row>
    <row r="158" spans="1:51" s="16" customFormat="1" ht="12">
      <c r="A158" s="16"/>
      <c r="B158" s="267"/>
      <c r="C158" s="268"/>
      <c r="D158" s="228" t="s">
        <v>144</v>
      </c>
      <c r="E158" s="269" t="s">
        <v>19</v>
      </c>
      <c r="F158" s="270" t="s">
        <v>156</v>
      </c>
      <c r="G158" s="268"/>
      <c r="H158" s="271">
        <v>255</v>
      </c>
      <c r="I158" s="272"/>
      <c r="J158" s="268"/>
      <c r="K158" s="268"/>
      <c r="L158" s="273"/>
      <c r="M158" s="274"/>
      <c r="N158" s="275"/>
      <c r="O158" s="275"/>
      <c r="P158" s="275"/>
      <c r="Q158" s="275"/>
      <c r="R158" s="275"/>
      <c r="S158" s="275"/>
      <c r="T158" s="276"/>
      <c r="U158" s="16"/>
      <c r="V158" s="16"/>
      <c r="W158" s="16"/>
      <c r="X158" s="16"/>
      <c r="Y158" s="16"/>
      <c r="Z158" s="16"/>
      <c r="AA158" s="16"/>
      <c r="AB158" s="16"/>
      <c r="AC158" s="16"/>
      <c r="AD158" s="16"/>
      <c r="AE158" s="16"/>
      <c r="AT158" s="277" t="s">
        <v>144</v>
      </c>
      <c r="AU158" s="277" t="s">
        <v>84</v>
      </c>
      <c r="AV158" s="16" t="s">
        <v>157</v>
      </c>
      <c r="AW158" s="16" t="s">
        <v>37</v>
      </c>
      <c r="AX158" s="16" t="s">
        <v>75</v>
      </c>
      <c r="AY158" s="277" t="s">
        <v>131</v>
      </c>
    </row>
    <row r="159" spans="1:51" s="13" customFormat="1" ht="12">
      <c r="A159" s="13"/>
      <c r="B159" s="235"/>
      <c r="C159" s="236"/>
      <c r="D159" s="228" t="s">
        <v>144</v>
      </c>
      <c r="E159" s="237" t="s">
        <v>19</v>
      </c>
      <c r="F159" s="238" t="s">
        <v>158</v>
      </c>
      <c r="G159" s="236"/>
      <c r="H159" s="237" t="s">
        <v>19</v>
      </c>
      <c r="I159" s="239"/>
      <c r="J159" s="236"/>
      <c r="K159" s="236"/>
      <c r="L159" s="240"/>
      <c r="M159" s="241"/>
      <c r="N159" s="242"/>
      <c r="O159" s="242"/>
      <c r="P159" s="242"/>
      <c r="Q159" s="242"/>
      <c r="R159" s="242"/>
      <c r="S159" s="242"/>
      <c r="T159" s="243"/>
      <c r="U159" s="13"/>
      <c r="V159" s="13"/>
      <c r="W159" s="13"/>
      <c r="X159" s="13"/>
      <c r="Y159" s="13"/>
      <c r="Z159" s="13"/>
      <c r="AA159" s="13"/>
      <c r="AB159" s="13"/>
      <c r="AC159" s="13"/>
      <c r="AD159" s="13"/>
      <c r="AE159" s="13"/>
      <c r="AT159" s="244" t="s">
        <v>144</v>
      </c>
      <c r="AU159" s="244" t="s">
        <v>84</v>
      </c>
      <c r="AV159" s="13" t="s">
        <v>82</v>
      </c>
      <c r="AW159" s="13" t="s">
        <v>37</v>
      </c>
      <c r="AX159" s="13" t="s">
        <v>75</v>
      </c>
      <c r="AY159" s="244" t="s">
        <v>131</v>
      </c>
    </row>
    <row r="160" spans="1:51" s="14" customFormat="1" ht="12">
      <c r="A160" s="14"/>
      <c r="B160" s="245"/>
      <c r="C160" s="246"/>
      <c r="D160" s="228" t="s">
        <v>144</v>
      </c>
      <c r="E160" s="247" t="s">
        <v>19</v>
      </c>
      <c r="F160" s="248" t="s">
        <v>215</v>
      </c>
      <c r="G160" s="246"/>
      <c r="H160" s="249">
        <v>13.95</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144</v>
      </c>
      <c r="AU160" s="255" t="s">
        <v>84</v>
      </c>
      <c r="AV160" s="14" t="s">
        <v>84</v>
      </c>
      <c r="AW160" s="14" t="s">
        <v>37</v>
      </c>
      <c r="AX160" s="14" t="s">
        <v>75</v>
      </c>
      <c r="AY160" s="255" t="s">
        <v>131</v>
      </c>
    </row>
    <row r="161" spans="1:51" s="14" customFormat="1" ht="12">
      <c r="A161" s="14"/>
      <c r="B161" s="245"/>
      <c r="C161" s="246"/>
      <c r="D161" s="228" t="s">
        <v>144</v>
      </c>
      <c r="E161" s="247" t="s">
        <v>19</v>
      </c>
      <c r="F161" s="248" t="s">
        <v>216</v>
      </c>
      <c r="G161" s="246"/>
      <c r="H161" s="249">
        <v>4.53</v>
      </c>
      <c r="I161" s="250"/>
      <c r="J161" s="246"/>
      <c r="K161" s="246"/>
      <c r="L161" s="251"/>
      <c r="M161" s="252"/>
      <c r="N161" s="253"/>
      <c r="O161" s="253"/>
      <c r="P161" s="253"/>
      <c r="Q161" s="253"/>
      <c r="R161" s="253"/>
      <c r="S161" s="253"/>
      <c r="T161" s="254"/>
      <c r="U161" s="14"/>
      <c r="V161" s="14"/>
      <c r="W161" s="14"/>
      <c r="X161" s="14"/>
      <c r="Y161" s="14"/>
      <c r="Z161" s="14"/>
      <c r="AA161" s="14"/>
      <c r="AB161" s="14"/>
      <c r="AC161" s="14"/>
      <c r="AD161" s="14"/>
      <c r="AE161" s="14"/>
      <c r="AT161" s="255" t="s">
        <v>144</v>
      </c>
      <c r="AU161" s="255" t="s">
        <v>84</v>
      </c>
      <c r="AV161" s="14" t="s">
        <v>84</v>
      </c>
      <c r="AW161" s="14" t="s">
        <v>37</v>
      </c>
      <c r="AX161" s="14" t="s">
        <v>75</v>
      </c>
      <c r="AY161" s="255" t="s">
        <v>131</v>
      </c>
    </row>
    <row r="162" spans="1:51" s="16" customFormat="1" ht="12">
      <c r="A162" s="16"/>
      <c r="B162" s="267"/>
      <c r="C162" s="268"/>
      <c r="D162" s="228" t="s">
        <v>144</v>
      </c>
      <c r="E162" s="269" t="s">
        <v>19</v>
      </c>
      <c r="F162" s="270" t="s">
        <v>156</v>
      </c>
      <c r="G162" s="268"/>
      <c r="H162" s="271">
        <v>18.48</v>
      </c>
      <c r="I162" s="272"/>
      <c r="J162" s="268"/>
      <c r="K162" s="268"/>
      <c r="L162" s="273"/>
      <c r="M162" s="274"/>
      <c r="N162" s="275"/>
      <c r="O162" s="275"/>
      <c r="P162" s="275"/>
      <c r="Q162" s="275"/>
      <c r="R162" s="275"/>
      <c r="S162" s="275"/>
      <c r="T162" s="276"/>
      <c r="U162" s="16"/>
      <c r="V162" s="16"/>
      <c r="W162" s="16"/>
      <c r="X162" s="16"/>
      <c r="Y162" s="16"/>
      <c r="Z162" s="16"/>
      <c r="AA162" s="16"/>
      <c r="AB162" s="16"/>
      <c r="AC162" s="16"/>
      <c r="AD162" s="16"/>
      <c r="AE162" s="16"/>
      <c r="AT162" s="277" t="s">
        <v>144</v>
      </c>
      <c r="AU162" s="277" t="s">
        <v>84</v>
      </c>
      <c r="AV162" s="16" t="s">
        <v>157</v>
      </c>
      <c r="AW162" s="16" t="s">
        <v>37</v>
      </c>
      <c r="AX162" s="16" t="s">
        <v>75</v>
      </c>
      <c r="AY162" s="277" t="s">
        <v>131</v>
      </c>
    </row>
    <row r="163" spans="1:51" s="15" customFormat="1" ht="12">
      <c r="A163" s="15"/>
      <c r="B163" s="256"/>
      <c r="C163" s="257"/>
      <c r="D163" s="228" t="s">
        <v>144</v>
      </c>
      <c r="E163" s="258" t="s">
        <v>19</v>
      </c>
      <c r="F163" s="259" t="s">
        <v>147</v>
      </c>
      <c r="G163" s="257"/>
      <c r="H163" s="260">
        <v>273.47999999999996</v>
      </c>
      <c r="I163" s="261"/>
      <c r="J163" s="257"/>
      <c r="K163" s="257"/>
      <c r="L163" s="262"/>
      <c r="M163" s="263"/>
      <c r="N163" s="264"/>
      <c r="O163" s="264"/>
      <c r="P163" s="264"/>
      <c r="Q163" s="264"/>
      <c r="R163" s="264"/>
      <c r="S163" s="264"/>
      <c r="T163" s="265"/>
      <c r="U163" s="15"/>
      <c r="V163" s="15"/>
      <c r="W163" s="15"/>
      <c r="X163" s="15"/>
      <c r="Y163" s="15"/>
      <c r="Z163" s="15"/>
      <c r="AA163" s="15"/>
      <c r="AB163" s="15"/>
      <c r="AC163" s="15"/>
      <c r="AD163" s="15"/>
      <c r="AE163" s="15"/>
      <c r="AT163" s="266" t="s">
        <v>144</v>
      </c>
      <c r="AU163" s="266" t="s">
        <v>84</v>
      </c>
      <c r="AV163" s="15" t="s">
        <v>138</v>
      </c>
      <c r="AW163" s="15" t="s">
        <v>37</v>
      </c>
      <c r="AX163" s="15" t="s">
        <v>82</v>
      </c>
      <c r="AY163" s="266" t="s">
        <v>131</v>
      </c>
    </row>
    <row r="164" spans="1:65" s="2" customFormat="1" ht="16.5" customHeight="1">
      <c r="A164" s="41"/>
      <c r="B164" s="42"/>
      <c r="C164" s="215" t="s">
        <v>217</v>
      </c>
      <c r="D164" s="215" t="s">
        <v>133</v>
      </c>
      <c r="E164" s="216" t="s">
        <v>218</v>
      </c>
      <c r="F164" s="217" t="s">
        <v>219</v>
      </c>
      <c r="G164" s="218" t="s">
        <v>150</v>
      </c>
      <c r="H164" s="219">
        <v>14.205</v>
      </c>
      <c r="I164" s="220"/>
      <c r="J164" s="221">
        <f>ROUND(I164*H164,2)</f>
        <v>0</v>
      </c>
      <c r="K164" s="217" t="s">
        <v>137</v>
      </c>
      <c r="L164" s="47"/>
      <c r="M164" s="222" t="s">
        <v>19</v>
      </c>
      <c r="N164" s="223" t="s">
        <v>46</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138</v>
      </c>
      <c r="AT164" s="226" t="s">
        <v>133</v>
      </c>
      <c r="AU164" s="226" t="s">
        <v>84</v>
      </c>
      <c r="AY164" s="20" t="s">
        <v>131</v>
      </c>
      <c r="BE164" s="227">
        <f>IF(N164="základní",J164,0)</f>
        <v>0</v>
      </c>
      <c r="BF164" s="227">
        <f>IF(N164="snížená",J164,0)</f>
        <v>0</v>
      </c>
      <c r="BG164" s="227">
        <f>IF(N164="zákl. přenesená",J164,0)</f>
        <v>0</v>
      </c>
      <c r="BH164" s="227">
        <f>IF(N164="sníž. přenesená",J164,0)</f>
        <v>0</v>
      </c>
      <c r="BI164" s="227">
        <f>IF(N164="nulová",J164,0)</f>
        <v>0</v>
      </c>
      <c r="BJ164" s="20" t="s">
        <v>82</v>
      </c>
      <c r="BK164" s="227">
        <f>ROUND(I164*H164,2)</f>
        <v>0</v>
      </c>
      <c r="BL164" s="20" t="s">
        <v>138</v>
      </c>
      <c r="BM164" s="226" t="s">
        <v>220</v>
      </c>
    </row>
    <row r="165" spans="1:47" s="2" customFormat="1" ht="12">
      <c r="A165" s="41"/>
      <c r="B165" s="42"/>
      <c r="C165" s="43"/>
      <c r="D165" s="228" t="s">
        <v>140</v>
      </c>
      <c r="E165" s="43"/>
      <c r="F165" s="229" t="s">
        <v>221</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20" t="s">
        <v>140</v>
      </c>
      <c r="AU165" s="20" t="s">
        <v>84</v>
      </c>
    </row>
    <row r="166" spans="1:47" s="2" customFormat="1" ht="12">
      <c r="A166" s="41"/>
      <c r="B166" s="42"/>
      <c r="C166" s="43"/>
      <c r="D166" s="233" t="s">
        <v>142</v>
      </c>
      <c r="E166" s="43"/>
      <c r="F166" s="234" t="s">
        <v>222</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20" t="s">
        <v>142</v>
      </c>
      <c r="AU166" s="20" t="s">
        <v>84</v>
      </c>
    </row>
    <row r="167" spans="1:51" s="13" customFormat="1" ht="12">
      <c r="A167" s="13"/>
      <c r="B167" s="235"/>
      <c r="C167" s="236"/>
      <c r="D167" s="228" t="s">
        <v>144</v>
      </c>
      <c r="E167" s="237" t="s">
        <v>19</v>
      </c>
      <c r="F167" s="238" t="s">
        <v>223</v>
      </c>
      <c r="G167" s="236"/>
      <c r="H167" s="237" t="s">
        <v>19</v>
      </c>
      <c r="I167" s="239"/>
      <c r="J167" s="236"/>
      <c r="K167" s="236"/>
      <c r="L167" s="240"/>
      <c r="M167" s="241"/>
      <c r="N167" s="242"/>
      <c r="O167" s="242"/>
      <c r="P167" s="242"/>
      <c r="Q167" s="242"/>
      <c r="R167" s="242"/>
      <c r="S167" s="242"/>
      <c r="T167" s="243"/>
      <c r="U167" s="13"/>
      <c r="V167" s="13"/>
      <c r="W167" s="13"/>
      <c r="X167" s="13"/>
      <c r="Y167" s="13"/>
      <c r="Z167" s="13"/>
      <c r="AA167" s="13"/>
      <c r="AB167" s="13"/>
      <c r="AC167" s="13"/>
      <c r="AD167" s="13"/>
      <c r="AE167" s="13"/>
      <c r="AT167" s="244" t="s">
        <v>144</v>
      </c>
      <c r="AU167" s="244" t="s">
        <v>84</v>
      </c>
      <c r="AV167" s="13" t="s">
        <v>82</v>
      </c>
      <c r="AW167" s="13" t="s">
        <v>37</v>
      </c>
      <c r="AX167" s="13" t="s">
        <v>75</v>
      </c>
      <c r="AY167" s="244" t="s">
        <v>131</v>
      </c>
    </row>
    <row r="168" spans="1:51" s="14" customFormat="1" ht="12">
      <c r="A168" s="14"/>
      <c r="B168" s="245"/>
      <c r="C168" s="246"/>
      <c r="D168" s="228" t="s">
        <v>144</v>
      </c>
      <c r="E168" s="247" t="s">
        <v>19</v>
      </c>
      <c r="F168" s="248" t="s">
        <v>224</v>
      </c>
      <c r="G168" s="246"/>
      <c r="H168" s="249">
        <v>10.5</v>
      </c>
      <c r="I168" s="250"/>
      <c r="J168" s="246"/>
      <c r="K168" s="246"/>
      <c r="L168" s="251"/>
      <c r="M168" s="252"/>
      <c r="N168" s="253"/>
      <c r="O168" s="253"/>
      <c r="P168" s="253"/>
      <c r="Q168" s="253"/>
      <c r="R168" s="253"/>
      <c r="S168" s="253"/>
      <c r="T168" s="254"/>
      <c r="U168" s="14"/>
      <c r="V168" s="14"/>
      <c r="W168" s="14"/>
      <c r="X168" s="14"/>
      <c r="Y168" s="14"/>
      <c r="Z168" s="14"/>
      <c r="AA168" s="14"/>
      <c r="AB168" s="14"/>
      <c r="AC168" s="14"/>
      <c r="AD168" s="14"/>
      <c r="AE168" s="14"/>
      <c r="AT168" s="255" t="s">
        <v>144</v>
      </c>
      <c r="AU168" s="255" t="s">
        <v>84</v>
      </c>
      <c r="AV168" s="14" t="s">
        <v>84</v>
      </c>
      <c r="AW168" s="14" t="s">
        <v>37</v>
      </c>
      <c r="AX168" s="14" t="s">
        <v>75</v>
      </c>
      <c r="AY168" s="255" t="s">
        <v>131</v>
      </c>
    </row>
    <row r="169" spans="1:51" s="16" customFormat="1" ht="12">
      <c r="A169" s="16"/>
      <c r="B169" s="267"/>
      <c r="C169" s="268"/>
      <c r="D169" s="228" t="s">
        <v>144</v>
      </c>
      <c r="E169" s="269" t="s">
        <v>19</v>
      </c>
      <c r="F169" s="270" t="s">
        <v>156</v>
      </c>
      <c r="G169" s="268"/>
      <c r="H169" s="271">
        <v>10.5</v>
      </c>
      <c r="I169" s="272"/>
      <c r="J169" s="268"/>
      <c r="K169" s="268"/>
      <c r="L169" s="273"/>
      <c r="M169" s="274"/>
      <c r="N169" s="275"/>
      <c r="O169" s="275"/>
      <c r="P169" s="275"/>
      <c r="Q169" s="275"/>
      <c r="R169" s="275"/>
      <c r="S169" s="275"/>
      <c r="T169" s="276"/>
      <c r="U169" s="16"/>
      <c r="V169" s="16"/>
      <c r="W169" s="16"/>
      <c r="X169" s="16"/>
      <c r="Y169" s="16"/>
      <c r="Z169" s="16"/>
      <c r="AA169" s="16"/>
      <c r="AB169" s="16"/>
      <c r="AC169" s="16"/>
      <c r="AD169" s="16"/>
      <c r="AE169" s="16"/>
      <c r="AT169" s="277" t="s">
        <v>144</v>
      </c>
      <c r="AU169" s="277" t="s">
        <v>84</v>
      </c>
      <c r="AV169" s="16" t="s">
        <v>157</v>
      </c>
      <c r="AW169" s="16" t="s">
        <v>37</v>
      </c>
      <c r="AX169" s="16" t="s">
        <v>75</v>
      </c>
      <c r="AY169" s="277" t="s">
        <v>131</v>
      </c>
    </row>
    <row r="170" spans="1:51" s="13" customFormat="1" ht="12">
      <c r="A170" s="13"/>
      <c r="B170" s="235"/>
      <c r="C170" s="236"/>
      <c r="D170" s="228" t="s">
        <v>144</v>
      </c>
      <c r="E170" s="237" t="s">
        <v>19</v>
      </c>
      <c r="F170" s="238" t="s">
        <v>158</v>
      </c>
      <c r="G170" s="236"/>
      <c r="H170" s="237" t="s">
        <v>19</v>
      </c>
      <c r="I170" s="239"/>
      <c r="J170" s="236"/>
      <c r="K170" s="236"/>
      <c r="L170" s="240"/>
      <c r="M170" s="241"/>
      <c r="N170" s="242"/>
      <c r="O170" s="242"/>
      <c r="P170" s="242"/>
      <c r="Q170" s="242"/>
      <c r="R170" s="242"/>
      <c r="S170" s="242"/>
      <c r="T170" s="243"/>
      <c r="U170" s="13"/>
      <c r="V170" s="13"/>
      <c r="W170" s="13"/>
      <c r="X170" s="13"/>
      <c r="Y170" s="13"/>
      <c r="Z170" s="13"/>
      <c r="AA170" s="13"/>
      <c r="AB170" s="13"/>
      <c r="AC170" s="13"/>
      <c r="AD170" s="13"/>
      <c r="AE170" s="13"/>
      <c r="AT170" s="244" t="s">
        <v>144</v>
      </c>
      <c r="AU170" s="244" t="s">
        <v>84</v>
      </c>
      <c r="AV170" s="13" t="s">
        <v>82</v>
      </c>
      <c r="AW170" s="13" t="s">
        <v>37</v>
      </c>
      <c r="AX170" s="13" t="s">
        <v>75</v>
      </c>
      <c r="AY170" s="244" t="s">
        <v>131</v>
      </c>
    </row>
    <row r="171" spans="1:51" s="14" customFormat="1" ht="12">
      <c r="A171" s="14"/>
      <c r="B171" s="245"/>
      <c r="C171" s="246"/>
      <c r="D171" s="228" t="s">
        <v>144</v>
      </c>
      <c r="E171" s="247" t="s">
        <v>19</v>
      </c>
      <c r="F171" s="248" t="s">
        <v>225</v>
      </c>
      <c r="G171" s="246"/>
      <c r="H171" s="249">
        <v>2.79</v>
      </c>
      <c r="I171" s="250"/>
      <c r="J171" s="246"/>
      <c r="K171" s="246"/>
      <c r="L171" s="251"/>
      <c r="M171" s="252"/>
      <c r="N171" s="253"/>
      <c r="O171" s="253"/>
      <c r="P171" s="253"/>
      <c r="Q171" s="253"/>
      <c r="R171" s="253"/>
      <c r="S171" s="253"/>
      <c r="T171" s="254"/>
      <c r="U171" s="14"/>
      <c r="V171" s="14"/>
      <c r="W171" s="14"/>
      <c r="X171" s="14"/>
      <c r="Y171" s="14"/>
      <c r="Z171" s="14"/>
      <c r="AA171" s="14"/>
      <c r="AB171" s="14"/>
      <c r="AC171" s="14"/>
      <c r="AD171" s="14"/>
      <c r="AE171" s="14"/>
      <c r="AT171" s="255" t="s">
        <v>144</v>
      </c>
      <c r="AU171" s="255" t="s">
        <v>84</v>
      </c>
      <c r="AV171" s="14" t="s">
        <v>84</v>
      </c>
      <c r="AW171" s="14" t="s">
        <v>37</v>
      </c>
      <c r="AX171" s="14" t="s">
        <v>75</v>
      </c>
      <c r="AY171" s="255" t="s">
        <v>131</v>
      </c>
    </row>
    <row r="172" spans="1:51" s="14" customFormat="1" ht="12">
      <c r="A172" s="14"/>
      <c r="B172" s="245"/>
      <c r="C172" s="246"/>
      <c r="D172" s="228" t="s">
        <v>144</v>
      </c>
      <c r="E172" s="247" t="s">
        <v>19</v>
      </c>
      <c r="F172" s="248" t="s">
        <v>226</v>
      </c>
      <c r="G172" s="246"/>
      <c r="H172" s="249">
        <v>0.915</v>
      </c>
      <c r="I172" s="250"/>
      <c r="J172" s="246"/>
      <c r="K172" s="246"/>
      <c r="L172" s="251"/>
      <c r="M172" s="252"/>
      <c r="N172" s="253"/>
      <c r="O172" s="253"/>
      <c r="P172" s="253"/>
      <c r="Q172" s="253"/>
      <c r="R172" s="253"/>
      <c r="S172" s="253"/>
      <c r="T172" s="254"/>
      <c r="U172" s="14"/>
      <c r="V172" s="14"/>
      <c r="W172" s="14"/>
      <c r="X172" s="14"/>
      <c r="Y172" s="14"/>
      <c r="Z172" s="14"/>
      <c r="AA172" s="14"/>
      <c r="AB172" s="14"/>
      <c r="AC172" s="14"/>
      <c r="AD172" s="14"/>
      <c r="AE172" s="14"/>
      <c r="AT172" s="255" t="s">
        <v>144</v>
      </c>
      <c r="AU172" s="255" t="s">
        <v>84</v>
      </c>
      <c r="AV172" s="14" t="s">
        <v>84</v>
      </c>
      <c r="AW172" s="14" t="s">
        <v>37</v>
      </c>
      <c r="AX172" s="14" t="s">
        <v>75</v>
      </c>
      <c r="AY172" s="255" t="s">
        <v>131</v>
      </c>
    </row>
    <row r="173" spans="1:51" s="16" customFormat="1" ht="12">
      <c r="A173" s="16"/>
      <c r="B173" s="267"/>
      <c r="C173" s="268"/>
      <c r="D173" s="228" t="s">
        <v>144</v>
      </c>
      <c r="E173" s="269" t="s">
        <v>19</v>
      </c>
      <c r="F173" s="270" t="s">
        <v>156</v>
      </c>
      <c r="G173" s="268"/>
      <c r="H173" s="271">
        <v>3.705</v>
      </c>
      <c r="I173" s="272"/>
      <c r="J173" s="268"/>
      <c r="K173" s="268"/>
      <c r="L173" s="273"/>
      <c r="M173" s="274"/>
      <c r="N173" s="275"/>
      <c r="O173" s="275"/>
      <c r="P173" s="275"/>
      <c r="Q173" s="275"/>
      <c r="R173" s="275"/>
      <c r="S173" s="275"/>
      <c r="T173" s="276"/>
      <c r="U173" s="16"/>
      <c r="V173" s="16"/>
      <c r="W173" s="16"/>
      <c r="X173" s="16"/>
      <c r="Y173" s="16"/>
      <c r="Z173" s="16"/>
      <c r="AA173" s="16"/>
      <c r="AB173" s="16"/>
      <c r="AC173" s="16"/>
      <c r="AD173" s="16"/>
      <c r="AE173" s="16"/>
      <c r="AT173" s="277" t="s">
        <v>144</v>
      </c>
      <c r="AU173" s="277" t="s">
        <v>84</v>
      </c>
      <c r="AV173" s="16" t="s">
        <v>157</v>
      </c>
      <c r="AW173" s="16" t="s">
        <v>37</v>
      </c>
      <c r="AX173" s="16" t="s">
        <v>75</v>
      </c>
      <c r="AY173" s="277" t="s">
        <v>131</v>
      </c>
    </row>
    <row r="174" spans="1:51" s="15" customFormat="1" ht="12">
      <c r="A174" s="15"/>
      <c r="B174" s="256"/>
      <c r="C174" s="257"/>
      <c r="D174" s="228" t="s">
        <v>144</v>
      </c>
      <c r="E174" s="258" t="s">
        <v>19</v>
      </c>
      <c r="F174" s="259" t="s">
        <v>147</v>
      </c>
      <c r="G174" s="257"/>
      <c r="H174" s="260">
        <v>14.204999999999998</v>
      </c>
      <c r="I174" s="261"/>
      <c r="J174" s="257"/>
      <c r="K174" s="257"/>
      <c r="L174" s="262"/>
      <c r="M174" s="263"/>
      <c r="N174" s="264"/>
      <c r="O174" s="264"/>
      <c r="P174" s="264"/>
      <c r="Q174" s="264"/>
      <c r="R174" s="264"/>
      <c r="S174" s="264"/>
      <c r="T174" s="265"/>
      <c r="U174" s="15"/>
      <c r="V174" s="15"/>
      <c r="W174" s="15"/>
      <c r="X174" s="15"/>
      <c r="Y174" s="15"/>
      <c r="Z174" s="15"/>
      <c r="AA174" s="15"/>
      <c r="AB174" s="15"/>
      <c r="AC174" s="15"/>
      <c r="AD174" s="15"/>
      <c r="AE174" s="15"/>
      <c r="AT174" s="266" t="s">
        <v>144</v>
      </c>
      <c r="AU174" s="266" t="s">
        <v>84</v>
      </c>
      <c r="AV174" s="15" t="s">
        <v>138</v>
      </c>
      <c r="AW174" s="15" t="s">
        <v>37</v>
      </c>
      <c r="AX174" s="15" t="s">
        <v>82</v>
      </c>
      <c r="AY174" s="266" t="s">
        <v>131</v>
      </c>
    </row>
    <row r="175" spans="1:63" s="12" customFormat="1" ht="22.8" customHeight="1">
      <c r="A175" s="12"/>
      <c r="B175" s="199"/>
      <c r="C175" s="200"/>
      <c r="D175" s="201" t="s">
        <v>74</v>
      </c>
      <c r="E175" s="213" t="s">
        <v>84</v>
      </c>
      <c r="F175" s="213" t="s">
        <v>227</v>
      </c>
      <c r="G175" s="200"/>
      <c r="H175" s="200"/>
      <c r="I175" s="203"/>
      <c r="J175" s="214">
        <f>BK175</f>
        <v>0</v>
      </c>
      <c r="K175" s="200"/>
      <c r="L175" s="205"/>
      <c r="M175" s="206"/>
      <c r="N175" s="207"/>
      <c r="O175" s="207"/>
      <c r="P175" s="208">
        <f>SUM(P176:P209)</f>
        <v>0</v>
      </c>
      <c r="Q175" s="207"/>
      <c r="R175" s="208">
        <f>SUM(R176:R209)</f>
        <v>81.57064608000002</v>
      </c>
      <c r="S175" s="207"/>
      <c r="T175" s="209">
        <f>SUM(T176:T209)</f>
        <v>0</v>
      </c>
      <c r="U175" s="12"/>
      <c r="V175" s="12"/>
      <c r="W175" s="12"/>
      <c r="X175" s="12"/>
      <c r="Y175" s="12"/>
      <c r="Z175" s="12"/>
      <c r="AA175" s="12"/>
      <c r="AB175" s="12"/>
      <c r="AC175" s="12"/>
      <c r="AD175" s="12"/>
      <c r="AE175" s="12"/>
      <c r="AR175" s="210" t="s">
        <v>82</v>
      </c>
      <c r="AT175" s="211" t="s">
        <v>74</v>
      </c>
      <c r="AU175" s="211" t="s">
        <v>82</v>
      </c>
      <c r="AY175" s="210" t="s">
        <v>131</v>
      </c>
      <c r="BK175" s="212">
        <f>SUM(BK176:BK209)</f>
        <v>0</v>
      </c>
    </row>
    <row r="176" spans="1:65" s="2" customFormat="1" ht="16.5" customHeight="1">
      <c r="A176" s="41"/>
      <c r="B176" s="42"/>
      <c r="C176" s="215" t="s">
        <v>228</v>
      </c>
      <c r="D176" s="215" t="s">
        <v>133</v>
      </c>
      <c r="E176" s="216" t="s">
        <v>229</v>
      </c>
      <c r="F176" s="217" t="s">
        <v>230</v>
      </c>
      <c r="G176" s="218" t="s">
        <v>150</v>
      </c>
      <c r="H176" s="219">
        <v>208.48</v>
      </c>
      <c r="I176" s="220"/>
      <c r="J176" s="221">
        <f>ROUND(I176*H176,2)</f>
        <v>0</v>
      </c>
      <c r="K176" s="217" t="s">
        <v>137</v>
      </c>
      <c r="L176" s="47"/>
      <c r="M176" s="222" t="s">
        <v>19</v>
      </c>
      <c r="N176" s="223" t="s">
        <v>46</v>
      </c>
      <c r="O176" s="87"/>
      <c r="P176" s="224">
        <f>O176*H176</f>
        <v>0</v>
      </c>
      <c r="Q176" s="224">
        <v>0.0001</v>
      </c>
      <c r="R176" s="224">
        <f>Q176*H176</f>
        <v>0.020848</v>
      </c>
      <c r="S176" s="224">
        <v>0</v>
      </c>
      <c r="T176" s="225">
        <f>S176*H176</f>
        <v>0</v>
      </c>
      <c r="U176" s="41"/>
      <c r="V176" s="41"/>
      <c r="W176" s="41"/>
      <c r="X176" s="41"/>
      <c r="Y176" s="41"/>
      <c r="Z176" s="41"/>
      <c r="AA176" s="41"/>
      <c r="AB176" s="41"/>
      <c r="AC176" s="41"/>
      <c r="AD176" s="41"/>
      <c r="AE176" s="41"/>
      <c r="AR176" s="226" t="s">
        <v>138</v>
      </c>
      <c r="AT176" s="226" t="s">
        <v>133</v>
      </c>
      <c r="AU176" s="226" t="s">
        <v>84</v>
      </c>
      <c r="AY176" s="20" t="s">
        <v>131</v>
      </c>
      <c r="BE176" s="227">
        <f>IF(N176="základní",J176,0)</f>
        <v>0</v>
      </c>
      <c r="BF176" s="227">
        <f>IF(N176="snížená",J176,0)</f>
        <v>0</v>
      </c>
      <c r="BG176" s="227">
        <f>IF(N176="zákl. přenesená",J176,0)</f>
        <v>0</v>
      </c>
      <c r="BH176" s="227">
        <f>IF(N176="sníž. přenesená",J176,0)</f>
        <v>0</v>
      </c>
      <c r="BI176" s="227">
        <f>IF(N176="nulová",J176,0)</f>
        <v>0</v>
      </c>
      <c r="BJ176" s="20" t="s">
        <v>82</v>
      </c>
      <c r="BK176" s="227">
        <f>ROUND(I176*H176,2)</f>
        <v>0</v>
      </c>
      <c r="BL176" s="20" t="s">
        <v>138</v>
      </c>
      <c r="BM176" s="226" t="s">
        <v>231</v>
      </c>
    </row>
    <row r="177" spans="1:47" s="2" customFormat="1" ht="12">
      <c r="A177" s="41"/>
      <c r="B177" s="42"/>
      <c r="C177" s="43"/>
      <c r="D177" s="228" t="s">
        <v>140</v>
      </c>
      <c r="E177" s="43"/>
      <c r="F177" s="229" t="s">
        <v>232</v>
      </c>
      <c r="G177" s="43"/>
      <c r="H177" s="43"/>
      <c r="I177" s="230"/>
      <c r="J177" s="43"/>
      <c r="K177" s="43"/>
      <c r="L177" s="47"/>
      <c r="M177" s="231"/>
      <c r="N177" s="232"/>
      <c r="O177" s="87"/>
      <c r="P177" s="87"/>
      <c r="Q177" s="87"/>
      <c r="R177" s="87"/>
      <c r="S177" s="87"/>
      <c r="T177" s="88"/>
      <c r="U177" s="41"/>
      <c r="V177" s="41"/>
      <c r="W177" s="41"/>
      <c r="X177" s="41"/>
      <c r="Y177" s="41"/>
      <c r="Z177" s="41"/>
      <c r="AA177" s="41"/>
      <c r="AB177" s="41"/>
      <c r="AC177" s="41"/>
      <c r="AD177" s="41"/>
      <c r="AE177" s="41"/>
      <c r="AT177" s="20" t="s">
        <v>140</v>
      </c>
      <c r="AU177" s="20" t="s">
        <v>84</v>
      </c>
    </row>
    <row r="178" spans="1:47" s="2" customFormat="1" ht="12">
      <c r="A178" s="41"/>
      <c r="B178" s="42"/>
      <c r="C178" s="43"/>
      <c r="D178" s="233" t="s">
        <v>142</v>
      </c>
      <c r="E178" s="43"/>
      <c r="F178" s="234" t="s">
        <v>233</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20" t="s">
        <v>142</v>
      </c>
      <c r="AU178" s="20" t="s">
        <v>84</v>
      </c>
    </row>
    <row r="179" spans="1:51" s="13" customFormat="1" ht="12">
      <c r="A179" s="13"/>
      <c r="B179" s="235"/>
      <c r="C179" s="236"/>
      <c r="D179" s="228" t="s">
        <v>144</v>
      </c>
      <c r="E179" s="237" t="s">
        <v>19</v>
      </c>
      <c r="F179" s="238" t="s">
        <v>154</v>
      </c>
      <c r="G179" s="236"/>
      <c r="H179" s="237" t="s">
        <v>19</v>
      </c>
      <c r="I179" s="239"/>
      <c r="J179" s="236"/>
      <c r="K179" s="236"/>
      <c r="L179" s="240"/>
      <c r="M179" s="241"/>
      <c r="N179" s="242"/>
      <c r="O179" s="242"/>
      <c r="P179" s="242"/>
      <c r="Q179" s="242"/>
      <c r="R179" s="242"/>
      <c r="S179" s="242"/>
      <c r="T179" s="243"/>
      <c r="U179" s="13"/>
      <c r="V179" s="13"/>
      <c r="W179" s="13"/>
      <c r="X179" s="13"/>
      <c r="Y179" s="13"/>
      <c r="Z179" s="13"/>
      <c r="AA179" s="13"/>
      <c r="AB179" s="13"/>
      <c r="AC179" s="13"/>
      <c r="AD179" s="13"/>
      <c r="AE179" s="13"/>
      <c r="AT179" s="244" t="s">
        <v>144</v>
      </c>
      <c r="AU179" s="244" t="s">
        <v>84</v>
      </c>
      <c r="AV179" s="13" t="s">
        <v>82</v>
      </c>
      <c r="AW179" s="13" t="s">
        <v>37</v>
      </c>
      <c r="AX179" s="13" t="s">
        <v>75</v>
      </c>
      <c r="AY179" s="244" t="s">
        <v>131</v>
      </c>
    </row>
    <row r="180" spans="1:51" s="14" customFormat="1" ht="12">
      <c r="A180" s="14"/>
      <c r="B180" s="245"/>
      <c r="C180" s="246"/>
      <c r="D180" s="228" t="s">
        <v>144</v>
      </c>
      <c r="E180" s="247" t="s">
        <v>19</v>
      </c>
      <c r="F180" s="248" t="s">
        <v>234</v>
      </c>
      <c r="G180" s="246"/>
      <c r="H180" s="249">
        <v>190</v>
      </c>
      <c r="I180" s="250"/>
      <c r="J180" s="246"/>
      <c r="K180" s="246"/>
      <c r="L180" s="251"/>
      <c r="M180" s="252"/>
      <c r="N180" s="253"/>
      <c r="O180" s="253"/>
      <c r="P180" s="253"/>
      <c r="Q180" s="253"/>
      <c r="R180" s="253"/>
      <c r="S180" s="253"/>
      <c r="T180" s="254"/>
      <c r="U180" s="14"/>
      <c r="V180" s="14"/>
      <c r="W180" s="14"/>
      <c r="X180" s="14"/>
      <c r="Y180" s="14"/>
      <c r="Z180" s="14"/>
      <c r="AA180" s="14"/>
      <c r="AB180" s="14"/>
      <c r="AC180" s="14"/>
      <c r="AD180" s="14"/>
      <c r="AE180" s="14"/>
      <c r="AT180" s="255" t="s">
        <v>144</v>
      </c>
      <c r="AU180" s="255" t="s">
        <v>84</v>
      </c>
      <c r="AV180" s="14" t="s">
        <v>84</v>
      </c>
      <c r="AW180" s="14" t="s">
        <v>37</v>
      </c>
      <c r="AX180" s="14" t="s">
        <v>75</v>
      </c>
      <c r="AY180" s="255" t="s">
        <v>131</v>
      </c>
    </row>
    <row r="181" spans="1:51" s="16" customFormat="1" ht="12">
      <c r="A181" s="16"/>
      <c r="B181" s="267"/>
      <c r="C181" s="268"/>
      <c r="D181" s="228" t="s">
        <v>144</v>
      </c>
      <c r="E181" s="269" t="s">
        <v>19</v>
      </c>
      <c r="F181" s="270" t="s">
        <v>156</v>
      </c>
      <c r="G181" s="268"/>
      <c r="H181" s="271">
        <v>190</v>
      </c>
      <c r="I181" s="272"/>
      <c r="J181" s="268"/>
      <c r="K181" s="268"/>
      <c r="L181" s="273"/>
      <c r="M181" s="274"/>
      <c r="N181" s="275"/>
      <c r="O181" s="275"/>
      <c r="P181" s="275"/>
      <c r="Q181" s="275"/>
      <c r="R181" s="275"/>
      <c r="S181" s="275"/>
      <c r="T181" s="276"/>
      <c r="U181" s="16"/>
      <c r="V181" s="16"/>
      <c r="W181" s="16"/>
      <c r="X181" s="16"/>
      <c r="Y181" s="16"/>
      <c r="Z181" s="16"/>
      <c r="AA181" s="16"/>
      <c r="AB181" s="16"/>
      <c r="AC181" s="16"/>
      <c r="AD181" s="16"/>
      <c r="AE181" s="16"/>
      <c r="AT181" s="277" t="s">
        <v>144</v>
      </c>
      <c r="AU181" s="277" t="s">
        <v>84</v>
      </c>
      <c r="AV181" s="16" t="s">
        <v>157</v>
      </c>
      <c r="AW181" s="16" t="s">
        <v>37</v>
      </c>
      <c r="AX181" s="16" t="s">
        <v>75</v>
      </c>
      <c r="AY181" s="277" t="s">
        <v>131</v>
      </c>
    </row>
    <row r="182" spans="1:51" s="13" customFormat="1" ht="12">
      <c r="A182" s="13"/>
      <c r="B182" s="235"/>
      <c r="C182" s="236"/>
      <c r="D182" s="228" t="s">
        <v>144</v>
      </c>
      <c r="E182" s="237" t="s">
        <v>19</v>
      </c>
      <c r="F182" s="238" t="s">
        <v>158</v>
      </c>
      <c r="G182" s="236"/>
      <c r="H182" s="237" t="s">
        <v>19</v>
      </c>
      <c r="I182" s="239"/>
      <c r="J182" s="236"/>
      <c r="K182" s="236"/>
      <c r="L182" s="240"/>
      <c r="M182" s="241"/>
      <c r="N182" s="242"/>
      <c r="O182" s="242"/>
      <c r="P182" s="242"/>
      <c r="Q182" s="242"/>
      <c r="R182" s="242"/>
      <c r="S182" s="242"/>
      <c r="T182" s="243"/>
      <c r="U182" s="13"/>
      <c r="V182" s="13"/>
      <c r="W182" s="13"/>
      <c r="X182" s="13"/>
      <c r="Y182" s="13"/>
      <c r="Z182" s="13"/>
      <c r="AA182" s="13"/>
      <c r="AB182" s="13"/>
      <c r="AC182" s="13"/>
      <c r="AD182" s="13"/>
      <c r="AE182" s="13"/>
      <c r="AT182" s="244" t="s">
        <v>144</v>
      </c>
      <c r="AU182" s="244" t="s">
        <v>84</v>
      </c>
      <c r="AV182" s="13" t="s">
        <v>82</v>
      </c>
      <c r="AW182" s="13" t="s">
        <v>37</v>
      </c>
      <c r="AX182" s="13" t="s">
        <v>75</v>
      </c>
      <c r="AY182" s="244" t="s">
        <v>131</v>
      </c>
    </row>
    <row r="183" spans="1:51" s="14" customFormat="1" ht="12">
      <c r="A183" s="14"/>
      <c r="B183" s="245"/>
      <c r="C183" s="246"/>
      <c r="D183" s="228" t="s">
        <v>144</v>
      </c>
      <c r="E183" s="247" t="s">
        <v>19</v>
      </c>
      <c r="F183" s="248" t="s">
        <v>215</v>
      </c>
      <c r="G183" s="246"/>
      <c r="H183" s="249">
        <v>13.95</v>
      </c>
      <c r="I183" s="250"/>
      <c r="J183" s="246"/>
      <c r="K183" s="246"/>
      <c r="L183" s="251"/>
      <c r="M183" s="252"/>
      <c r="N183" s="253"/>
      <c r="O183" s="253"/>
      <c r="P183" s="253"/>
      <c r="Q183" s="253"/>
      <c r="R183" s="253"/>
      <c r="S183" s="253"/>
      <c r="T183" s="254"/>
      <c r="U183" s="14"/>
      <c r="V183" s="14"/>
      <c r="W183" s="14"/>
      <c r="X183" s="14"/>
      <c r="Y183" s="14"/>
      <c r="Z183" s="14"/>
      <c r="AA183" s="14"/>
      <c r="AB183" s="14"/>
      <c r="AC183" s="14"/>
      <c r="AD183" s="14"/>
      <c r="AE183" s="14"/>
      <c r="AT183" s="255" t="s">
        <v>144</v>
      </c>
      <c r="AU183" s="255" t="s">
        <v>84</v>
      </c>
      <c r="AV183" s="14" t="s">
        <v>84</v>
      </c>
      <c r="AW183" s="14" t="s">
        <v>37</v>
      </c>
      <c r="AX183" s="14" t="s">
        <v>75</v>
      </c>
      <c r="AY183" s="255" t="s">
        <v>131</v>
      </c>
    </row>
    <row r="184" spans="1:51" s="14" customFormat="1" ht="12">
      <c r="A184" s="14"/>
      <c r="B184" s="245"/>
      <c r="C184" s="246"/>
      <c r="D184" s="228" t="s">
        <v>144</v>
      </c>
      <c r="E184" s="247" t="s">
        <v>19</v>
      </c>
      <c r="F184" s="248" t="s">
        <v>216</v>
      </c>
      <c r="G184" s="246"/>
      <c r="H184" s="249">
        <v>4.53</v>
      </c>
      <c r="I184" s="250"/>
      <c r="J184" s="246"/>
      <c r="K184" s="246"/>
      <c r="L184" s="251"/>
      <c r="M184" s="252"/>
      <c r="N184" s="253"/>
      <c r="O184" s="253"/>
      <c r="P184" s="253"/>
      <c r="Q184" s="253"/>
      <c r="R184" s="253"/>
      <c r="S184" s="253"/>
      <c r="T184" s="254"/>
      <c r="U184" s="14"/>
      <c r="V184" s="14"/>
      <c r="W184" s="14"/>
      <c r="X184" s="14"/>
      <c r="Y184" s="14"/>
      <c r="Z184" s="14"/>
      <c r="AA184" s="14"/>
      <c r="AB184" s="14"/>
      <c r="AC184" s="14"/>
      <c r="AD184" s="14"/>
      <c r="AE184" s="14"/>
      <c r="AT184" s="255" t="s">
        <v>144</v>
      </c>
      <c r="AU184" s="255" t="s">
        <v>84</v>
      </c>
      <c r="AV184" s="14" t="s">
        <v>84</v>
      </c>
      <c r="AW184" s="14" t="s">
        <v>37</v>
      </c>
      <c r="AX184" s="14" t="s">
        <v>75</v>
      </c>
      <c r="AY184" s="255" t="s">
        <v>131</v>
      </c>
    </row>
    <row r="185" spans="1:51" s="16" customFormat="1" ht="12">
      <c r="A185" s="16"/>
      <c r="B185" s="267"/>
      <c r="C185" s="268"/>
      <c r="D185" s="228" t="s">
        <v>144</v>
      </c>
      <c r="E185" s="269" t="s">
        <v>19</v>
      </c>
      <c r="F185" s="270" t="s">
        <v>156</v>
      </c>
      <c r="G185" s="268"/>
      <c r="H185" s="271">
        <v>18.48</v>
      </c>
      <c r="I185" s="272"/>
      <c r="J185" s="268"/>
      <c r="K185" s="268"/>
      <c r="L185" s="273"/>
      <c r="M185" s="274"/>
      <c r="N185" s="275"/>
      <c r="O185" s="275"/>
      <c r="P185" s="275"/>
      <c r="Q185" s="275"/>
      <c r="R185" s="275"/>
      <c r="S185" s="275"/>
      <c r="T185" s="276"/>
      <c r="U185" s="16"/>
      <c r="V185" s="16"/>
      <c r="W185" s="16"/>
      <c r="X185" s="16"/>
      <c r="Y185" s="16"/>
      <c r="Z185" s="16"/>
      <c r="AA185" s="16"/>
      <c r="AB185" s="16"/>
      <c r="AC185" s="16"/>
      <c r="AD185" s="16"/>
      <c r="AE185" s="16"/>
      <c r="AT185" s="277" t="s">
        <v>144</v>
      </c>
      <c r="AU185" s="277" t="s">
        <v>84</v>
      </c>
      <c r="AV185" s="16" t="s">
        <v>157</v>
      </c>
      <c r="AW185" s="16" t="s">
        <v>37</v>
      </c>
      <c r="AX185" s="16" t="s">
        <v>75</v>
      </c>
      <c r="AY185" s="277" t="s">
        <v>131</v>
      </c>
    </row>
    <row r="186" spans="1:51" s="15" customFormat="1" ht="12">
      <c r="A186" s="15"/>
      <c r="B186" s="256"/>
      <c r="C186" s="257"/>
      <c r="D186" s="228" t="s">
        <v>144</v>
      </c>
      <c r="E186" s="258" t="s">
        <v>19</v>
      </c>
      <c r="F186" s="259" t="s">
        <v>147</v>
      </c>
      <c r="G186" s="257"/>
      <c r="H186" s="260">
        <v>208.48</v>
      </c>
      <c r="I186" s="261"/>
      <c r="J186" s="257"/>
      <c r="K186" s="257"/>
      <c r="L186" s="262"/>
      <c r="M186" s="263"/>
      <c r="N186" s="264"/>
      <c r="O186" s="264"/>
      <c r="P186" s="264"/>
      <c r="Q186" s="264"/>
      <c r="R186" s="264"/>
      <c r="S186" s="264"/>
      <c r="T186" s="265"/>
      <c r="U186" s="15"/>
      <c r="V186" s="15"/>
      <c r="W186" s="15"/>
      <c r="X186" s="15"/>
      <c r="Y186" s="15"/>
      <c r="Z186" s="15"/>
      <c r="AA186" s="15"/>
      <c r="AB186" s="15"/>
      <c r="AC186" s="15"/>
      <c r="AD186" s="15"/>
      <c r="AE186" s="15"/>
      <c r="AT186" s="266" t="s">
        <v>144</v>
      </c>
      <c r="AU186" s="266" t="s">
        <v>84</v>
      </c>
      <c r="AV186" s="15" t="s">
        <v>138</v>
      </c>
      <c r="AW186" s="15" t="s">
        <v>37</v>
      </c>
      <c r="AX186" s="15" t="s">
        <v>82</v>
      </c>
      <c r="AY186" s="266" t="s">
        <v>131</v>
      </c>
    </row>
    <row r="187" spans="1:65" s="2" customFormat="1" ht="16.5" customHeight="1">
      <c r="A187" s="41"/>
      <c r="B187" s="42"/>
      <c r="C187" s="278" t="s">
        <v>8</v>
      </c>
      <c r="D187" s="278" t="s">
        <v>235</v>
      </c>
      <c r="E187" s="279" t="s">
        <v>236</v>
      </c>
      <c r="F187" s="280" t="s">
        <v>237</v>
      </c>
      <c r="G187" s="281" t="s">
        <v>150</v>
      </c>
      <c r="H187" s="282">
        <v>246.945</v>
      </c>
      <c r="I187" s="283"/>
      <c r="J187" s="284">
        <f>ROUND(I187*H187,2)</f>
        <v>0</v>
      </c>
      <c r="K187" s="280" t="s">
        <v>137</v>
      </c>
      <c r="L187" s="285"/>
      <c r="M187" s="286" t="s">
        <v>19</v>
      </c>
      <c r="N187" s="287" t="s">
        <v>46</v>
      </c>
      <c r="O187" s="87"/>
      <c r="P187" s="224">
        <f>O187*H187</f>
        <v>0</v>
      </c>
      <c r="Q187" s="224">
        <v>0.0003</v>
      </c>
      <c r="R187" s="224">
        <f>Q187*H187</f>
        <v>0.0740835</v>
      </c>
      <c r="S187" s="224">
        <v>0</v>
      </c>
      <c r="T187" s="225">
        <f>S187*H187</f>
        <v>0</v>
      </c>
      <c r="U187" s="41"/>
      <c r="V187" s="41"/>
      <c r="W187" s="41"/>
      <c r="X187" s="41"/>
      <c r="Y187" s="41"/>
      <c r="Z187" s="41"/>
      <c r="AA187" s="41"/>
      <c r="AB187" s="41"/>
      <c r="AC187" s="41"/>
      <c r="AD187" s="41"/>
      <c r="AE187" s="41"/>
      <c r="AR187" s="226" t="s">
        <v>201</v>
      </c>
      <c r="AT187" s="226" t="s">
        <v>235</v>
      </c>
      <c r="AU187" s="226" t="s">
        <v>84</v>
      </c>
      <c r="AY187" s="20" t="s">
        <v>131</v>
      </c>
      <c r="BE187" s="227">
        <f>IF(N187="základní",J187,0)</f>
        <v>0</v>
      </c>
      <c r="BF187" s="227">
        <f>IF(N187="snížená",J187,0)</f>
        <v>0</v>
      </c>
      <c r="BG187" s="227">
        <f>IF(N187="zákl. přenesená",J187,0)</f>
        <v>0</v>
      </c>
      <c r="BH187" s="227">
        <f>IF(N187="sníž. přenesená",J187,0)</f>
        <v>0</v>
      </c>
      <c r="BI187" s="227">
        <f>IF(N187="nulová",J187,0)</f>
        <v>0</v>
      </c>
      <c r="BJ187" s="20" t="s">
        <v>82</v>
      </c>
      <c r="BK187" s="227">
        <f>ROUND(I187*H187,2)</f>
        <v>0</v>
      </c>
      <c r="BL187" s="20" t="s">
        <v>138</v>
      </c>
      <c r="BM187" s="226" t="s">
        <v>238</v>
      </c>
    </row>
    <row r="188" spans="1:47" s="2" customFormat="1" ht="12">
      <c r="A188" s="41"/>
      <c r="B188" s="42"/>
      <c r="C188" s="43"/>
      <c r="D188" s="228" t="s">
        <v>140</v>
      </c>
      <c r="E188" s="43"/>
      <c r="F188" s="229" t="s">
        <v>237</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20" t="s">
        <v>140</v>
      </c>
      <c r="AU188" s="20" t="s">
        <v>84</v>
      </c>
    </row>
    <row r="189" spans="1:51" s="14" customFormat="1" ht="12">
      <c r="A189" s="14"/>
      <c r="B189" s="245"/>
      <c r="C189" s="246"/>
      <c r="D189" s="228" t="s">
        <v>144</v>
      </c>
      <c r="E189" s="246"/>
      <c r="F189" s="248" t="s">
        <v>239</v>
      </c>
      <c r="G189" s="246"/>
      <c r="H189" s="249">
        <v>246.945</v>
      </c>
      <c r="I189" s="250"/>
      <c r="J189" s="246"/>
      <c r="K189" s="246"/>
      <c r="L189" s="251"/>
      <c r="M189" s="252"/>
      <c r="N189" s="253"/>
      <c r="O189" s="253"/>
      <c r="P189" s="253"/>
      <c r="Q189" s="253"/>
      <c r="R189" s="253"/>
      <c r="S189" s="253"/>
      <c r="T189" s="254"/>
      <c r="U189" s="14"/>
      <c r="V189" s="14"/>
      <c r="W189" s="14"/>
      <c r="X189" s="14"/>
      <c r="Y189" s="14"/>
      <c r="Z189" s="14"/>
      <c r="AA189" s="14"/>
      <c r="AB189" s="14"/>
      <c r="AC189" s="14"/>
      <c r="AD189" s="14"/>
      <c r="AE189" s="14"/>
      <c r="AT189" s="255" t="s">
        <v>144</v>
      </c>
      <c r="AU189" s="255" t="s">
        <v>84</v>
      </c>
      <c r="AV189" s="14" t="s">
        <v>84</v>
      </c>
      <c r="AW189" s="14" t="s">
        <v>4</v>
      </c>
      <c r="AX189" s="14" t="s">
        <v>82</v>
      </c>
      <c r="AY189" s="255" t="s">
        <v>131</v>
      </c>
    </row>
    <row r="190" spans="1:65" s="2" customFormat="1" ht="16.5" customHeight="1">
      <c r="A190" s="41"/>
      <c r="B190" s="42"/>
      <c r="C190" s="215" t="s">
        <v>240</v>
      </c>
      <c r="D190" s="215" t="s">
        <v>133</v>
      </c>
      <c r="E190" s="216" t="s">
        <v>241</v>
      </c>
      <c r="F190" s="217" t="s">
        <v>242</v>
      </c>
      <c r="G190" s="218" t="s">
        <v>163</v>
      </c>
      <c r="H190" s="219">
        <v>1.674</v>
      </c>
      <c r="I190" s="220"/>
      <c r="J190" s="221">
        <f>ROUND(I190*H190,2)</f>
        <v>0</v>
      </c>
      <c r="K190" s="217" t="s">
        <v>137</v>
      </c>
      <c r="L190" s="47"/>
      <c r="M190" s="222" t="s">
        <v>19</v>
      </c>
      <c r="N190" s="223" t="s">
        <v>46</v>
      </c>
      <c r="O190" s="87"/>
      <c r="P190" s="224">
        <f>O190*H190</f>
        <v>0</v>
      </c>
      <c r="Q190" s="224">
        <v>2.50187</v>
      </c>
      <c r="R190" s="224">
        <f>Q190*H190</f>
        <v>4.18813038</v>
      </c>
      <c r="S190" s="224">
        <v>0</v>
      </c>
      <c r="T190" s="225">
        <f>S190*H190</f>
        <v>0</v>
      </c>
      <c r="U190" s="41"/>
      <c r="V190" s="41"/>
      <c r="W190" s="41"/>
      <c r="X190" s="41"/>
      <c r="Y190" s="41"/>
      <c r="Z190" s="41"/>
      <c r="AA190" s="41"/>
      <c r="AB190" s="41"/>
      <c r="AC190" s="41"/>
      <c r="AD190" s="41"/>
      <c r="AE190" s="41"/>
      <c r="AR190" s="226" t="s">
        <v>138</v>
      </c>
      <c r="AT190" s="226" t="s">
        <v>133</v>
      </c>
      <c r="AU190" s="226" t="s">
        <v>84</v>
      </c>
      <c r="AY190" s="20" t="s">
        <v>131</v>
      </c>
      <c r="BE190" s="227">
        <f>IF(N190="základní",J190,0)</f>
        <v>0</v>
      </c>
      <c r="BF190" s="227">
        <f>IF(N190="snížená",J190,0)</f>
        <v>0</v>
      </c>
      <c r="BG190" s="227">
        <f>IF(N190="zákl. přenesená",J190,0)</f>
        <v>0</v>
      </c>
      <c r="BH190" s="227">
        <f>IF(N190="sníž. přenesená",J190,0)</f>
        <v>0</v>
      </c>
      <c r="BI190" s="227">
        <f>IF(N190="nulová",J190,0)</f>
        <v>0</v>
      </c>
      <c r="BJ190" s="20" t="s">
        <v>82</v>
      </c>
      <c r="BK190" s="227">
        <f>ROUND(I190*H190,2)</f>
        <v>0</v>
      </c>
      <c r="BL190" s="20" t="s">
        <v>138</v>
      </c>
      <c r="BM190" s="226" t="s">
        <v>243</v>
      </c>
    </row>
    <row r="191" spans="1:47" s="2" customFormat="1" ht="12">
      <c r="A191" s="41"/>
      <c r="B191" s="42"/>
      <c r="C191" s="43"/>
      <c r="D191" s="228" t="s">
        <v>140</v>
      </c>
      <c r="E191" s="43"/>
      <c r="F191" s="229" t="s">
        <v>244</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20" t="s">
        <v>140</v>
      </c>
      <c r="AU191" s="20" t="s">
        <v>84</v>
      </c>
    </row>
    <row r="192" spans="1:47" s="2" customFormat="1" ht="12">
      <c r="A192" s="41"/>
      <c r="B192" s="42"/>
      <c r="C192" s="43"/>
      <c r="D192" s="233" t="s">
        <v>142</v>
      </c>
      <c r="E192" s="43"/>
      <c r="F192" s="234" t="s">
        <v>245</v>
      </c>
      <c r="G192" s="43"/>
      <c r="H192" s="43"/>
      <c r="I192" s="230"/>
      <c r="J192" s="43"/>
      <c r="K192" s="43"/>
      <c r="L192" s="47"/>
      <c r="M192" s="231"/>
      <c r="N192" s="232"/>
      <c r="O192" s="87"/>
      <c r="P192" s="87"/>
      <c r="Q192" s="87"/>
      <c r="R192" s="87"/>
      <c r="S192" s="87"/>
      <c r="T192" s="88"/>
      <c r="U192" s="41"/>
      <c r="V192" s="41"/>
      <c r="W192" s="41"/>
      <c r="X192" s="41"/>
      <c r="Y192" s="41"/>
      <c r="Z192" s="41"/>
      <c r="AA192" s="41"/>
      <c r="AB192" s="41"/>
      <c r="AC192" s="41"/>
      <c r="AD192" s="41"/>
      <c r="AE192" s="41"/>
      <c r="AT192" s="20" t="s">
        <v>142</v>
      </c>
      <c r="AU192" s="20" t="s">
        <v>84</v>
      </c>
    </row>
    <row r="193" spans="1:51" s="13" customFormat="1" ht="12">
      <c r="A193" s="13"/>
      <c r="B193" s="235"/>
      <c r="C193" s="236"/>
      <c r="D193" s="228" t="s">
        <v>144</v>
      </c>
      <c r="E193" s="237" t="s">
        <v>19</v>
      </c>
      <c r="F193" s="238" t="s">
        <v>246</v>
      </c>
      <c r="G193" s="236"/>
      <c r="H193" s="237" t="s">
        <v>19</v>
      </c>
      <c r="I193" s="239"/>
      <c r="J193" s="236"/>
      <c r="K193" s="236"/>
      <c r="L193" s="240"/>
      <c r="M193" s="241"/>
      <c r="N193" s="242"/>
      <c r="O193" s="242"/>
      <c r="P193" s="242"/>
      <c r="Q193" s="242"/>
      <c r="R193" s="242"/>
      <c r="S193" s="242"/>
      <c r="T193" s="243"/>
      <c r="U193" s="13"/>
      <c r="V193" s="13"/>
      <c r="W193" s="13"/>
      <c r="X193" s="13"/>
      <c r="Y193" s="13"/>
      <c r="Z193" s="13"/>
      <c r="AA193" s="13"/>
      <c r="AB193" s="13"/>
      <c r="AC193" s="13"/>
      <c r="AD193" s="13"/>
      <c r="AE193" s="13"/>
      <c r="AT193" s="244" t="s">
        <v>144</v>
      </c>
      <c r="AU193" s="244" t="s">
        <v>84</v>
      </c>
      <c r="AV193" s="13" t="s">
        <v>82</v>
      </c>
      <c r="AW193" s="13" t="s">
        <v>37</v>
      </c>
      <c r="AX193" s="13" t="s">
        <v>75</v>
      </c>
      <c r="AY193" s="244" t="s">
        <v>131</v>
      </c>
    </row>
    <row r="194" spans="1:51" s="14" customFormat="1" ht="12">
      <c r="A194" s="14"/>
      <c r="B194" s="245"/>
      <c r="C194" s="246"/>
      <c r="D194" s="228" t="s">
        <v>144</v>
      </c>
      <c r="E194" s="247" t="s">
        <v>19</v>
      </c>
      <c r="F194" s="248" t="s">
        <v>184</v>
      </c>
      <c r="G194" s="246"/>
      <c r="H194" s="249">
        <v>0.864</v>
      </c>
      <c r="I194" s="250"/>
      <c r="J194" s="246"/>
      <c r="K194" s="246"/>
      <c r="L194" s="251"/>
      <c r="M194" s="252"/>
      <c r="N194" s="253"/>
      <c r="O194" s="253"/>
      <c r="P194" s="253"/>
      <c r="Q194" s="253"/>
      <c r="R194" s="253"/>
      <c r="S194" s="253"/>
      <c r="T194" s="254"/>
      <c r="U194" s="14"/>
      <c r="V194" s="14"/>
      <c r="W194" s="14"/>
      <c r="X194" s="14"/>
      <c r="Y194" s="14"/>
      <c r="Z194" s="14"/>
      <c r="AA194" s="14"/>
      <c r="AB194" s="14"/>
      <c r="AC194" s="14"/>
      <c r="AD194" s="14"/>
      <c r="AE194" s="14"/>
      <c r="AT194" s="255" t="s">
        <v>144</v>
      </c>
      <c r="AU194" s="255" t="s">
        <v>84</v>
      </c>
      <c r="AV194" s="14" t="s">
        <v>84</v>
      </c>
      <c r="AW194" s="14" t="s">
        <v>37</v>
      </c>
      <c r="AX194" s="14" t="s">
        <v>75</v>
      </c>
      <c r="AY194" s="255" t="s">
        <v>131</v>
      </c>
    </row>
    <row r="195" spans="1:51" s="14" customFormat="1" ht="12">
      <c r="A195" s="14"/>
      <c r="B195" s="245"/>
      <c r="C195" s="246"/>
      <c r="D195" s="228" t="s">
        <v>144</v>
      </c>
      <c r="E195" s="247" t="s">
        <v>19</v>
      </c>
      <c r="F195" s="248" t="s">
        <v>185</v>
      </c>
      <c r="G195" s="246"/>
      <c r="H195" s="249">
        <v>0.81</v>
      </c>
      <c r="I195" s="250"/>
      <c r="J195" s="246"/>
      <c r="K195" s="246"/>
      <c r="L195" s="251"/>
      <c r="M195" s="252"/>
      <c r="N195" s="253"/>
      <c r="O195" s="253"/>
      <c r="P195" s="253"/>
      <c r="Q195" s="253"/>
      <c r="R195" s="253"/>
      <c r="S195" s="253"/>
      <c r="T195" s="254"/>
      <c r="U195" s="14"/>
      <c r="V195" s="14"/>
      <c r="W195" s="14"/>
      <c r="X195" s="14"/>
      <c r="Y195" s="14"/>
      <c r="Z195" s="14"/>
      <c r="AA195" s="14"/>
      <c r="AB195" s="14"/>
      <c r="AC195" s="14"/>
      <c r="AD195" s="14"/>
      <c r="AE195" s="14"/>
      <c r="AT195" s="255" t="s">
        <v>144</v>
      </c>
      <c r="AU195" s="255" t="s">
        <v>84</v>
      </c>
      <c r="AV195" s="14" t="s">
        <v>84</v>
      </c>
      <c r="AW195" s="14" t="s">
        <v>37</v>
      </c>
      <c r="AX195" s="14" t="s">
        <v>75</v>
      </c>
      <c r="AY195" s="255" t="s">
        <v>131</v>
      </c>
    </row>
    <row r="196" spans="1:51" s="15" customFormat="1" ht="12">
      <c r="A196" s="15"/>
      <c r="B196" s="256"/>
      <c r="C196" s="257"/>
      <c r="D196" s="228" t="s">
        <v>144</v>
      </c>
      <c r="E196" s="258" t="s">
        <v>19</v>
      </c>
      <c r="F196" s="259" t="s">
        <v>147</v>
      </c>
      <c r="G196" s="257"/>
      <c r="H196" s="260">
        <v>1.674</v>
      </c>
      <c r="I196" s="261"/>
      <c r="J196" s="257"/>
      <c r="K196" s="257"/>
      <c r="L196" s="262"/>
      <c r="M196" s="263"/>
      <c r="N196" s="264"/>
      <c r="O196" s="264"/>
      <c r="P196" s="264"/>
      <c r="Q196" s="264"/>
      <c r="R196" s="264"/>
      <c r="S196" s="264"/>
      <c r="T196" s="265"/>
      <c r="U196" s="15"/>
      <c r="V196" s="15"/>
      <c r="W196" s="15"/>
      <c r="X196" s="15"/>
      <c r="Y196" s="15"/>
      <c r="Z196" s="15"/>
      <c r="AA196" s="15"/>
      <c r="AB196" s="15"/>
      <c r="AC196" s="15"/>
      <c r="AD196" s="15"/>
      <c r="AE196" s="15"/>
      <c r="AT196" s="266" t="s">
        <v>144</v>
      </c>
      <c r="AU196" s="266" t="s">
        <v>84</v>
      </c>
      <c r="AV196" s="15" t="s">
        <v>138</v>
      </c>
      <c r="AW196" s="15" t="s">
        <v>37</v>
      </c>
      <c r="AX196" s="15" t="s">
        <v>82</v>
      </c>
      <c r="AY196" s="266" t="s">
        <v>131</v>
      </c>
    </row>
    <row r="197" spans="1:65" s="2" customFormat="1" ht="21.75" customHeight="1">
      <c r="A197" s="41"/>
      <c r="B197" s="42"/>
      <c r="C197" s="215" t="s">
        <v>247</v>
      </c>
      <c r="D197" s="215" t="s">
        <v>133</v>
      </c>
      <c r="E197" s="216" t="s">
        <v>248</v>
      </c>
      <c r="F197" s="217" t="s">
        <v>249</v>
      </c>
      <c r="G197" s="218" t="s">
        <v>150</v>
      </c>
      <c r="H197" s="219">
        <v>62</v>
      </c>
      <c r="I197" s="220"/>
      <c r="J197" s="221">
        <f>ROUND(I197*H197,2)</f>
        <v>0</v>
      </c>
      <c r="K197" s="217" t="s">
        <v>137</v>
      </c>
      <c r="L197" s="47"/>
      <c r="M197" s="222" t="s">
        <v>19</v>
      </c>
      <c r="N197" s="223" t="s">
        <v>46</v>
      </c>
      <c r="O197" s="87"/>
      <c r="P197" s="224">
        <f>O197*H197</f>
        <v>0</v>
      </c>
      <c r="Q197" s="224">
        <v>1.23815</v>
      </c>
      <c r="R197" s="224">
        <f>Q197*H197</f>
        <v>76.76530000000001</v>
      </c>
      <c r="S197" s="224">
        <v>0</v>
      </c>
      <c r="T197" s="225">
        <f>S197*H197</f>
        <v>0</v>
      </c>
      <c r="U197" s="41"/>
      <c r="V197" s="41"/>
      <c r="W197" s="41"/>
      <c r="X197" s="41"/>
      <c r="Y197" s="41"/>
      <c r="Z197" s="41"/>
      <c r="AA197" s="41"/>
      <c r="AB197" s="41"/>
      <c r="AC197" s="41"/>
      <c r="AD197" s="41"/>
      <c r="AE197" s="41"/>
      <c r="AR197" s="226" t="s">
        <v>138</v>
      </c>
      <c r="AT197" s="226" t="s">
        <v>133</v>
      </c>
      <c r="AU197" s="226" t="s">
        <v>84</v>
      </c>
      <c r="AY197" s="20" t="s">
        <v>131</v>
      </c>
      <c r="BE197" s="227">
        <f>IF(N197="základní",J197,0)</f>
        <v>0</v>
      </c>
      <c r="BF197" s="227">
        <f>IF(N197="snížená",J197,0)</f>
        <v>0</v>
      </c>
      <c r="BG197" s="227">
        <f>IF(N197="zákl. přenesená",J197,0)</f>
        <v>0</v>
      </c>
      <c r="BH197" s="227">
        <f>IF(N197="sníž. přenesená",J197,0)</f>
        <v>0</v>
      </c>
      <c r="BI197" s="227">
        <f>IF(N197="nulová",J197,0)</f>
        <v>0</v>
      </c>
      <c r="BJ197" s="20" t="s">
        <v>82</v>
      </c>
      <c r="BK197" s="227">
        <f>ROUND(I197*H197,2)</f>
        <v>0</v>
      </c>
      <c r="BL197" s="20" t="s">
        <v>138</v>
      </c>
      <c r="BM197" s="226" t="s">
        <v>250</v>
      </c>
    </row>
    <row r="198" spans="1:47" s="2" customFormat="1" ht="12">
      <c r="A198" s="41"/>
      <c r="B198" s="42"/>
      <c r="C198" s="43"/>
      <c r="D198" s="228" t="s">
        <v>140</v>
      </c>
      <c r="E198" s="43"/>
      <c r="F198" s="229" t="s">
        <v>251</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20" t="s">
        <v>140</v>
      </c>
      <c r="AU198" s="20" t="s">
        <v>84</v>
      </c>
    </row>
    <row r="199" spans="1:47" s="2" customFormat="1" ht="12">
      <c r="A199" s="41"/>
      <c r="B199" s="42"/>
      <c r="C199" s="43"/>
      <c r="D199" s="233" t="s">
        <v>142</v>
      </c>
      <c r="E199" s="43"/>
      <c r="F199" s="234" t="s">
        <v>252</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20" t="s">
        <v>142</v>
      </c>
      <c r="AU199" s="20" t="s">
        <v>84</v>
      </c>
    </row>
    <row r="200" spans="1:51" s="13" customFormat="1" ht="12">
      <c r="A200" s="13"/>
      <c r="B200" s="235"/>
      <c r="C200" s="236"/>
      <c r="D200" s="228" t="s">
        <v>144</v>
      </c>
      <c r="E200" s="237" t="s">
        <v>19</v>
      </c>
      <c r="F200" s="238" t="s">
        <v>253</v>
      </c>
      <c r="G200" s="236"/>
      <c r="H200" s="237" t="s">
        <v>19</v>
      </c>
      <c r="I200" s="239"/>
      <c r="J200" s="236"/>
      <c r="K200" s="236"/>
      <c r="L200" s="240"/>
      <c r="M200" s="241"/>
      <c r="N200" s="242"/>
      <c r="O200" s="242"/>
      <c r="P200" s="242"/>
      <c r="Q200" s="242"/>
      <c r="R200" s="242"/>
      <c r="S200" s="242"/>
      <c r="T200" s="243"/>
      <c r="U200" s="13"/>
      <c r="V200" s="13"/>
      <c r="W200" s="13"/>
      <c r="X200" s="13"/>
      <c r="Y200" s="13"/>
      <c r="Z200" s="13"/>
      <c r="AA200" s="13"/>
      <c r="AB200" s="13"/>
      <c r="AC200" s="13"/>
      <c r="AD200" s="13"/>
      <c r="AE200" s="13"/>
      <c r="AT200" s="244" t="s">
        <v>144</v>
      </c>
      <c r="AU200" s="244" t="s">
        <v>84</v>
      </c>
      <c r="AV200" s="13" t="s">
        <v>82</v>
      </c>
      <c r="AW200" s="13" t="s">
        <v>37</v>
      </c>
      <c r="AX200" s="13" t="s">
        <v>75</v>
      </c>
      <c r="AY200" s="244" t="s">
        <v>131</v>
      </c>
    </row>
    <row r="201" spans="1:51" s="14" customFormat="1" ht="12">
      <c r="A201" s="14"/>
      <c r="B201" s="245"/>
      <c r="C201" s="246"/>
      <c r="D201" s="228" t="s">
        <v>144</v>
      </c>
      <c r="E201" s="247" t="s">
        <v>19</v>
      </c>
      <c r="F201" s="248" t="s">
        <v>254</v>
      </c>
      <c r="G201" s="246"/>
      <c r="H201" s="249">
        <v>62</v>
      </c>
      <c r="I201" s="250"/>
      <c r="J201" s="246"/>
      <c r="K201" s="246"/>
      <c r="L201" s="251"/>
      <c r="M201" s="252"/>
      <c r="N201" s="253"/>
      <c r="O201" s="253"/>
      <c r="P201" s="253"/>
      <c r="Q201" s="253"/>
      <c r="R201" s="253"/>
      <c r="S201" s="253"/>
      <c r="T201" s="254"/>
      <c r="U201" s="14"/>
      <c r="V201" s="14"/>
      <c r="W201" s="14"/>
      <c r="X201" s="14"/>
      <c r="Y201" s="14"/>
      <c r="Z201" s="14"/>
      <c r="AA201" s="14"/>
      <c r="AB201" s="14"/>
      <c r="AC201" s="14"/>
      <c r="AD201" s="14"/>
      <c r="AE201" s="14"/>
      <c r="AT201" s="255" t="s">
        <v>144</v>
      </c>
      <c r="AU201" s="255" t="s">
        <v>84</v>
      </c>
      <c r="AV201" s="14" t="s">
        <v>84</v>
      </c>
      <c r="AW201" s="14" t="s">
        <v>37</v>
      </c>
      <c r="AX201" s="14" t="s">
        <v>75</v>
      </c>
      <c r="AY201" s="255" t="s">
        <v>131</v>
      </c>
    </row>
    <row r="202" spans="1:51" s="15" customFormat="1" ht="12">
      <c r="A202" s="15"/>
      <c r="B202" s="256"/>
      <c r="C202" s="257"/>
      <c r="D202" s="228" t="s">
        <v>144</v>
      </c>
      <c r="E202" s="258" t="s">
        <v>19</v>
      </c>
      <c r="F202" s="259" t="s">
        <v>147</v>
      </c>
      <c r="G202" s="257"/>
      <c r="H202" s="260">
        <v>62</v>
      </c>
      <c r="I202" s="261"/>
      <c r="J202" s="257"/>
      <c r="K202" s="257"/>
      <c r="L202" s="262"/>
      <c r="M202" s="263"/>
      <c r="N202" s="264"/>
      <c r="O202" s="264"/>
      <c r="P202" s="264"/>
      <c r="Q202" s="264"/>
      <c r="R202" s="264"/>
      <c r="S202" s="264"/>
      <c r="T202" s="265"/>
      <c r="U202" s="15"/>
      <c r="V202" s="15"/>
      <c r="W202" s="15"/>
      <c r="X202" s="15"/>
      <c r="Y202" s="15"/>
      <c r="Z202" s="15"/>
      <c r="AA202" s="15"/>
      <c r="AB202" s="15"/>
      <c r="AC202" s="15"/>
      <c r="AD202" s="15"/>
      <c r="AE202" s="15"/>
      <c r="AT202" s="266" t="s">
        <v>144</v>
      </c>
      <c r="AU202" s="266" t="s">
        <v>84</v>
      </c>
      <c r="AV202" s="15" t="s">
        <v>138</v>
      </c>
      <c r="AW202" s="15" t="s">
        <v>37</v>
      </c>
      <c r="AX202" s="15" t="s">
        <v>82</v>
      </c>
      <c r="AY202" s="266" t="s">
        <v>131</v>
      </c>
    </row>
    <row r="203" spans="1:65" s="2" customFormat="1" ht="16.5" customHeight="1">
      <c r="A203" s="41"/>
      <c r="B203" s="42"/>
      <c r="C203" s="215" t="s">
        <v>255</v>
      </c>
      <c r="D203" s="215" t="s">
        <v>133</v>
      </c>
      <c r="E203" s="216" t="s">
        <v>256</v>
      </c>
      <c r="F203" s="217" t="s">
        <v>257</v>
      </c>
      <c r="G203" s="218" t="s">
        <v>204</v>
      </c>
      <c r="H203" s="219">
        <v>0.493</v>
      </c>
      <c r="I203" s="220"/>
      <c r="J203" s="221">
        <f>ROUND(I203*H203,2)</f>
        <v>0</v>
      </c>
      <c r="K203" s="217" t="s">
        <v>137</v>
      </c>
      <c r="L203" s="47"/>
      <c r="M203" s="222" t="s">
        <v>19</v>
      </c>
      <c r="N203" s="223" t="s">
        <v>46</v>
      </c>
      <c r="O203" s="87"/>
      <c r="P203" s="224">
        <f>O203*H203</f>
        <v>0</v>
      </c>
      <c r="Q203" s="224">
        <v>1.0594</v>
      </c>
      <c r="R203" s="224">
        <f>Q203*H203</f>
        <v>0.5222842</v>
      </c>
      <c r="S203" s="224">
        <v>0</v>
      </c>
      <c r="T203" s="225">
        <f>S203*H203</f>
        <v>0</v>
      </c>
      <c r="U203" s="41"/>
      <c r="V203" s="41"/>
      <c r="W203" s="41"/>
      <c r="X203" s="41"/>
      <c r="Y203" s="41"/>
      <c r="Z203" s="41"/>
      <c r="AA203" s="41"/>
      <c r="AB203" s="41"/>
      <c r="AC203" s="41"/>
      <c r="AD203" s="41"/>
      <c r="AE203" s="41"/>
      <c r="AR203" s="226" t="s">
        <v>138</v>
      </c>
      <c r="AT203" s="226" t="s">
        <v>133</v>
      </c>
      <c r="AU203" s="226" t="s">
        <v>84</v>
      </c>
      <c r="AY203" s="20" t="s">
        <v>131</v>
      </c>
      <c r="BE203" s="227">
        <f>IF(N203="základní",J203,0)</f>
        <v>0</v>
      </c>
      <c r="BF203" s="227">
        <f>IF(N203="snížená",J203,0)</f>
        <v>0</v>
      </c>
      <c r="BG203" s="227">
        <f>IF(N203="zákl. přenesená",J203,0)</f>
        <v>0</v>
      </c>
      <c r="BH203" s="227">
        <f>IF(N203="sníž. přenesená",J203,0)</f>
        <v>0</v>
      </c>
      <c r="BI203" s="227">
        <f>IF(N203="nulová",J203,0)</f>
        <v>0</v>
      </c>
      <c r="BJ203" s="20" t="s">
        <v>82</v>
      </c>
      <c r="BK203" s="227">
        <f>ROUND(I203*H203,2)</f>
        <v>0</v>
      </c>
      <c r="BL203" s="20" t="s">
        <v>138</v>
      </c>
      <c r="BM203" s="226" t="s">
        <v>258</v>
      </c>
    </row>
    <row r="204" spans="1:47" s="2" customFormat="1" ht="12">
      <c r="A204" s="41"/>
      <c r="B204" s="42"/>
      <c r="C204" s="43"/>
      <c r="D204" s="228" t="s">
        <v>140</v>
      </c>
      <c r="E204" s="43"/>
      <c r="F204" s="229" t="s">
        <v>259</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20" t="s">
        <v>140</v>
      </c>
      <c r="AU204" s="20" t="s">
        <v>84</v>
      </c>
    </row>
    <row r="205" spans="1:47" s="2" customFormat="1" ht="12">
      <c r="A205" s="41"/>
      <c r="B205" s="42"/>
      <c r="C205" s="43"/>
      <c r="D205" s="233" t="s">
        <v>142</v>
      </c>
      <c r="E205" s="43"/>
      <c r="F205" s="234" t="s">
        <v>260</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20" t="s">
        <v>142</v>
      </c>
      <c r="AU205" s="20" t="s">
        <v>84</v>
      </c>
    </row>
    <row r="206" spans="1:51" s="13" customFormat="1" ht="12">
      <c r="A206" s="13"/>
      <c r="B206" s="235"/>
      <c r="C206" s="236"/>
      <c r="D206" s="228" t="s">
        <v>144</v>
      </c>
      <c r="E206" s="237" t="s">
        <v>19</v>
      </c>
      <c r="F206" s="238" t="s">
        <v>261</v>
      </c>
      <c r="G206" s="236"/>
      <c r="H206" s="237" t="s">
        <v>19</v>
      </c>
      <c r="I206" s="239"/>
      <c r="J206" s="236"/>
      <c r="K206" s="236"/>
      <c r="L206" s="240"/>
      <c r="M206" s="241"/>
      <c r="N206" s="242"/>
      <c r="O206" s="242"/>
      <c r="P206" s="242"/>
      <c r="Q206" s="242"/>
      <c r="R206" s="242"/>
      <c r="S206" s="242"/>
      <c r="T206" s="243"/>
      <c r="U206" s="13"/>
      <c r="V206" s="13"/>
      <c r="W206" s="13"/>
      <c r="X206" s="13"/>
      <c r="Y206" s="13"/>
      <c r="Z206" s="13"/>
      <c r="AA206" s="13"/>
      <c r="AB206" s="13"/>
      <c r="AC206" s="13"/>
      <c r="AD206" s="13"/>
      <c r="AE206" s="13"/>
      <c r="AT206" s="244" t="s">
        <v>144</v>
      </c>
      <c r="AU206" s="244" t="s">
        <v>84</v>
      </c>
      <c r="AV206" s="13" t="s">
        <v>82</v>
      </c>
      <c r="AW206" s="13" t="s">
        <v>37</v>
      </c>
      <c r="AX206" s="13" t="s">
        <v>75</v>
      </c>
      <c r="AY206" s="244" t="s">
        <v>131</v>
      </c>
    </row>
    <row r="207" spans="1:51" s="14" customFormat="1" ht="12">
      <c r="A207" s="14"/>
      <c r="B207" s="245"/>
      <c r="C207" s="246"/>
      <c r="D207" s="228" t="s">
        <v>144</v>
      </c>
      <c r="E207" s="247" t="s">
        <v>19</v>
      </c>
      <c r="F207" s="248" t="s">
        <v>262</v>
      </c>
      <c r="G207" s="246"/>
      <c r="H207" s="249">
        <v>0.348</v>
      </c>
      <c r="I207" s="250"/>
      <c r="J207" s="246"/>
      <c r="K207" s="246"/>
      <c r="L207" s="251"/>
      <c r="M207" s="252"/>
      <c r="N207" s="253"/>
      <c r="O207" s="253"/>
      <c r="P207" s="253"/>
      <c r="Q207" s="253"/>
      <c r="R207" s="253"/>
      <c r="S207" s="253"/>
      <c r="T207" s="254"/>
      <c r="U207" s="14"/>
      <c r="V207" s="14"/>
      <c r="W207" s="14"/>
      <c r="X207" s="14"/>
      <c r="Y207" s="14"/>
      <c r="Z207" s="14"/>
      <c r="AA207" s="14"/>
      <c r="AB207" s="14"/>
      <c r="AC207" s="14"/>
      <c r="AD207" s="14"/>
      <c r="AE207" s="14"/>
      <c r="AT207" s="255" t="s">
        <v>144</v>
      </c>
      <c r="AU207" s="255" t="s">
        <v>84</v>
      </c>
      <c r="AV207" s="14" t="s">
        <v>84</v>
      </c>
      <c r="AW207" s="14" t="s">
        <v>37</v>
      </c>
      <c r="AX207" s="14" t="s">
        <v>75</v>
      </c>
      <c r="AY207" s="255" t="s">
        <v>131</v>
      </c>
    </row>
    <row r="208" spans="1:51" s="14" customFormat="1" ht="12">
      <c r="A208" s="14"/>
      <c r="B208" s="245"/>
      <c r="C208" s="246"/>
      <c r="D208" s="228" t="s">
        <v>144</v>
      </c>
      <c r="E208" s="247" t="s">
        <v>19</v>
      </c>
      <c r="F208" s="248" t="s">
        <v>263</v>
      </c>
      <c r="G208" s="246"/>
      <c r="H208" s="249">
        <v>0.145</v>
      </c>
      <c r="I208" s="250"/>
      <c r="J208" s="246"/>
      <c r="K208" s="246"/>
      <c r="L208" s="251"/>
      <c r="M208" s="252"/>
      <c r="N208" s="253"/>
      <c r="O208" s="253"/>
      <c r="P208" s="253"/>
      <c r="Q208" s="253"/>
      <c r="R208" s="253"/>
      <c r="S208" s="253"/>
      <c r="T208" s="254"/>
      <c r="U208" s="14"/>
      <c r="V208" s="14"/>
      <c r="W208" s="14"/>
      <c r="X208" s="14"/>
      <c r="Y208" s="14"/>
      <c r="Z208" s="14"/>
      <c r="AA208" s="14"/>
      <c r="AB208" s="14"/>
      <c r="AC208" s="14"/>
      <c r="AD208" s="14"/>
      <c r="AE208" s="14"/>
      <c r="AT208" s="255" t="s">
        <v>144</v>
      </c>
      <c r="AU208" s="255" t="s">
        <v>84</v>
      </c>
      <c r="AV208" s="14" t="s">
        <v>84</v>
      </c>
      <c r="AW208" s="14" t="s">
        <v>37</v>
      </c>
      <c r="AX208" s="14" t="s">
        <v>75</v>
      </c>
      <c r="AY208" s="255" t="s">
        <v>131</v>
      </c>
    </row>
    <row r="209" spans="1:51" s="15" customFormat="1" ht="12">
      <c r="A209" s="15"/>
      <c r="B209" s="256"/>
      <c r="C209" s="257"/>
      <c r="D209" s="228" t="s">
        <v>144</v>
      </c>
      <c r="E209" s="258" t="s">
        <v>19</v>
      </c>
      <c r="F209" s="259" t="s">
        <v>147</v>
      </c>
      <c r="G209" s="257"/>
      <c r="H209" s="260">
        <v>0.493</v>
      </c>
      <c r="I209" s="261"/>
      <c r="J209" s="257"/>
      <c r="K209" s="257"/>
      <c r="L209" s="262"/>
      <c r="M209" s="263"/>
      <c r="N209" s="264"/>
      <c r="O209" s="264"/>
      <c r="P209" s="264"/>
      <c r="Q209" s="264"/>
      <c r="R209" s="264"/>
      <c r="S209" s="264"/>
      <c r="T209" s="265"/>
      <c r="U209" s="15"/>
      <c r="V209" s="15"/>
      <c r="W209" s="15"/>
      <c r="X209" s="15"/>
      <c r="Y209" s="15"/>
      <c r="Z209" s="15"/>
      <c r="AA209" s="15"/>
      <c r="AB209" s="15"/>
      <c r="AC209" s="15"/>
      <c r="AD209" s="15"/>
      <c r="AE209" s="15"/>
      <c r="AT209" s="266" t="s">
        <v>144</v>
      </c>
      <c r="AU209" s="266" t="s">
        <v>84</v>
      </c>
      <c r="AV209" s="15" t="s">
        <v>138</v>
      </c>
      <c r="AW209" s="15" t="s">
        <v>37</v>
      </c>
      <c r="AX209" s="15" t="s">
        <v>82</v>
      </c>
      <c r="AY209" s="266" t="s">
        <v>131</v>
      </c>
    </row>
    <row r="210" spans="1:63" s="12" customFormat="1" ht="22.8" customHeight="1">
      <c r="A210" s="12"/>
      <c r="B210" s="199"/>
      <c r="C210" s="200"/>
      <c r="D210" s="201" t="s">
        <v>74</v>
      </c>
      <c r="E210" s="213" t="s">
        <v>157</v>
      </c>
      <c r="F210" s="213" t="s">
        <v>264</v>
      </c>
      <c r="G210" s="200"/>
      <c r="H210" s="200"/>
      <c r="I210" s="203"/>
      <c r="J210" s="214">
        <f>BK210</f>
        <v>0</v>
      </c>
      <c r="K210" s="200"/>
      <c r="L210" s="205"/>
      <c r="M210" s="206"/>
      <c r="N210" s="207"/>
      <c r="O210" s="207"/>
      <c r="P210" s="208">
        <f>SUM(P211:P217)</f>
        <v>0</v>
      </c>
      <c r="Q210" s="207"/>
      <c r="R210" s="208">
        <f>SUM(R211:R217)</f>
        <v>0.04566</v>
      </c>
      <c r="S210" s="207"/>
      <c r="T210" s="209">
        <f>SUM(T211:T217)</f>
        <v>0</v>
      </c>
      <c r="U210" s="12"/>
      <c r="V210" s="12"/>
      <c r="W210" s="12"/>
      <c r="X210" s="12"/>
      <c r="Y210" s="12"/>
      <c r="Z210" s="12"/>
      <c r="AA210" s="12"/>
      <c r="AB210" s="12"/>
      <c r="AC210" s="12"/>
      <c r="AD210" s="12"/>
      <c r="AE210" s="12"/>
      <c r="AR210" s="210" t="s">
        <v>82</v>
      </c>
      <c r="AT210" s="211" t="s">
        <v>74</v>
      </c>
      <c r="AU210" s="211" t="s">
        <v>82</v>
      </c>
      <c r="AY210" s="210" t="s">
        <v>131</v>
      </c>
      <c r="BK210" s="212">
        <f>SUM(BK211:BK217)</f>
        <v>0</v>
      </c>
    </row>
    <row r="211" spans="1:65" s="2" customFormat="1" ht="16.5" customHeight="1">
      <c r="A211" s="41"/>
      <c r="B211" s="42"/>
      <c r="C211" s="215" t="s">
        <v>265</v>
      </c>
      <c r="D211" s="215" t="s">
        <v>133</v>
      </c>
      <c r="E211" s="216" t="s">
        <v>266</v>
      </c>
      <c r="F211" s="217" t="s">
        <v>267</v>
      </c>
      <c r="G211" s="218" t="s">
        <v>268</v>
      </c>
      <c r="H211" s="219">
        <v>1</v>
      </c>
      <c r="I211" s="220"/>
      <c r="J211" s="221">
        <f>ROUND(I211*H211,2)</f>
        <v>0</v>
      </c>
      <c r="K211" s="217" t="s">
        <v>19</v>
      </c>
      <c r="L211" s="47"/>
      <c r="M211" s="222" t="s">
        <v>19</v>
      </c>
      <c r="N211" s="223" t="s">
        <v>46</v>
      </c>
      <c r="O211" s="87"/>
      <c r="P211" s="224">
        <f>O211*H211</f>
        <v>0</v>
      </c>
      <c r="Q211" s="224">
        <v>0</v>
      </c>
      <c r="R211" s="224">
        <f>Q211*H211</f>
        <v>0</v>
      </c>
      <c r="S211" s="224">
        <v>0</v>
      </c>
      <c r="T211" s="225">
        <f>S211*H211</f>
        <v>0</v>
      </c>
      <c r="U211" s="41"/>
      <c r="V211" s="41"/>
      <c r="W211" s="41"/>
      <c r="X211" s="41"/>
      <c r="Y211" s="41"/>
      <c r="Z211" s="41"/>
      <c r="AA211" s="41"/>
      <c r="AB211" s="41"/>
      <c r="AC211" s="41"/>
      <c r="AD211" s="41"/>
      <c r="AE211" s="41"/>
      <c r="AR211" s="226" t="s">
        <v>138</v>
      </c>
      <c r="AT211" s="226" t="s">
        <v>133</v>
      </c>
      <c r="AU211" s="226" t="s">
        <v>84</v>
      </c>
      <c r="AY211" s="20" t="s">
        <v>131</v>
      </c>
      <c r="BE211" s="227">
        <f>IF(N211="základní",J211,0)</f>
        <v>0</v>
      </c>
      <c r="BF211" s="227">
        <f>IF(N211="snížená",J211,0)</f>
        <v>0</v>
      </c>
      <c r="BG211" s="227">
        <f>IF(N211="zákl. přenesená",J211,0)</f>
        <v>0</v>
      </c>
      <c r="BH211" s="227">
        <f>IF(N211="sníž. přenesená",J211,0)</f>
        <v>0</v>
      </c>
      <c r="BI211" s="227">
        <f>IF(N211="nulová",J211,0)</f>
        <v>0</v>
      </c>
      <c r="BJ211" s="20" t="s">
        <v>82</v>
      </c>
      <c r="BK211" s="227">
        <f>ROUND(I211*H211,2)</f>
        <v>0</v>
      </c>
      <c r="BL211" s="20" t="s">
        <v>138</v>
      </c>
      <c r="BM211" s="226" t="s">
        <v>269</v>
      </c>
    </row>
    <row r="212" spans="1:47" s="2" customFormat="1" ht="12">
      <c r="A212" s="41"/>
      <c r="B212" s="42"/>
      <c r="C212" s="43"/>
      <c r="D212" s="228" t="s">
        <v>140</v>
      </c>
      <c r="E212" s="43"/>
      <c r="F212" s="229" t="s">
        <v>267</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20" t="s">
        <v>140</v>
      </c>
      <c r="AU212" s="20" t="s">
        <v>84</v>
      </c>
    </row>
    <row r="213" spans="1:65" s="2" customFormat="1" ht="16.5" customHeight="1">
      <c r="A213" s="41"/>
      <c r="B213" s="42"/>
      <c r="C213" s="215" t="s">
        <v>270</v>
      </c>
      <c r="D213" s="215" t="s">
        <v>133</v>
      </c>
      <c r="E213" s="216" t="s">
        <v>271</v>
      </c>
      <c r="F213" s="217" t="s">
        <v>272</v>
      </c>
      <c r="G213" s="218" t="s">
        <v>268</v>
      </c>
      <c r="H213" s="219">
        <v>1</v>
      </c>
      <c r="I213" s="220"/>
      <c r="J213" s="221">
        <f>ROUND(I213*H213,2)</f>
        <v>0</v>
      </c>
      <c r="K213" s="217" t="s">
        <v>137</v>
      </c>
      <c r="L213" s="47"/>
      <c r="M213" s="222" t="s">
        <v>19</v>
      </c>
      <c r="N213" s="223" t="s">
        <v>46</v>
      </c>
      <c r="O213" s="87"/>
      <c r="P213" s="224">
        <f>O213*H213</f>
        <v>0</v>
      </c>
      <c r="Q213" s="224">
        <v>0</v>
      </c>
      <c r="R213" s="224">
        <f>Q213*H213</f>
        <v>0</v>
      </c>
      <c r="S213" s="224">
        <v>0</v>
      </c>
      <c r="T213" s="225">
        <f>S213*H213</f>
        <v>0</v>
      </c>
      <c r="U213" s="41"/>
      <c r="V213" s="41"/>
      <c r="W213" s="41"/>
      <c r="X213" s="41"/>
      <c r="Y213" s="41"/>
      <c r="Z213" s="41"/>
      <c r="AA213" s="41"/>
      <c r="AB213" s="41"/>
      <c r="AC213" s="41"/>
      <c r="AD213" s="41"/>
      <c r="AE213" s="41"/>
      <c r="AR213" s="226" t="s">
        <v>138</v>
      </c>
      <c r="AT213" s="226" t="s">
        <v>133</v>
      </c>
      <c r="AU213" s="226" t="s">
        <v>84</v>
      </c>
      <c r="AY213" s="20" t="s">
        <v>131</v>
      </c>
      <c r="BE213" s="227">
        <f>IF(N213="základní",J213,0)</f>
        <v>0</v>
      </c>
      <c r="BF213" s="227">
        <f>IF(N213="snížená",J213,0)</f>
        <v>0</v>
      </c>
      <c r="BG213" s="227">
        <f>IF(N213="zákl. přenesená",J213,0)</f>
        <v>0</v>
      </c>
      <c r="BH213" s="227">
        <f>IF(N213="sníž. přenesená",J213,0)</f>
        <v>0</v>
      </c>
      <c r="BI213" s="227">
        <f>IF(N213="nulová",J213,0)</f>
        <v>0</v>
      </c>
      <c r="BJ213" s="20" t="s">
        <v>82</v>
      </c>
      <c r="BK213" s="227">
        <f>ROUND(I213*H213,2)</f>
        <v>0</v>
      </c>
      <c r="BL213" s="20" t="s">
        <v>138</v>
      </c>
      <c r="BM213" s="226" t="s">
        <v>273</v>
      </c>
    </row>
    <row r="214" spans="1:47" s="2" customFormat="1" ht="12">
      <c r="A214" s="41"/>
      <c r="B214" s="42"/>
      <c r="C214" s="43"/>
      <c r="D214" s="228" t="s">
        <v>140</v>
      </c>
      <c r="E214" s="43"/>
      <c r="F214" s="229" t="s">
        <v>274</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20" t="s">
        <v>140</v>
      </c>
      <c r="AU214" s="20" t="s">
        <v>84</v>
      </c>
    </row>
    <row r="215" spans="1:47" s="2" customFormat="1" ht="12">
      <c r="A215" s="41"/>
      <c r="B215" s="42"/>
      <c r="C215" s="43"/>
      <c r="D215" s="233" t="s">
        <v>142</v>
      </c>
      <c r="E215" s="43"/>
      <c r="F215" s="234" t="s">
        <v>275</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20" t="s">
        <v>142</v>
      </c>
      <c r="AU215" s="20" t="s">
        <v>84</v>
      </c>
    </row>
    <row r="216" spans="1:65" s="2" customFormat="1" ht="16.5" customHeight="1">
      <c r="A216" s="41"/>
      <c r="B216" s="42"/>
      <c r="C216" s="278" t="s">
        <v>276</v>
      </c>
      <c r="D216" s="278" t="s">
        <v>235</v>
      </c>
      <c r="E216" s="279" t="s">
        <v>277</v>
      </c>
      <c r="F216" s="280" t="s">
        <v>278</v>
      </c>
      <c r="G216" s="281" t="s">
        <v>268</v>
      </c>
      <c r="H216" s="282">
        <v>1</v>
      </c>
      <c r="I216" s="283"/>
      <c r="J216" s="284">
        <f>ROUND(I216*H216,2)</f>
        <v>0</v>
      </c>
      <c r="K216" s="280" t="s">
        <v>137</v>
      </c>
      <c r="L216" s="285"/>
      <c r="M216" s="286" t="s">
        <v>19</v>
      </c>
      <c r="N216" s="287" t="s">
        <v>46</v>
      </c>
      <c r="O216" s="87"/>
      <c r="P216" s="224">
        <f>O216*H216</f>
        <v>0</v>
      </c>
      <c r="Q216" s="224">
        <v>0.04566</v>
      </c>
      <c r="R216" s="224">
        <f>Q216*H216</f>
        <v>0.04566</v>
      </c>
      <c r="S216" s="224">
        <v>0</v>
      </c>
      <c r="T216" s="225">
        <f>S216*H216</f>
        <v>0</v>
      </c>
      <c r="U216" s="41"/>
      <c r="V216" s="41"/>
      <c r="W216" s="41"/>
      <c r="X216" s="41"/>
      <c r="Y216" s="41"/>
      <c r="Z216" s="41"/>
      <c r="AA216" s="41"/>
      <c r="AB216" s="41"/>
      <c r="AC216" s="41"/>
      <c r="AD216" s="41"/>
      <c r="AE216" s="41"/>
      <c r="AR216" s="226" t="s">
        <v>201</v>
      </c>
      <c r="AT216" s="226" t="s">
        <v>235</v>
      </c>
      <c r="AU216" s="226" t="s">
        <v>84</v>
      </c>
      <c r="AY216" s="20" t="s">
        <v>131</v>
      </c>
      <c r="BE216" s="227">
        <f>IF(N216="základní",J216,0)</f>
        <v>0</v>
      </c>
      <c r="BF216" s="227">
        <f>IF(N216="snížená",J216,0)</f>
        <v>0</v>
      </c>
      <c r="BG216" s="227">
        <f>IF(N216="zákl. přenesená",J216,0)</f>
        <v>0</v>
      </c>
      <c r="BH216" s="227">
        <f>IF(N216="sníž. přenesená",J216,0)</f>
        <v>0</v>
      </c>
      <c r="BI216" s="227">
        <f>IF(N216="nulová",J216,0)</f>
        <v>0</v>
      </c>
      <c r="BJ216" s="20" t="s">
        <v>82</v>
      </c>
      <c r="BK216" s="227">
        <f>ROUND(I216*H216,2)</f>
        <v>0</v>
      </c>
      <c r="BL216" s="20" t="s">
        <v>138</v>
      </c>
      <c r="BM216" s="226" t="s">
        <v>279</v>
      </c>
    </row>
    <row r="217" spans="1:47" s="2" customFormat="1" ht="12">
      <c r="A217" s="41"/>
      <c r="B217" s="42"/>
      <c r="C217" s="43"/>
      <c r="D217" s="228" t="s">
        <v>140</v>
      </c>
      <c r="E217" s="43"/>
      <c r="F217" s="229" t="s">
        <v>278</v>
      </c>
      <c r="G217" s="43"/>
      <c r="H217" s="43"/>
      <c r="I217" s="230"/>
      <c r="J217" s="43"/>
      <c r="K217" s="43"/>
      <c r="L217" s="47"/>
      <c r="M217" s="231"/>
      <c r="N217" s="232"/>
      <c r="O217" s="87"/>
      <c r="P217" s="87"/>
      <c r="Q217" s="87"/>
      <c r="R217" s="87"/>
      <c r="S217" s="87"/>
      <c r="T217" s="88"/>
      <c r="U217" s="41"/>
      <c r="V217" s="41"/>
      <c r="W217" s="41"/>
      <c r="X217" s="41"/>
      <c r="Y217" s="41"/>
      <c r="Z217" s="41"/>
      <c r="AA217" s="41"/>
      <c r="AB217" s="41"/>
      <c r="AC217" s="41"/>
      <c r="AD217" s="41"/>
      <c r="AE217" s="41"/>
      <c r="AT217" s="20" t="s">
        <v>140</v>
      </c>
      <c r="AU217" s="20" t="s">
        <v>84</v>
      </c>
    </row>
    <row r="218" spans="1:63" s="12" customFormat="1" ht="22.8" customHeight="1">
      <c r="A218" s="12"/>
      <c r="B218" s="199"/>
      <c r="C218" s="200"/>
      <c r="D218" s="201" t="s">
        <v>74</v>
      </c>
      <c r="E218" s="213" t="s">
        <v>177</v>
      </c>
      <c r="F218" s="213" t="s">
        <v>280</v>
      </c>
      <c r="G218" s="200"/>
      <c r="H218" s="200"/>
      <c r="I218" s="203"/>
      <c r="J218" s="214">
        <f>BK218</f>
        <v>0</v>
      </c>
      <c r="K218" s="200"/>
      <c r="L218" s="205"/>
      <c r="M218" s="206"/>
      <c r="N218" s="207"/>
      <c r="O218" s="207"/>
      <c r="P218" s="208">
        <f>SUM(P219:P252)</f>
        <v>0</v>
      </c>
      <c r="Q218" s="207"/>
      <c r="R218" s="208">
        <f>SUM(R219:R252)</f>
        <v>51.868309999999994</v>
      </c>
      <c r="S218" s="207"/>
      <c r="T218" s="209">
        <f>SUM(T219:T252)</f>
        <v>0</v>
      </c>
      <c r="U218" s="12"/>
      <c r="V218" s="12"/>
      <c r="W218" s="12"/>
      <c r="X218" s="12"/>
      <c r="Y218" s="12"/>
      <c r="Z218" s="12"/>
      <c r="AA218" s="12"/>
      <c r="AB218" s="12"/>
      <c r="AC218" s="12"/>
      <c r="AD218" s="12"/>
      <c r="AE218" s="12"/>
      <c r="AR218" s="210" t="s">
        <v>82</v>
      </c>
      <c r="AT218" s="211" t="s">
        <v>74</v>
      </c>
      <c r="AU218" s="211" t="s">
        <v>82</v>
      </c>
      <c r="AY218" s="210" t="s">
        <v>131</v>
      </c>
      <c r="BK218" s="212">
        <f>SUM(BK219:BK252)</f>
        <v>0</v>
      </c>
    </row>
    <row r="219" spans="1:65" s="2" customFormat="1" ht="16.5" customHeight="1">
      <c r="A219" s="41"/>
      <c r="B219" s="42"/>
      <c r="C219" s="215" t="s">
        <v>281</v>
      </c>
      <c r="D219" s="215" t="s">
        <v>133</v>
      </c>
      <c r="E219" s="216" t="s">
        <v>282</v>
      </c>
      <c r="F219" s="217" t="s">
        <v>283</v>
      </c>
      <c r="G219" s="218" t="s">
        <v>150</v>
      </c>
      <c r="H219" s="219">
        <v>239.08</v>
      </c>
      <c r="I219" s="220"/>
      <c r="J219" s="221">
        <f>ROUND(I219*H219,2)</f>
        <v>0</v>
      </c>
      <c r="K219" s="217" t="s">
        <v>137</v>
      </c>
      <c r="L219" s="47"/>
      <c r="M219" s="222" t="s">
        <v>19</v>
      </c>
      <c r="N219" s="223" t="s">
        <v>46</v>
      </c>
      <c r="O219" s="87"/>
      <c r="P219" s="224">
        <f>O219*H219</f>
        <v>0</v>
      </c>
      <c r="Q219" s="224">
        <v>0</v>
      </c>
      <c r="R219" s="224">
        <f>Q219*H219</f>
        <v>0</v>
      </c>
      <c r="S219" s="224">
        <v>0</v>
      </c>
      <c r="T219" s="225">
        <f>S219*H219</f>
        <v>0</v>
      </c>
      <c r="U219" s="41"/>
      <c r="V219" s="41"/>
      <c r="W219" s="41"/>
      <c r="X219" s="41"/>
      <c r="Y219" s="41"/>
      <c r="Z219" s="41"/>
      <c r="AA219" s="41"/>
      <c r="AB219" s="41"/>
      <c r="AC219" s="41"/>
      <c r="AD219" s="41"/>
      <c r="AE219" s="41"/>
      <c r="AR219" s="226" t="s">
        <v>138</v>
      </c>
      <c r="AT219" s="226" t="s">
        <v>133</v>
      </c>
      <c r="AU219" s="226" t="s">
        <v>84</v>
      </c>
      <c r="AY219" s="20" t="s">
        <v>131</v>
      </c>
      <c r="BE219" s="227">
        <f>IF(N219="základní",J219,0)</f>
        <v>0</v>
      </c>
      <c r="BF219" s="227">
        <f>IF(N219="snížená",J219,0)</f>
        <v>0</v>
      </c>
      <c r="BG219" s="227">
        <f>IF(N219="zákl. přenesená",J219,0)</f>
        <v>0</v>
      </c>
      <c r="BH219" s="227">
        <f>IF(N219="sníž. přenesená",J219,0)</f>
        <v>0</v>
      </c>
      <c r="BI219" s="227">
        <f>IF(N219="nulová",J219,0)</f>
        <v>0</v>
      </c>
      <c r="BJ219" s="20" t="s">
        <v>82</v>
      </c>
      <c r="BK219" s="227">
        <f>ROUND(I219*H219,2)</f>
        <v>0</v>
      </c>
      <c r="BL219" s="20" t="s">
        <v>138</v>
      </c>
      <c r="BM219" s="226" t="s">
        <v>284</v>
      </c>
    </row>
    <row r="220" spans="1:47" s="2" customFormat="1" ht="12">
      <c r="A220" s="41"/>
      <c r="B220" s="42"/>
      <c r="C220" s="43"/>
      <c r="D220" s="228" t="s">
        <v>140</v>
      </c>
      <c r="E220" s="43"/>
      <c r="F220" s="229" t="s">
        <v>285</v>
      </c>
      <c r="G220" s="43"/>
      <c r="H220" s="43"/>
      <c r="I220" s="230"/>
      <c r="J220" s="43"/>
      <c r="K220" s="43"/>
      <c r="L220" s="47"/>
      <c r="M220" s="231"/>
      <c r="N220" s="232"/>
      <c r="O220" s="87"/>
      <c r="P220" s="87"/>
      <c r="Q220" s="87"/>
      <c r="R220" s="87"/>
      <c r="S220" s="87"/>
      <c r="T220" s="88"/>
      <c r="U220" s="41"/>
      <c r="V220" s="41"/>
      <c r="W220" s="41"/>
      <c r="X220" s="41"/>
      <c r="Y220" s="41"/>
      <c r="Z220" s="41"/>
      <c r="AA220" s="41"/>
      <c r="AB220" s="41"/>
      <c r="AC220" s="41"/>
      <c r="AD220" s="41"/>
      <c r="AE220" s="41"/>
      <c r="AT220" s="20" t="s">
        <v>140</v>
      </c>
      <c r="AU220" s="20" t="s">
        <v>84</v>
      </c>
    </row>
    <row r="221" spans="1:47" s="2" customFormat="1" ht="12">
      <c r="A221" s="41"/>
      <c r="B221" s="42"/>
      <c r="C221" s="43"/>
      <c r="D221" s="233" t="s">
        <v>142</v>
      </c>
      <c r="E221" s="43"/>
      <c r="F221" s="234" t="s">
        <v>286</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142</v>
      </c>
      <c r="AU221" s="20" t="s">
        <v>84</v>
      </c>
    </row>
    <row r="222" spans="1:51" s="13" customFormat="1" ht="12">
      <c r="A222" s="13"/>
      <c r="B222" s="235"/>
      <c r="C222" s="236"/>
      <c r="D222" s="228" t="s">
        <v>144</v>
      </c>
      <c r="E222" s="237" t="s">
        <v>19</v>
      </c>
      <c r="F222" s="238" t="s">
        <v>154</v>
      </c>
      <c r="G222" s="236"/>
      <c r="H222" s="237" t="s">
        <v>19</v>
      </c>
      <c r="I222" s="239"/>
      <c r="J222" s="236"/>
      <c r="K222" s="236"/>
      <c r="L222" s="240"/>
      <c r="M222" s="241"/>
      <c r="N222" s="242"/>
      <c r="O222" s="242"/>
      <c r="P222" s="242"/>
      <c r="Q222" s="242"/>
      <c r="R222" s="242"/>
      <c r="S222" s="242"/>
      <c r="T222" s="243"/>
      <c r="U222" s="13"/>
      <c r="V222" s="13"/>
      <c r="W222" s="13"/>
      <c r="X222" s="13"/>
      <c r="Y222" s="13"/>
      <c r="Z222" s="13"/>
      <c r="AA222" s="13"/>
      <c r="AB222" s="13"/>
      <c r="AC222" s="13"/>
      <c r="AD222" s="13"/>
      <c r="AE222" s="13"/>
      <c r="AT222" s="244" t="s">
        <v>144</v>
      </c>
      <c r="AU222" s="244" t="s">
        <v>84</v>
      </c>
      <c r="AV222" s="13" t="s">
        <v>82</v>
      </c>
      <c r="AW222" s="13" t="s">
        <v>37</v>
      </c>
      <c r="AX222" s="13" t="s">
        <v>75</v>
      </c>
      <c r="AY222" s="244" t="s">
        <v>131</v>
      </c>
    </row>
    <row r="223" spans="1:51" s="14" customFormat="1" ht="12">
      <c r="A223" s="14"/>
      <c r="B223" s="245"/>
      <c r="C223" s="246"/>
      <c r="D223" s="228" t="s">
        <v>144</v>
      </c>
      <c r="E223" s="247" t="s">
        <v>19</v>
      </c>
      <c r="F223" s="248" t="s">
        <v>287</v>
      </c>
      <c r="G223" s="246"/>
      <c r="H223" s="249">
        <v>214</v>
      </c>
      <c r="I223" s="250"/>
      <c r="J223" s="246"/>
      <c r="K223" s="246"/>
      <c r="L223" s="251"/>
      <c r="M223" s="252"/>
      <c r="N223" s="253"/>
      <c r="O223" s="253"/>
      <c r="P223" s="253"/>
      <c r="Q223" s="253"/>
      <c r="R223" s="253"/>
      <c r="S223" s="253"/>
      <c r="T223" s="254"/>
      <c r="U223" s="14"/>
      <c r="V223" s="14"/>
      <c r="W223" s="14"/>
      <c r="X223" s="14"/>
      <c r="Y223" s="14"/>
      <c r="Z223" s="14"/>
      <c r="AA223" s="14"/>
      <c r="AB223" s="14"/>
      <c r="AC223" s="14"/>
      <c r="AD223" s="14"/>
      <c r="AE223" s="14"/>
      <c r="AT223" s="255" t="s">
        <v>144</v>
      </c>
      <c r="AU223" s="255" t="s">
        <v>84</v>
      </c>
      <c r="AV223" s="14" t="s">
        <v>84</v>
      </c>
      <c r="AW223" s="14" t="s">
        <v>37</v>
      </c>
      <c r="AX223" s="14" t="s">
        <v>75</v>
      </c>
      <c r="AY223" s="255" t="s">
        <v>131</v>
      </c>
    </row>
    <row r="224" spans="1:51" s="16" customFormat="1" ht="12">
      <c r="A224" s="16"/>
      <c r="B224" s="267"/>
      <c r="C224" s="268"/>
      <c r="D224" s="228" t="s">
        <v>144</v>
      </c>
      <c r="E224" s="269" t="s">
        <v>19</v>
      </c>
      <c r="F224" s="270" t="s">
        <v>156</v>
      </c>
      <c r="G224" s="268"/>
      <c r="H224" s="271">
        <v>214</v>
      </c>
      <c r="I224" s="272"/>
      <c r="J224" s="268"/>
      <c r="K224" s="268"/>
      <c r="L224" s="273"/>
      <c r="M224" s="274"/>
      <c r="N224" s="275"/>
      <c r="O224" s="275"/>
      <c r="P224" s="275"/>
      <c r="Q224" s="275"/>
      <c r="R224" s="275"/>
      <c r="S224" s="275"/>
      <c r="T224" s="276"/>
      <c r="U224" s="16"/>
      <c r="V224" s="16"/>
      <c r="W224" s="16"/>
      <c r="X224" s="16"/>
      <c r="Y224" s="16"/>
      <c r="Z224" s="16"/>
      <c r="AA224" s="16"/>
      <c r="AB224" s="16"/>
      <c r="AC224" s="16"/>
      <c r="AD224" s="16"/>
      <c r="AE224" s="16"/>
      <c r="AT224" s="277" t="s">
        <v>144</v>
      </c>
      <c r="AU224" s="277" t="s">
        <v>84</v>
      </c>
      <c r="AV224" s="16" t="s">
        <v>157</v>
      </c>
      <c r="AW224" s="16" t="s">
        <v>37</v>
      </c>
      <c r="AX224" s="16" t="s">
        <v>75</v>
      </c>
      <c r="AY224" s="277" t="s">
        <v>131</v>
      </c>
    </row>
    <row r="225" spans="1:51" s="13" customFormat="1" ht="12">
      <c r="A225" s="13"/>
      <c r="B225" s="235"/>
      <c r="C225" s="236"/>
      <c r="D225" s="228" t="s">
        <v>144</v>
      </c>
      <c r="E225" s="237" t="s">
        <v>19</v>
      </c>
      <c r="F225" s="238" t="s">
        <v>158</v>
      </c>
      <c r="G225" s="236"/>
      <c r="H225" s="237" t="s">
        <v>19</v>
      </c>
      <c r="I225" s="239"/>
      <c r="J225" s="236"/>
      <c r="K225" s="236"/>
      <c r="L225" s="240"/>
      <c r="M225" s="241"/>
      <c r="N225" s="242"/>
      <c r="O225" s="242"/>
      <c r="P225" s="242"/>
      <c r="Q225" s="242"/>
      <c r="R225" s="242"/>
      <c r="S225" s="242"/>
      <c r="T225" s="243"/>
      <c r="U225" s="13"/>
      <c r="V225" s="13"/>
      <c r="W225" s="13"/>
      <c r="X225" s="13"/>
      <c r="Y225" s="13"/>
      <c r="Z225" s="13"/>
      <c r="AA225" s="13"/>
      <c r="AB225" s="13"/>
      <c r="AC225" s="13"/>
      <c r="AD225" s="13"/>
      <c r="AE225" s="13"/>
      <c r="AT225" s="244" t="s">
        <v>144</v>
      </c>
      <c r="AU225" s="244" t="s">
        <v>84</v>
      </c>
      <c r="AV225" s="13" t="s">
        <v>82</v>
      </c>
      <c r="AW225" s="13" t="s">
        <v>37</v>
      </c>
      <c r="AX225" s="13" t="s">
        <v>75</v>
      </c>
      <c r="AY225" s="244" t="s">
        <v>131</v>
      </c>
    </row>
    <row r="226" spans="1:51" s="14" customFormat="1" ht="12">
      <c r="A226" s="14"/>
      <c r="B226" s="245"/>
      <c r="C226" s="246"/>
      <c r="D226" s="228" t="s">
        <v>144</v>
      </c>
      <c r="E226" s="247" t="s">
        <v>19</v>
      </c>
      <c r="F226" s="248" t="s">
        <v>215</v>
      </c>
      <c r="G226" s="246"/>
      <c r="H226" s="249">
        <v>13.95</v>
      </c>
      <c r="I226" s="250"/>
      <c r="J226" s="246"/>
      <c r="K226" s="246"/>
      <c r="L226" s="251"/>
      <c r="M226" s="252"/>
      <c r="N226" s="253"/>
      <c r="O226" s="253"/>
      <c r="P226" s="253"/>
      <c r="Q226" s="253"/>
      <c r="R226" s="253"/>
      <c r="S226" s="253"/>
      <c r="T226" s="254"/>
      <c r="U226" s="14"/>
      <c r="V226" s="14"/>
      <c r="W226" s="14"/>
      <c r="X226" s="14"/>
      <c r="Y226" s="14"/>
      <c r="Z226" s="14"/>
      <c r="AA226" s="14"/>
      <c r="AB226" s="14"/>
      <c r="AC226" s="14"/>
      <c r="AD226" s="14"/>
      <c r="AE226" s="14"/>
      <c r="AT226" s="255" t="s">
        <v>144</v>
      </c>
      <c r="AU226" s="255" t="s">
        <v>84</v>
      </c>
      <c r="AV226" s="14" t="s">
        <v>84</v>
      </c>
      <c r="AW226" s="14" t="s">
        <v>37</v>
      </c>
      <c r="AX226" s="14" t="s">
        <v>75</v>
      </c>
      <c r="AY226" s="255" t="s">
        <v>131</v>
      </c>
    </row>
    <row r="227" spans="1:51" s="14" customFormat="1" ht="12">
      <c r="A227" s="14"/>
      <c r="B227" s="245"/>
      <c r="C227" s="246"/>
      <c r="D227" s="228" t="s">
        <v>144</v>
      </c>
      <c r="E227" s="247" t="s">
        <v>19</v>
      </c>
      <c r="F227" s="248" t="s">
        <v>216</v>
      </c>
      <c r="G227" s="246"/>
      <c r="H227" s="249">
        <v>4.53</v>
      </c>
      <c r="I227" s="250"/>
      <c r="J227" s="246"/>
      <c r="K227" s="246"/>
      <c r="L227" s="251"/>
      <c r="M227" s="252"/>
      <c r="N227" s="253"/>
      <c r="O227" s="253"/>
      <c r="P227" s="253"/>
      <c r="Q227" s="253"/>
      <c r="R227" s="253"/>
      <c r="S227" s="253"/>
      <c r="T227" s="254"/>
      <c r="U227" s="14"/>
      <c r="V227" s="14"/>
      <c r="W227" s="14"/>
      <c r="X227" s="14"/>
      <c r="Y227" s="14"/>
      <c r="Z227" s="14"/>
      <c r="AA227" s="14"/>
      <c r="AB227" s="14"/>
      <c r="AC227" s="14"/>
      <c r="AD227" s="14"/>
      <c r="AE227" s="14"/>
      <c r="AT227" s="255" t="s">
        <v>144</v>
      </c>
      <c r="AU227" s="255" t="s">
        <v>84</v>
      </c>
      <c r="AV227" s="14" t="s">
        <v>84</v>
      </c>
      <c r="AW227" s="14" t="s">
        <v>37</v>
      </c>
      <c r="AX227" s="14" t="s">
        <v>75</v>
      </c>
      <c r="AY227" s="255" t="s">
        <v>131</v>
      </c>
    </row>
    <row r="228" spans="1:51" s="16" customFormat="1" ht="12">
      <c r="A228" s="16"/>
      <c r="B228" s="267"/>
      <c r="C228" s="268"/>
      <c r="D228" s="228" t="s">
        <v>144</v>
      </c>
      <c r="E228" s="269" t="s">
        <v>19</v>
      </c>
      <c r="F228" s="270" t="s">
        <v>156</v>
      </c>
      <c r="G228" s="268"/>
      <c r="H228" s="271">
        <v>18.48</v>
      </c>
      <c r="I228" s="272"/>
      <c r="J228" s="268"/>
      <c r="K228" s="268"/>
      <c r="L228" s="273"/>
      <c r="M228" s="274"/>
      <c r="N228" s="275"/>
      <c r="O228" s="275"/>
      <c r="P228" s="275"/>
      <c r="Q228" s="275"/>
      <c r="R228" s="275"/>
      <c r="S228" s="275"/>
      <c r="T228" s="276"/>
      <c r="U228" s="16"/>
      <c r="V228" s="16"/>
      <c r="W228" s="16"/>
      <c r="X228" s="16"/>
      <c r="Y228" s="16"/>
      <c r="Z228" s="16"/>
      <c r="AA228" s="16"/>
      <c r="AB228" s="16"/>
      <c r="AC228" s="16"/>
      <c r="AD228" s="16"/>
      <c r="AE228" s="16"/>
      <c r="AT228" s="277" t="s">
        <v>144</v>
      </c>
      <c r="AU228" s="277" t="s">
        <v>84</v>
      </c>
      <c r="AV228" s="16" t="s">
        <v>157</v>
      </c>
      <c r="AW228" s="16" t="s">
        <v>37</v>
      </c>
      <c r="AX228" s="16" t="s">
        <v>75</v>
      </c>
      <c r="AY228" s="277" t="s">
        <v>131</v>
      </c>
    </row>
    <row r="229" spans="1:51" s="13" customFormat="1" ht="12">
      <c r="A229" s="13"/>
      <c r="B229" s="235"/>
      <c r="C229" s="236"/>
      <c r="D229" s="228" t="s">
        <v>144</v>
      </c>
      <c r="E229" s="237" t="s">
        <v>19</v>
      </c>
      <c r="F229" s="238" t="s">
        <v>288</v>
      </c>
      <c r="G229" s="236"/>
      <c r="H229" s="237" t="s">
        <v>19</v>
      </c>
      <c r="I229" s="239"/>
      <c r="J229" s="236"/>
      <c r="K229" s="236"/>
      <c r="L229" s="240"/>
      <c r="M229" s="241"/>
      <c r="N229" s="242"/>
      <c r="O229" s="242"/>
      <c r="P229" s="242"/>
      <c r="Q229" s="242"/>
      <c r="R229" s="242"/>
      <c r="S229" s="242"/>
      <c r="T229" s="243"/>
      <c r="U229" s="13"/>
      <c r="V229" s="13"/>
      <c r="W229" s="13"/>
      <c r="X229" s="13"/>
      <c r="Y229" s="13"/>
      <c r="Z229" s="13"/>
      <c r="AA229" s="13"/>
      <c r="AB229" s="13"/>
      <c r="AC229" s="13"/>
      <c r="AD229" s="13"/>
      <c r="AE229" s="13"/>
      <c r="AT229" s="244" t="s">
        <v>144</v>
      </c>
      <c r="AU229" s="244" t="s">
        <v>84</v>
      </c>
      <c r="AV229" s="13" t="s">
        <v>82</v>
      </c>
      <c r="AW229" s="13" t="s">
        <v>37</v>
      </c>
      <c r="AX229" s="13" t="s">
        <v>75</v>
      </c>
      <c r="AY229" s="244" t="s">
        <v>131</v>
      </c>
    </row>
    <row r="230" spans="1:51" s="14" customFormat="1" ht="12">
      <c r="A230" s="14"/>
      <c r="B230" s="245"/>
      <c r="C230" s="246"/>
      <c r="D230" s="228" t="s">
        <v>144</v>
      </c>
      <c r="E230" s="247" t="s">
        <v>19</v>
      </c>
      <c r="F230" s="248" t="s">
        <v>289</v>
      </c>
      <c r="G230" s="246"/>
      <c r="H230" s="249">
        <v>6.6</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144</v>
      </c>
      <c r="AU230" s="255" t="s">
        <v>84</v>
      </c>
      <c r="AV230" s="14" t="s">
        <v>84</v>
      </c>
      <c r="AW230" s="14" t="s">
        <v>37</v>
      </c>
      <c r="AX230" s="14" t="s">
        <v>75</v>
      </c>
      <c r="AY230" s="255" t="s">
        <v>131</v>
      </c>
    </row>
    <row r="231" spans="1:51" s="16" customFormat="1" ht="12">
      <c r="A231" s="16"/>
      <c r="B231" s="267"/>
      <c r="C231" s="268"/>
      <c r="D231" s="228" t="s">
        <v>144</v>
      </c>
      <c r="E231" s="269" t="s">
        <v>19</v>
      </c>
      <c r="F231" s="270" t="s">
        <v>156</v>
      </c>
      <c r="G231" s="268"/>
      <c r="H231" s="271">
        <v>6.6</v>
      </c>
      <c r="I231" s="272"/>
      <c r="J231" s="268"/>
      <c r="K231" s="268"/>
      <c r="L231" s="273"/>
      <c r="M231" s="274"/>
      <c r="N231" s="275"/>
      <c r="O231" s="275"/>
      <c r="P231" s="275"/>
      <c r="Q231" s="275"/>
      <c r="R231" s="275"/>
      <c r="S231" s="275"/>
      <c r="T231" s="276"/>
      <c r="U231" s="16"/>
      <c r="V231" s="16"/>
      <c r="W231" s="16"/>
      <c r="X231" s="16"/>
      <c r="Y231" s="16"/>
      <c r="Z231" s="16"/>
      <c r="AA231" s="16"/>
      <c r="AB231" s="16"/>
      <c r="AC231" s="16"/>
      <c r="AD231" s="16"/>
      <c r="AE231" s="16"/>
      <c r="AT231" s="277" t="s">
        <v>144</v>
      </c>
      <c r="AU231" s="277" t="s">
        <v>84</v>
      </c>
      <c r="AV231" s="16" t="s">
        <v>157</v>
      </c>
      <c r="AW231" s="16" t="s">
        <v>37</v>
      </c>
      <c r="AX231" s="16" t="s">
        <v>75</v>
      </c>
      <c r="AY231" s="277" t="s">
        <v>131</v>
      </c>
    </row>
    <row r="232" spans="1:51" s="15" customFormat="1" ht="12">
      <c r="A232" s="15"/>
      <c r="B232" s="256"/>
      <c r="C232" s="257"/>
      <c r="D232" s="228" t="s">
        <v>144</v>
      </c>
      <c r="E232" s="258" t="s">
        <v>19</v>
      </c>
      <c r="F232" s="259" t="s">
        <v>147</v>
      </c>
      <c r="G232" s="257"/>
      <c r="H232" s="260">
        <v>239.07999999999998</v>
      </c>
      <c r="I232" s="261"/>
      <c r="J232" s="257"/>
      <c r="K232" s="257"/>
      <c r="L232" s="262"/>
      <c r="M232" s="263"/>
      <c r="N232" s="264"/>
      <c r="O232" s="264"/>
      <c r="P232" s="264"/>
      <c r="Q232" s="264"/>
      <c r="R232" s="264"/>
      <c r="S232" s="264"/>
      <c r="T232" s="265"/>
      <c r="U232" s="15"/>
      <c r="V232" s="15"/>
      <c r="W232" s="15"/>
      <c r="X232" s="15"/>
      <c r="Y232" s="15"/>
      <c r="Z232" s="15"/>
      <c r="AA232" s="15"/>
      <c r="AB232" s="15"/>
      <c r="AC232" s="15"/>
      <c r="AD232" s="15"/>
      <c r="AE232" s="15"/>
      <c r="AT232" s="266" t="s">
        <v>144</v>
      </c>
      <c r="AU232" s="266" t="s">
        <v>84</v>
      </c>
      <c r="AV232" s="15" t="s">
        <v>138</v>
      </c>
      <c r="AW232" s="15" t="s">
        <v>37</v>
      </c>
      <c r="AX232" s="15" t="s">
        <v>82</v>
      </c>
      <c r="AY232" s="266" t="s">
        <v>131</v>
      </c>
    </row>
    <row r="233" spans="1:65" s="2" customFormat="1" ht="16.5" customHeight="1">
      <c r="A233" s="41"/>
      <c r="B233" s="42"/>
      <c r="C233" s="215" t="s">
        <v>290</v>
      </c>
      <c r="D233" s="215" t="s">
        <v>133</v>
      </c>
      <c r="E233" s="216" t="s">
        <v>291</v>
      </c>
      <c r="F233" s="217" t="s">
        <v>292</v>
      </c>
      <c r="G233" s="218" t="s">
        <v>150</v>
      </c>
      <c r="H233" s="219">
        <v>231.4</v>
      </c>
      <c r="I233" s="220"/>
      <c r="J233" s="221">
        <f>ROUND(I233*H233,2)</f>
        <v>0</v>
      </c>
      <c r="K233" s="217" t="s">
        <v>137</v>
      </c>
      <c r="L233" s="47"/>
      <c r="M233" s="222" t="s">
        <v>19</v>
      </c>
      <c r="N233" s="223" t="s">
        <v>46</v>
      </c>
      <c r="O233" s="87"/>
      <c r="P233" s="224">
        <f>O233*H233</f>
        <v>0</v>
      </c>
      <c r="Q233" s="224">
        <v>0.08922</v>
      </c>
      <c r="R233" s="224">
        <f>Q233*H233</f>
        <v>20.645508</v>
      </c>
      <c r="S233" s="224">
        <v>0</v>
      </c>
      <c r="T233" s="225">
        <f>S233*H233</f>
        <v>0</v>
      </c>
      <c r="U233" s="41"/>
      <c r="V233" s="41"/>
      <c r="W233" s="41"/>
      <c r="X233" s="41"/>
      <c r="Y233" s="41"/>
      <c r="Z233" s="41"/>
      <c r="AA233" s="41"/>
      <c r="AB233" s="41"/>
      <c r="AC233" s="41"/>
      <c r="AD233" s="41"/>
      <c r="AE233" s="41"/>
      <c r="AR233" s="226" t="s">
        <v>138</v>
      </c>
      <c r="AT233" s="226" t="s">
        <v>133</v>
      </c>
      <c r="AU233" s="226" t="s">
        <v>84</v>
      </c>
      <c r="AY233" s="20" t="s">
        <v>131</v>
      </c>
      <c r="BE233" s="227">
        <f>IF(N233="základní",J233,0)</f>
        <v>0</v>
      </c>
      <c r="BF233" s="227">
        <f>IF(N233="snížená",J233,0)</f>
        <v>0</v>
      </c>
      <c r="BG233" s="227">
        <f>IF(N233="zákl. přenesená",J233,0)</f>
        <v>0</v>
      </c>
      <c r="BH233" s="227">
        <f>IF(N233="sníž. přenesená",J233,0)</f>
        <v>0</v>
      </c>
      <c r="BI233" s="227">
        <f>IF(N233="nulová",J233,0)</f>
        <v>0</v>
      </c>
      <c r="BJ233" s="20" t="s">
        <v>82</v>
      </c>
      <c r="BK233" s="227">
        <f>ROUND(I233*H233,2)</f>
        <v>0</v>
      </c>
      <c r="BL233" s="20" t="s">
        <v>138</v>
      </c>
      <c r="BM233" s="226" t="s">
        <v>293</v>
      </c>
    </row>
    <row r="234" spans="1:47" s="2" customFormat="1" ht="12">
      <c r="A234" s="41"/>
      <c r="B234" s="42"/>
      <c r="C234" s="43"/>
      <c r="D234" s="228" t="s">
        <v>140</v>
      </c>
      <c r="E234" s="43"/>
      <c r="F234" s="229" t="s">
        <v>294</v>
      </c>
      <c r="G234" s="43"/>
      <c r="H234" s="43"/>
      <c r="I234" s="230"/>
      <c r="J234" s="43"/>
      <c r="K234" s="43"/>
      <c r="L234" s="47"/>
      <c r="M234" s="231"/>
      <c r="N234" s="232"/>
      <c r="O234" s="87"/>
      <c r="P234" s="87"/>
      <c r="Q234" s="87"/>
      <c r="R234" s="87"/>
      <c r="S234" s="87"/>
      <c r="T234" s="88"/>
      <c r="U234" s="41"/>
      <c r="V234" s="41"/>
      <c r="W234" s="41"/>
      <c r="X234" s="41"/>
      <c r="Y234" s="41"/>
      <c r="Z234" s="41"/>
      <c r="AA234" s="41"/>
      <c r="AB234" s="41"/>
      <c r="AC234" s="41"/>
      <c r="AD234" s="41"/>
      <c r="AE234" s="41"/>
      <c r="AT234" s="20" t="s">
        <v>140</v>
      </c>
      <c r="AU234" s="20" t="s">
        <v>84</v>
      </c>
    </row>
    <row r="235" spans="1:47" s="2" customFormat="1" ht="12">
      <c r="A235" s="41"/>
      <c r="B235" s="42"/>
      <c r="C235" s="43"/>
      <c r="D235" s="233" t="s">
        <v>142</v>
      </c>
      <c r="E235" s="43"/>
      <c r="F235" s="234" t="s">
        <v>295</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20" t="s">
        <v>142</v>
      </c>
      <c r="AU235" s="20" t="s">
        <v>84</v>
      </c>
    </row>
    <row r="236" spans="1:51" s="13" customFormat="1" ht="12">
      <c r="A236" s="13"/>
      <c r="B236" s="235"/>
      <c r="C236" s="236"/>
      <c r="D236" s="228" t="s">
        <v>144</v>
      </c>
      <c r="E236" s="237" t="s">
        <v>19</v>
      </c>
      <c r="F236" s="238" t="s">
        <v>296</v>
      </c>
      <c r="G236" s="236"/>
      <c r="H236" s="237" t="s">
        <v>19</v>
      </c>
      <c r="I236" s="239"/>
      <c r="J236" s="236"/>
      <c r="K236" s="236"/>
      <c r="L236" s="240"/>
      <c r="M236" s="241"/>
      <c r="N236" s="242"/>
      <c r="O236" s="242"/>
      <c r="P236" s="242"/>
      <c r="Q236" s="242"/>
      <c r="R236" s="242"/>
      <c r="S236" s="242"/>
      <c r="T236" s="243"/>
      <c r="U236" s="13"/>
      <c r="V236" s="13"/>
      <c r="W236" s="13"/>
      <c r="X236" s="13"/>
      <c r="Y236" s="13"/>
      <c r="Z236" s="13"/>
      <c r="AA236" s="13"/>
      <c r="AB236" s="13"/>
      <c r="AC236" s="13"/>
      <c r="AD236" s="13"/>
      <c r="AE236" s="13"/>
      <c r="AT236" s="244" t="s">
        <v>144</v>
      </c>
      <c r="AU236" s="244" t="s">
        <v>84</v>
      </c>
      <c r="AV236" s="13" t="s">
        <v>82</v>
      </c>
      <c r="AW236" s="13" t="s">
        <v>37</v>
      </c>
      <c r="AX236" s="13" t="s">
        <v>75</v>
      </c>
      <c r="AY236" s="244" t="s">
        <v>131</v>
      </c>
    </row>
    <row r="237" spans="1:51" s="13" customFormat="1" ht="12">
      <c r="A237" s="13"/>
      <c r="B237" s="235"/>
      <c r="C237" s="236"/>
      <c r="D237" s="228" t="s">
        <v>144</v>
      </c>
      <c r="E237" s="237" t="s">
        <v>19</v>
      </c>
      <c r="F237" s="238" t="s">
        <v>154</v>
      </c>
      <c r="G237" s="236"/>
      <c r="H237" s="237" t="s">
        <v>19</v>
      </c>
      <c r="I237" s="239"/>
      <c r="J237" s="236"/>
      <c r="K237" s="236"/>
      <c r="L237" s="240"/>
      <c r="M237" s="241"/>
      <c r="N237" s="242"/>
      <c r="O237" s="242"/>
      <c r="P237" s="242"/>
      <c r="Q237" s="242"/>
      <c r="R237" s="242"/>
      <c r="S237" s="242"/>
      <c r="T237" s="243"/>
      <c r="U237" s="13"/>
      <c r="V237" s="13"/>
      <c r="W237" s="13"/>
      <c r="X237" s="13"/>
      <c r="Y237" s="13"/>
      <c r="Z237" s="13"/>
      <c r="AA237" s="13"/>
      <c r="AB237" s="13"/>
      <c r="AC237" s="13"/>
      <c r="AD237" s="13"/>
      <c r="AE237" s="13"/>
      <c r="AT237" s="244" t="s">
        <v>144</v>
      </c>
      <c r="AU237" s="244" t="s">
        <v>84</v>
      </c>
      <c r="AV237" s="13" t="s">
        <v>82</v>
      </c>
      <c r="AW237" s="13" t="s">
        <v>37</v>
      </c>
      <c r="AX237" s="13" t="s">
        <v>75</v>
      </c>
      <c r="AY237" s="244" t="s">
        <v>131</v>
      </c>
    </row>
    <row r="238" spans="1:51" s="14" customFormat="1" ht="12">
      <c r="A238" s="14"/>
      <c r="B238" s="245"/>
      <c r="C238" s="246"/>
      <c r="D238" s="228" t="s">
        <v>144</v>
      </c>
      <c r="E238" s="247" t="s">
        <v>19</v>
      </c>
      <c r="F238" s="248" t="s">
        <v>287</v>
      </c>
      <c r="G238" s="246"/>
      <c r="H238" s="249">
        <v>214</v>
      </c>
      <c r="I238" s="250"/>
      <c r="J238" s="246"/>
      <c r="K238" s="246"/>
      <c r="L238" s="251"/>
      <c r="M238" s="252"/>
      <c r="N238" s="253"/>
      <c r="O238" s="253"/>
      <c r="P238" s="253"/>
      <c r="Q238" s="253"/>
      <c r="R238" s="253"/>
      <c r="S238" s="253"/>
      <c r="T238" s="254"/>
      <c r="U238" s="14"/>
      <c r="V238" s="14"/>
      <c r="W238" s="14"/>
      <c r="X238" s="14"/>
      <c r="Y238" s="14"/>
      <c r="Z238" s="14"/>
      <c r="AA238" s="14"/>
      <c r="AB238" s="14"/>
      <c r="AC238" s="14"/>
      <c r="AD238" s="14"/>
      <c r="AE238" s="14"/>
      <c r="AT238" s="255" t="s">
        <v>144</v>
      </c>
      <c r="AU238" s="255" t="s">
        <v>84</v>
      </c>
      <c r="AV238" s="14" t="s">
        <v>84</v>
      </c>
      <c r="AW238" s="14" t="s">
        <v>37</v>
      </c>
      <c r="AX238" s="14" t="s">
        <v>75</v>
      </c>
      <c r="AY238" s="255" t="s">
        <v>131</v>
      </c>
    </row>
    <row r="239" spans="1:51" s="16" customFormat="1" ht="12">
      <c r="A239" s="16"/>
      <c r="B239" s="267"/>
      <c r="C239" s="268"/>
      <c r="D239" s="228" t="s">
        <v>144</v>
      </c>
      <c r="E239" s="269" t="s">
        <v>19</v>
      </c>
      <c r="F239" s="270" t="s">
        <v>156</v>
      </c>
      <c r="G239" s="268"/>
      <c r="H239" s="271">
        <v>214</v>
      </c>
      <c r="I239" s="272"/>
      <c r="J239" s="268"/>
      <c r="K239" s="268"/>
      <c r="L239" s="273"/>
      <c r="M239" s="274"/>
      <c r="N239" s="275"/>
      <c r="O239" s="275"/>
      <c r="P239" s="275"/>
      <c r="Q239" s="275"/>
      <c r="R239" s="275"/>
      <c r="S239" s="275"/>
      <c r="T239" s="276"/>
      <c r="U239" s="16"/>
      <c r="V239" s="16"/>
      <c r="W239" s="16"/>
      <c r="X239" s="16"/>
      <c r="Y239" s="16"/>
      <c r="Z239" s="16"/>
      <c r="AA239" s="16"/>
      <c r="AB239" s="16"/>
      <c r="AC239" s="16"/>
      <c r="AD239" s="16"/>
      <c r="AE239" s="16"/>
      <c r="AT239" s="277" t="s">
        <v>144</v>
      </c>
      <c r="AU239" s="277" t="s">
        <v>84</v>
      </c>
      <c r="AV239" s="16" t="s">
        <v>157</v>
      </c>
      <c r="AW239" s="16" t="s">
        <v>37</v>
      </c>
      <c r="AX239" s="16" t="s">
        <v>75</v>
      </c>
      <c r="AY239" s="277" t="s">
        <v>131</v>
      </c>
    </row>
    <row r="240" spans="1:51" s="13" customFormat="1" ht="12">
      <c r="A240" s="13"/>
      <c r="B240" s="235"/>
      <c r="C240" s="236"/>
      <c r="D240" s="228" t="s">
        <v>144</v>
      </c>
      <c r="E240" s="237" t="s">
        <v>19</v>
      </c>
      <c r="F240" s="238" t="s">
        <v>297</v>
      </c>
      <c r="G240" s="236"/>
      <c r="H240" s="237" t="s">
        <v>19</v>
      </c>
      <c r="I240" s="239"/>
      <c r="J240" s="236"/>
      <c r="K240" s="236"/>
      <c r="L240" s="240"/>
      <c r="M240" s="241"/>
      <c r="N240" s="242"/>
      <c r="O240" s="242"/>
      <c r="P240" s="242"/>
      <c r="Q240" s="242"/>
      <c r="R240" s="242"/>
      <c r="S240" s="242"/>
      <c r="T240" s="243"/>
      <c r="U240" s="13"/>
      <c r="V240" s="13"/>
      <c r="W240" s="13"/>
      <c r="X240" s="13"/>
      <c r="Y240" s="13"/>
      <c r="Z240" s="13"/>
      <c r="AA240" s="13"/>
      <c r="AB240" s="13"/>
      <c r="AC240" s="13"/>
      <c r="AD240" s="13"/>
      <c r="AE240" s="13"/>
      <c r="AT240" s="244" t="s">
        <v>144</v>
      </c>
      <c r="AU240" s="244" t="s">
        <v>84</v>
      </c>
      <c r="AV240" s="13" t="s">
        <v>82</v>
      </c>
      <c r="AW240" s="13" t="s">
        <v>37</v>
      </c>
      <c r="AX240" s="13" t="s">
        <v>75</v>
      </c>
      <c r="AY240" s="244" t="s">
        <v>131</v>
      </c>
    </row>
    <row r="241" spans="1:51" s="13" customFormat="1" ht="12">
      <c r="A241" s="13"/>
      <c r="B241" s="235"/>
      <c r="C241" s="236"/>
      <c r="D241" s="228" t="s">
        <v>144</v>
      </c>
      <c r="E241" s="237" t="s">
        <v>19</v>
      </c>
      <c r="F241" s="238" t="s">
        <v>158</v>
      </c>
      <c r="G241" s="236"/>
      <c r="H241" s="237" t="s">
        <v>19</v>
      </c>
      <c r="I241" s="239"/>
      <c r="J241" s="236"/>
      <c r="K241" s="236"/>
      <c r="L241" s="240"/>
      <c r="M241" s="241"/>
      <c r="N241" s="242"/>
      <c r="O241" s="242"/>
      <c r="P241" s="242"/>
      <c r="Q241" s="242"/>
      <c r="R241" s="242"/>
      <c r="S241" s="242"/>
      <c r="T241" s="243"/>
      <c r="U241" s="13"/>
      <c r="V241" s="13"/>
      <c r="W241" s="13"/>
      <c r="X241" s="13"/>
      <c r="Y241" s="13"/>
      <c r="Z241" s="13"/>
      <c r="AA241" s="13"/>
      <c r="AB241" s="13"/>
      <c r="AC241" s="13"/>
      <c r="AD241" s="13"/>
      <c r="AE241" s="13"/>
      <c r="AT241" s="244" t="s">
        <v>144</v>
      </c>
      <c r="AU241" s="244" t="s">
        <v>84</v>
      </c>
      <c r="AV241" s="13" t="s">
        <v>82</v>
      </c>
      <c r="AW241" s="13" t="s">
        <v>37</v>
      </c>
      <c r="AX241" s="13" t="s">
        <v>75</v>
      </c>
      <c r="AY241" s="244" t="s">
        <v>131</v>
      </c>
    </row>
    <row r="242" spans="1:51" s="14" customFormat="1" ht="12">
      <c r="A242" s="14"/>
      <c r="B242" s="245"/>
      <c r="C242" s="246"/>
      <c r="D242" s="228" t="s">
        <v>144</v>
      </c>
      <c r="E242" s="247" t="s">
        <v>19</v>
      </c>
      <c r="F242" s="248" t="s">
        <v>298</v>
      </c>
      <c r="G242" s="246"/>
      <c r="H242" s="249">
        <v>13.1</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144</v>
      </c>
      <c r="AU242" s="255" t="s">
        <v>84</v>
      </c>
      <c r="AV242" s="14" t="s">
        <v>84</v>
      </c>
      <c r="AW242" s="14" t="s">
        <v>37</v>
      </c>
      <c r="AX242" s="14" t="s">
        <v>75</v>
      </c>
      <c r="AY242" s="255" t="s">
        <v>131</v>
      </c>
    </row>
    <row r="243" spans="1:51" s="14" customFormat="1" ht="12">
      <c r="A243" s="14"/>
      <c r="B243" s="245"/>
      <c r="C243" s="246"/>
      <c r="D243" s="228" t="s">
        <v>144</v>
      </c>
      <c r="E243" s="247" t="s">
        <v>19</v>
      </c>
      <c r="F243" s="248" t="s">
        <v>299</v>
      </c>
      <c r="G243" s="246"/>
      <c r="H243" s="249">
        <v>4.3</v>
      </c>
      <c r="I243" s="250"/>
      <c r="J243" s="246"/>
      <c r="K243" s="246"/>
      <c r="L243" s="251"/>
      <c r="M243" s="252"/>
      <c r="N243" s="253"/>
      <c r="O243" s="253"/>
      <c r="P243" s="253"/>
      <c r="Q243" s="253"/>
      <c r="R243" s="253"/>
      <c r="S243" s="253"/>
      <c r="T243" s="254"/>
      <c r="U243" s="14"/>
      <c r="V243" s="14"/>
      <c r="W243" s="14"/>
      <c r="X243" s="14"/>
      <c r="Y243" s="14"/>
      <c r="Z243" s="14"/>
      <c r="AA243" s="14"/>
      <c r="AB243" s="14"/>
      <c r="AC243" s="14"/>
      <c r="AD243" s="14"/>
      <c r="AE243" s="14"/>
      <c r="AT243" s="255" t="s">
        <v>144</v>
      </c>
      <c r="AU243" s="255" t="s">
        <v>84</v>
      </c>
      <c r="AV243" s="14" t="s">
        <v>84</v>
      </c>
      <c r="AW243" s="14" t="s">
        <v>37</v>
      </c>
      <c r="AX243" s="14" t="s">
        <v>75</v>
      </c>
      <c r="AY243" s="255" t="s">
        <v>131</v>
      </c>
    </row>
    <row r="244" spans="1:51" s="16" customFormat="1" ht="12">
      <c r="A244" s="16"/>
      <c r="B244" s="267"/>
      <c r="C244" s="268"/>
      <c r="D244" s="228" t="s">
        <v>144</v>
      </c>
      <c r="E244" s="269" t="s">
        <v>19</v>
      </c>
      <c r="F244" s="270" t="s">
        <v>156</v>
      </c>
      <c r="G244" s="268"/>
      <c r="H244" s="271">
        <v>17.4</v>
      </c>
      <c r="I244" s="272"/>
      <c r="J244" s="268"/>
      <c r="K244" s="268"/>
      <c r="L244" s="273"/>
      <c r="M244" s="274"/>
      <c r="N244" s="275"/>
      <c r="O244" s="275"/>
      <c r="P244" s="275"/>
      <c r="Q244" s="275"/>
      <c r="R244" s="275"/>
      <c r="S244" s="275"/>
      <c r="T244" s="276"/>
      <c r="U244" s="16"/>
      <c r="V244" s="16"/>
      <c r="W244" s="16"/>
      <c r="X244" s="16"/>
      <c r="Y244" s="16"/>
      <c r="Z244" s="16"/>
      <c r="AA244" s="16"/>
      <c r="AB244" s="16"/>
      <c r="AC244" s="16"/>
      <c r="AD244" s="16"/>
      <c r="AE244" s="16"/>
      <c r="AT244" s="277" t="s">
        <v>144</v>
      </c>
      <c r="AU244" s="277" t="s">
        <v>84</v>
      </c>
      <c r="AV244" s="16" t="s">
        <v>157</v>
      </c>
      <c r="AW244" s="16" t="s">
        <v>37</v>
      </c>
      <c r="AX244" s="16" t="s">
        <v>75</v>
      </c>
      <c r="AY244" s="277" t="s">
        <v>131</v>
      </c>
    </row>
    <row r="245" spans="1:51" s="15" customFormat="1" ht="12">
      <c r="A245" s="15"/>
      <c r="B245" s="256"/>
      <c r="C245" s="257"/>
      <c r="D245" s="228" t="s">
        <v>144</v>
      </c>
      <c r="E245" s="258" t="s">
        <v>19</v>
      </c>
      <c r="F245" s="259" t="s">
        <v>147</v>
      </c>
      <c r="G245" s="257"/>
      <c r="H245" s="260">
        <v>231.4</v>
      </c>
      <c r="I245" s="261"/>
      <c r="J245" s="257"/>
      <c r="K245" s="257"/>
      <c r="L245" s="262"/>
      <c r="M245" s="263"/>
      <c r="N245" s="264"/>
      <c r="O245" s="264"/>
      <c r="P245" s="264"/>
      <c r="Q245" s="264"/>
      <c r="R245" s="264"/>
      <c r="S245" s="264"/>
      <c r="T245" s="265"/>
      <c r="U245" s="15"/>
      <c r="V245" s="15"/>
      <c r="W245" s="15"/>
      <c r="X245" s="15"/>
      <c r="Y245" s="15"/>
      <c r="Z245" s="15"/>
      <c r="AA245" s="15"/>
      <c r="AB245" s="15"/>
      <c r="AC245" s="15"/>
      <c r="AD245" s="15"/>
      <c r="AE245" s="15"/>
      <c r="AT245" s="266" t="s">
        <v>144</v>
      </c>
      <c r="AU245" s="266" t="s">
        <v>84</v>
      </c>
      <c r="AV245" s="15" t="s">
        <v>138</v>
      </c>
      <c r="AW245" s="15" t="s">
        <v>37</v>
      </c>
      <c r="AX245" s="15" t="s">
        <v>82</v>
      </c>
      <c r="AY245" s="266" t="s">
        <v>131</v>
      </c>
    </row>
    <row r="246" spans="1:65" s="2" customFormat="1" ht="16.5" customHeight="1">
      <c r="A246" s="41"/>
      <c r="B246" s="42"/>
      <c r="C246" s="278" t="s">
        <v>7</v>
      </c>
      <c r="D246" s="278" t="s">
        <v>235</v>
      </c>
      <c r="E246" s="279" t="s">
        <v>300</v>
      </c>
      <c r="F246" s="280" t="s">
        <v>301</v>
      </c>
      <c r="G246" s="281" t="s">
        <v>150</v>
      </c>
      <c r="H246" s="282">
        <v>17.922</v>
      </c>
      <c r="I246" s="283"/>
      <c r="J246" s="284">
        <f>ROUND(I246*H246,2)</f>
        <v>0</v>
      </c>
      <c r="K246" s="280" t="s">
        <v>137</v>
      </c>
      <c r="L246" s="285"/>
      <c r="M246" s="286" t="s">
        <v>19</v>
      </c>
      <c r="N246" s="287" t="s">
        <v>46</v>
      </c>
      <c r="O246" s="87"/>
      <c r="P246" s="224">
        <f>O246*H246</f>
        <v>0</v>
      </c>
      <c r="Q246" s="224">
        <v>0.131</v>
      </c>
      <c r="R246" s="224">
        <f>Q246*H246</f>
        <v>2.347782</v>
      </c>
      <c r="S246" s="224">
        <v>0</v>
      </c>
      <c r="T246" s="225">
        <f>S246*H246</f>
        <v>0</v>
      </c>
      <c r="U246" s="41"/>
      <c r="V246" s="41"/>
      <c r="W246" s="41"/>
      <c r="X246" s="41"/>
      <c r="Y246" s="41"/>
      <c r="Z246" s="41"/>
      <c r="AA246" s="41"/>
      <c r="AB246" s="41"/>
      <c r="AC246" s="41"/>
      <c r="AD246" s="41"/>
      <c r="AE246" s="41"/>
      <c r="AR246" s="226" t="s">
        <v>201</v>
      </c>
      <c r="AT246" s="226" t="s">
        <v>235</v>
      </c>
      <c r="AU246" s="226" t="s">
        <v>84</v>
      </c>
      <c r="AY246" s="20" t="s">
        <v>131</v>
      </c>
      <c r="BE246" s="227">
        <f>IF(N246="základní",J246,0)</f>
        <v>0</v>
      </c>
      <c r="BF246" s="227">
        <f>IF(N246="snížená",J246,0)</f>
        <v>0</v>
      </c>
      <c r="BG246" s="227">
        <f>IF(N246="zákl. přenesená",J246,0)</f>
        <v>0</v>
      </c>
      <c r="BH246" s="227">
        <f>IF(N246="sníž. přenesená",J246,0)</f>
        <v>0</v>
      </c>
      <c r="BI246" s="227">
        <f>IF(N246="nulová",J246,0)</f>
        <v>0</v>
      </c>
      <c r="BJ246" s="20" t="s">
        <v>82</v>
      </c>
      <c r="BK246" s="227">
        <f>ROUND(I246*H246,2)</f>
        <v>0</v>
      </c>
      <c r="BL246" s="20" t="s">
        <v>138</v>
      </c>
      <c r="BM246" s="226" t="s">
        <v>302</v>
      </c>
    </row>
    <row r="247" spans="1:47" s="2" customFormat="1" ht="12">
      <c r="A247" s="41"/>
      <c r="B247" s="42"/>
      <c r="C247" s="43"/>
      <c r="D247" s="228" t="s">
        <v>140</v>
      </c>
      <c r="E247" s="43"/>
      <c r="F247" s="229" t="s">
        <v>301</v>
      </c>
      <c r="G247" s="43"/>
      <c r="H247" s="43"/>
      <c r="I247" s="230"/>
      <c r="J247" s="43"/>
      <c r="K247" s="43"/>
      <c r="L247" s="47"/>
      <c r="M247" s="231"/>
      <c r="N247" s="232"/>
      <c r="O247" s="87"/>
      <c r="P247" s="87"/>
      <c r="Q247" s="87"/>
      <c r="R247" s="87"/>
      <c r="S247" s="87"/>
      <c r="T247" s="88"/>
      <c r="U247" s="41"/>
      <c r="V247" s="41"/>
      <c r="W247" s="41"/>
      <c r="X247" s="41"/>
      <c r="Y247" s="41"/>
      <c r="Z247" s="41"/>
      <c r="AA247" s="41"/>
      <c r="AB247" s="41"/>
      <c r="AC247" s="41"/>
      <c r="AD247" s="41"/>
      <c r="AE247" s="41"/>
      <c r="AT247" s="20" t="s">
        <v>140</v>
      </c>
      <c r="AU247" s="20" t="s">
        <v>84</v>
      </c>
    </row>
    <row r="248" spans="1:51" s="14" customFormat="1" ht="12">
      <c r="A248" s="14"/>
      <c r="B248" s="245"/>
      <c r="C248" s="246"/>
      <c r="D248" s="228" t="s">
        <v>144</v>
      </c>
      <c r="E248" s="246"/>
      <c r="F248" s="248" t="s">
        <v>303</v>
      </c>
      <c r="G248" s="246"/>
      <c r="H248" s="249">
        <v>17.922</v>
      </c>
      <c r="I248" s="250"/>
      <c r="J248" s="246"/>
      <c r="K248" s="246"/>
      <c r="L248" s="251"/>
      <c r="M248" s="252"/>
      <c r="N248" s="253"/>
      <c r="O248" s="253"/>
      <c r="P248" s="253"/>
      <c r="Q248" s="253"/>
      <c r="R248" s="253"/>
      <c r="S248" s="253"/>
      <c r="T248" s="254"/>
      <c r="U248" s="14"/>
      <c r="V248" s="14"/>
      <c r="W248" s="14"/>
      <c r="X248" s="14"/>
      <c r="Y248" s="14"/>
      <c r="Z248" s="14"/>
      <c r="AA248" s="14"/>
      <c r="AB248" s="14"/>
      <c r="AC248" s="14"/>
      <c r="AD248" s="14"/>
      <c r="AE248" s="14"/>
      <c r="AT248" s="255" t="s">
        <v>144</v>
      </c>
      <c r="AU248" s="255" t="s">
        <v>84</v>
      </c>
      <c r="AV248" s="14" t="s">
        <v>84</v>
      </c>
      <c r="AW248" s="14" t="s">
        <v>4</v>
      </c>
      <c r="AX248" s="14" t="s">
        <v>82</v>
      </c>
      <c r="AY248" s="255" t="s">
        <v>131</v>
      </c>
    </row>
    <row r="249" spans="1:65" s="2" customFormat="1" ht="16.5" customHeight="1">
      <c r="A249" s="41"/>
      <c r="B249" s="42"/>
      <c r="C249" s="278" t="s">
        <v>304</v>
      </c>
      <c r="D249" s="278" t="s">
        <v>235</v>
      </c>
      <c r="E249" s="279" t="s">
        <v>305</v>
      </c>
      <c r="F249" s="280" t="s">
        <v>306</v>
      </c>
      <c r="G249" s="281" t="s">
        <v>150</v>
      </c>
      <c r="H249" s="282">
        <v>220.42</v>
      </c>
      <c r="I249" s="283"/>
      <c r="J249" s="284">
        <f>ROUND(I249*H249,2)</f>
        <v>0</v>
      </c>
      <c r="K249" s="280" t="s">
        <v>19</v>
      </c>
      <c r="L249" s="285"/>
      <c r="M249" s="286" t="s">
        <v>19</v>
      </c>
      <c r="N249" s="287" t="s">
        <v>46</v>
      </c>
      <c r="O249" s="87"/>
      <c r="P249" s="224">
        <f>O249*H249</f>
        <v>0</v>
      </c>
      <c r="Q249" s="224">
        <v>0.131</v>
      </c>
      <c r="R249" s="224">
        <f>Q249*H249</f>
        <v>28.87502</v>
      </c>
      <c r="S249" s="224">
        <v>0</v>
      </c>
      <c r="T249" s="225">
        <f>S249*H249</f>
        <v>0</v>
      </c>
      <c r="U249" s="41"/>
      <c r="V249" s="41"/>
      <c r="W249" s="41"/>
      <c r="X249" s="41"/>
      <c r="Y249" s="41"/>
      <c r="Z249" s="41"/>
      <c r="AA249" s="41"/>
      <c r="AB249" s="41"/>
      <c r="AC249" s="41"/>
      <c r="AD249" s="41"/>
      <c r="AE249" s="41"/>
      <c r="AR249" s="226" t="s">
        <v>201</v>
      </c>
      <c r="AT249" s="226" t="s">
        <v>235</v>
      </c>
      <c r="AU249" s="226" t="s">
        <v>84</v>
      </c>
      <c r="AY249" s="20" t="s">
        <v>131</v>
      </c>
      <c r="BE249" s="227">
        <f>IF(N249="základní",J249,0)</f>
        <v>0</v>
      </c>
      <c r="BF249" s="227">
        <f>IF(N249="snížená",J249,0)</f>
        <v>0</v>
      </c>
      <c r="BG249" s="227">
        <f>IF(N249="zákl. přenesená",J249,0)</f>
        <v>0</v>
      </c>
      <c r="BH249" s="227">
        <f>IF(N249="sníž. přenesená",J249,0)</f>
        <v>0</v>
      </c>
      <c r="BI249" s="227">
        <f>IF(N249="nulová",J249,0)</f>
        <v>0</v>
      </c>
      <c r="BJ249" s="20" t="s">
        <v>82</v>
      </c>
      <c r="BK249" s="227">
        <f>ROUND(I249*H249,2)</f>
        <v>0</v>
      </c>
      <c r="BL249" s="20" t="s">
        <v>138</v>
      </c>
      <c r="BM249" s="226" t="s">
        <v>307</v>
      </c>
    </row>
    <row r="250" spans="1:47" s="2" customFormat="1" ht="12">
      <c r="A250" s="41"/>
      <c r="B250" s="42"/>
      <c r="C250" s="43"/>
      <c r="D250" s="228" t="s">
        <v>140</v>
      </c>
      <c r="E250" s="43"/>
      <c r="F250" s="229" t="s">
        <v>306</v>
      </c>
      <c r="G250" s="43"/>
      <c r="H250" s="43"/>
      <c r="I250" s="230"/>
      <c r="J250" s="43"/>
      <c r="K250" s="43"/>
      <c r="L250" s="47"/>
      <c r="M250" s="231"/>
      <c r="N250" s="232"/>
      <c r="O250" s="87"/>
      <c r="P250" s="87"/>
      <c r="Q250" s="87"/>
      <c r="R250" s="87"/>
      <c r="S250" s="87"/>
      <c r="T250" s="88"/>
      <c r="U250" s="41"/>
      <c r="V250" s="41"/>
      <c r="W250" s="41"/>
      <c r="X250" s="41"/>
      <c r="Y250" s="41"/>
      <c r="Z250" s="41"/>
      <c r="AA250" s="41"/>
      <c r="AB250" s="41"/>
      <c r="AC250" s="41"/>
      <c r="AD250" s="41"/>
      <c r="AE250" s="41"/>
      <c r="AT250" s="20" t="s">
        <v>140</v>
      </c>
      <c r="AU250" s="20" t="s">
        <v>84</v>
      </c>
    </row>
    <row r="251" spans="1:47" s="2" customFormat="1" ht="12">
      <c r="A251" s="41"/>
      <c r="B251" s="42"/>
      <c r="C251" s="43"/>
      <c r="D251" s="228" t="s">
        <v>308</v>
      </c>
      <c r="E251" s="43"/>
      <c r="F251" s="288" t="s">
        <v>309</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20" t="s">
        <v>308</v>
      </c>
      <c r="AU251" s="20" t="s">
        <v>84</v>
      </c>
    </row>
    <row r="252" spans="1:51" s="14" customFormat="1" ht="12">
      <c r="A252" s="14"/>
      <c r="B252" s="245"/>
      <c r="C252" s="246"/>
      <c r="D252" s="228" t="s">
        <v>144</v>
      </c>
      <c r="E252" s="246"/>
      <c r="F252" s="248" t="s">
        <v>310</v>
      </c>
      <c r="G252" s="246"/>
      <c r="H252" s="249">
        <v>220.42</v>
      </c>
      <c r="I252" s="250"/>
      <c r="J252" s="246"/>
      <c r="K252" s="246"/>
      <c r="L252" s="251"/>
      <c r="M252" s="252"/>
      <c r="N252" s="253"/>
      <c r="O252" s="253"/>
      <c r="P252" s="253"/>
      <c r="Q252" s="253"/>
      <c r="R252" s="253"/>
      <c r="S252" s="253"/>
      <c r="T252" s="254"/>
      <c r="U252" s="14"/>
      <c r="V252" s="14"/>
      <c r="W252" s="14"/>
      <c r="X252" s="14"/>
      <c r="Y252" s="14"/>
      <c r="Z252" s="14"/>
      <c r="AA252" s="14"/>
      <c r="AB252" s="14"/>
      <c r="AC252" s="14"/>
      <c r="AD252" s="14"/>
      <c r="AE252" s="14"/>
      <c r="AT252" s="255" t="s">
        <v>144</v>
      </c>
      <c r="AU252" s="255" t="s">
        <v>84</v>
      </c>
      <c r="AV252" s="14" t="s">
        <v>84</v>
      </c>
      <c r="AW252" s="14" t="s">
        <v>4</v>
      </c>
      <c r="AX252" s="14" t="s">
        <v>82</v>
      </c>
      <c r="AY252" s="255" t="s">
        <v>131</v>
      </c>
    </row>
    <row r="253" spans="1:63" s="12" customFormat="1" ht="22.8" customHeight="1">
      <c r="A253" s="12"/>
      <c r="B253" s="199"/>
      <c r="C253" s="200"/>
      <c r="D253" s="201" t="s">
        <v>74</v>
      </c>
      <c r="E253" s="213" t="s">
        <v>208</v>
      </c>
      <c r="F253" s="213" t="s">
        <v>311</v>
      </c>
      <c r="G253" s="200"/>
      <c r="H253" s="200"/>
      <c r="I253" s="203"/>
      <c r="J253" s="214">
        <f>BK253</f>
        <v>0</v>
      </c>
      <c r="K253" s="200"/>
      <c r="L253" s="205"/>
      <c r="M253" s="206"/>
      <c r="N253" s="207"/>
      <c r="O253" s="207"/>
      <c r="P253" s="208">
        <f>SUM(P254:P273)</f>
        <v>0</v>
      </c>
      <c r="Q253" s="207"/>
      <c r="R253" s="208">
        <f>SUM(R254:R273)</f>
        <v>6.0936545</v>
      </c>
      <c r="S253" s="207"/>
      <c r="T253" s="209">
        <f>SUM(T254:T273)</f>
        <v>0</v>
      </c>
      <c r="U253" s="12"/>
      <c r="V253" s="12"/>
      <c r="W253" s="12"/>
      <c r="X253" s="12"/>
      <c r="Y253" s="12"/>
      <c r="Z253" s="12"/>
      <c r="AA253" s="12"/>
      <c r="AB253" s="12"/>
      <c r="AC253" s="12"/>
      <c r="AD253" s="12"/>
      <c r="AE253" s="12"/>
      <c r="AR253" s="210" t="s">
        <v>82</v>
      </c>
      <c r="AT253" s="211" t="s">
        <v>74</v>
      </c>
      <c r="AU253" s="211" t="s">
        <v>82</v>
      </c>
      <c r="AY253" s="210" t="s">
        <v>131</v>
      </c>
      <c r="BK253" s="212">
        <f>SUM(BK254:BK273)</f>
        <v>0</v>
      </c>
    </row>
    <row r="254" spans="1:65" s="2" customFormat="1" ht="16.5" customHeight="1">
      <c r="A254" s="41"/>
      <c r="B254" s="42"/>
      <c r="C254" s="215" t="s">
        <v>312</v>
      </c>
      <c r="D254" s="215" t="s">
        <v>133</v>
      </c>
      <c r="E254" s="216" t="s">
        <v>313</v>
      </c>
      <c r="F254" s="217" t="s">
        <v>314</v>
      </c>
      <c r="G254" s="218" t="s">
        <v>136</v>
      </c>
      <c r="H254" s="219">
        <v>46.95</v>
      </c>
      <c r="I254" s="220"/>
      <c r="J254" s="221">
        <f>ROUND(I254*H254,2)</f>
        <v>0</v>
      </c>
      <c r="K254" s="217" t="s">
        <v>137</v>
      </c>
      <c r="L254" s="47"/>
      <c r="M254" s="222" t="s">
        <v>19</v>
      </c>
      <c r="N254" s="223" t="s">
        <v>46</v>
      </c>
      <c r="O254" s="87"/>
      <c r="P254" s="224">
        <f>O254*H254</f>
        <v>0</v>
      </c>
      <c r="Q254" s="224">
        <v>0.10095</v>
      </c>
      <c r="R254" s="224">
        <f>Q254*H254</f>
        <v>4.7396025</v>
      </c>
      <c r="S254" s="224">
        <v>0</v>
      </c>
      <c r="T254" s="225">
        <f>S254*H254</f>
        <v>0</v>
      </c>
      <c r="U254" s="41"/>
      <c r="V254" s="41"/>
      <c r="W254" s="41"/>
      <c r="X254" s="41"/>
      <c r="Y254" s="41"/>
      <c r="Z254" s="41"/>
      <c r="AA254" s="41"/>
      <c r="AB254" s="41"/>
      <c r="AC254" s="41"/>
      <c r="AD254" s="41"/>
      <c r="AE254" s="41"/>
      <c r="AR254" s="226" t="s">
        <v>138</v>
      </c>
      <c r="AT254" s="226" t="s">
        <v>133</v>
      </c>
      <c r="AU254" s="226" t="s">
        <v>84</v>
      </c>
      <c r="AY254" s="20" t="s">
        <v>131</v>
      </c>
      <c r="BE254" s="227">
        <f>IF(N254="základní",J254,0)</f>
        <v>0</v>
      </c>
      <c r="BF254" s="227">
        <f>IF(N254="snížená",J254,0)</f>
        <v>0</v>
      </c>
      <c r="BG254" s="227">
        <f>IF(N254="zákl. přenesená",J254,0)</f>
        <v>0</v>
      </c>
      <c r="BH254" s="227">
        <f>IF(N254="sníž. přenesená",J254,0)</f>
        <v>0</v>
      </c>
      <c r="BI254" s="227">
        <f>IF(N254="nulová",J254,0)</f>
        <v>0</v>
      </c>
      <c r="BJ254" s="20" t="s">
        <v>82</v>
      </c>
      <c r="BK254" s="227">
        <f>ROUND(I254*H254,2)</f>
        <v>0</v>
      </c>
      <c r="BL254" s="20" t="s">
        <v>138</v>
      </c>
      <c r="BM254" s="226" t="s">
        <v>315</v>
      </c>
    </row>
    <row r="255" spans="1:47" s="2" customFormat="1" ht="12">
      <c r="A255" s="41"/>
      <c r="B255" s="42"/>
      <c r="C255" s="43"/>
      <c r="D255" s="228" t="s">
        <v>140</v>
      </c>
      <c r="E255" s="43"/>
      <c r="F255" s="229" t="s">
        <v>316</v>
      </c>
      <c r="G255" s="43"/>
      <c r="H255" s="43"/>
      <c r="I255" s="230"/>
      <c r="J255" s="43"/>
      <c r="K255" s="43"/>
      <c r="L255" s="47"/>
      <c r="M255" s="231"/>
      <c r="N255" s="232"/>
      <c r="O255" s="87"/>
      <c r="P255" s="87"/>
      <c r="Q255" s="87"/>
      <c r="R255" s="87"/>
      <c r="S255" s="87"/>
      <c r="T255" s="88"/>
      <c r="U255" s="41"/>
      <c r="V255" s="41"/>
      <c r="W255" s="41"/>
      <c r="X255" s="41"/>
      <c r="Y255" s="41"/>
      <c r="Z255" s="41"/>
      <c r="AA255" s="41"/>
      <c r="AB255" s="41"/>
      <c r="AC255" s="41"/>
      <c r="AD255" s="41"/>
      <c r="AE255" s="41"/>
      <c r="AT255" s="20" t="s">
        <v>140</v>
      </c>
      <c r="AU255" s="20" t="s">
        <v>84</v>
      </c>
    </row>
    <row r="256" spans="1:47" s="2" customFormat="1" ht="12">
      <c r="A256" s="41"/>
      <c r="B256" s="42"/>
      <c r="C256" s="43"/>
      <c r="D256" s="233" t="s">
        <v>142</v>
      </c>
      <c r="E256" s="43"/>
      <c r="F256" s="234" t="s">
        <v>317</v>
      </c>
      <c r="G256" s="43"/>
      <c r="H256" s="43"/>
      <c r="I256" s="230"/>
      <c r="J256" s="43"/>
      <c r="K256" s="43"/>
      <c r="L256" s="47"/>
      <c r="M256" s="231"/>
      <c r="N256" s="232"/>
      <c r="O256" s="87"/>
      <c r="P256" s="87"/>
      <c r="Q256" s="87"/>
      <c r="R256" s="87"/>
      <c r="S256" s="87"/>
      <c r="T256" s="88"/>
      <c r="U256" s="41"/>
      <c r="V256" s="41"/>
      <c r="W256" s="41"/>
      <c r="X256" s="41"/>
      <c r="Y256" s="41"/>
      <c r="Z256" s="41"/>
      <c r="AA256" s="41"/>
      <c r="AB256" s="41"/>
      <c r="AC256" s="41"/>
      <c r="AD256" s="41"/>
      <c r="AE256" s="41"/>
      <c r="AT256" s="20" t="s">
        <v>142</v>
      </c>
      <c r="AU256" s="20" t="s">
        <v>84</v>
      </c>
    </row>
    <row r="257" spans="1:51" s="13" customFormat="1" ht="12">
      <c r="A257" s="13"/>
      <c r="B257" s="235"/>
      <c r="C257" s="236"/>
      <c r="D257" s="228" t="s">
        <v>144</v>
      </c>
      <c r="E257" s="237" t="s">
        <v>19</v>
      </c>
      <c r="F257" s="238" t="s">
        <v>154</v>
      </c>
      <c r="G257" s="236"/>
      <c r="H257" s="237" t="s">
        <v>19</v>
      </c>
      <c r="I257" s="239"/>
      <c r="J257" s="236"/>
      <c r="K257" s="236"/>
      <c r="L257" s="240"/>
      <c r="M257" s="241"/>
      <c r="N257" s="242"/>
      <c r="O257" s="242"/>
      <c r="P257" s="242"/>
      <c r="Q257" s="242"/>
      <c r="R257" s="242"/>
      <c r="S257" s="242"/>
      <c r="T257" s="243"/>
      <c r="U257" s="13"/>
      <c r="V257" s="13"/>
      <c r="W257" s="13"/>
      <c r="X257" s="13"/>
      <c r="Y257" s="13"/>
      <c r="Z257" s="13"/>
      <c r="AA257" s="13"/>
      <c r="AB257" s="13"/>
      <c r="AC257" s="13"/>
      <c r="AD257" s="13"/>
      <c r="AE257" s="13"/>
      <c r="AT257" s="244" t="s">
        <v>144</v>
      </c>
      <c r="AU257" s="244" t="s">
        <v>84</v>
      </c>
      <c r="AV257" s="13" t="s">
        <v>82</v>
      </c>
      <c r="AW257" s="13" t="s">
        <v>37</v>
      </c>
      <c r="AX257" s="13" t="s">
        <v>75</v>
      </c>
      <c r="AY257" s="244" t="s">
        <v>131</v>
      </c>
    </row>
    <row r="258" spans="1:51" s="14" customFormat="1" ht="12">
      <c r="A258" s="14"/>
      <c r="B258" s="245"/>
      <c r="C258" s="246"/>
      <c r="D258" s="228" t="s">
        <v>144</v>
      </c>
      <c r="E258" s="247" t="s">
        <v>19</v>
      </c>
      <c r="F258" s="248" t="s">
        <v>318</v>
      </c>
      <c r="G258" s="246"/>
      <c r="H258" s="249">
        <v>22</v>
      </c>
      <c r="I258" s="250"/>
      <c r="J258" s="246"/>
      <c r="K258" s="246"/>
      <c r="L258" s="251"/>
      <c r="M258" s="252"/>
      <c r="N258" s="253"/>
      <c r="O258" s="253"/>
      <c r="P258" s="253"/>
      <c r="Q258" s="253"/>
      <c r="R258" s="253"/>
      <c r="S258" s="253"/>
      <c r="T258" s="254"/>
      <c r="U258" s="14"/>
      <c r="V258" s="14"/>
      <c r="W258" s="14"/>
      <c r="X258" s="14"/>
      <c r="Y258" s="14"/>
      <c r="Z258" s="14"/>
      <c r="AA258" s="14"/>
      <c r="AB258" s="14"/>
      <c r="AC258" s="14"/>
      <c r="AD258" s="14"/>
      <c r="AE258" s="14"/>
      <c r="AT258" s="255" t="s">
        <v>144</v>
      </c>
      <c r="AU258" s="255" t="s">
        <v>84</v>
      </c>
      <c r="AV258" s="14" t="s">
        <v>84</v>
      </c>
      <c r="AW258" s="14" t="s">
        <v>37</v>
      </c>
      <c r="AX258" s="14" t="s">
        <v>75</v>
      </c>
      <c r="AY258" s="255" t="s">
        <v>131</v>
      </c>
    </row>
    <row r="259" spans="1:51" s="16" customFormat="1" ht="12">
      <c r="A259" s="16"/>
      <c r="B259" s="267"/>
      <c r="C259" s="268"/>
      <c r="D259" s="228" t="s">
        <v>144</v>
      </c>
      <c r="E259" s="269" t="s">
        <v>19</v>
      </c>
      <c r="F259" s="270" t="s">
        <v>156</v>
      </c>
      <c r="G259" s="268"/>
      <c r="H259" s="271">
        <v>22</v>
      </c>
      <c r="I259" s="272"/>
      <c r="J259" s="268"/>
      <c r="K259" s="268"/>
      <c r="L259" s="273"/>
      <c r="M259" s="274"/>
      <c r="N259" s="275"/>
      <c r="O259" s="275"/>
      <c r="P259" s="275"/>
      <c r="Q259" s="275"/>
      <c r="R259" s="275"/>
      <c r="S259" s="275"/>
      <c r="T259" s="276"/>
      <c r="U259" s="16"/>
      <c r="V259" s="16"/>
      <c r="W259" s="16"/>
      <c r="X259" s="16"/>
      <c r="Y259" s="16"/>
      <c r="Z259" s="16"/>
      <c r="AA259" s="16"/>
      <c r="AB259" s="16"/>
      <c r="AC259" s="16"/>
      <c r="AD259" s="16"/>
      <c r="AE259" s="16"/>
      <c r="AT259" s="277" t="s">
        <v>144</v>
      </c>
      <c r="AU259" s="277" t="s">
        <v>84</v>
      </c>
      <c r="AV259" s="16" t="s">
        <v>157</v>
      </c>
      <c r="AW259" s="16" t="s">
        <v>37</v>
      </c>
      <c r="AX259" s="16" t="s">
        <v>75</v>
      </c>
      <c r="AY259" s="277" t="s">
        <v>131</v>
      </c>
    </row>
    <row r="260" spans="1:51" s="13" customFormat="1" ht="12">
      <c r="A260" s="13"/>
      <c r="B260" s="235"/>
      <c r="C260" s="236"/>
      <c r="D260" s="228" t="s">
        <v>144</v>
      </c>
      <c r="E260" s="237" t="s">
        <v>19</v>
      </c>
      <c r="F260" s="238" t="s">
        <v>158</v>
      </c>
      <c r="G260" s="236"/>
      <c r="H260" s="237" t="s">
        <v>19</v>
      </c>
      <c r="I260" s="239"/>
      <c r="J260" s="236"/>
      <c r="K260" s="236"/>
      <c r="L260" s="240"/>
      <c r="M260" s="241"/>
      <c r="N260" s="242"/>
      <c r="O260" s="242"/>
      <c r="P260" s="242"/>
      <c r="Q260" s="242"/>
      <c r="R260" s="242"/>
      <c r="S260" s="242"/>
      <c r="T260" s="243"/>
      <c r="U260" s="13"/>
      <c r="V260" s="13"/>
      <c r="W260" s="13"/>
      <c r="X260" s="13"/>
      <c r="Y260" s="13"/>
      <c r="Z260" s="13"/>
      <c r="AA260" s="13"/>
      <c r="AB260" s="13"/>
      <c r="AC260" s="13"/>
      <c r="AD260" s="13"/>
      <c r="AE260" s="13"/>
      <c r="AT260" s="244" t="s">
        <v>144</v>
      </c>
      <c r="AU260" s="244" t="s">
        <v>84</v>
      </c>
      <c r="AV260" s="13" t="s">
        <v>82</v>
      </c>
      <c r="AW260" s="13" t="s">
        <v>37</v>
      </c>
      <c r="AX260" s="13" t="s">
        <v>75</v>
      </c>
      <c r="AY260" s="244" t="s">
        <v>131</v>
      </c>
    </row>
    <row r="261" spans="1:51" s="14" customFormat="1" ht="12">
      <c r="A261" s="14"/>
      <c r="B261" s="245"/>
      <c r="C261" s="246"/>
      <c r="D261" s="228" t="s">
        <v>144</v>
      </c>
      <c r="E261" s="247" t="s">
        <v>19</v>
      </c>
      <c r="F261" s="248" t="s">
        <v>319</v>
      </c>
      <c r="G261" s="246"/>
      <c r="H261" s="249">
        <v>18.9</v>
      </c>
      <c r="I261" s="250"/>
      <c r="J261" s="246"/>
      <c r="K261" s="246"/>
      <c r="L261" s="251"/>
      <c r="M261" s="252"/>
      <c r="N261" s="253"/>
      <c r="O261" s="253"/>
      <c r="P261" s="253"/>
      <c r="Q261" s="253"/>
      <c r="R261" s="253"/>
      <c r="S261" s="253"/>
      <c r="T261" s="254"/>
      <c r="U261" s="14"/>
      <c r="V261" s="14"/>
      <c r="W261" s="14"/>
      <c r="X261" s="14"/>
      <c r="Y261" s="14"/>
      <c r="Z261" s="14"/>
      <c r="AA261" s="14"/>
      <c r="AB261" s="14"/>
      <c r="AC261" s="14"/>
      <c r="AD261" s="14"/>
      <c r="AE261" s="14"/>
      <c r="AT261" s="255" t="s">
        <v>144</v>
      </c>
      <c r="AU261" s="255" t="s">
        <v>84</v>
      </c>
      <c r="AV261" s="14" t="s">
        <v>84</v>
      </c>
      <c r="AW261" s="14" t="s">
        <v>37</v>
      </c>
      <c r="AX261" s="14" t="s">
        <v>75</v>
      </c>
      <c r="AY261" s="255" t="s">
        <v>131</v>
      </c>
    </row>
    <row r="262" spans="1:51" s="14" customFormat="1" ht="12">
      <c r="A262" s="14"/>
      <c r="B262" s="245"/>
      <c r="C262" s="246"/>
      <c r="D262" s="228" t="s">
        <v>144</v>
      </c>
      <c r="E262" s="247" t="s">
        <v>19</v>
      </c>
      <c r="F262" s="248" t="s">
        <v>320</v>
      </c>
      <c r="G262" s="246"/>
      <c r="H262" s="249">
        <v>6.05</v>
      </c>
      <c r="I262" s="250"/>
      <c r="J262" s="246"/>
      <c r="K262" s="246"/>
      <c r="L262" s="251"/>
      <c r="M262" s="252"/>
      <c r="N262" s="253"/>
      <c r="O262" s="253"/>
      <c r="P262" s="253"/>
      <c r="Q262" s="253"/>
      <c r="R262" s="253"/>
      <c r="S262" s="253"/>
      <c r="T262" s="254"/>
      <c r="U262" s="14"/>
      <c r="V262" s="14"/>
      <c r="W262" s="14"/>
      <c r="X262" s="14"/>
      <c r="Y262" s="14"/>
      <c r="Z262" s="14"/>
      <c r="AA262" s="14"/>
      <c r="AB262" s="14"/>
      <c r="AC262" s="14"/>
      <c r="AD262" s="14"/>
      <c r="AE262" s="14"/>
      <c r="AT262" s="255" t="s">
        <v>144</v>
      </c>
      <c r="AU262" s="255" t="s">
        <v>84</v>
      </c>
      <c r="AV262" s="14" t="s">
        <v>84</v>
      </c>
      <c r="AW262" s="14" t="s">
        <v>37</v>
      </c>
      <c r="AX262" s="14" t="s">
        <v>75</v>
      </c>
      <c r="AY262" s="255" t="s">
        <v>131</v>
      </c>
    </row>
    <row r="263" spans="1:51" s="16" customFormat="1" ht="12">
      <c r="A263" s="16"/>
      <c r="B263" s="267"/>
      <c r="C263" s="268"/>
      <c r="D263" s="228" t="s">
        <v>144</v>
      </c>
      <c r="E263" s="269" t="s">
        <v>19</v>
      </c>
      <c r="F263" s="270" t="s">
        <v>156</v>
      </c>
      <c r="G263" s="268"/>
      <c r="H263" s="271">
        <v>24.95</v>
      </c>
      <c r="I263" s="272"/>
      <c r="J263" s="268"/>
      <c r="K263" s="268"/>
      <c r="L263" s="273"/>
      <c r="M263" s="274"/>
      <c r="N263" s="275"/>
      <c r="O263" s="275"/>
      <c r="P263" s="275"/>
      <c r="Q263" s="275"/>
      <c r="R263" s="275"/>
      <c r="S263" s="275"/>
      <c r="T263" s="276"/>
      <c r="U263" s="16"/>
      <c r="V263" s="16"/>
      <c r="W263" s="16"/>
      <c r="X263" s="16"/>
      <c r="Y263" s="16"/>
      <c r="Z263" s="16"/>
      <c r="AA263" s="16"/>
      <c r="AB263" s="16"/>
      <c r="AC263" s="16"/>
      <c r="AD263" s="16"/>
      <c r="AE263" s="16"/>
      <c r="AT263" s="277" t="s">
        <v>144</v>
      </c>
      <c r="AU263" s="277" t="s">
        <v>84</v>
      </c>
      <c r="AV263" s="16" t="s">
        <v>157</v>
      </c>
      <c r="AW263" s="16" t="s">
        <v>37</v>
      </c>
      <c r="AX263" s="16" t="s">
        <v>75</v>
      </c>
      <c r="AY263" s="277" t="s">
        <v>131</v>
      </c>
    </row>
    <row r="264" spans="1:51" s="15" customFormat="1" ht="12">
      <c r="A264" s="15"/>
      <c r="B264" s="256"/>
      <c r="C264" s="257"/>
      <c r="D264" s="228" t="s">
        <v>144</v>
      </c>
      <c r="E264" s="258" t="s">
        <v>19</v>
      </c>
      <c r="F264" s="259" t="s">
        <v>147</v>
      </c>
      <c r="G264" s="257"/>
      <c r="H264" s="260">
        <v>46.949999999999996</v>
      </c>
      <c r="I264" s="261"/>
      <c r="J264" s="257"/>
      <c r="K264" s="257"/>
      <c r="L264" s="262"/>
      <c r="M264" s="263"/>
      <c r="N264" s="264"/>
      <c r="O264" s="264"/>
      <c r="P264" s="264"/>
      <c r="Q264" s="264"/>
      <c r="R264" s="264"/>
      <c r="S264" s="264"/>
      <c r="T264" s="265"/>
      <c r="U264" s="15"/>
      <c r="V264" s="15"/>
      <c r="W264" s="15"/>
      <c r="X264" s="15"/>
      <c r="Y264" s="15"/>
      <c r="Z264" s="15"/>
      <c r="AA264" s="15"/>
      <c r="AB264" s="15"/>
      <c r="AC264" s="15"/>
      <c r="AD264" s="15"/>
      <c r="AE264" s="15"/>
      <c r="AT264" s="266" t="s">
        <v>144</v>
      </c>
      <c r="AU264" s="266" t="s">
        <v>84</v>
      </c>
      <c r="AV264" s="15" t="s">
        <v>138</v>
      </c>
      <c r="AW264" s="15" t="s">
        <v>37</v>
      </c>
      <c r="AX264" s="15" t="s">
        <v>82</v>
      </c>
      <c r="AY264" s="266" t="s">
        <v>131</v>
      </c>
    </row>
    <row r="265" spans="1:65" s="2" customFormat="1" ht="16.5" customHeight="1">
      <c r="A265" s="41"/>
      <c r="B265" s="42"/>
      <c r="C265" s="278" t="s">
        <v>321</v>
      </c>
      <c r="D265" s="278" t="s">
        <v>235</v>
      </c>
      <c r="E265" s="279" t="s">
        <v>322</v>
      </c>
      <c r="F265" s="280" t="s">
        <v>323</v>
      </c>
      <c r="G265" s="281" t="s">
        <v>136</v>
      </c>
      <c r="H265" s="282">
        <v>48.359</v>
      </c>
      <c r="I265" s="283"/>
      <c r="J265" s="284">
        <f>ROUND(I265*H265,2)</f>
        <v>0</v>
      </c>
      <c r="K265" s="280" t="s">
        <v>137</v>
      </c>
      <c r="L265" s="285"/>
      <c r="M265" s="286" t="s">
        <v>19</v>
      </c>
      <c r="N265" s="287" t="s">
        <v>46</v>
      </c>
      <c r="O265" s="87"/>
      <c r="P265" s="224">
        <f>O265*H265</f>
        <v>0</v>
      </c>
      <c r="Q265" s="224">
        <v>0.028</v>
      </c>
      <c r="R265" s="224">
        <f>Q265*H265</f>
        <v>1.354052</v>
      </c>
      <c r="S265" s="224">
        <v>0</v>
      </c>
      <c r="T265" s="225">
        <f>S265*H265</f>
        <v>0</v>
      </c>
      <c r="U265" s="41"/>
      <c r="V265" s="41"/>
      <c r="W265" s="41"/>
      <c r="X265" s="41"/>
      <c r="Y265" s="41"/>
      <c r="Z265" s="41"/>
      <c r="AA265" s="41"/>
      <c r="AB265" s="41"/>
      <c r="AC265" s="41"/>
      <c r="AD265" s="41"/>
      <c r="AE265" s="41"/>
      <c r="AR265" s="226" t="s">
        <v>201</v>
      </c>
      <c r="AT265" s="226" t="s">
        <v>235</v>
      </c>
      <c r="AU265" s="226" t="s">
        <v>84</v>
      </c>
      <c r="AY265" s="20" t="s">
        <v>131</v>
      </c>
      <c r="BE265" s="227">
        <f>IF(N265="základní",J265,0)</f>
        <v>0</v>
      </c>
      <c r="BF265" s="227">
        <f>IF(N265="snížená",J265,0)</f>
        <v>0</v>
      </c>
      <c r="BG265" s="227">
        <f>IF(N265="zákl. přenesená",J265,0)</f>
        <v>0</v>
      </c>
      <c r="BH265" s="227">
        <f>IF(N265="sníž. přenesená",J265,0)</f>
        <v>0</v>
      </c>
      <c r="BI265" s="227">
        <f>IF(N265="nulová",J265,0)</f>
        <v>0</v>
      </c>
      <c r="BJ265" s="20" t="s">
        <v>82</v>
      </c>
      <c r="BK265" s="227">
        <f>ROUND(I265*H265,2)</f>
        <v>0</v>
      </c>
      <c r="BL265" s="20" t="s">
        <v>138</v>
      </c>
      <c r="BM265" s="226" t="s">
        <v>324</v>
      </c>
    </row>
    <row r="266" spans="1:47" s="2" customFormat="1" ht="12">
      <c r="A266" s="41"/>
      <c r="B266" s="42"/>
      <c r="C266" s="43"/>
      <c r="D266" s="228" t="s">
        <v>140</v>
      </c>
      <c r="E266" s="43"/>
      <c r="F266" s="229" t="s">
        <v>323</v>
      </c>
      <c r="G266" s="43"/>
      <c r="H266" s="43"/>
      <c r="I266" s="230"/>
      <c r="J266" s="43"/>
      <c r="K266" s="43"/>
      <c r="L266" s="47"/>
      <c r="M266" s="231"/>
      <c r="N266" s="232"/>
      <c r="O266" s="87"/>
      <c r="P266" s="87"/>
      <c r="Q266" s="87"/>
      <c r="R266" s="87"/>
      <c r="S266" s="87"/>
      <c r="T266" s="88"/>
      <c r="U266" s="41"/>
      <c r="V266" s="41"/>
      <c r="W266" s="41"/>
      <c r="X266" s="41"/>
      <c r="Y266" s="41"/>
      <c r="Z266" s="41"/>
      <c r="AA266" s="41"/>
      <c r="AB266" s="41"/>
      <c r="AC266" s="41"/>
      <c r="AD266" s="41"/>
      <c r="AE266" s="41"/>
      <c r="AT266" s="20" t="s">
        <v>140</v>
      </c>
      <c r="AU266" s="20" t="s">
        <v>84</v>
      </c>
    </row>
    <row r="267" spans="1:51" s="14" customFormat="1" ht="12">
      <c r="A267" s="14"/>
      <c r="B267" s="245"/>
      <c r="C267" s="246"/>
      <c r="D267" s="228" t="s">
        <v>144</v>
      </c>
      <c r="E267" s="246"/>
      <c r="F267" s="248" t="s">
        <v>325</v>
      </c>
      <c r="G267" s="246"/>
      <c r="H267" s="249">
        <v>48.359</v>
      </c>
      <c r="I267" s="250"/>
      <c r="J267" s="246"/>
      <c r="K267" s="246"/>
      <c r="L267" s="251"/>
      <c r="M267" s="252"/>
      <c r="N267" s="253"/>
      <c r="O267" s="253"/>
      <c r="P267" s="253"/>
      <c r="Q267" s="253"/>
      <c r="R267" s="253"/>
      <c r="S267" s="253"/>
      <c r="T267" s="254"/>
      <c r="U267" s="14"/>
      <c r="V267" s="14"/>
      <c r="W267" s="14"/>
      <c r="X267" s="14"/>
      <c r="Y267" s="14"/>
      <c r="Z267" s="14"/>
      <c r="AA267" s="14"/>
      <c r="AB267" s="14"/>
      <c r="AC267" s="14"/>
      <c r="AD267" s="14"/>
      <c r="AE267" s="14"/>
      <c r="AT267" s="255" t="s">
        <v>144</v>
      </c>
      <c r="AU267" s="255" t="s">
        <v>84</v>
      </c>
      <c r="AV267" s="14" t="s">
        <v>84</v>
      </c>
      <c r="AW267" s="14" t="s">
        <v>4</v>
      </c>
      <c r="AX267" s="14" t="s">
        <v>82</v>
      </c>
      <c r="AY267" s="255" t="s">
        <v>131</v>
      </c>
    </row>
    <row r="268" spans="1:65" s="2" customFormat="1" ht="16.5" customHeight="1">
      <c r="A268" s="41"/>
      <c r="B268" s="42"/>
      <c r="C268" s="215" t="s">
        <v>326</v>
      </c>
      <c r="D268" s="215" t="s">
        <v>133</v>
      </c>
      <c r="E268" s="216" t="s">
        <v>327</v>
      </c>
      <c r="F268" s="217" t="s">
        <v>328</v>
      </c>
      <c r="G268" s="218" t="s">
        <v>150</v>
      </c>
      <c r="H268" s="219">
        <v>31</v>
      </c>
      <c r="I268" s="220"/>
      <c r="J268" s="221">
        <f>ROUND(I268*H268,2)</f>
        <v>0</v>
      </c>
      <c r="K268" s="217" t="s">
        <v>137</v>
      </c>
      <c r="L268" s="47"/>
      <c r="M268" s="222" t="s">
        <v>19</v>
      </c>
      <c r="N268" s="223" t="s">
        <v>46</v>
      </c>
      <c r="O268" s="87"/>
      <c r="P268" s="224">
        <f>O268*H268</f>
        <v>0</v>
      </c>
      <c r="Q268" s="224">
        <v>0</v>
      </c>
      <c r="R268" s="224">
        <f>Q268*H268</f>
        <v>0</v>
      </c>
      <c r="S268" s="224">
        <v>0</v>
      </c>
      <c r="T268" s="225">
        <f>S268*H268</f>
        <v>0</v>
      </c>
      <c r="U268" s="41"/>
      <c r="V268" s="41"/>
      <c r="W268" s="41"/>
      <c r="X268" s="41"/>
      <c r="Y268" s="41"/>
      <c r="Z268" s="41"/>
      <c r="AA268" s="41"/>
      <c r="AB268" s="41"/>
      <c r="AC268" s="41"/>
      <c r="AD268" s="41"/>
      <c r="AE268" s="41"/>
      <c r="AR268" s="226" t="s">
        <v>138</v>
      </c>
      <c r="AT268" s="226" t="s">
        <v>133</v>
      </c>
      <c r="AU268" s="226" t="s">
        <v>84</v>
      </c>
      <c r="AY268" s="20" t="s">
        <v>131</v>
      </c>
      <c r="BE268" s="227">
        <f>IF(N268="základní",J268,0)</f>
        <v>0</v>
      </c>
      <c r="BF268" s="227">
        <f>IF(N268="snížená",J268,0)</f>
        <v>0</v>
      </c>
      <c r="BG268" s="227">
        <f>IF(N268="zákl. přenesená",J268,0)</f>
        <v>0</v>
      </c>
      <c r="BH268" s="227">
        <f>IF(N268="sníž. přenesená",J268,0)</f>
        <v>0</v>
      </c>
      <c r="BI268" s="227">
        <f>IF(N268="nulová",J268,0)</f>
        <v>0</v>
      </c>
      <c r="BJ268" s="20" t="s">
        <v>82</v>
      </c>
      <c r="BK268" s="227">
        <f>ROUND(I268*H268,2)</f>
        <v>0</v>
      </c>
      <c r="BL268" s="20" t="s">
        <v>138</v>
      </c>
      <c r="BM268" s="226" t="s">
        <v>329</v>
      </c>
    </row>
    <row r="269" spans="1:47" s="2" customFormat="1" ht="12">
      <c r="A269" s="41"/>
      <c r="B269" s="42"/>
      <c r="C269" s="43"/>
      <c r="D269" s="228" t="s">
        <v>140</v>
      </c>
      <c r="E269" s="43"/>
      <c r="F269" s="229" t="s">
        <v>328</v>
      </c>
      <c r="G269" s="43"/>
      <c r="H269" s="43"/>
      <c r="I269" s="230"/>
      <c r="J269" s="43"/>
      <c r="K269" s="43"/>
      <c r="L269" s="47"/>
      <c r="M269" s="231"/>
      <c r="N269" s="232"/>
      <c r="O269" s="87"/>
      <c r="P269" s="87"/>
      <c r="Q269" s="87"/>
      <c r="R269" s="87"/>
      <c r="S269" s="87"/>
      <c r="T269" s="88"/>
      <c r="U269" s="41"/>
      <c r="V269" s="41"/>
      <c r="W269" s="41"/>
      <c r="X269" s="41"/>
      <c r="Y269" s="41"/>
      <c r="Z269" s="41"/>
      <c r="AA269" s="41"/>
      <c r="AB269" s="41"/>
      <c r="AC269" s="41"/>
      <c r="AD269" s="41"/>
      <c r="AE269" s="41"/>
      <c r="AT269" s="20" t="s">
        <v>140</v>
      </c>
      <c r="AU269" s="20" t="s">
        <v>84</v>
      </c>
    </row>
    <row r="270" spans="1:47" s="2" customFormat="1" ht="12">
      <c r="A270" s="41"/>
      <c r="B270" s="42"/>
      <c r="C270" s="43"/>
      <c r="D270" s="233" t="s">
        <v>142</v>
      </c>
      <c r="E270" s="43"/>
      <c r="F270" s="234" t="s">
        <v>330</v>
      </c>
      <c r="G270" s="43"/>
      <c r="H270" s="43"/>
      <c r="I270" s="230"/>
      <c r="J270" s="43"/>
      <c r="K270" s="43"/>
      <c r="L270" s="47"/>
      <c r="M270" s="231"/>
      <c r="N270" s="232"/>
      <c r="O270" s="87"/>
      <c r="P270" s="87"/>
      <c r="Q270" s="87"/>
      <c r="R270" s="87"/>
      <c r="S270" s="87"/>
      <c r="T270" s="88"/>
      <c r="U270" s="41"/>
      <c r="V270" s="41"/>
      <c r="W270" s="41"/>
      <c r="X270" s="41"/>
      <c r="Y270" s="41"/>
      <c r="Z270" s="41"/>
      <c r="AA270" s="41"/>
      <c r="AB270" s="41"/>
      <c r="AC270" s="41"/>
      <c r="AD270" s="41"/>
      <c r="AE270" s="41"/>
      <c r="AT270" s="20" t="s">
        <v>142</v>
      </c>
      <c r="AU270" s="20" t="s">
        <v>84</v>
      </c>
    </row>
    <row r="271" spans="1:51" s="13" customFormat="1" ht="12">
      <c r="A271" s="13"/>
      <c r="B271" s="235"/>
      <c r="C271" s="236"/>
      <c r="D271" s="228" t="s">
        <v>144</v>
      </c>
      <c r="E271" s="237" t="s">
        <v>19</v>
      </c>
      <c r="F271" s="238" t="s">
        <v>253</v>
      </c>
      <c r="G271" s="236"/>
      <c r="H271" s="237" t="s">
        <v>19</v>
      </c>
      <c r="I271" s="239"/>
      <c r="J271" s="236"/>
      <c r="K271" s="236"/>
      <c r="L271" s="240"/>
      <c r="M271" s="241"/>
      <c r="N271" s="242"/>
      <c r="O271" s="242"/>
      <c r="P271" s="242"/>
      <c r="Q271" s="242"/>
      <c r="R271" s="242"/>
      <c r="S271" s="242"/>
      <c r="T271" s="243"/>
      <c r="U271" s="13"/>
      <c r="V271" s="13"/>
      <c r="W271" s="13"/>
      <c r="X271" s="13"/>
      <c r="Y271" s="13"/>
      <c r="Z271" s="13"/>
      <c r="AA271" s="13"/>
      <c r="AB271" s="13"/>
      <c r="AC271" s="13"/>
      <c r="AD271" s="13"/>
      <c r="AE271" s="13"/>
      <c r="AT271" s="244" t="s">
        <v>144</v>
      </c>
      <c r="AU271" s="244" t="s">
        <v>84</v>
      </c>
      <c r="AV271" s="13" t="s">
        <v>82</v>
      </c>
      <c r="AW271" s="13" t="s">
        <v>37</v>
      </c>
      <c r="AX271" s="13" t="s">
        <v>75</v>
      </c>
      <c r="AY271" s="244" t="s">
        <v>131</v>
      </c>
    </row>
    <row r="272" spans="1:51" s="14" customFormat="1" ht="12">
      <c r="A272" s="14"/>
      <c r="B272" s="245"/>
      <c r="C272" s="246"/>
      <c r="D272" s="228" t="s">
        <v>144</v>
      </c>
      <c r="E272" s="247" t="s">
        <v>19</v>
      </c>
      <c r="F272" s="248" t="s">
        <v>331</v>
      </c>
      <c r="G272" s="246"/>
      <c r="H272" s="249">
        <v>31</v>
      </c>
      <c r="I272" s="250"/>
      <c r="J272" s="246"/>
      <c r="K272" s="246"/>
      <c r="L272" s="251"/>
      <c r="M272" s="252"/>
      <c r="N272" s="253"/>
      <c r="O272" s="253"/>
      <c r="P272" s="253"/>
      <c r="Q272" s="253"/>
      <c r="R272" s="253"/>
      <c r="S272" s="253"/>
      <c r="T272" s="254"/>
      <c r="U272" s="14"/>
      <c r="V272" s="14"/>
      <c r="W272" s="14"/>
      <c r="X272" s="14"/>
      <c r="Y272" s="14"/>
      <c r="Z272" s="14"/>
      <c r="AA272" s="14"/>
      <c r="AB272" s="14"/>
      <c r="AC272" s="14"/>
      <c r="AD272" s="14"/>
      <c r="AE272" s="14"/>
      <c r="AT272" s="255" t="s">
        <v>144</v>
      </c>
      <c r="AU272" s="255" t="s">
        <v>84</v>
      </c>
      <c r="AV272" s="14" t="s">
        <v>84</v>
      </c>
      <c r="AW272" s="14" t="s">
        <v>37</v>
      </c>
      <c r="AX272" s="14" t="s">
        <v>75</v>
      </c>
      <c r="AY272" s="255" t="s">
        <v>131</v>
      </c>
    </row>
    <row r="273" spans="1:51" s="15" customFormat="1" ht="12">
      <c r="A273" s="15"/>
      <c r="B273" s="256"/>
      <c r="C273" s="257"/>
      <c r="D273" s="228" t="s">
        <v>144</v>
      </c>
      <c r="E273" s="258" t="s">
        <v>19</v>
      </c>
      <c r="F273" s="259" t="s">
        <v>147</v>
      </c>
      <c r="G273" s="257"/>
      <c r="H273" s="260">
        <v>31</v>
      </c>
      <c r="I273" s="261"/>
      <c r="J273" s="257"/>
      <c r="K273" s="257"/>
      <c r="L273" s="262"/>
      <c r="M273" s="263"/>
      <c r="N273" s="264"/>
      <c r="O273" s="264"/>
      <c r="P273" s="264"/>
      <c r="Q273" s="264"/>
      <c r="R273" s="264"/>
      <c r="S273" s="264"/>
      <c r="T273" s="265"/>
      <c r="U273" s="15"/>
      <c r="V273" s="15"/>
      <c r="W273" s="15"/>
      <c r="X273" s="15"/>
      <c r="Y273" s="15"/>
      <c r="Z273" s="15"/>
      <c r="AA273" s="15"/>
      <c r="AB273" s="15"/>
      <c r="AC273" s="15"/>
      <c r="AD273" s="15"/>
      <c r="AE273" s="15"/>
      <c r="AT273" s="266" t="s">
        <v>144</v>
      </c>
      <c r="AU273" s="266" t="s">
        <v>84</v>
      </c>
      <c r="AV273" s="15" t="s">
        <v>138</v>
      </c>
      <c r="AW273" s="15" t="s">
        <v>37</v>
      </c>
      <c r="AX273" s="15" t="s">
        <v>82</v>
      </c>
      <c r="AY273" s="266" t="s">
        <v>131</v>
      </c>
    </row>
    <row r="274" spans="1:63" s="12" customFormat="1" ht="22.8" customHeight="1">
      <c r="A274" s="12"/>
      <c r="B274" s="199"/>
      <c r="C274" s="200"/>
      <c r="D274" s="201" t="s">
        <v>74</v>
      </c>
      <c r="E274" s="213" t="s">
        <v>332</v>
      </c>
      <c r="F274" s="213" t="s">
        <v>333</v>
      </c>
      <c r="G274" s="200"/>
      <c r="H274" s="200"/>
      <c r="I274" s="203"/>
      <c r="J274" s="214">
        <f>BK274</f>
        <v>0</v>
      </c>
      <c r="K274" s="200"/>
      <c r="L274" s="205"/>
      <c r="M274" s="206"/>
      <c r="N274" s="207"/>
      <c r="O274" s="207"/>
      <c r="P274" s="208">
        <f>SUM(P275:P277)</f>
        <v>0</v>
      </c>
      <c r="Q274" s="207"/>
      <c r="R274" s="208">
        <f>SUM(R275:R277)</f>
        <v>0</v>
      </c>
      <c r="S274" s="207"/>
      <c r="T274" s="209">
        <f>SUM(T275:T277)</f>
        <v>0</v>
      </c>
      <c r="U274" s="12"/>
      <c r="V274" s="12"/>
      <c r="W274" s="12"/>
      <c r="X274" s="12"/>
      <c r="Y274" s="12"/>
      <c r="Z274" s="12"/>
      <c r="AA274" s="12"/>
      <c r="AB274" s="12"/>
      <c r="AC274" s="12"/>
      <c r="AD274" s="12"/>
      <c r="AE274" s="12"/>
      <c r="AR274" s="210" t="s">
        <v>82</v>
      </c>
      <c r="AT274" s="211" t="s">
        <v>74</v>
      </c>
      <c r="AU274" s="211" t="s">
        <v>82</v>
      </c>
      <c r="AY274" s="210" t="s">
        <v>131</v>
      </c>
      <c r="BK274" s="212">
        <f>SUM(BK275:BK277)</f>
        <v>0</v>
      </c>
    </row>
    <row r="275" spans="1:65" s="2" customFormat="1" ht="16.5" customHeight="1">
      <c r="A275" s="41"/>
      <c r="B275" s="42"/>
      <c r="C275" s="215" t="s">
        <v>334</v>
      </c>
      <c r="D275" s="215" t="s">
        <v>133</v>
      </c>
      <c r="E275" s="216" t="s">
        <v>335</v>
      </c>
      <c r="F275" s="217" t="s">
        <v>336</v>
      </c>
      <c r="G275" s="218" t="s">
        <v>204</v>
      </c>
      <c r="H275" s="219">
        <v>139.82</v>
      </c>
      <c r="I275" s="220"/>
      <c r="J275" s="221">
        <f>ROUND(I275*H275,2)</f>
        <v>0</v>
      </c>
      <c r="K275" s="217" t="s">
        <v>137</v>
      </c>
      <c r="L275" s="47"/>
      <c r="M275" s="222" t="s">
        <v>19</v>
      </c>
      <c r="N275" s="223" t="s">
        <v>46</v>
      </c>
      <c r="O275" s="87"/>
      <c r="P275" s="224">
        <f>O275*H275</f>
        <v>0</v>
      </c>
      <c r="Q275" s="224">
        <v>0</v>
      </c>
      <c r="R275" s="224">
        <f>Q275*H275</f>
        <v>0</v>
      </c>
      <c r="S275" s="224">
        <v>0</v>
      </c>
      <c r="T275" s="225">
        <f>S275*H275</f>
        <v>0</v>
      </c>
      <c r="U275" s="41"/>
      <c r="V275" s="41"/>
      <c r="W275" s="41"/>
      <c r="X275" s="41"/>
      <c r="Y275" s="41"/>
      <c r="Z275" s="41"/>
      <c r="AA275" s="41"/>
      <c r="AB275" s="41"/>
      <c r="AC275" s="41"/>
      <c r="AD275" s="41"/>
      <c r="AE275" s="41"/>
      <c r="AR275" s="226" t="s">
        <v>138</v>
      </c>
      <c r="AT275" s="226" t="s">
        <v>133</v>
      </c>
      <c r="AU275" s="226" t="s">
        <v>84</v>
      </c>
      <c r="AY275" s="20" t="s">
        <v>131</v>
      </c>
      <c r="BE275" s="227">
        <f>IF(N275="základní",J275,0)</f>
        <v>0</v>
      </c>
      <c r="BF275" s="227">
        <f>IF(N275="snížená",J275,0)</f>
        <v>0</v>
      </c>
      <c r="BG275" s="227">
        <f>IF(N275="zákl. přenesená",J275,0)</f>
        <v>0</v>
      </c>
      <c r="BH275" s="227">
        <f>IF(N275="sníž. přenesená",J275,0)</f>
        <v>0</v>
      </c>
      <c r="BI275" s="227">
        <f>IF(N275="nulová",J275,0)</f>
        <v>0</v>
      </c>
      <c r="BJ275" s="20" t="s">
        <v>82</v>
      </c>
      <c r="BK275" s="227">
        <f>ROUND(I275*H275,2)</f>
        <v>0</v>
      </c>
      <c r="BL275" s="20" t="s">
        <v>138</v>
      </c>
      <c r="BM275" s="226" t="s">
        <v>337</v>
      </c>
    </row>
    <row r="276" spans="1:47" s="2" customFormat="1" ht="12">
      <c r="A276" s="41"/>
      <c r="B276" s="42"/>
      <c r="C276" s="43"/>
      <c r="D276" s="228" t="s">
        <v>140</v>
      </c>
      <c r="E276" s="43"/>
      <c r="F276" s="229" t="s">
        <v>338</v>
      </c>
      <c r="G276" s="43"/>
      <c r="H276" s="43"/>
      <c r="I276" s="230"/>
      <c r="J276" s="43"/>
      <c r="K276" s="43"/>
      <c r="L276" s="47"/>
      <c r="M276" s="231"/>
      <c r="N276" s="232"/>
      <c r="O276" s="87"/>
      <c r="P276" s="87"/>
      <c r="Q276" s="87"/>
      <c r="R276" s="87"/>
      <c r="S276" s="87"/>
      <c r="T276" s="88"/>
      <c r="U276" s="41"/>
      <c r="V276" s="41"/>
      <c r="W276" s="41"/>
      <c r="X276" s="41"/>
      <c r="Y276" s="41"/>
      <c r="Z276" s="41"/>
      <c r="AA276" s="41"/>
      <c r="AB276" s="41"/>
      <c r="AC276" s="41"/>
      <c r="AD276" s="41"/>
      <c r="AE276" s="41"/>
      <c r="AT276" s="20" t="s">
        <v>140</v>
      </c>
      <c r="AU276" s="20" t="s">
        <v>84</v>
      </c>
    </row>
    <row r="277" spans="1:47" s="2" customFormat="1" ht="12">
      <c r="A277" s="41"/>
      <c r="B277" s="42"/>
      <c r="C277" s="43"/>
      <c r="D277" s="233" t="s">
        <v>142</v>
      </c>
      <c r="E277" s="43"/>
      <c r="F277" s="234" t="s">
        <v>339</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20" t="s">
        <v>142</v>
      </c>
      <c r="AU277" s="20" t="s">
        <v>84</v>
      </c>
    </row>
    <row r="278" spans="1:63" s="12" customFormat="1" ht="25.9" customHeight="1">
      <c r="A278" s="12"/>
      <c r="B278" s="199"/>
      <c r="C278" s="200"/>
      <c r="D278" s="201" t="s">
        <v>74</v>
      </c>
      <c r="E278" s="202" t="s">
        <v>340</v>
      </c>
      <c r="F278" s="202" t="s">
        <v>341</v>
      </c>
      <c r="G278" s="200"/>
      <c r="H278" s="200"/>
      <c r="I278" s="203"/>
      <c r="J278" s="204">
        <f>BK278</f>
        <v>0</v>
      </c>
      <c r="K278" s="200"/>
      <c r="L278" s="205"/>
      <c r="M278" s="206"/>
      <c r="N278" s="207"/>
      <c r="O278" s="207"/>
      <c r="P278" s="208">
        <f>P279</f>
        <v>0</v>
      </c>
      <c r="Q278" s="207"/>
      <c r="R278" s="208">
        <f>R279</f>
        <v>0</v>
      </c>
      <c r="S278" s="207"/>
      <c r="T278" s="209">
        <f>T279</f>
        <v>0</v>
      </c>
      <c r="U278" s="12"/>
      <c r="V278" s="12"/>
      <c r="W278" s="12"/>
      <c r="X278" s="12"/>
      <c r="Y278" s="12"/>
      <c r="Z278" s="12"/>
      <c r="AA278" s="12"/>
      <c r="AB278" s="12"/>
      <c r="AC278" s="12"/>
      <c r="AD278" s="12"/>
      <c r="AE278" s="12"/>
      <c r="AR278" s="210" t="s">
        <v>84</v>
      </c>
      <c r="AT278" s="211" t="s">
        <v>74</v>
      </c>
      <c r="AU278" s="211" t="s">
        <v>75</v>
      </c>
      <c r="AY278" s="210" t="s">
        <v>131</v>
      </c>
      <c r="BK278" s="212">
        <f>BK279</f>
        <v>0</v>
      </c>
    </row>
    <row r="279" spans="1:63" s="12" customFormat="1" ht="22.8" customHeight="1">
      <c r="A279" s="12"/>
      <c r="B279" s="199"/>
      <c r="C279" s="200"/>
      <c r="D279" s="201" t="s">
        <v>74</v>
      </c>
      <c r="E279" s="213" t="s">
        <v>342</v>
      </c>
      <c r="F279" s="213" t="s">
        <v>343</v>
      </c>
      <c r="G279" s="200"/>
      <c r="H279" s="200"/>
      <c r="I279" s="203"/>
      <c r="J279" s="214">
        <f>BK279</f>
        <v>0</v>
      </c>
      <c r="K279" s="200"/>
      <c r="L279" s="205"/>
      <c r="M279" s="206"/>
      <c r="N279" s="207"/>
      <c r="O279" s="207"/>
      <c r="P279" s="208">
        <f>SUM(P280:P298)</f>
        <v>0</v>
      </c>
      <c r="Q279" s="207"/>
      <c r="R279" s="208">
        <f>SUM(R280:R298)</f>
        <v>0</v>
      </c>
      <c r="S279" s="207"/>
      <c r="T279" s="209">
        <f>SUM(T280:T298)</f>
        <v>0</v>
      </c>
      <c r="U279" s="12"/>
      <c r="V279" s="12"/>
      <c r="W279" s="12"/>
      <c r="X279" s="12"/>
      <c r="Y279" s="12"/>
      <c r="Z279" s="12"/>
      <c r="AA279" s="12"/>
      <c r="AB279" s="12"/>
      <c r="AC279" s="12"/>
      <c r="AD279" s="12"/>
      <c r="AE279" s="12"/>
      <c r="AR279" s="210" t="s">
        <v>84</v>
      </c>
      <c r="AT279" s="211" t="s">
        <v>74</v>
      </c>
      <c r="AU279" s="211" t="s">
        <v>82</v>
      </c>
      <c r="AY279" s="210" t="s">
        <v>131</v>
      </c>
      <c r="BK279" s="212">
        <f>SUM(BK280:BK298)</f>
        <v>0</v>
      </c>
    </row>
    <row r="280" spans="1:65" s="2" customFormat="1" ht="16.5" customHeight="1">
      <c r="A280" s="41"/>
      <c r="B280" s="42"/>
      <c r="C280" s="215" t="s">
        <v>344</v>
      </c>
      <c r="D280" s="215" t="s">
        <v>133</v>
      </c>
      <c r="E280" s="216" t="s">
        <v>345</v>
      </c>
      <c r="F280" s="217" t="s">
        <v>19</v>
      </c>
      <c r="G280" s="218" t="s">
        <v>346</v>
      </c>
      <c r="H280" s="219">
        <v>1</v>
      </c>
      <c r="I280" s="220"/>
      <c r="J280" s="221">
        <f>ROUND(I280*H280,2)</f>
        <v>0</v>
      </c>
      <c r="K280" s="217" t="s">
        <v>19</v>
      </c>
      <c r="L280" s="47"/>
      <c r="M280" s="222" t="s">
        <v>19</v>
      </c>
      <c r="N280" s="223" t="s">
        <v>46</v>
      </c>
      <c r="O280" s="87"/>
      <c r="P280" s="224">
        <f>O280*H280</f>
        <v>0</v>
      </c>
      <c r="Q280" s="224">
        <v>0</v>
      </c>
      <c r="R280" s="224">
        <f>Q280*H280</f>
        <v>0</v>
      </c>
      <c r="S280" s="224">
        <v>0</v>
      </c>
      <c r="T280" s="225">
        <f>S280*H280</f>
        <v>0</v>
      </c>
      <c r="U280" s="41"/>
      <c r="V280" s="41"/>
      <c r="W280" s="41"/>
      <c r="X280" s="41"/>
      <c r="Y280" s="41"/>
      <c r="Z280" s="41"/>
      <c r="AA280" s="41"/>
      <c r="AB280" s="41"/>
      <c r="AC280" s="41"/>
      <c r="AD280" s="41"/>
      <c r="AE280" s="41"/>
      <c r="AR280" s="226" t="s">
        <v>265</v>
      </c>
      <c r="AT280" s="226" t="s">
        <v>133</v>
      </c>
      <c r="AU280" s="226" t="s">
        <v>84</v>
      </c>
      <c r="AY280" s="20" t="s">
        <v>131</v>
      </c>
      <c r="BE280" s="227">
        <f>IF(N280="základní",J280,0)</f>
        <v>0</v>
      </c>
      <c r="BF280" s="227">
        <f>IF(N280="snížená",J280,0)</f>
        <v>0</v>
      </c>
      <c r="BG280" s="227">
        <f>IF(N280="zákl. přenesená",J280,0)</f>
        <v>0</v>
      </c>
      <c r="BH280" s="227">
        <f>IF(N280="sníž. přenesená",J280,0)</f>
        <v>0</v>
      </c>
      <c r="BI280" s="227">
        <f>IF(N280="nulová",J280,0)</f>
        <v>0</v>
      </c>
      <c r="BJ280" s="20" t="s">
        <v>82</v>
      </c>
      <c r="BK280" s="227">
        <f>ROUND(I280*H280,2)</f>
        <v>0</v>
      </c>
      <c r="BL280" s="20" t="s">
        <v>265</v>
      </c>
      <c r="BM280" s="226" t="s">
        <v>347</v>
      </c>
    </row>
    <row r="281" spans="1:47" s="2" customFormat="1" ht="12">
      <c r="A281" s="41"/>
      <c r="B281" s="42"/>
      <c r="C281" s="43"/>
      <c r="D281" s="228" t="s">
        <v>140</v>
      </c>
      <c r="E281" s="43"/>
      <c r="F281" s="229" t="s">
        <v>348</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20" t="s">
        <v>140</v>
      </c>
      <c r="AU281" s="20" t="s">
        <v>84</v>
      </c>
    </row>
    <row r="282" spans="1:47" s="2" customFormat="1" ht="12">
      <c r="A282" s="41"/>
      <c r="B282" s="42"/>
      <c r="C282" s="43"/>
      <c r="D282" s="228" t="s">
        <v>308</v>
      </c>
      <c r="E282" s="43"/>
      <c r="F282" s="288" t="s">
        <v>349</v>
      </c>
      <c r="G282" s="43"/>
      <c r="H282" s="43"/>
      <c r="I282" s="230"/>
      <c r="J282" s="43"/>
      <c r="K282" s="43"/>
      <c r="L282" s="47"/>
      <c r="M282" s="231"/>
      <c r="N282" s="232"/>
      <c r="O282" s="87"/>
      <c r="P282" s="87"/>
      <c r="Q282" s="87"/>
      <c r="R282" s="87"/>
      <c r="S282" s="87"/>
      <c r="T282" s="88"/>
      <c r="U282" s="41"/>
      <c r="V282" s="41"/>
      <c r="W282" s="41"/>
      <c r="X282" s="41"/>
      <c r="Y282" s="41"/>
      <c r="Z282" s="41"/>
      <c r="AA282" s="41"/>
      <c r="AB282" s="41"/>
      <c r="AC282" s="41"/>
      <c r="AD282" s="41"/>
      <c r="AE282" s="41"/>
      <c r="AT282" s="20" t="s">
        <v>308</v>
      </c>
      <c r="AU282" s="20" t="s">
        <v>84</v>
      </c>
    </row>
    <row r="283" spans="1:65" s="2" customFormat="1" ht="16.5" customHeight="1">
      <c r="A283" s="41"/>
      <c r="B283" s="42"/>
      <c r="C283" s="278" t="s">
        <v>350</v>
      </c>
      <c r="D283" s="278" t="s">
        <v>235</v>
      </c>
      <c r="E283" s="279" t="s">
        <v>351</v>
      </c>
      <c r="F283" s="280" t="s">
        <v>352</v>
      </c>
      <c r="G283" s="281" t="s">
        <v>268</v>
      </c>
      <c r="H283" s="282">
        <v>1</v>
      </c>
      <c r="I283" s="283"/>
      <c r="J283" s="284">
        <f>ROUND(I283*H283,2)</f>
        <v>0</v>
      </c>
      <c r="K283" s="280" t="s">
        <v>19</v>
      </c>
      <c r="L283" s="285"/>
      <c r="M283" s="286" t="s">
        <v>19</v>
      </c>
      <c r="N283" s="287" t="s">
        <v>46</v>
      </c>
      <c r="O283" s="87"/>
      <c r="P283" s="224">
        <f>O283*H283</f>
        <v>0</v>
      </c>
      <c r="Q283" s="224">
        <v>0</v>
      </c>
      <c r="R283" s="224">
        <f>Q283*H283</f>
        <v>0</v>
      </c>
      <c r="S283" s="224">
        <v>0</v>
      </c>
      <c r="T283" s="225">
        <f>S283*H283</f>
        <v>0</v>
      </c>
      <c r="U283" s="41"/>
      <c r="V283" s="41"/>
      <c r="W283" s="41"/>
      <c r="X283" s="41"/>
      <c r="Y283" s="41"/>
      <c r="Z283" s="41"/>
      <c r="AA283" s="41"/>
      <c r="AB283" s="41"/>
      <c r="AC283" s="41"/>
      <c r="AD283" s="41"/>
      <c r="AE283" s="41"/>
      <c r="AR283" s="226" t="s">
        <v>353</v>
      </c>
      <c r="AT283" s="226" t="s">
        <v>235</v>
      </c>
      <c r="AU283" s="226" t="s">
        <v>84</v>
      </c>
      <c r="AY283" s="20" t="s">
        <v>131</v>
      </c>
      <c r="BE283" s="227">
        <f>IF(N283="základní",J283,0)</f>
        <v>0</v>
      </c>
      <c r="BF283" s="227">
        <f>IF(N283="snížená",J283,0)</f>
        <v>0</v>
      </c>
      <c r="BG283" s="227">
        <f>IF(N283="zákl. přenesená",J283,0)</f>
        <v>0</v>
      </c>
      <c r="BH283" s="227">
        <f>IF(N283="sníž. přenesená",J283,0)</f>
        <v>0</v>
      </c>
      <c r="BI283" s="227">
        <f>IF(N283="nulová",J283,0)</f>
        <v>0</v>
      </c>
      <c r="BJ283" s="20" t="s">
        <v>82</v>
      </c>
      <c r="BK283" s="227">
        <f>ROUND(I283*H283,2)</f>
        <v>0</v>
      </c>
      <c r="BL283" s="20" t="s">
        <v>265</v>
      </c>
      <c r="BM283" s="226" t="s">
        <v>354</v>
      </c>
    </row>
    <row r="284" spans="1:47" s="2" customFormat="1" ht="12">
      <c r="A284" s="41"/>
      <c r="B284" s="42"/>
      <c r="C284" s="43"/>
      <c r="D284" s="228" t="s">
        <v>140</v>
      </c>
      <c r="E284" s="43"/>
      <c r="F284" s="229" t="s">
        <v>352</v>
      </c>
      <c r="G284" s="43"/>
      <c r="H284" s="43"/>
      <c r="I284" s="230"/>
      <c r="J284" s="43"/>
      <c r="K284" s="43"/>
      <c r="L284" s="47"/>
      <c r="M284" s="231"/>
      <c r="N284" s="232"/>
      <c r="O284" s="87"/>
      <c r="P284" s="87"/>
      <c r="Q284" s="87"/>
      <c r="R284" s="87"/>
      <c r="S284" s="87"/>
      <c r="T284" s="88"/>
      <c r="U284" s="41"/>
      <c r="V284" s="41"/>
      <c r="W284" s="41"/>
      <c r="X284" s="41"/>
      <c r="Y284" s="41"/>
      <c r="Z284" s="41"/>
      <c r="AA284" s="41"/>
      <c r="AB284" s="41"/>
      <c r="AC284" s="41"/>
      <c r="AD284" s="41"/>
      <c r="AE284" s="41"/>
      <c r="AT284" s="20" t="s">
        <v>140</v>
      </c>
      <c r="AU284" s="20" t="s">
        <v>84</v>
      </c>
    </row>
    <row r="285" spans="1:65" s="2" customFormat="1" ht="16.5" customHeight="1">
      <c r="A285" s="41"/>
      <c r="B285" s="42"/>
      <c r="C285" s="278" t="s">
        <v>355</v>
      </c>
      <c r="D285" s="278" t="s">
        <v>235</v>
      </c>
      <c r="E285" s="279" t="s">
        <v>356</v>
      </c>
      <c r="F285" s="280" t="s">
        <v>357</v>
      </c>
      <c r="G285" s="281" t="s">
        <v>268</v>
      </c>
      <c r="H285" s="282">
        <v>1</v>
      </c>
      <c r="I285" s="283"/>
      <c r="J285" s="284">
        <f>ROUND(I285*H285,2)</f>
        <v>0</v>
      </c>
      <c r="K285" s="280" t="s">
        <v>19</v>
      </c>
      <c r="L285" s="285"/>
      <c r="M285" s="286" t="s">
        <v>19</v>
      </c>
      <c r="N285" s="287" t="s">
        <v>46</v>
      </c>
      <c r="O285" s="87"/>
      <c r="P285" s="224">
        <f>O285*H285</f>
        <v>0</v>
      </c>
      <c r="Q285" s="224">
        <v>0</v>
      </c>
      <c r="R285" s="224">
        <f>Q285*H285</f>
        <v>0</v>
      </c>
      <c r="S285" s="224">
        <v>0</v>
      </c>
      <c r="T285" s="225">
        <f>S285*H285</f>
        <v>0</v>
      </c>
      <c r="U285" s="41"/>
      <c r="V285" s="41"/>
      <c r="W285" s="41"/>
      <c r="X285" s="41"/>
      <c r="Y285" s="41"/>
      <c r="Z285" s="41"/>
      <c r="AA285" s="41"/>
      <c r="AB285" s="41"/>
      <c r="AC285" s="41"/>
      <c r="AD285" s="41"/>
      <c r="AE285" s="41"/>
      <c r="AR285" s="226" t="s">
        <v>353</v>
      </c>
      <c r="AT285" s="226" t="s">
        <v>235</v>
      </c>
      <c r="AU285" s="226" t="s">
        <v>84</v>
      </c>
      <c r="AY285" s="20" t="s">
        <v>131</v>
      </c>
      <c r="BE285" s="227">
        <f>IF(N285="základní",J285,0)</f>
        <v>0</v>
      </c>
      <c r="BF285" s="227">
        <f>IF(N285="snížená",J285,0)</f>
        <v>0</v>
      </c>
      <c r="BG285" s="227">
        <f>IF(N285="zákl. přenesená",J285,0)</f>
        <v>0</v>
      </c>
      <c r="BH285" s="227">
        <f>IF(N285="sníž. přenesená",J285,0)</f>
        <v>0</v>
      </c>
      <c r="BI285" s="227">
        <f>IF(N285="nulová",J285,0)</f>
        <v>0</v>
      </c>
      <c r="BJ285" s="20" t="s">
        <v>82</v>
      </c>
      <c r="BK285" s="227">
        <f>ROUND(I285*H285,2)</f>
        <v>0</v>
      </c>
      <c r="BL285" s="20" t="s">
        <v>265</v>
      </c>
      <c r="BM285" s="226" t="s">
        <v>358</v>
      </c>
    </row>
    <row r="286" spans="1:47" s="2" customFormat="1" ht="12">
      <c r="A286" s="41"/>
      <c r="B286" s="42"/>
      <c r="C286" s="43"/>
      <c r="D286" s="228" t="s">
        <v>140</v>
      </c>
      <c r="E286" s="43"/>
      <c r="F286" s="229" t="s">
        <v>357</v>
      </c>
      <c r="G286" s="43"/>
      <c r="H286" s="43"/>
      <c r="I286" s="230"/>
      <c r="J286" s="43"/>
      <c r="K286" s="43"/>
      <c r="L286" s="47"/>
      <c r="M286" s="231"/>
      <c r="N286" s="232"/>
      <c r="O286" s="87"/>
      <c r="P286" s="87"/>
      <c r="Q286" s="87"/>
      <c r="R286" s="87"/>
      <c r="S286" s="87"/>
      <c r="T286" s="88"/>
      <c r="U286" s="41"/>
      <c r="V286" s="41"/>
      <c r="W286" s="41"/>
      <c r="X286" s="41"/>
      <c r="Y286" s="41"/>
      <c r="Z286" s="41"/>
      <c r="AA286" s="41"/>
      <c r="AB286" s="41"/>
      <c r="AC286" s="41"/>
      <c r="AD286" s="41"/>
      <c r="AE286" s="41"/>
      <c r="AT286" s="20" t="s">
        <v>140</v>
      </c>
      <c r="AU286" s="20" t="s">
        <v>84</v>
      </c>
    </row>
    <row r="287" spans="1:65" s="2" customFormat="1" ht="16.5" customHeight="1">
      <c r="A287" s="41"/>
      <c r="B287" s="42"/>
      <c r="C287" s="278" t="s">
        <v>359</v>
      </c>
      <c r="D287" s="278" t="s">
        <v>235</v>
      </c>
      <c r="E287" s="279" t="s">
        <v>360</v>
      </c>
      <c r="F287" s="280" t="s">
        <v>361</v>
      </c>
      <c r="G287" s="281" t="s">
        <v>136</v>
      </c>
      <c r="H287" s="282">
        <v>115</v>
      </c>
      <c r="I287" s="283"/>
      <c r="J287" s="284">
        <f>ROUND(I287*H287,2)</f>
        <v>0</v>
      </c>
      <c r="K287" s="280" t="s">
        <v>19</v>
      </c>
      <c r="L287" s="285"/>
      <c r="M287" s="286" t="s">
        <v>19</v>
      </c>
      <c r="N287" s="287" t="s">
        <v>46</v>
      </c>
      <c r="O287" s="87"/>
      <c r="P287" s="224">
        <f>O287*H287</f>
        <v>0</v>
      </c>
      <c r="Q287" s="224">
        <v>0</v>
      </c>
      <c r="R287" s="224">
        <f>Q287*H287</f>
        <v>0</v>
      </c>
      <c r="S287" s="224">
        <v>0</v>
      </c>
      <c r="T287" s="225">
        <f>S287*H287</f>
        <v>0</v>
      </c>
      <c r="U287" s="41"/>
      <c r="V287" s="41"/>
      <c r="W287" s="41"/>
      <c r="X287" s="41"/>
      <c r="Y287" s="41"/>
      <c r="Z287" s="41"/>
      <c r="AA287" s="41"/>
      <c r="AB287" s="41"/>
      <c r="AC287" s="41"/>
      <c r="AD287" s="41"/>
      <c r="AE287" s="41"/>
      <c r="AR287" s="226" t="s">
        <v>353</v>
      </c>
      <c r="AT287" s="226" t="s">
        <v>235</v>
      </c>
      <c r="AU287" s="226" t="s">
        <v>84</v>
      </c>
      <c r="AY287" s="20" t="s">
        <v>131</v>
      </c>
      <c r="BE287" s="227">
        <f>IF(N287="základní",J287,0)</f>
        <v>0</v>
      </c>
      <c r="BF287" s="227">
        <f>IF(N287="snížená",J287,0)</f>
        <v>0</v>
      </c>
      <c r="BG287" s="227">
        <f>IF(N287="zákl. přenesená",J287,0)</f>
        <v>0</v>
      </c>
      <c r="BH287" s="227">
        <f>IF(N287="sníž. přenesená",J287,0)</f>
        <v>0</v>
      </c>
      <c r="BI287" s="227">
        <f>IF(N287="nulová",J287,0)</f>
        <v>0</v>
      </c>
      <c r="BJ287" s="20" t="s">
        <v>82</v>
      </c>
      <c r="BK287" s="227">
        <f>ROUND(I287*H287,2)</f>
        <v>0</v>
      </c>
      <c r="BL287" s="20" t="s">
        <v>265</v>
      </c>
      <c r="BM287" s="226" t="s">
        <v>362</v>
      </c>
    </row>
    <row r="288" spans="1:47" s="2" customFormat="1" ht="12">
      <c r="A288" s="41"/>
      <c r="B288" s="42"/>
      <c r="C288" s="43"/>
      <c r="D288" s="228" t="s">
        <v>140</v>
      </c>
      <c r="E288" s="43"/>
      <c r="F288" s="229" t="s">
        <v>361</v>
      </c>
      <c r="G288" s="43"/>
      <c r="H288" s="43"/>
      <c r="I288" s="230"/>
      <c r="J288" s="43"/>
      <c r="K288" s="43"/>
      <c r="L288" s="47"/>
      <c r="M288" s="231"/>
      <c r="N288" s="232"/>
      <c r="O288" s="87"/>
      <c r="P288" s="87"/>
      <c r="Q288" s="87"/>
      <c r="R288" s="87"/>
      <c r="S288" s="87"/>
      <c r="T288" s="88"/>
      <c r="U288" s="41"/>
      <c r="V288" s="41"/>
      <c r="W288" s="41"/>
      <c r="X288" s="41"/>
      <c r="Y288" s="41"/>
      <c r="Z288" s="41"/>
      <c r="AA288" s="41"/>
      <c r="AB288" s="41"/>
      <c r="AC288" s="41"/>
      <c r="AD288" s="41"/>
      <c r="AE288" s="41"/>
      <c r="AT288" s="20" t="s">
        <v>140</v>
      </c>
      <c r="AU288" s="20" t="s">
        <v>84</v>
      </c>
    </row>
    <row r="289" spans="1:65" s="2" customFormat="1" ht="16.5" customHeight="1">
      <c r="A289" s="41"/>
      <c r="B289" s="42"/>
      <c r="C289" s="278" t="s">
        <v>363</v>
      </c>
      <c r="D289" s="278" t="s">
        <v>235</v>
      </c>
      <c r="E289" s="279" t="s">
        <v>364</v>
      </c>
      <c r="F289" s="280" t="s">
        <v>365</v>
      </c>
      <c r="G289" s="281" t="s">
        <v>136</v>
      </c>
      <c r="H289" s="282">
        <v>105</v>
      </c>
      <c r="I289" s="283"/>
      <c r="J289" s="284">
        <f>ROUND(I289*H289,2)</f>
        <v>0</v>
      </c>
      <c r="K289" s="280" t="s">
        <v>19</v>
      </c>
      <c r="L289" s="285"/>
      <c r="M289" s="286" t="s">
        <v>19</v>
      </c>
      <c r="N289" s="287" t="s">
        <v>46</v>
      </c>
      <c r="O289" s="87"/>
      <c r="P289" s="224">
        <f>O289*H289</f>
        <v>0</v>
      </c>
      <c r="Q289" s="224">
        <v>0</v>
      </c>
      <c r="R289" s="224">
        <f>Q289*H289</f>
        <v>0</v>
      </c>
      <c r="S289" s="224">
        <v>0</v>
      </c>
      <c r="T289" s="225">
        <f>S289*H289</f>
        <v>0</v>
      </c>
      <c r="U289" s="41"/>
      <c r="V289" s="41"/>
      <c r="W289" s="41"/>
      <c r="X289" s="41"/>
      <c r="Y289" s="41"/>
      <c r="Z289" s="41"/>
      <c r="AA289" s="41"/>
      <c r="AB289" s="41"/>
      <c r="AC289" s="41"/>
      <c r="AD289" s="41"/>
      <c r="AE289" s="41"/>
      <c r="AR289" s="226" t="s">
        <v>353</v>
      </c>
      <c r="AT289" s="226" t="s">
        <v>235</v>
      </c>
      <c r="AU289" s="226" t="s">
        <v>84</v>
      </c>
      <c r="AY289" s="20" t="s">
        <v>131</v>
      </c>
      <c r="BE289" s="227">
        <f>IF(N289="základní",J289,0)</f>
        <v>0</v>
      </c>
      <c r="BF289" s="227">
        <f>IF(N289="snížená",J289,0)</f>
        <v>0</v>
      </c>
      <c r="BG289" s="227">
        <f>IF(N289="zákl. přenesená",J289,0)</f>
        <v>0</v>
      </c>
      <c r="BH289" s="227">
        <f>IF(N289="sníž. přenesená",J289,0)</f>
        <v>0</v>
      </c>
      <c r="BI289" s="227">
        <f>IF(N289="nulová",J289,0)</f>
        <v>0</v>
      </c>
      <c r="BJ289" s="20" t="s">
        <v>82</v>
      </c>
      <c r="BK289" s="227">
        <f>ROUND(I289*H289,2)</f>
        <v>0</v>
      </c>
      <c r="BL289" s="20" t="s">
        <v>265</v>
      </c>
      <c r="BM289" s="226" t="s">
        <v>366</v>
      </c>
    </row>
    <row r="290" spans="1:47" s="2" customFormat="1" ht="12">
      <c r="A290" s="41"/>
      <c r="B290" s="42"/>
      <c r="C290" s="43"/>
      <c r="D290" s="228" t="s">
        <v>140</v>
      </c>
      <c r="E290" s="43"/>
      <c r="F290" s="229" t="s">
        <v>365</v>
      </c>
      <c r="G290" s="43"/>
      <c r="H290" s="43"/>
      <c r="I290" s="230"/>
      <c r="J290" s="43"/>
      <c r="K290" s="43"/>
      <c r="L290" s="47"/>
      <c r="M290" s="231"/>
      <c r="N290" s="232"/>
      <c r="O290" s="87"/>
      <c r="P290" s="87"/>
      <c r="Q290" s="87"/>
      <c r="R290" s="87"/>
      <c r="S290" s="87"/>
      <c r="T290" s="88"/>
      <c r="U290" s="41"/>
      <c r="V290" s="41"/>
      <c r="W290" s="41"/>
      <c r="X290" s="41"/>
      <c r="Y290" s="41"/>
      <c r="Z290" s="41"/>
      <c r="AA290" s="41"/>
      <c r="AB290" s="41"/>
      <c r="AC290" s="41"/>
      <c r="AD290" s="41"/>
      <c r="AE290" s="41"/>
      <c r="AT290" s="20" t="s">
        <v>140</v>
      </c>
      <c r="AU290" s="20" t="s">
        <v>84</v>
      </c>
    </row>
    <row r="291" spans="1:65" s="2" customFormat="1" ht="16.5" customHeight="1">
      <c r="A291" s="41"/>
      <c r="B291" s="42"/>
      <c r="C291" s="278" t="s">
        <v>353</v>
      </c>
      <c r="D291" s="278" t="s">
        <v>235</v>
      </c>
      <c r="E291" s="279" t="s">
        <v>367</v>
      </c>
      <c r="F291" s="280" t="s">
        <v>368</v>
      </c>
      <c r="G291" s="281" t="s">
        <v>346</v>
      </c>
      <c r="H291" s="282">
        <v>1</v>
      </c>
      <c r="I291" s="283"/>
      <c r="J291" s="284">
        <f>ROUND(I291*H291,2)</f>
        <v>0</v>
      </c>
      <c r="K291" s="280" t="s">
        <v>19</v>
      </c>
      <c r="L291" s="285"/>
      <c r="M291" s="286" t="s">
        <v>19</v>
      </c>
      <c r="N291" s="287" t="s">
        <v>46</v>
      </c>
      <c r="O291" s="87"/>
      <c r="P291" s="224">
        <f>O291*H291</f>
        <v>0</v>
      </c>
      <c r="Q291" s="224">
        <v>0</v>
      </c>
      <c r="R291" s="224">
        <f>Q291*H291</f>
        <v>0</v>
      </c>
      <c r="S291" s="224">
        <v>0</v>
      </c>
      <c r="T291" s="225">
        <f>S291*H291</f>
        <v>0</v>
      </c>
      <c r="U291" s="41"/>
      <c r="V291" s="41"/>
      <c r="W291" s="41"/>
      <c r="X291" s="41"/>
      <c r="Y291" s="41"/>
      <c r="Z291" s="41"/>
      <c r="AA291" s="41"/>
      <c r="AB291" s="41"/>
      <c r="AC291" s="41"/>
      <c r="AD291" s="41"/>
      <c r="AE291" s="41"/>
      <c r="AR291" s="226" t="s">
        <v>353</v>
      </c>
      <c r="AT291" s="226" t="s">
        <v>235</v>
      </c>
      <c r="AU291" s="226" t="s">
        <v>84</v>
      </c>
      <c r="AY291" s="20" t="s">
        <v>131</v>
      </c>
      <c r="BE291" s="227">
        <f>IF(N291="základní",J291,0)</f>
        <v>0</v>
      </c>
      <c r="BF291" s="227">
        <f>IF(N291="snížená",J291,0)</f>
        <v>0</v>
      </c>
      <c r="BG291" s="227">
        <f>IF(N291="zákl. přenesená",J291,0)</f>
        <v>0</v>
      </c>
      <c r="BH291" s="227">
        <f>IF(N291="sníž. přenesená",J291,0)</f>
        <v>0</v>
      </c>
      <c r="BI291" s="227">
        <f>IF(N291="nulová",J291,0)</f>
        <v>0</v>
      </c>
      <c r="BJ291" s="20" t="s">
        <v>82</v>
      </c>
      <c r="BK291" s="227">
        <f>ROUND(I291*H291,2)</f>
        <v>0</v>
      </c>
      <c r="BL291" s="20" t="s">
        <v>265</v>
      </c>
      <c r="BM291" s="226" t="s">
        <v>369</v>
      </c>
    </row>
    <row r="292" spans="1:47" s="2" customFormat="1" ht="12">
      <c r="A292" s="41"/>
      <c r="B292" s="42"/>
      <c r="C292" s="43"/>
      <c r="D292" s="228" t="s">
        <v>140</v>
      </c>
      <c r="E292" s="43"/>
      <c r="F292" s="229" t="s">
        <v>368</v>
      </c>
      <c r="G292" s="43"/>
      <c r="H292" s="43"/>
      <c r="I292" s="230"/>
      <c r="J292" s="43"/>
      <c r="K292" s="43"/>
      <c r="L292" s="47"/>
      <c r="M292" s="231"/>
      <c r="N292" s="232"/>
      <c r="O292" s="87"/>
      <c r="P292" s="87"/>
      <c r="Q292" s="87"/>
      <c r="R292" s="87"/>
      <c r="S292" s="87"/>
      <c r="T292" s="88"/>
      <c r="U292" s="41"/>
      <c r="V292" s="41"/>
      <c r="W292" s="41"/>
      <c r="X292" s="41"/>
      <c r="Y292" s="41"/>
      <c r="Z292" s="41"/>
      <c r="AA292" s="41"/>
      <c r="AB292" s="41"/>
      <c r="AC292" s="41"/>
      <c r="AD292" s="41"/>
      <c r="AE292" s="41"/>
      <c r="AT292" s="20" t="s">
        <v>140</v>
      </c>
      <c r="AU292" s="20" t="s">
        <v>84</v>
      </c>
    </row>
    <row r="293" spans="1:65" s="2" customFormat="1" ht="16.5" customHeight="1">
      <c r="A293" s="41"/>
      <c r="B293" s="42"/>
      <c r="C293" s="215" t="s">
        <v>370</v>
      </c>
      <c r="D293" s="215" t="s">
        <v>133</v>
      </c>
      <c r="E293" s="216" t="s">
        <v>371</v>
      </c>
      <c r="F293" s="217" t="s">
        <v>372</v>
      </c>
      <c r="G293" s="218" t="s">
        <v>19</v>
      </c>
      <c r="H293" s="219">
        <v>1</v>
      </c>
      <c r="I293" s="220"/>
      <c r="J293" s="221">
        <f>ROUND(I293*H293,2)</f>
        <v>0</v>
      </c>
      <c r="K293" s="217" t="s">
        <v>19</v>
      </c>
      <c r="L293" s="47"/>
      <c r="M293" s="222" t="s">
        <v>19</v>
      </c>
      <c r="N293" s="223" t="s">
        <v>46</v>
      </c>
      <c r="O293" s="87"/>
      <c r="P293" s="224">
        <f>O293*H293</f>
        <v>0</v>
      </c>
      <c r="Q293" s="224">
        <v>0</v>
      </c>
      <c r="R293" s="224">
        <f>Q293*H293</f>
        <v>0</v>
      </c>
      <c r="S293" s="224">
        <v>0</v>
      </c>
      <c r="T293" s="225">
        <f>S293*H293</f>
        <v>0</v>
      </c>
      <c r="U293" s="41"/>
      <c r="V293" s="41"/>
      <c r="W293" s="41"/>
      <c r="X293" s="41"/>
      <c r="Y293" s="41"/>
      <c r="Z293" s="41"/>
      <c r="AA293" s="41"/>
      <c r="AB293" s="41"/>
      <c r="AC293" s="41"/>
      <c r="AD293" s="41"/>
      <c r="AE293" s="41"/>
      <c r="AR293" s="226" t="s">
        <v>265</v>
      </c>
      <c r="AT293" s="226" t="s">
        <v>133</v>
      </c>
      <c r="AU293" s="226" t="s">
        <v>84</v>
      </c>
      <c r="AY293" s="20" t="s">
        <v>131</v>
      </c>
      <c r="BE293" s="227">
        <f>IF(N293="základní",J293,0)</f>
        <v>0</v>
      </c>
      <c r="BF293" s="227">
        <f>IF(N293="snížená",J293,0)</f>
        <v>0</v>
      </c>
      <c r="BG293" s="227">
        <f>IF(N293="zákl. přenesená",J293,0)</f>
        <v>0</v>
      </c>
      <c r="BH293" s="227">
        <f>IF(N293="sníž. přenesená",J293,0)</f>
        <v>0</v>
      </c>
      <c r="BI293" s="227">
        <f>IF(N293="nulová",J293,0)</f>
        <v>0</v>
      </c>
      <c r="BJ293" s="20" t="s">
        <v>82</v>
      </c>
      <c r="BK293" s="227">
        <f>ROUND(I293*H293,2)</f>
        <v>0</v>
      </c>
      <c r="BL293" s="20" t="s">
        <v>265</v>
      </c>
      <c r="BM293" s="226" t="s">
        <v>373</v>
      </c>
    </row>
    <row r="294" spans="1:47" s="2" customFormat="1" ht="12">
      <c r="A294" s="41"/>
      <c r="B294" s="42"/>
      <c r="C294" s="43"/>
      <c r="D294" s="228" t="s">
        <v>140</v>
      </c>
      <c r="E294" s="43"/>
      <c r="F294" s="229" t="s">
        <v>372</v>
      </c>
      <c r="G294" s="43"/>
      <c r="H294" s="43"/>
      <c r="I294" s="230"/>
      <c r="J294" s="43"/>
      <c r="K294" s="43"/>
      <c r="L294" s="47"/>
      <c r="M294" s="231"/>
      <c r="N294" s="232"/>
      <c r="O294" s="87"/>
      <c r="P294" s="87"/>
      <c r="Q294" s="87"/>
      <c r="R294" s="87"/>
      <c r="S294" s="87"/>
      <c r="T294" s="88"/>
      <c r="U294" s="41"/>
      <c r="V294" s="41"/>
      <c r="W294" s="41"/>
      <c r="X294" s="41"/>
      <c r="Y294" s="41"/>
      <c r="Z294" s="41"/>
      <c r="AA294" s="41"/>
      <c r="AB294" s="41"/>
      <c r="AC294" s="41"/>
      <c r="AD294" s="41"/>
      <c r="AE294" s="41"/>
      <c r="AT294" s="20" t="s">
        <v>140</v>
      </c>
      <c r="AU294" s="20" t="s">
        <v>84</v>
      </c>
    </row>
    <row r="295" spans="1:65" s="2" customFormat="1" ht="16.5" customHeight="1">
      <c r="A295" s="41"/>
      <c r="B295" s="42"/>
      <c r="C295" s="215" t="s">
        <v>374</v>
      </c>
      <c r="D295" s="215" t="s">
        <v>133</v>
      </c>
      <c r="E295" s="216" t="s">
        <v>375</v>
      </c>
      <c r="F295" s="217" t="s">
        <v>376</v>
      </c>
      <c r="G295" s="218" t="s">
        <v>19</v>
      </c>
      <c r="H295" s="219">
        <v>1</v>
      </c>
      <c r="I295" s="220"/>
      <c r="J295" s="221">
        <f>ROUND(I295*H295,2)</f>
        <v>0</v>
      </c>
      <c r="K295" s="217" t="s">
        <v>19</v>
      </c>
      <c r="L295" s="47"/>
      <c r="M295" s="222" t="s">
        <v>19</v>
      </c>
      <c r="N295" s="223" t="s">
        <v>46</v>
      </c>
      <c r="O295" s="87"/>
      <c r="P295" s="224">
        <f>O295*H295</f>
        <v>0</v>
      </c>
      <c r="Q295" s="224">
        <v>0</v>
      </c>
      <c r="R295" s="224">
        <f>Q295*H295</f>
        <v>0</v>
      </c>
      <c r="S295" s="224">
        <v>0</v>
      </c>
      <c r="T295" s="225">
        <f>S295*H295</f>
        <v>0</v>
      </c>
      <c r="U295" s="41"/>
      <c r="V295" s="41"/>
      <c r="W295" s="41"/>
      <c r="X295" s="41"/>
      <c r="Y295" s="41"/>
      <c r="Z295" s="41"/>
      <c r="AA295" s="41"/>
      <c r="AB295" s="41"/>
      <c r="AC295" s="41"/>
      <c r="AD295" s="41"/>
      <c r="AE295" s="41"/>
      <c r="AR295" s="226" t="s">
        <v>265</v>
      </c>
      <c r="AT295" s="226" t="s">
        <v>133</v>
      </c>
      <c r="AU295" s="226" t="s">
        <v>84</v>
      </c>
      <c r="AY295" s="20" t="s">
        <v>131</v>
      </c>
      <c r="BE295" s="227">
        <f>IF(N295="základní",J295,0)</f>
        <v>0</v>
      </c>
      <c r="BF295" s="227">
        <f>IF(N295="snížená",J295,0)</f>
        <v>0</v>
      </c>
      <c r="BG295" s="227">
        <f>IF(N295="zákl. přenesená",J295,0)</f>
        <v>0</v>
      </c>
      <c r="BH295" s="227">
        <f>IF(N295="sníž. přenesená",J295,0)</f>
        <v>0</v>
      </c>
      <c r="BI295" s="227">
        <f>IF(N295="nulová",J295,0)</f>
        <v>0</v>
      </c>
      <c r="BJ295" s="20" t="s">
        <v>82</v>
      </c>
      <c r="BK295" s="227">
        <f>ROUND(I295*H295,2)</f>
        <v>0</v>
      </c>
      <c r="BL295" s="20" t="s">
        <v>265</v>
      </c>
      <c r="BM295" s="226" t="s">
        <v>377</v>
      </c>
    </row>
    <row r="296" spans="1:47" s="2" customFormat="1" ht="12">
      <c r="A296" s="41"/>
      <c r="B296" s="42"/>
      <c r="C296" s="43"/>
      <c r="D296" s="228" t="s">
        <v>140</v>
      </c>
      <c r="E296" s="43"/>
      <c r="F296" s="229" t="s">
        <v>376</v>
      </c>
      <c r="G296" s="43"/>
      <c r="H296" s="43"/>
      <c r="I296" s="230"/>
      <c r="J296" s="43"/>
      <c r="K296" s="43"/>
      <c r="L296" s="47"/>
      <c r="M296" s="231"/>
      <c r="N296" s="232"/>
      <c r="O296" s="87"/>
      <c r="P296" s="87"/>
      <c r="Q296" s="87"/>
      <c r="R296" s="87"/>
      <c r="S296" s="87"/>
      <c r="T296" s="88"/>
      <c r="U296" s="41"/>
      <c r="V296" s="41"/>
      <c r="W296" s="41"/>
      <c r="X296" s="41"/>
      <c r="Y296" s="41"/>
      <c r="Z296" s="41"/>
      <c r="AA296" s="41"/>
      <c r="AB296" s="41"/>
      <c r="AC296" s="41"/>
      <c r="AD296" s="41"/>
      <c r="AE296" s="41"/>
      <c r="AT296" s="20" t="s">
        <v>140</v>
      </c>
      <c r="AU296" s="20" t="s">
        <v>84</v>
      </c>
    </row>
    <row r="297" spans="1:65" s="2" customFormat="1" ht="16.5" customHeight="1">
      <c r="A297" s="41"/>
      <c r="B297" s="42"/>
      <c r="C297" s="215" t="s">
        <v>378</v>
      </c>
      <c r="D297" s="215" t="s">
        <v>133</v>
      </c>
      <c r="E297" s="216" t="s">
        <v>379</v>
      </c>
      <c r="F297" s="217" t="s">
        <v>380</v>
      </c>
      <c r="G297" s="218" t="s">
        <v>19</v>
      </c>
      <c r="H297" s="219">
        <v>1</v>
      </c>
      <c r="I297" s="220"/>
      <c r="J297" s="221">
        <f>ROUND(I297*H297,2)</f>
        <v>0</v>
      </c>
      <c r="K297" s="217" t="s">
        <v>19</v>
      </c>
      <c r="L297" s="47"/>
      <c r="M297" s="222" t="s">
        <v>19</v>
      </c>
      <c r="N297" s="223" t="s">
        <v>46</v>
      </c>
      <c r="O297" s="87"/>
      <c r="P297" s="224">
        <f>O297*H297</f>
        <v>0</v>
      </c>
      <c r="Q297" s="224">
        <v>0</v>
      </c>
      <c r="R297" s="224">
        <f>Q297*H297</f>
        <v>0</v>
      </c>
      <c r="S297" s="224">
        <v>0</v>
      </c>
      <c r="T297" s="225">
        <f>S297*H297</f>
        <v>0</v>
      </c>
      <c r="U297" s="41"/>
      <c r="V297" s="41"/>
      <c r="W297" s="41"/>
      <c r="X297" s="41"/>
      <c r="Y297" s="41"/>
      <c r="Z297" s="41"/>
      <c r="AA297" s="41"/>
      <c r="AB297" s="41"/>
      <c r="AC297" s="41"/>
      <c r="AD297" s="41"/>
      <c r="AE297" s="41"/>
      <c r="AR297" s="226" t="s">
        <v>265</v>
      </c>
      <c r="AT297" s="226" t="s">
        <v>133</v>
      </c>
      <c r="AU297" s="226" t="s">
        <v>84</v>
      </c>
      <c r="AY297" s="20" t="s">
        <v>131</v>
      </c>
      <c r="BE297" s="227">
        <f>IF(N297="základní",J297,0)</f>
        <v>0</v>
      </c>
      <c r="BF297" s="227">
        <f>IF(N297="snížená",J297,0)</f>
        <v>0</v>
      </c>
      <c r="BG297" s="227">
        <f>IF(N297="zákl. přenesená",J297,0)</f>
        <v>0</v>
      </c>
      <c r="BH297" s="227">
        <f>IF(N297="sníž. přenesená",J297,0)</f>
        <v>0</v>
      </c>
      <c r="BI297" s="227">
        <f>IF(N297="nulová",J297,0)</f>
        <v>0</v>
      </c>
      <c r="BJ297" s="20" t="s">
        <v>82</v>
      </c>
      <c r="BK297" s="227">
        <f>ROUND(I297*H297,2)</f>
        <v>0</v>
      </c>
      <c r="BL297" s="20" t="s">
        <v>265</v>
      </c>
      <c r="BM297" s="226" t="s">
        <v>381</v>
      </c>
    </row>
    <row r="298" spans="1:47" s="2" customFormat="1" ht="12">
      <c r="A298" s="41"/>
      <c r="B298" s="42"/>
      <c r="C298" s="43"/>
      <c r="D298" s="228" t="s">
        <v>140</v>
      </c>
      <c r="E298" s="43"/>
      <c r="F298" s="229" t="s">
        <v>380</v>
      </c>
      <c r="G298" s="43"/>
      <c r="H298" s="43"/>
      <c r="I298" s="230"/>
      <c r="J298" s="43"/>
      <c r="K298" s="43"/>
      <c r="L298" s="47"/>
      <c r="M298" s="231"/>
      <c r="N298" s="232"/>
      <c r="O298" s="87"/>
      <c r="P298" s="87"/>
      <c r="Q298" s="87"/>
      <c r="R298" s="87"/>
      <c r="S298" s="87"/>
      <c r="T298" s="88"/>
      <c r="U298" s="41"/>
      <c r="V298" s="41"/>
      <c r="W298" s="41"/>
      <c r="X298" s="41"/>
      <c r="Y298" s="41"/>
      <c r="Z298" s="41"/>
      <c r="AA298" s="41"/>
      <c r="AB298" s="41"/>
      <c r="AC298" s="41"/>
      <c r="AD298" s="41"/>
      <c r="AE298" s="41"/>
      <c r="AT298" s="20" t="s">
        <v>140</v>
      </c>
      <c r="AU298" s="20" t="s">
        <v>84</v>
      </c>
    </row>
    <row r="299" spans="1:63" s="12" customFormat="1" ht="25.9" customHeight="1">
      <c r="A299" s="12"/>
      <c r="B299" s="199"/>
      <c r="C299" s="200"/>
      <c r="D299" s="201" t="s">
        <v>74</v>
      </c>
      <c r="E299" s="202" t="s">
        <v>235</v>
      </c>
      <c r="F299" s="202" t="s">
        <v>382</v>
      </c>
      <c r="G299" s="200"/>
      <c r="H299" s="200"/>
      <c r="I299" s="203"/>
      <c r="J299" s="204">
        <f>BK299</f>
        <v>0</v>
      </c>
      <c r="K299" s="200"/>
      <c r="L299" s="205"/>
      <c r="M299" s="206"/>
      <c r="N299" s="207"/>
      <c r="O299" s="207"/>
      <c r="P299" s="208">
        <f>P300</f>
        <v>0</v>
      </c>
      <c r="Q299" s="207"/>
      <c r="R299" s="208">
        <f>R300</f>
        <v>0</v>
      </c>
      <c r="S299" s="207"/>
      <c r="T299" s="209">
        <f>T300</f>
        <v>0</v>
      </c>
      <c r="U299" s="12"/>
      <c r="V299" s="12"/>
      <c r="W299" s="12"/>
      <c r="X299" s="12"/>
      <c r="Y299" s="12"/>
      <c r="Z299" s="12"/>
      <c r="AA299" s="12"/>
      <c r="AB299" s="12"/>
      <c r="AC299" s="12"/>
      <c r="AD299" s="12"/>
      <c r="AE299" s="12"/>
      <c r="AR299" s="210" t="s">
        <v>157</v>
      </c>
      <c r="AT299" s="211" t="s">
        <v>74</v>
      </c>
      <c r="AU299" s="211" t="s">
        <v>75</v>
      </c>
      <c r="AY299" s="210" t="s">
        <v>131</v>
      </c>
      <c r="BK299" s="212">
        <f>BK300</f>
        <v>0</v>
      </c>
    </row>
    <row r="300" spans="1:63" s="12" customFormat="1" ht="22.8" customHeight="1">
      <c r="A300" s="12"/>
      <c r="B300" s="199"/>
      <c r="C300" s="200"/>
      <c r="D300" s="201" t="s">
        <v>74</v>
      </c>
      <c r="E300" s="213" t="s">
        <v>383</v>
      </c>
      <c r="F300" s="213" t="s">
        <v>384</v>
      </c>
      <c r="G300" s="200"/>
      <c r="H300" s="200"/>
      <c r="I300" s="203"/>
      <c r="J300" s="214">
        <f>BK300</f>
        <v>0</v>
      </c>
      <c r="K300" s="200"/>
      <c r="L300" s="205"/>
      <c r="M300" s="206"/>
      <c r="N300" s="207"/>
      <c r="O300" s="207"/>
      <c r="P300" s="208">
        <f>SUM(P301:P311)</f>
        <v>0</v>
      </c>
      <c r="Q300" s="207"/>
      <c r="R300" s="208">
        <f>SUM(R301:R311)</f>
        <v>0</v>
      </c>
      <c r="S300" s="207"/>
      <c r="T300" s="209">
        <f>SUM(T301:T311)</f>
        <v>0</v>
      </c>
      <c r="U300" s="12"/>
      <c r="V300" s="12"/>
      <c r="W300" s="12"/>
      <c r="X300" s="12"/>
      <c r="Y300" s="12"/>
      <c r="Z300" s="12"/>
      <c r="AA300" s="12"/>
      <c r="AB300" s="12"/>
      <c r="AC300" s="12"/>
      <c r="AD300" s="12"/>
      <c r="AE300" s="12"/>
      <c r="AR300" s="210" t="s">
        <v>157</v>
      </c>
      <c r="AT300" s="211" t="s">
        <v>74</v>
      </c>
      <c r="AU300" s="211" t="s">
        <v>82</v>
      </c>
      <c r="AY300" s="210" t="s">
        <v>131</v>
      </c>
      <c r="BK300" s="212">
        <f>SUM(BK301:BK311)</f>
        <v>0</v>
      </c>
    </row>
    <row r="301" spans="1:65" s="2" customFormat="1" ht="16.5" customHeight="1">
      <c r="A301" s="41"/>
      <c r="B301" s="42"/>
      <c r="C301" s="215" t="s">
        <v>385</v>
      </c>
      <c r="D301" s="215" t="s">
        <v>133</v>
      </c>
      <c r="E301" s="216" t="s">
        <v>386</v>
      </c>
      <c r="F301" s="217" t="s">
        <v>387</v>
      </c>
      <c r="G301" s="218" t="s">
        <v>136</v>
      </c>
      <c r="H301" s="219">
        <v>6</v>
      </c>
      <c r="I301" s="220"/>
      <c r="J301" s="221">
        <f>ROUND(I301*H301,2)</f>
        <v>0</v>
      </c>
      <c r="K301" s="217" t="s">
        <v>137</v>
      </c>
      <c r="L301" s="47"/>
      <c r="M301" s="222" t="s">
        <v>19</v>
      </c>
      <c r="N301" s="223" t="s">
        <v>46</v>
      </c>
      <c r="O301" s="87"/>
      <c r="P301" s="224">
        <f>O301*H301</f>
        <v>0</v>
      </c>
      <c r="Q301" s="224">
        <v>0</v>
      </c>
      <c r="R301" s="224">
        <f>Q301*H301</f>
        <v>0</v>
      </c>
      <c r="S301" s="224">
        <v>0</v>
      </c>
      <c r="T301" s="225">
        <f>S301*H301</f>
        <v>0</v>
      </c>
      <c r="U301" s="41"/>
      <c r="V301" s="41"/>
      <c r="W301" s="41"/>
      <c r="X301" s="41"/>
      <c r="Y301" s="41"/>
      <c r="Z301" s="41"/>
      <c r="AA301" s="41"/>
      <c r="AB301" s="41"/>
      <c r="AC301" s="41"/>
      <c r="AD301" s="41"/>
      <c r="AE301" s="41"/>
      <c r="AR301" s="226" t="s">
        <v>388</v>
      </c>
      <c r="AT301" s="226" t="s">
        <v>133</v>
      </c>
      <c r="AU301" s="226" t="s">
        <v>84</v>
      </c>
      <c r="AY301" s="20" t="s">
        <v>131</v>
      </c>
      <c r="BE301" s="227">
        <f>IF(N301="základní",J301,0)</f>
        <v>0</v>
      </c>
      <c r="BF301" s="227">
        <f>IF(N301="snížená",J301,0)</f>
        <v>0</v>
      </c>
      <c r="BG301" s="227">
        <f>IF(N301="zákl. přenesená",J301,0)</f>
        <v>0</v>
      </c>
      <c r="BH301" s="227">
        <f>IF(N301="sníž. přenesená",J301,0)</f>
        <v>0</v>
      </c>
      <c r="BI301" s="227">
        <f>IF(N301="nulová",J301,0)</f>
        <v>0</v>
      </c>
      <c r="BJ301" s="20" t="s">
        <v>82</v>
      </c>
      <c r="BK301" s="227">
        <f>ROUND(I301*H301,2)</f>
        <v>0</v>
      </c>
      <c r="BL301" s="20" t="s">
        <v>388</v>
      </c>
      <c r="BM301" s="226" t="s">
        <v>389</v>
      </c>
    </row>
    <row r="302" spans="1:47" s="2" customFormat="1" ht="12">
      <c r="A302" s="41"/>
      <c r="B302" s="42"/>
      <c r="C302" s="43"/>
      <c r="D302" s="228" t="s">
        <v>140</v>
      </c>
      <c r="E302" s="43"/>
      <c r="F302" s="229" t="s">
        <v>390</v>
      </c>
      <c r="G302" s="43"/>
      <c r="H302" s="43"/>
      <c r="I302" s="230"/>
      <c r="J302" s="43"/>
      <c r="K302" s="43"/>
      <c r="L302" s="47"/>
      <c r="M302" s="231"/>
      <c r="N302" s="232"/>
      <c r="O302" s="87"/>
      <c r="P302" s="87"/>
      <c r="Q302" s="87"/>
      <c r="R302" s="87"/>
      <c r="S302" s="87"/>
      <c r="T302" s="88"/>
      <c r="U302" s="41"/>
      <c r="V302" s="41"/>
      <c r="W302" s="41"/>
      <c r="X302" s="41"/>
      <c r="Y302" s="41"/>
      <c r="Z302" s="41"/>
      <c r="AA302" s="41"/>
      <c r="AB302" s="41"/>
      <c r="AC302" s="41"/>
      <c r="AD302" s="41"/>
      <c r="AE302" s="41"/>
      <c r="AT302" s="20" t="s">
        <v>140</v>
      </c>
      <c r="AU302" s="20" t="s">
        <v>84</v>
      </c>
    </row>
    <row r="303" spans="1:47" s="2" customFormat="1" ht="12">
      <c r="A303" s="41"/>
      <c r="B303" s="42"/>
      <c r="C303" s="43"/>
      <c r="D303" s="233" t="s">
        <v>142</v>
      </c>
      <c r="E303" s="43"/>
      <c r="F303" s="234" t="s">
        <v>391</v>
      </c>
      <c r="G303" s="43"/>
      <c r="H303" s="43"/>
      <c r="I303" s="230"/>
      <c r="J303" s="43"/>
      <c r="K303" s="43"/>
      <c r="L303" s="47"/>
      <c r="M303" s="231"/>
      <c r="N303" s="232"/>
      <c r="O303" s="87"/>
      <c r="P303" s="87"/>
      <c r="Q303" s="87"/>
      <c r="R303" s="87"/>
      <c r="S303" s="87"/>
      <c r="T303" s="88"/>
      <c r="U303" s="41"/>
      <c r="V303" s="41"/>
      <c r="W303" s="41"/>
      <c r="X303" s="41"/>
      <c r="Y303" s="41"/>
      <c r="Z303" s="41"/>
      <c r="AA303" s="41"/>
      <c r="AB303" s="41"/>
      <c r="AC303" s="41"/>
      <c r="AD303" s="41"/>
      <c r="AE303" s="41"/>
      <c r="AT303" s="20" t="s">
        <v>142</v>
      </c>
      <c r="AU303" s="20" t="s">
        <v>84</v>
      </c>
    </row>
    <row r="304" spans="1:51" s="13" customFormat="1" ht="12">
      <c r="A304" s="13"/>
      <c r="B304" s="235"/>
      <c r="C304" s="236"/>
      <c r="D304" s="228" t="s">
        <v>144</v>
      </c>
      <c r="E304" s="237" t="s">
        <v>19</v>
      </c>
      <c r="F304" s="238" t="s">
        <v>145</v>
      </c>
      <c r="G304" s="236"/>
      <c r="H304" s="237" t="s">
        <v>19</v>
      </c>
      <c r="I304" s="239"/>
      <c r="J304" s="236"/>
      <c r="K304" s="236"/>
      <c r="L304" s="240"/>
      <c r="M304" s="241"/>
      <c r="N304" s="242"/>
      <c r="O304" s="242"/>
      <c r="P304" s="242"/>
      <c r="Q304" s="242"/>
      <c r="R304" s="242"/>
      <c r="S304" s="242"/>
      <c r="T304" s="243"/>
      <c r="U304" s="13"/>
      <c r="V304" s="13"/>
      <c r="W304" s="13"/>
      <c r="X304" s="13"/>
      <c r="Y304" s="13"/>
      <c r="Z304" s="13"/>
      <c r="AA304" s="13"/>
      <c r="AB304" s="13"/>
      <c r="AC304" s="13"/>
      <c r="AD304" s="13"/>
      <c r="AE304" s="13"/>
      <c r="AT304" s="244" t="s">
        <v>144</v>
      </c>
      <c r="AU304" s="244" t="s">
        <v>84</v>
      </c>
      <c r="AV304" s="13" t="s">
        <v>82</v>
      </c>
      <c r="AW304" s="13" t="s">
        <v>37</v>
      </c>
      <c r="AX304" s="13" t="s">
        <v>75</v>
      </c>
      <c r="AY304" s="244" t="s">
        <v>131</v>
      </c>
    </row>
    <row r="305" spans="1:51" s="14" customFormat="1" ht="12">
      <c r="A305" s="14"/>
      <c r="B305" s="245"/>
      <c r="C305" s="246"/>
      <c r="D305" s="228" t="s">
        <v>144</v>
      </c>
      <c r="E305" s="247" t="s">
        <v>19</v>
      </c>
      <c r="F305" s="248" t="s">
        <v>392</v>
      </c>
      <c r="G305" s="246"/>
      <c r="H305" s="249">
        <v>6</v>
      </c>
      <c r="I305" s="250"/>
      <c r="J305" s="246"/>
      <c r="K305" s="246"/>
      <c r="L305" s="251"/>
      <c r="M305" s="252"/>
      <c r="N305" s="253"/>
      <c r="O305" s="253"/>
      <c r="P305" s="253"/>
      <c r="Q305" s="253"/>
      <c r="R305" s="253"/>
      <c r="S305" s="253"/>
      <c r="T305" s="254"/>
      <c r="U305" s="14"/>
      <c r="V305" s="14"/>
      <c r="W305" s="14"/>
      <c r="X305" s="14"/>
      <c r="Y305" s="14"/>
      <c r="Z305" s="14"/>
      <c r="AA305" s="14"/>
      <c r="AB305" s="14"/>
      <c r="AC305" s="14"/>
      <c r="AD305" s="14"/>
      <c r="AE305" s="14"/>
      <c r="AT305" s="255" t="s">
        <v>144</v>
      </c>
      <c r="AU305" s="255" t="s">
        <v>84</v>
      </c>
      <c r="AV305" s="14" t="s">
        <v>84</v>
      </c>
      <c r="AW305" s="14" t="s">
        <v>37</v>
      </c>
      <c r="AX305" s="14" t="s">
        <v>75</v>
      </c>
      <c r="AY305" s="255" t="s">
        <v>131</v>
      </c>
    </row>
    <row r="306" spans="1:51" s="15" customFormat="1" ht="12">
      <c r="A306" s="15"/>
      <c r="B306" s="256"/>
      <c r="C306" s="257"/>
      <c r="D306" s="228" t="s">
        <v>144</v>
      </c>
      <c r="E306" s="258" t="s">
        <v>19</v>
      </c>
      <c r="F306" s="259" t="s">
        <v>147</v>
      </c>
      <c r="G306" s="257"/>
      <c r="H306" s="260">
        <v>6</v>
      </c>
      <c r="I306" s="261"/>
      <c r="J306" s="257"/>
      <c r="K306" s="257"/>
      <c r="L306" s="262"/>
      <c r="M306" s="263"/>
      <c r="N306" s="264"/>
      <c r="O306" s="264"/>
      <c r="P306" s="264"/>
      <c r="Q306" s="264"/>
      <c r="R306" s="264"/>
      <c r="S306" s="264"/>
      <c r="T306" s="265"/>
      <c r="U306" s="15"/>
      <c r="V306" s="15"/>
      <c r="W306" s="15"/>
      <c r="X306" s="15"/>
      <c r="Y306" s="15"/>
      <c r="Z306" s="15"/>
      <c r="AA306" s="15"/>
      <c r="AB306" s="15"/>
      <c r="AC306" s="15"/>
      <c r="AD306" s="15"/>
      <c r="AE306" s="15"/>
      <c r="AT306" s="266" t="s">
        <v>144</v>
      </c>
      <c r="AU306" s="266" t="s">
        <v>84</v>
      </c>
      <c r="AV306" s="15" t="s">
        <v>138</v>
      </c>
      <c r="AW306" s="15" t="s">
        <v>37</v>
      </c>
      <c r="AX306" s="15" t="s">
        <v>82</v>
      </c>
      <c r="AY306" s="266" t="s">
        <v>131</v>
      </c>
    </row>
    <row r="307" spans="1:65" s="2" customFormat="1" ht="16.5" customHeight="1">
      <c r="A307" s="41"/>
      <c r="B307" s="42"/>
      <c r="C307" s="278" t="s">
        <v>393</v>
      </c>
      <c r="D307" s="278" t="s">
        <v>235</v>
      </c>
      <c r="E307" s="279" t="s">
        <v>394</v>
      </c>
      <c r="F307" s="280" t="s">
        <v>395</v>
      </c>
      <c r="G307" s="281" t="s">
        <v>268</v>
      </c>
      <c r="H307" s="282">
        <v>2</v>
      </c>
      <c r="I307" s="283"/>
      <c r="J307" s="284">
        <f>ROUND(I307*H307,2)</f>
        <v>0</v>
      </c>
      <c r="K307" s="280" t="s">
        <v>19</v>
      </c>
      <c r="L307" s="285"/>
      <c r="M307" s="286" t="s">
        <v>19</v>
      </c>
      <c r="N307" s="287" t="s">
        <v>46</v>
      </c>
      <c r="O307" s="87"/>
      <c r="P307" s="224">
        <f>O307*H307</f>
        <v>0</v>
      </c>
      <c r="Q307" s="224">
        <v>0</v>
      </c>
      <c r="R307" s="224">
        <f>Q307*H307</f>
        <v>0</v>
      </c>
      <c r="S307" s="224">
        <v>0</v>
      </c>
      <c r="T307" s="225">
        <f>S307*H307</f>
        <v>0</v>
      </c>
      <c r="U307" s="41"/>
      <c r="V307" s="41"/>
      <c r="W307" s="41"/>
      <c r="X307" s="41"/>
      <c r="Y307" s="41"/>
      <c r="Z307" s="41"/>
      <c r="AA307" s="41"/>
      <c r="AB307" s="41"/>
      <c r="AC307" s="41"/>
      <c r="AD307" s="41"/>
      <c r="AE307" s="41"/>
      <c r="AR307" s="226" t="s">
        <v>353</v>
      </c>
      <c r="AT307" s="226" t="s">
        <v>235</v>
      </c>
      <c r="AU307" s="226" t="s">
        <v>84</v>
      </c>
      <c r="AY307" s="20" t="s">
        <v>131</v>
      </c>
      <c r="BE307" s="227">
        <f>IF(N307="základní",J307,0)</f>
        <v>0</v>
      </c>
      <c r="BF307" s="227">
        <f>IF(N307="snížená",J307,0)</f>
        <v>0</v>
      </c>
      <c r="BG307" s="227">
        <f>IF(N307="zákl. přenesená",J307,0)</f>
        <v>0</v>
      </c>
      <c r="BH307" s="227">
        <f>IF(N307="sníž. přenesená",J307,0)</f>
        <v>0</v>
      </c>
      <c r="BI307" s="227">
        <f>IF(N307="nulová",J307,0)</f>
        <v>0</v>
      </c>
      <c r="BJ307" s="20" t="s">
        <v>82</v>
      </c>
      <c r="BK307" s="227">
        <f>ROUND(I307*H307,2)</f>
        <v>0</v>
      </c>
      <c r="BL307" s="20" t="s">
        <v>265</v>
      </c>
      <c r="BM307" s="226" t="s">
        <v>396</v>
      </c>
    </row>
    <row r="308" spans="1:47" s="2" customFormat="1" ht="12">
      <c r="A308" s="41"/>
      <c r="B308" s="42"/>
      <c r="C308" s="43"/>
      <c r="D308" s="228" t="s">
        <v>140</v>
      </c>
      <c r="E308" s="43"/>
      <c r="F308" s="229" t="s">
        <v>395</v>
      </c>
      <c r="G308" s="43"/>
      <c r="H308" s="43"/>
      <c r="I308" s="230"/>
      <c r="J308" s="43"/>
      <c r="K308" s="43"/>
      <c r="L308" s="47"/>
      <c r="M308" s="231"/>
      <c r="N308" s="232"/>
      <c r="O308" s="87"/>
      <c r="P308" s="87"/>
      <c r="Q308" s="87"/>
      <c r="R308" s="87"/>
      <c r="S308" s="87"/>
      <c r="T308" s="88"/>
      <c r="U308" s="41"/>
      <c r="V308" s="41"/>
      <c r="W308" s="41"/>
      <c r="X308" s="41"/>
      <c r="Y308" s="41"/>
      <c r="Z308" s="41"/>
      <c r="AA308" s="41"/>
      <c r="AB308" s="41"/>
      <c r="AC308" s="41"/>
      <c r="AD308" s="41"/>
      <c r="AE308" s="41"/>
      <c r="AT308" s="20" t="s">
        <v>140</v>
      </c>
      <c r="AU308" s="20" t="s">
        <v>84</v>
      </c>
    </row>
    <row r="309" spans="1:65" s="2" customFormat="1" ht="16.5" customHeight="1">
      <c r="A309" s="41"/>
      <c r="B309" s="42"/>
      <c r="C309" s="215" t="s">
        <v>397</v>
      </c>
      <c r="D309" s="215" t="s">
        <v>133</v>
      </c>
      <c r="E309" s="216" t="s">
        <v>398</v>
      </c>
      <c r="F309" s="217" t="s">
        <v>399</v>
      </c>
      <c r="G309" s="218" t="s">
        <v>204</v>
      </c>
      <c r="H309" s="219">
        <v>0.04</v>
      </c>
      <c r="I309" s="220"/>
      <c r="J309" s="221">
        <f>ROUND(I309*H309,2)</f>
        <v>0</v>
      </c>
      <c r="K309" s="217" t="s">
        <v>137</v>
      </c>
      <c r="L309" s="47"/>
      <c r="M309" s="222" t="s">
        <v>19</v>
      </c>
      <c r="N309" s="223" t="s">
        <v>46</v>
      </c>
      <c r="O309" s="87"/>
      <c r="P309" s="224">
        <f>O309*H309</f>
        <v>0</v>
      </c>
      <c r="Q309" s="224">
        <v>0</v>
      </c>
      <c r="R309" s="224">
        <f>Q309*H309</f>
        <v>0</v>
      </c>
      <c r="S309" s="224">
        <v>0</v>
      </c>
      <c r="T309" s="225">
        <f>S309*H309</f>
        <v>0</v>
      </c>
      <c r="U309" s="41"/>
      <c r="V309" s="41"/>
      <c r="W309" s="41"/>
      <c r="X309" s="41"/>
      <c r="Y309" s="41"/>
      <c r="Z309" s="41"/>
      <c r="AA309" s="41"/>
      <c r="AB309" s="41"/>
      <c r="AC309" s="41"/>
      <c r="AD309" s="41"/>
      <c r="AE309" s="41"/>
      <c r="AR309" s="226" t="s">
        <v>388</v>
      </c>
      <c r="AT309" s="226" t="s">
        <v>133</v>
      </c>
      <c r="AU309" s="226" t="s">
        <v>84</v>
      </c>
      <c r="AY309" s="20" t="s">
        <v>131</v>
      </c>
      <c r="BE309" s="227">
        <f>IF(N309="základní",J309,0)</f>
        <v>0</v>
      </c>
      <c r="BF309" s="227">
        <f>IF(N309="snížená",J309,0)</f>
        <v>0</v>
      </c>
      <c r="BG309" s="227">
        <f>IF(N309="zákl. přenesená",J309,0)</f>
        <v>0</v>
      </c>
      <c r="BH309" s="227">
        <f>IF(N309="sníž. přenesená",J309,0)</f>
        <v>0</v>
      </c>
      <c r="BI309" s="227">
        <f>IF(N309="nulová",J309,0)</f>
        <v>0</v>
      </c>
      <c r="BJ309" s="20" t="s">
        <v>82</v>
      </c>
      <c r="BK309" s="227">
        <f>ROUND(I309*H309,2)</f>
        <v>0</v>
      </c>
      <c r="BL309" s="20" t="s">
        <v>388</v>
      </c>
      <c r="BM309" s="226" t="s">
        <v>400</v>
      </c>
    </row>
    <row r="310" spans="1:47" s="2" customFormat="1" ht="12">
      <c r="A310" s="41"/>
      <c r="B310" s="42"/>
      <c r="C310" s="43"/>
      <c r="D310" s="228" t="s">
        <v>140</v>
      </c>
      <c r="E310" s="43"/>
      <c r="F310" s="229" t="s">
        <v>401</v>
      </c>
      <c r="G310" s="43"/>
      <c r="H310" s="43"/>
      <c r="I310" s="230"/>
      <c r="J310" s="43"/>
      <c r="K310" s="43"/>
      <c r="L310" s="47"/>
      <c r="M310" s="231"/>
      <c r="N310" s="232"/>
      <c r="O310" s="87"/>
      <c r="P310" s="87"/>
      <c r="Q310" s="87"/>
      <c r="R310" s="87"/>
      <c r="S310" s="87"/>
      <c r="T310" s="88"/>
      <c r="U310" s="41"/>
      <c r="V310" s="41"/>
      <c r="W310" s="41"/>
      <c r="X310" s="41"/>
      <c r="Y310" s="41"/>
      <c r="Z310" s="41"/>
      <c r="AA310" s="41"/>
      <c r="AB310" s="41"/>
      <c r="AC310" s="41"/>
      <c r="AD310" s="41"/>
      <c r="AE310" s="41"/>
      <c r="AT310" s="20" t="s">
        <v>140</v>
      </c>
      <c r="AU310" s="20" t="s">
        <v>84</v>
      </c>
    </row>
    <row r="311" spans="1:47" s="2" customFormat="1" ht="12">
      <c r="A311" s="41"/>
      <c r="B311" s="42"/>
      <c r="C311" s="43"/>
      <c r="D311" s="233" t="s">
        <v>142</v>
      </c>
      <c r="E311" s="43"/>
      <c r="F311" s="234" t="s">
        <v>402</v>
      </c>
      <c r="G311" s="43"/>
      <c r="H311" s="43"/>
      <c r="I311" s="230"/>
      <c r="J311" s="43"/>
      <c r="K311" s="43"/>
      <c r="L311" s="47"/>
      <c r="M311" s="289"/>
      <c r="N311" s="290"/>
      <c r="O311" s="291"/>
      <c r="P311" s="291"/>
      <c r="Q311" s="291"/>
      <c r="R311" s="291"/>
      <c r="S311" s="291"/>
      <c r="T311" s="292"/>
      <c r="U311" s="41"/>
      <c r="V311" s="41"/>
      <c r="W311" s="41"/>
      <c r="X311" s="41"/>
      <c r="Y311" s="41"/>
      <c r="Z311" s="41"/>
      <c r="AA311" s="41"/>
      <c r="AB311" s="41"/>
      <c r="AC311" s="41"/>
      <c r="AD311" s="41"/>
      <c r="AE311" s="41"/>
      <c r="AT311" s="20" t="s">
        <v>142</v>
      </c>
      <c r="AU311" s="20" t="s">
        <v>84</v>
      </c>
    </row>
    <row r="312" spans="1:31" s="2" customFormat="1" ht="6.95" customHeight="1">
      <c r="A312" s="41"/>
      <c r="B312" s="62"/>
      <c r="C312" s="63"/>
      <c r="D312" s="63"/>
      <c r="E312" s="63"/>
      <c r="F312" s="63"/>
      <c r="G312" s="63"/>
      <c r="H312" s="63"/>
      <c r="I312" s="63"/>
      <c r="J312" s="63"/>
      <c r="K312" s="63"/>
      <c r="L312" s="47"/>
      <c r="M312" s="41"/>
      <c r="O312" s="41"/>
      <c r="P312" s="41"/>
      <c r="Q312" s="41"/>
      <c r="R312" s="41"/>
      <c r="S312" s="41"/>
      <c r="T312" s="41"/>
      <c r="U312" s="41"/>
      <c r="V312" s="41"/>
      <c r="W312" s="41"/>
      <c r="X312" s="41"/>
      <c r="Y312" s="41"/>
      <c r="Z312" s="41"/>
      <c r="AA312" s="41"/>
      <c r="AB312" s="41"/>
      <c r="AC312" s="41"/>
      <c r="AD312" s="41"/>
      <c r="AE312" s="41"/>
    </row>
  </sheetData>
  <sheetProtection password="DCF3" sheet="1" objects="1" scenarios="1" formatColumns="0" formatRows="0" autoFilter="0"/>
  <autoFilter ref="C95:K311"/>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1" r:id="rId1" display="https://podminky.urs.cz/item/CS_URS_2023_02/119001422"/>
    <hyperlink ref="F107" r:id="rId2" display="https://podminky.urs.cz/item/CS_URS_2023_02/121151113"/>
    <hyperlink ref="F118" r:id="rId3" display="https://podminky.urs.cz/item/CS_URS_2023_02/131251102"/>
    <hyperlink ref="F129" r:id="rId4" display="https://podminky.urs.cz/item/CS_URS_2023_02/132251102"/>
    <hyperlink ref="F135" r:id="rId5" display="https://podminky.urs.cz/item/CS_URS_2023_02/133251101"/>
    <hyperlink ref="F142" r:id="rId6" display="https://podminky.urs.cz/item/CS_URS_2023_02/162751117"/>
    <hyperlink ref="F148" r:id="rId7" display="https://podminky.urs.cz/item/CS_URS_2023_02/162751119"/>
    <hyperlink ref="F155" r:id="rId8" display="https://podminky.urs.cz/item/CS_URS_2023_02/171152501"/>
    <hyperlink ref="F166" r:id="rId9" display="https://podminky.urs.cz/item/CS_URS_2023_02/181311103"/>
    <hyperlink ref="F178" r:id="rId10" display="https://podminky.urs.cz/item/CS_URS_2023_02/213141111"/>
    <hyperlink ref="F192" r:id="rId11" display="https://podminky.urs.cz/item/CS_URS_2023_02/275322511"/>
    <hyperlink ref="F199" r:id="rId12" display="https://podminky.urs.cz/item/CS_URS_2023_02/279113156"/>
    <hyperlink ref="F205" r:id="rId13" display="https://podminky.urs.cz/item/CS_URS_2023_02/279361821"/>
    <hyperlink ref="F215" r:id="rId14" display="https://podminky.urs.cz/item/CS_URS_2023_02/348101220"/>
    <hyperlink ref="F221" r:id="rId15" display="https://podminky.urs.cz/item/CS_URS_2023_02/564750001"/>
    <hyperlink ref="F235" r:id="rId16" display="https://podminky.urs.cz/item/CS_URS_2023_02/596211110"/>
    <hyperlink ref="F256" r:id="rId17" display="https://podminky.urs.cz/item/CS_URS_2023_02/916331112"/>
    <hyperlink ref="F270" r:id="rId18" display="https://podminky.urs.cz/item/CS_URS_2023_02/965046111"/>
    <hyperlink ref="F277" r:id="rId19" display="https://podminky.urs.cz/item/CS_URS_2023_02/998222012"/>
    <hyperlink ref="F303" r:id="rId20" display="https://podminky.urs.cz/item/CS_URS_2023_02/460791114"/>
    <hyperlink ref="F311" r:id="rId21" display="https://podminky.urs.cz/item/CS_URS_2023_02/469981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3.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92</v>
      </c>
    </row>
    <row r="3" spans="2:46" s="1" customFormat="1" ht="6.95" customHeight="1">
      <c r="B3" s="141"/>
      <c r="C3" s="142"/>
      <c r="D3" s="142"/>
      <c r="E3" s="142"/>
      <c r="F3" s="142"/>
      <c r="G3" s="142"/>
      <c r="H3" s="142"/>
      <c r="I3" s="142"/>
      <c r="J3" s="142"/>
      <c r="K3" s="142"/>
      <c r="L3" s="23"/>
      <c r="AT3" s="20" t="s">
        <v>84</v>
      </c>
    </row>
    <row r="4" spans="2:46" s="1" customFormat="1" ht="24.95" customHeight="1">
      <c r="B4" s="23"/>
      <c r="D4" s="143" t="s">
        <v>96</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Areál Větruše - kurt pro padel tenis na parc.č. 3866/1 v k.ú. Ústí n.L.</v>
      </c>
      <c r="F7" s="145"/>
      <c r="G7" s="145"/>
      <c r="H7" s="145"/>
      <c r="L7" s="23"/>
    </row>
    <row r="8" spans="2:12" s="1" customFormat="1" ht="12" customHeight="1">
      <c r="B8" s="23"/>
      <c r="D8" s="145" t="s">
        <v>97</v>
      </c>
      <c r="L8" s="23"/>
    </row>
    <row r="9" spans="1:31" s="2" customFormat="1" ht="16.5" customHeight="1">
      <c r="A9" s="41"/>
      <c r="B9" s="47"/>
      <c r="C9" s="41"/>
      <c r="D9" s="41"/>
      <c r="E9" s="146" t="s">
        <v>98</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99</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403</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19</v>
      </c>
      <c r="G13" s="41"/>
      <c r="H13" s="41"/>
      <c r="I13" s="145" t="s">
        <v>20</v>
      </c>
      <c r="J13" s="136" t="s">
        <v>19</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21</v>
      </c>
      <c r="E14" s="41"/>
      <c r="F14" s="136" t="s">
        <v>22</v>
      </c>
      <c r="G14" s="41"/>
      <c r="H14" s="41"/>
      <c r="I14" s="145" t="s">
        <v>23</v>
      </c>
      <c r="J14" s="149" t="str">
        <f>'Rekapitulace stavby'!AN8</f>
        <v>29. 1. 2024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25</v>
      </c>
      <c r="E16" s="41"/>
      <c r="F16" s="41"/>
      <c r="G16" s="41"/>
      <c r="H16" s="41"/>
      <c r="I16" s="145" t="s">
        <v>26</v>
      </c>
      <c r="J16" s="136" t="s">
        <v>27</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28</v>
      </c>
      <c r="F17" s="41"/>
      <c r="G17" s="41"/>
      <c r="H17" s="41"/>
      <c r="I17" s="145" t="s">
        <v>29</v>
      </c>
      <c r="J17" s="136" t="s">
        <v>30</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26</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29</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26</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29</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26</v>
      </c>
      <c r="J25" s="136" t="s">
        <v>34</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5" t="s">
        <v>29</v>
      </c>
      <c r="J26" s="136" t="s">
        <v>36</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39</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41</v>
      </c>
      <c r="E32" s="41"/>
      <c r="F32" s="41"/>
      <c r="G32" s="41"/>
      <c r="H32" s="41"/>
      <c r="I32" s="41"/>
      <c r="J32" s="156">
        <f>ROUND(J87,2)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43</v>
      </c>
      <c r="G34" s="41"/>
      <c r="H34" s="41"/>
      <c r="I34" s="157" t="s">
        <v>42</v>
      </c>
      <c r="J34" s="157" t="s">
        <v>44</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45</v>
      </c>
      <c r="E35" s="145" t="s">
        <v>46</v>
      </c>
      <c r="F35" s="159">
        <f>ROUND((SUM(BE87:BE95)),2)</f>
        <v>0</v>
      </c>
      <c r="G35" s="41"/>
      <c r="H35" s="41"/>
      <c r="I35" s="160">
        <v>0.21</v>
      </c>
      <c r="J35" s="159">
        <f>ROUND(((SUM(BE87:BE95))*I35),2)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47</v>
      </c>
      <c r="F36" s="159">
        <f>ROUND((SUM(BF87:BF95)),2)</f>
        <v>0</v>
      </c>
      <c r="G36" s="41"/>
      <c r="H36" s="41"/>
      <c r="I36" s="160">
        <v>0.12</v>
      </c>
      <c r="J36" s="159">
        <f>ROUND(((SUM(BF87:BF95))*I36),2)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48</v>
      </c>
      <c r="F37" s="159">
        <f>ROUND((SUM(BG87:BG95)),2)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49</v>
      </c>
      <c r="F38" s="159">
        <f>ROUND((SUM(BH87:BH95)),2)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50</v>
      </c>
      <c r="F39" s="159">
        <f>ROUND((SUM(BI87:BI95)),2)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51</v>
      </c>
      <c r="E41" s="163"/>
      <c r="F41" s="163"/>
      <c r="G41" s="164" t="s">
        <v>52</v>
      </c>
      <c r="H41" s="165" t="s">
        <v>53</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101</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Areál Větruše - kurt pro padel tenis na parc.č. 3866/1 v k.ú. Ústí n.L.</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97</v>
      </c>
      <c r="D51" s="25"/>
      <c r="E51" s="25"/>
      <c r="F51" s="25"/>
      <c r="G51" s="25"/>
      <c r="H51" s="25"/>
      <c r="I51" s="25"/>
      <c r="J51" s="25"/>
      <c r="K51" s="25"/>
      <c r="L51" s="23"/>
    </row>
    <row r="52" spans="1:31" s="2" customFormat="1" ht="16.5" customHeight="1">
      <c r="A52" s="41"/>
      <c r="B52" s="42"/>
      <c r="C52" s="43"/>
      <c r="D52" s="43"/>
      <c r="E52" s="172" t="s">
        <v>98</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99</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D.1-02 - Typizovaná část hřiště</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parc.č. 3866/1 v k.ú. Ústí n.L.</v>
      </c>
      <c r="G56" s="43"/>
      <c r="H56" s="43"/>
      <c r="I56" s="35" t="s">
        <v>23</v>
      </c>
      <c r="J56" s="75" t="str">
        <f>IF(J14="","",J14)</f>
        <v>29. 1. 2024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25</v>
      </c>
      <c r="D58" s="43"/>
      <c r="E58" s="43"/>
      <c r="F58" s="30" t="str">
        <f>E17</f>
        <v>Městské služby Ústí nad Labem, p.o.</v>
      </c>
      <c r="G58" s="43"/>
      <c r="H58" s="43"/>
      <c r="I58" s="35" t="s">
        <v>33</v>
      </c>
      <c r="J58" s="39" t="str">
        <f>E23</f>
        <v>Specta,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Specta, s.r.o.</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102</v>
      </c>
      <c r="D61" s="174"/>
      <c r="E61" s="174"/>
      <c r="F61" s="174"/>
      <c r="G61" s="174"/>
      <c r="H61" s="174"/>
      <c r="I61" s="174"/>
      <c r="J61" s="175" t="s">
        <v>103</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73</v>
      </c>
      <c r="D63" s="43"/>
      <c r="E63" s="43"/>
      <c r="F63" s="43"/>
      <c r="G63" s="43"/>
      <c r="H63" s="43"/>
      <c r="I63" s="43"/>
      <c r="J63" s="105">
        <f>J87</f>
        <v>0</v>
      </c>
      <c r="K63" s="43"/>
      <c r="L63" s="147"/>
      <c r="S63" s="41"/>
      <c r="T63" s="41"/>
      <c r="U63" s="41"/>
      <c r="V63" s="41"/>
      <c r="W63" s="41"/>
      <c r="X63" s="41"/>
      <c r="Y63" s="41"/>
      <c r="Z63" s="41"/>
      <c r="AA63" s="41"/>
      <c r="AB63" s="41"/>
      <c r="AC63" s="41"/>
      <c r="AD63" s="41"/>
      <c r="AE63" s="41"/>
      <c r="AU63" s="20" t="s">
        <v>104</v>
      </c>
    </row>
    <row r="64" spans="1:31" s="9" customFormat="1" ht="24.95" customHeight="1">
      <c r="A64" s="9"/>
      <c r="B64" s="177"/>
      <c r="C64" s="178"/>
      <c r="D64" s="179" t="s">
        <v>404</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8"/>
      <c r="D65" s="184" t="s">
        <v>405</v>
      </c>
      <c r="E65" s="185"/>
      <c r="F65" s="185"/>
      <c r="G65" s="185"/>
      <c r="H65" s="185"/>
      <c r="I65" s="185"/>
      <c r="J65" s="186">
        <f>J89</f>
        <v>0</v>
      </c>
      <c r="K65" s="128"/>
      <c r="L65" s="187"/>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4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47"/>
      <c r="S71" s="41"/>
      <c r="T71" s="41"/>
      <c r="U71" s="41"/>
      <c r="V71" s="41"/>
      <c r="W71" s="41"/>
      <c r="X71" s="41"/>
      <c r="Y71" s="41"/>
      <c r="Z71" s="41"/>
      <c r="AA71" s="41"/>
      <c r="AB71" s="41"/>
      <c r="AC71" s="41"/>
      <c r="AD71" s="41"/>
      <c r="AE71" s="41"/>
    </row>
    <row r="72" spans="1:31" s="2" customFormat="1" ht="24.95" customHeight="1">
      <c r="A72" s="41"/>
      <c r="B72" s="42"/>
      <c r="C72" s="26" t="s">
        <v>116</v>
      </c>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16.5" customHeight="1">
      <c r="A75" s="41"/>
      <c r="B75" s="42"/>
      <c r="C75" s="43"/>
      <c r="D75" s="43"/>
      <c r="E75" s="172" t="str">
        <f>E7</f>
        <v>Areál Větruše - kurt pro padel tenis na parc.č. 3866/1 v k.ú. Ústí n.L.</v>
      </c>
      <c r="F75" s="35"/>
      <c r="G75" s="35"/>
      <c r="H75" s="35"/>
      <c r="I75" s="43"/>
      <c r="J75" s="43"/>
      <c r="K75" s="43"/>
      <c r="L75" s="147"/>
      <c r="S75" s="41"/>
      <c r="T75" s="41"/>
      <c r="U75" s="41"/>
      <c r="V75" s="41"/>
      <c r="W75" s="41"/>
      <c r="X75" s="41"/>
      <c r="Y75" s="41"/>
      <c r="Z75" s="41"/>
      <c r="AA75" s="41"/>
      <c r="AB75" s="41"/>
      <c r="AC75" s="41"/>
      <c r="AD75" s="41"/>
      <c r="AE75" s="41"/>
    </row>
    <row r="76" spans="2:12" s="1" customFormat="1" ht="12" customHeight="1">
      <c r="B76" s="24"/>
      <c r="C76" s="35" t="s">
        <v>97</v>
      </c>
      <c r="D76" s="25"/>
      <c r="E76" s="25"/>
      <c r="F76" s="25"/>
      <c r="G76" s="25"/>
      <c r="H76" s="25"/>
      <c r="I76" s="25"/>
      <c r="J76" s="25"/>
      <c r="K76" s="25"/>
      <c r="L76" s="23"/>
    </row>
    <row r="77" spans="1:31" s="2" customFormat="1" ht="16.5" customHeight="1">
      <c r="A77" s="41"/>
      <c r="B77" s="42"/>
      <c r="C77" s="43"/>
      <c r="D77" s="43"/>
      <c r="E77" s="172" t="s">
        <v>98</v>
      </c>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5" t="s">
        <v>99</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72" t="str">
        <f>E11</f>
        <v>D.1-02 - Typizovaná část hřiště</v>
      </c>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5" t="s">
        <v>21</v>
      </c>
      <c r="D81" s="43"/>
      <c r="E81" s="43"/>
      <c r="F81" s="30" t="str">
        <f>F14</f>
        <v>parc.č. 3866/1 v k.ú. Ústí n.L.</v>
      </c>
      <c r="G81" s="43"/>
      <c r="H81" s="43"/>
      <c r="I81" s="35" t="s">
        <v>23</v>
      </c>
      <c r="J81" s="75" t="str">
        <f>IF(J14="","",J14)</f>
        <v>29. 1. 2024</v>
      </c>
      <c r="K81" s="43"/>
      <c r="L81" s="14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5.15" customHeight="1">
      <c r="A83" s="41"/>
      <c r="B83" s="42"/>
      <c r="C83" s="35" t="s">
        <v>25</v>
      </c>
      <c r="D83" s="43"/>
      <c r="E83" s="43"/>
      <c r="F83" s="30" t="str">
        <f>E17</f>
        <v>Městské služby Ústí nad Labem, p.o.</v>
      </c>
      <c r="G83" s="43"/>
      <c r="H83" s="43"/>
      <c r="I83" s="35" t="s">
        <v>33</v>
      </c>
      <c r="J83" s="39" t="str">
        <f>E23</f>
        <v>Specta, s.r.o.</v>
      </c>
      <c r="K83" s="43"/>
      <c r="L83" s="147"/>
      <c r="S83" s="41"/>
      <c r="T83" s="41"/>
      <c r="U83" s="41"/>
      <c r="V83" s="41"/>
      <c r="W83" s="41"/>
      <c r="X83" s="41"/>
      <c r="Y83" s="41"/>
      <c r="Z83" s="41"/>
      <c r="AA83" s="41"/>
      <c r="AB83" s="41"/>
      <c r="AC83" s="41"/>
      <c r="AD83" s="41"/>
      <c r="AE83" s="41"/>
    </row>
    <row r="84" spans="1:31" s="2" customFormat="1" ht="15.15" customHeight="1">
      <c r="A84" s="41"/>
      <c r="B84" s="42"/>
      <c r="C84" s="35" t="s">
        <v>31</v>
      </c>
      <c r="D84" s="43"/>
      <c r="E84" s="43"/>
      <c r="F84" s="30" t="str">
        <f>IF(E20="","",E20)</f>
        <v>Vyplň údaj</v>
      </c>
      <c r="G84" s="43"/>
      <c r="H84" s="43"/>
      <c r="I84" s="35" t="s">
        <v>38</v>
      </c>
      <c r="J84" s="39" t="str">
        <f>E26</f>
        <v>Specta, s.r.o.</v>
      </c>
      <c r="K84" s="43"/>
      <c r="L84" s="147"/>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11" customFormat="1" ht="29.25" customHeight="1">
      <c r="A86" s="188"/>
      <c r="B86" s="189"/>
      <c r="C86" s="190" t="s">
        <v>117</v>
      </c>
      <c r="D86" s="191" t="s">
        <v>60</v>
      </c>
      <c r="E86" s="191" t="s">
        <v>56</v>
      </c>
      <c r="F86" s="191" t="s">
        <v>57</v>
      </c>
      <c r="G86" s="191" t="s">
        <v>118</v>
      </c>
      <c r="H86" s="191" t="s">
        <v>119</v>
      </c>
      <c r="I86" s="191" t="s">
        <v>120</v>
      </c>
      <c r="J86" s="191" t="s">
        <v>103</v>
      </c>
      <c r="K86" s="192" t="s">
        <v>121</v>
      </c>
      <c r="L86" s="193"/>
      <c r="M86" s="95" t="s">
        <v>19</v>
      </c>
      <c r="N86" s="96" t="s">
        <v>45</v>
      </c>
      <c r="O86" s="96" t="s">
        <v>122</v>
      </c>
      <c r="P86" s="96" t="s">
        <v>123</v>
      </c>
      <c r="Q86" s="96" t="s">
        <v>124</v>
      </c>
      <c r="R86" s="96" t="s">
        <v>125</v>
      </c>
      <c r="S86" s="96" t="s">
        <v>126</v>
      </c>
      <c r="T86" s="97" t="s">
        <v>127</v>
      </c>
      <c r="U86" s="188"/>
      <c r="V86" s="188"/>
      <c r="W86" s="188"/>
      <c r="X86" s="188"/>
      <c r="Y86" s="188"/>
      <c r="Z86" s="188"/>
      <c r="AA86" s="188"/>
      <c r="AB86" s="188"/>
      <c r="AC86" s="188"/>
      <c r="AD86" s="188"/>
      <c r="AE86" s="188"/>
    </row>
    <row r="87" spans="1:63" s="2" customFormat="1" ht="22.8" customHeight="1">
      <c r="A87" s="41"/>
      <c r="B87" s="42"/>
      <c r="C87" s="102" t="s">
        <v>128</v>
      </c>
      <c r="D87" s="43"/>
      <c r="E87" s="43"/>
      <c r="F87" s="43"/>
      <c r="G87" s="43"/>
      <c r="H87" s="43"/>
      <c r="I87" s="43"/>
      <c r="J87" s="194">
        <f>BK87</f>
        <v>0</v>
      </c>
      <c r="K87" s="43"/>
      <c r="L87" s="47"/>
      <c r="M87" s="98"/>
      <c r="N87" s="195"/>
      <c r="O87" s="99"/>
      <c r="P87" s="196">
        <f>P88</f>
        <v>0</v>
      </c>
      <c r="Q87" s="99"/>
      <c r="R87" s="196">
        <f>R88</f>
        <v>0</v>
      </c>
      <c r="S87" s="99"/>
      <c r="T87" s="197">
        <f>T88</f>
        <v>0</v>
      </c>
      <c r="U87" s="41"/>
      <c r="V87" s="41"/>
      <c r="W87" s="41"/>
      <c r="X87" s="41"/>
      <c r="Y87" s="41"/>
      <c r="Z87" s="41"/>
      <c r="AA87" s="41"/>
      <c r="AB87" s="41"/>
      <c r="AC87" s="41"/>
      <c r="AD87" s="41"/>
      <c r="AE87" s="41"/>
      <c r="AT87" s="20" t="s">
        <v>74</v>
      </c>
      <c r="AU87" s="20" t="s">
        <v>104</v>
      </c>
      <c r="BK87" s="198">
        <f>BK88</f>
        <v>0</v>
      </c>
    </row>
    <row r="88" spans="1:63" s="12" customFormat="1" ht="25.9" customHeight="1">
      <c r="A88" s="12"/>
      <c r="B88" s="199"/>
      <c r="C88" s="200"/>
      <c r="D88" s="201" t="s">
        <v>74</v>
      </c>
      <c r="E88" s="202" t="s">
        <v>129</v>
      </c>
      <c r="F88" s="202" t="s">
        <v>129</v>
      </c>
      <c r="G88" s="200"/>
      <c r="H88" s="200"/>
      <c r="I88" s="203"/>
      <c r="J88" s="204">
        <f>BK88</f>
        <v>0</v>
      </c>
      <c r="K88" s="200"/>
      <c r="L88" s="205"/>
      <c r="M88" s="206"/>
      <c r="N88" s="207"/>
      <c r="O88" s="207"/>
      <c r="P88" s="208">
        <f>P89</f>
        <v>0</v>
      </c>
      <c r="Q88" s="207"/>
      <c r="R88" s="208">
        <f>R89</f>
        <v>0</v>
      </c>
      <c r="S88" s="207"/>
      <c r="T88" s="209">
        <f>T89</f>
        <v>0</v>
      </c>
      <c r="U88" s="12"/>
      <c r="V88" s="12"/>
      <c r="W88" s="12"/>
      <c r="X88" s="12"/>
      <c r="Y88" s="12"/>
      <c r="Z88" s="12"/>
      <c r="AA88" s="12"/>
      <c r="AB88" s="12"/>
      <c r="AC88" s="12"/>
      <c r="AD88" s="12"/>
      <c r="AE88" s="12"/>
      <c r="AR88" s="210" t="s">
        <v>82</v>
      </c>
      <c r="AT88" s="211" t="s">
        <v>74</v>
      </c>
      <c r="AU88" s="211" t="s">
        <v>75</v>
      </c>
      <c r="AY88" s="210" t="s">
        <v>131</v>
      </c>
      <c r="BK88" s="212">
        <f>BK89</f>
        <v>0</v>
      </c>
    </row>
    <row r="89" spans="1:63" s="12" customFormat="1" ht="22.8" customHeight="1">
      <c r="A89" s="12"/>
      <c r="B89" s="199"/>
      <c r="C89" s="200"/>
      <c r="D89" s="201" t="s">
        <v>74</v>
      </c>
      <c r="E89" s="213" t="s">
        <v>406</v>
      </c>
      <c r="F89" s="213" t="s">
        <v>91</v>
      </c>
      <c r="G89" s="200"/>
      <c r="H89" s="200"/>
      <c r="I89" s="203"/>
      <c r="J89" s="214">
        <f>BK89</f>
        <v>0</v>
      </c>
      <c r="K89" s="200"/>
      <c r="L89" s="205"/>
      <c r="M89" s="206"/>
      <c r="N89" s="207"/>
      <c r="O89" s="207"/>
      <c r="P89" s="208">
        <f>SUM(P90:P95)</f>
        <v>0</v>
      </c>
      <c r="Q89" s="207"/>
      <c r="R89" s="208">
        <f>SUM(R90:R95)</f>
        <v>0</v>
      </c>
      <c r="S89" s="207"/>
      <c r="T89" s="209">
        <f>SUM(T90:T95)</f>
        <v>0</v>
      </c>
      <c r="U89" s="12"/>
      <c r="V89" s="12"/>
      <c r="W89" s="12"/>
      <c r="X89" s="12"/>
      <c r="Y89" s="12"/>
      <c r="Z89" s="12"/>
      <c r="AA89" s="12"/>
      <c r="AB89" s="12"/>
      <c r="AC89" s="12"/>
      <c r="AD89" s="12"/>
      <c r="AE89" s="12"/>
      <c r="AR89" s="210" t="s">
        <v>82</v>
      </c>
      <c r="AT89" s="211" t="s">
        <v>74</v>
      </c>
      <c r="AU89" s="211" t="s">
        <v>82</v>
      </c>
      <c r="AY89" s="210" t="s">
        <v>131</v>
      </c>
      <c r="BK89" s="212">
        <f>SUM(BK90:BK95)</f>
        <v>0</v>
      </c>
    </row>
    <row r="90" spans="1:65" s="2" customFormat="1" ht="16.5" customHeight="1">
      <c r="A90" s="41"/>
      <c r="B90" s="42"/>
      <c r="C90" s="215" t="s">
        <v>84</v>
      </c>
      <c r="D90" s="215" t="s">
        <v>133</v>
      </c>
      <c r="E90" s="216" t="s">
        <v>407</v>
      </c>
      <c r="F90" s="217" t="s">
        <v>19</v>
      </c>
      <c r="G90" s="218" t="s">
        <v>346</v>
      </c>
      <c r="H90" s="219">
        <v>1</v>
      </c>
      <c r="I90" s="220"/>
      <c r="J90" s="221">
        <f>ROUND(I90*H90,2)</f>
        <v>0</v>
      </c>
      <c r="K90" s="217" t="s">
        <v>19</v>
      </c>
      <c r="L90" s="47"/>
      <c r="M90" s="222" t="s">
        <v>19</v>
      </c>
      <c r="N90" s="223" t="s">
        <v>46</v>
      </c>
      <c r="O90" s="87"/>
      <c r="P90" s="224">
        <f>O90*H90</f>
        <v>0</v>
      </c>
      <c r="Q90" s="224">
        <v>0</v>
      </c>
      <c r="R90" s="224">
        <f>Q90*H90</f>
        <v>0</v>
      </c>
      <c r="S90" s="224">
        <v>0</v>
      </c>
      <c r="T90" s="225">
        <f>S90*H90</f>
        <v>0</v>
      </c>
      <c r="U90" s="41"/>
      <c r="V90" s="41"/>
      <c r="W90" s="41"/>
      <c r="X90" s="41"/>
      <c r="Y90" s="41"/>
      <c r="Z90" s="41"/>
      <c r="AA90" s="41"/>
      <c r="AB90" s="41"/>
      <c r="AC90" s="41"/>
      <c r="AD90" s="41"/>
      <c r="AE90" s="41"/>
      <c r="AR90" s="226" t="s">
        <v>138</v>
      </c>
      <c r="AT90" s="226" t="s">
        <v>133</v>
      </c>
      <c r="AU90" s="226" t="s">
        <v>84</v>
      </c>
      <c r="AY90" s="20" t="s">
        <v>131</v>
      </c>
      <c r="BE90" s="227">
        <f>IF(N90="základní",J90,0)</f>
        <v>0</v>
      </c>
      <c r="BF90" s="227">
        <f>IF(N90="snížená",J90,0)</f>
        <v>0</v>
      </c>
      <c r="BG90" s="227">
        <f>IF(N90="zákl. přenesená",J90,0)</f>
        <v>0</v>
      </c>
      <c r="BH90" s="227">
        <f>IF(N90="sníž. přenesená",J90,0)</f>
        <v>0</v>
      </c>
      <c r="BI90" s="227">
        <f>IF(N90="nulová",J90,0)</f>
        <v>0</v>
      </c>
      <c r="BJ90" s="20" t="s">
        <v>82</v>
      </c>
      <c r="BK90" s="227">
        <f>ROUND(I90*H90,2)</f>
        <v>0</v>
      </c>
      <c r="BL90" s="20" t="s">
        <v>138</v>
      </c>
      <c r="BM90" s="226" t="s">
        <v>408</v>
      </c>
    </row>
    <row r="91" spans="1:47" s="2" customFormat="1" ht="12">
      <c r="A91" s="41"/>
      <c r="B91" s="42"/>
      <c r="C91" s="43"/>
      <c r="D91" s="228" t="s">
        <v>140</v>
      </c>
      <c r="E91" s="43"/>
      <c r="F91" s="229" t="s">
        <v>409</v>
      </c>
      <c r="G91" s="43"/>
      <c r="H91" s="43"/>
      <c r="I91" s="230"/>
      <c r="J91" s="43"/>
      <c r="K91" s="43"/>
      <c r="L91" s="47"/>
      <c r="M91" s="231"/>
      <c r="N91" s="232"/>
      <c r="O91" s="87"/>
      <c r="P91" s="87"/>
      <c r="Q91" s="87"/>
      <c r="R91" s="87"/>
      <c r="S91" s="87"/>
      <c r="T91" s="88"/>
      <c r="U91" s="41"/>
      <c r="V91" s="41"/>
      <c r="W91" s="41"/>
      <c r="X91" s="41"/>
      <c r="Y91" s="41"/>
      <c r="Z91" s="41"/>
      <c r="AA91" s="41"/>
      <c r="AB91" s="41"/>
      <c r="AC91" s="41"/>
      <c r="AD91" s="41"/>
      <c r="AE91" s="41"/>
      <c r="AT91" s="20" t="s">
        <v>140</v>
      </c>
      <c r="AU91" s="20" t="s">
        <v>84</v>
      </c>
    </row>
    <row r="92" spans="1:47" s="2" customFormat="1" ht="12">
      <c r="A92" s="41"/>
      <c r="B92" s="42"/>
      <c r="C92" s="43"/>
      <c r="D92" s="228" t="s">
        <v>308</v>
      </c>
      <c r="E92" s="43"/>
      <c r="F92" s="288" t="s">
        <v>410</v>
      </c>
      <c r="G92" s="43"/>
      <c r="H92" s="43"/>
      <c r="I92" s="230"/>
      <c r="J92" s="43"/>
      <c r="K92" s="43"/>
      <c r="L92" s="47"/>
      <c r="M92" s="231"/>
      <c r="N92" s="232"/>
      <c r="O92" s="87"/>
      <c r="P92" s="87"/>
      <c r="Q92" s="87"/>
      <c r="R92" s="87"/>
      <c r="S92" s="87"/>
      <c r="T92" s="88"/>
      <c r="U92" s="41"/>
      <c r="V92" s="41"/>
      <c r="W92" s="41"/>
      <c r="X92" s="41"/>
      <c r="Y92" s="41"/>
      <c r="Z92" s="41"/>
      <c r="AA92" s="41"/>
      <c r="AB92" s="41"/>
      <c r="AC92" s="41"/>
      <c r="AD92" s="41"/>
      <c r="AE92" s="41"/>
      <c r="AT92" s="20" t="s">
        <v>308</v>
      </c>
      <c r="AU92" s="20" t="s">
        <v>84</v>
      </c>
    </row>
    <row r="93" spans="1:65" s="2" customFormat="1" ht="24.15" customHeight="1">
      <c r="A93" s="41"/>
      <c r="B93" s="42"/>
      <c r="C93" s="215" t="s">
        <v>157</v>
      </c>
      <c r="D93" s="215" t="s">
        <v>133</v>
      </c>
      <c r="E93" s="216" t="s">
        <v>411</v>
      </c>
      <c r="F93" s="217" t="s">
        <v>412</v>
      </c>
      <c r="G93" s="218" t="s">
        <v>346</v>
      </c>
      <c r="H93" s="219">
        <v>1</v>
      </c>
      <c r="I93" s="220"/>
      <c r="J93" s="221">
        <f>ROUND(I93*H93,2)</f>
        <v>0</v>
      </c>
      <c r="K93" s="217" t="s">
        <v>19</v>
      </c>
      <c r="L93" s="47"/>
      <c r="M93" s="222" t="s">
        <v>19</v>
      </c>
      <c r="N93" s="223" t="s">
        <v>46</v>
      </c>
      <c r="O93" s="87"/>
      <c r="P93" s="224">
        <f>O93*H93</f>
        <v>0</v>
      </c>
      <c r="Q93" s="224">
        <v>0</v>
      </c>
      <c r="R93" s="224">
        <f>Q93*H93</f>
        <v>0</v>
      </c>
      <c r="S93" s="224">
        <v>0</v>
      </c>
      <c r="T93" s="225">
        <f>S93*H93</f>
        <v>0</v>
      </c>
      <c r="U93" s="41"/>
      <c r="V93" s="41"/>
      <c r="W93" s="41"/>
      <c r="X93" s="41"/>
      <c r="Y93" s="41"/>
      <c r="Z93" s="41"/>
      <c r="AA93" s="41"/>
      <c r="AB93" s="41"/>
      <c r="AC93" s="41"/>
      <c r="AD93" s="41"/>
      <c r="AE93" s="41"/>
      <c r="AR93" s="226" t="s">
        <v>138</v>
      </c>
      <c r="AT93" s="226" t="s">
        <v>133</v>
      </c>
      <c r="AU93" s="226" t="s">
        <v>84</v>
      </c>
      <c r="AY93" s="20" t="s">
        <v>131</v>
      </c>
      <c r="BE93" s="227">
        <f>IF(N93="základní",J93,0)</f>
        <v>0</v>
      </c>
      <c r="BF93" s="227">
        <f>IF(N93="snížená",J93,0)</f>
        <v>0</v>
      </c>
      <c r="BG93" s="227">
        <f>IF(N93="zákl. přenesená",J93,0)</f>
        <v>0</v>
      </c>
      <c r="BH93" s="227">
        <f>IF(N93="sníž. přenesená",J93,0)</f>
        <v>0</v>
      </c>
      <c r="BI93" s="227">
        <f>IF(N93="nulová",J93,0)</f>
        <v>0</v>
      </c>
      <c r="BJ93" s="20" t="s">
        <v>82</v>
      </c>
      <c r="BK93" s="227">
        <f>ROUND(I93*H93,2)</f>
        <v>0</v>
      </c>
      <c r="BL93" s="20" t="s">
        <v>138</v>
      </c>
      <c r="BM93" s="226" t="s">
        <v>413</v>
      </c>
    </row>
    <row r="94" spans="1:47" s="2" customFormat="1" ht="12">
      <c r="A94" s="41"/>
      <c r="B94" s="42"/>
      <c r="C94" s="43"/>
      <c r="D94" s="228" t="s">
        <v>140</v>
      </c>
      <c r="E94" s="43"/>
      <c r="F94" s="229" t="s">
        <v>412</v>
      </c>
      <c r="G94" s="43"/>
      <c r="H94" s="43"/>
      <c r="I94" s="230"/>
      <c r="J94" s="43"/>
      <c r="K94" s="43"/>
      <c r="L94" s="47"/>
      <c r="M94" s="231"/>
      <c r="N94" s="232"/>
      <c r="O94" s="87"/>
      <c r="P94" s="87"/>
      <c r="Q94" s="87"/>
      <c r="R94" s="87"/>
      <c r="S94" s="87"/>
      <c r="T94" s="88"/>
      <c r="U94" s="41"/>
      <c r="V94" s="41"/>
      <c r="W94" s="41"/>
      <c r="X94" s="41"/>
      <c r="Y94" s="41"/>
      <c r="Z94" s="41"/>
      <c r="AA94" s="41"/>
      <c r="AB94" s="41"/>
      <c r="AC94" s="41"/>
      <c r="AD94" s="41"/>
      <c r="AE94" s="41"/>
      <c r="AT94" s="20" t="s">
        <v>140</v>
      </c>
      <c r="AU94" s="20" t="s">
        <v>84</v>
      </c>
    </row>
    <row r="95" spans="1:47" s="2" customFormat="1" ht="12">
      <c r="A95" s="41"/>
      <c r="B95" s="42"/>
      <c r="C95" s="43"/>
      <c r="D95" s="228" t="s">
        <v>308</v>
      </c>
      <c r="E95" s="43"/>
      <c r="F95" s="288" t="s">
        <v>414</v>
      </c>
      <c r="G95" s="43"/>
      <c r="H95" s="43"/>
      <c r="I95" s="230"/>
      <c r="J95" s="43"/>
      <c r="K95" s="43"/>
      <c r="L95" s="47"/>
      <c r="M95" s="289"/>
      <c r="N95" s="290"/>
      <c r="O95" s="291"/>
      <c r="P95" s="291"/>
      <c r="Q95" s="291"/>
      <c r="R95" s="291"/>
      <c r="S95" s="291"/>
      <c r="T95" s="292"/>
      <c r="U95" s="41"/>
      <c r="V95" s="41"/>
      <c r="W95" s="41"/>
      <c r="X95" s="41"/>
      <c r="Y95" s="41"/>
      <c r="Z95" s="41"/>
      <c r="AA95" s="41"/>
      <c r="AB95" s="41"/>
      <c r="AC95" s="41"/>
      <c r="AD95" s="41"/>
      <c r="AE95" s="41"/>
      <c r="AT95" s="20" t="s">
        <v>308</v>
      </c>
      <c r="AU95" s="20" t="s">
        <v>84</v>
      </c>
    </row>
    <row r="96" spans="1:31" s="2" customFormat="1" ht="6.95" customHeight="1">
      <c r="A96" s="41"/>
      <c r="B96" s="62"/>
      <c r="C96" s="63"/>
      <c r="D96" s="63"/>
      <c r="E96" s="63"/>
      <c r="F96" s="63"/>
      <c r="G96" s="63"/>
      <c r="H96" s="63"/>
      <c r="I96" s="63"/>
      <c r="J96" s="63"/>
      <c r="K96" s="63"/>
      <c r="L96" s="47"/>
      <c r="M96" s="41"/>
      <c r="O96" s="41"/>
      <c r="P96" s="41"/>
      <c r="Q96" s="41"/>
      <c r="R96" s="41"/>
      <c r="S96" s="41"/>
      <c r="T96" s="41"/>
      <c r="U96" s="41"/>
      <c r="V96" s="41"/>
      <c r="W96" s="41"/>
      <c r="X96" s="41"/>
      <c r="Y96" s="41"/>
      <c r="Z96" s="41"/>
      <c r="AA96" s="41"/>
      <c r="AB96" s="41"/>
      <c r="AC96" s="41"/>
      <c r="AD96" s="41"/>
      <c r="AE96" s="41"/>
    </row>
  </sheetData>
  <sheetProtection password="DCF3" sheet="1" objects="1" scenarios="1" formatColumns="0" formatRows="0" autoFilter="0"/>
  <autoFilter ref="C86:K95"/>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95</v>
      </c>
    </row>
    <row r="3" spans="2:46" s="1" customFormat="1" ht="6.95" customHeight="1">
      <c r="B3" s="141"/>
      <c r="C3" s="142"/>
      <c r="D3" s="142"/>
      <c r="E3" s="142"/>
      <c r="F3" s="142"/>
      <c r="G3" s="142"/>
      <c r="H3" s="142"/>
      <c r="I3" s="142"/>
      <c r="J3" s="142"/>
      <c r="K3" s="142"/>
      <c r="L3" s="23"/>
      <c r="AT3" s="20" t="s">
        <v>84</v>
      </c>
    </row>
    <row r="4" spans="2:46" s="1" customFormat="1" ht="24.95" customHeight="1">
      <c r="B4" s="23"/>
      <c r="D4" s="143" t="s">
        <v>96</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Areál Větruše - kurt pro padel tenis na parc.č. 3866/1 v k.ú. Ústí n.L.</v>
      </c>
      <c r="F7" s="145"/>
      <c r="G7" s="145"/>
      <c r="H7" s="145"/>
      <c r="L7" s="23"/>
    </row>
    <row r="8" spans="1:31" s="2" customFormat="1" ht="12" customHeight="1">
      <c r="A8" s="41"/>
      <c r="B8" s="47"/>
      <c r="C8" s="41"/>
      <c r="D8" s="145" t="s">
        <v>97</v>
      </c>
      <c r="E8" s="41"/>
      <c r="F8" s="41"/>
      <c r="G8" s="41"/>
      <c r="H8" s="41"/>
      <c r="I8" s="41"/>
      <c r="J8" s="41"/>
      <c r="K8" s="41"/>
      <c r="L8" s="147"/>
      <c r="S8" s="41"/>
      <c r="T8" s="41"/>
      <c r="U8" s="41"/>
      <c r="V8" s="41"/>
      <c r="W8" s="41"/>
      <c r="X8" s="41"/>
      <c r="Y8" s="41"/>
      <c r="Z8" s="41"/>
      <c r="AA8" s="41"/>
      <c r="AB8" s="41"/>
      <c r="AC8" s="41"/>
      <c r="AD8" s="41"/>
      <c r="AE8" s="41"/>
    </row>
    <row r="9" spans="1:31" s="2" customFormat="1" ht="16.5" customHeight="1">
      <c r="A9" s="41"/>
      <c r="B9" s="47"/>
      <c r="C9" s="41"/>
      <c r="D9" s="41"/>
      <c r="E9" s="148" t="s">
        <v>415</v>
      </c>
      <c r="F9" s="41"/>
      <c r="G9" s="41"/>
      <c r="H9" s="41"/>
      <c r="I9" s="41"/>
      <c r="J9" s="41"/>
      <c r="K9" s="41"/>
      <c r="L9" s="14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pans="1:31" s="2" customFormat="1" ht="12" customHeight="1">
      <c r="A11" s="41"/>
      <c r="B11" s="47"/>
      <c r="C11" s="41"/>
      <c r="D11" s="145" t="s">
        <v>18</v>
      </c>
      <c r="E11" s="41"/>
      <c r="F11" s="136" t="s">
        <v>19</v>
      </c>
      <c r="G11" s="41"/>
      <c r="H11" s="41"/>
      <c r="I11" s="145" t="s">
        <v>20</v>
      </c>
      <c r="J11" s="136" t="s">
        <v>19</v>
      </c>
      <c r="K11" s="41"/>
      <c r="L11" s="147"/>
      <c r="S11" s="41"/>
      <c r="T11" s="41"/>
      <c r="U11" s="41"/>
      <c r="V11" s="41"/>
      <c r="W11" s="41"/>
      <c r="X11" s="41"/>
      <c r="Y11" s="41"/>
      <c r="Z11" s="41"/>
      <c r="AA11" s="41"/>
      <c r="AB11" s="41"/>
      <c r="AC11" s="41"/>
      <c r="AD11" s="41"/>
      <c r="AE11" s="41"/>
    </row>
    <row r="12" spans="1:31" s="2" customFormat="1" ht="12" customHeight="1">
      <c r="A12" s="41"/>
      <c r="B12" s="47"/>
      <c r="C12" s="41"/>
      <c r="D12" s="145" t="s">
        <v>21</v>
      </c>
      <c r="E12" s="41"/>
      <c r="F12" s="136" t="s">
        <v>22</v>
      </c>
      <c r="G12" s="41"/>
      <c r="H12" s="41"/>
      <c r="I12" s="145" t="s">
        <v>23</v>
      </c>
      <c r="J12" s="149" t="str">
        <f>'Rekapitulace stavby'!AN8</f>
        <v>29. 1. 2024</v>
      </c>
      <c r="K12" s="41"/>
      <c r="L12" s="14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pans="1:31" s="2" customFormat="1" ht="12" customHeight="1">
      <c r="A14" s="41"/>
      <c r="B14" s="47"/>
      <c r="C14" s="41"/>
      <c r="D14" s="145" t="s">
        <v>25</v>
      </c>
      <c r="E14" s="41"/>
      <c r="F14" s="41"/>
      <c r="G14" s="41"/>
      <c r="H14" s="41"/>
      <c r="I14" s="145" t="s">
        <v>26</v>
      </c>
      <c r="J14" s="136" t="s">
        <v>27</v>
      </c>
      <c r="K14" s="41"/>
      <c r="L14" s="147"/>
      <c r="S14" s="41"/>
      <c r="T14" s="41"/>
      <c r="U14" s="41"/>
      <c r="V14" s="41"/>
      <c r="W14" s="41"/>
      <c r="X14" s="41"/>
      <c r="Y14" s="41"/>
      <c r="Z14" s="41"/>
      <c r="AA14" s="41"/>
      <c r="AB14" s="41"/>
      <c r="AC14" s="41"/>
      <c r="AD14" s="41"/>
      <c r="AE14" s="41"/>
    </row>
    <row r="15" spans="1:31" s="2" customFormat="1" ht="18" customHeight="1">
      <c r="A15" s="41"/>
      <c r="B15" s="47"/>
      <c r="C15" s="41"/>
      <c r="D15" s="41"/>
      <c r="E15" s="136" t="s">
        <v>28</v>
      </c>
      <c r="F15" s="41"/>
      <c r="G15" s="41"/>
      <c r="H15" s="41"/>
      <c r="I15" s="145" t="s">
        <v>29</v>
      </c>
      <c r="J15" s="136" t="s">
        <v>30</v>
      </c>
      <c r="K15" s="41"/>
      <c r="L15" s="14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pans="1:31" s="2" customFormat="1" ht="12" customHeight="1">
      <c r="A17" s="41"/>
      <c r="B17" s="47"/>
      <c r="C17" s="41"/>
      <c r="D17" s="145" t="s">
        <v>31</v>
      </c>
      <c r="E17" s="41"/>
      <c r="F17" s="41"/>
      <c r="G17" s="41"/>
      <c r="H17" s="41"/>
      <c r="I17" s="145" t="s">
        <v>26</v>
      </c>
      <c r="J17" s="36" t="str">
        <f>'Rekapitulace stavby'!AN13</f>
        <v>Vyplň údaj</v>
      </c>
      <c r="K17" s="41"/>
      <c r="L17" s="14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5" t="s">
        <v>29</v>
      </c>
      <c r="J18" s="36" t="str">
        <f>'Rekapitulace stavby'!AN14</f>
        <v>Vyplň údaj</v>
      </c>
      <c r="K18" s="41"/>
      <c r="L18" s="14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pans="1:31" s="2" customFormat="1" ht="12" customHeight="1">
      <c r="A20" s="41"/>
      <c r="B20" s="47"/>
      <c r="C20" s="41"/>
      <c r="D20" s="145" t="s">
        <v>33</v>
      </c>
      <c r="E20" s="41"/>
      <c r="F20" s="41"/>
      <c r="G20" s="41"/>
      <c r="H20" s="41"/>
      <c r="I20" s="145" t="s">
        <v>26</v>
      </c>
      <c r="J20" s="136" t="s">
        <v>34</v>
      </c>
      <c r="K20" s="41"/>
      <c r="L20" s="147"/>
      <c r="S20" s="41"/>
      <c r="T20" s="41"/>
      <c r="U20" s="41"/>
      <c r="V20" s="41"/>
      <c r="W20" s="41"/>
      <c r="X20" s="41"/>
      <c r="Y20" s="41"/>
      <c r="Z20" s="41"/>
      <c r="AA20" s="41"/>
      <c r="AB20" s="41"/>
      <c r="AC20" s="41"/>
      <c r="AD20" s="41"/>
      <c r="AE20" s="41"/>
    </row>
    <row r="21" spans="1:31" s="2" customFormat="1" ht="18" customHeight="1">
      <c r="A21" s="41"/>
      <c r="B21" s="47"/>
      <c r="C21" s="41"/>
      <c r="D21" s="41"/>
      <c r="E21" s="136" t="s">
        <v>35</v>
      </c>
      <c r="F21" s="41"/>
      <c r="G21" s="41"/>
      <c r="H21" s="41"/>
      <c r="I21" s="145" t="s">
        <v>29</v>
      </c>
      <c r="J21" s="136" t="s">
        <v>36</v>
      </c>
      <c r="K21" s="41"/>
      <c r="L21" s="14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pans="1:31" s="2" customFormat="1" ht="12" customHeight="1">
      <c r="A23" s="41"/>
      <c r="B23" s="47"/>
      <c r="C23" s="41"/>
      <c r="D23" s="145" t="s">
        <v>38</v>
      </c>
      <c r="E23" s="41"/>
      <c r="F23" s="41"/>
      <c r="G23" s="41"/>
      <c r="H23" s="41"/>
      <c r="I23" s="145" t="s">
        <v>26</v>
      </c>
      <c r="J23" s="136" t="s">
        <v>34</v>
      </c>
      <c r="K23" s="41"/>
      <c r="L23" s="147"/>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5" t="s">
        <v>29</v>
      </c>
      <c r="J24" s="136" t="s">
        <v>36</v>
      </c>
      <c r="K24" s="41"/>
      <c r="L24" s="14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pans="1:31" s="2" customFormat="1" ht="12" customHeight="1">
      <c r="A26" s="41"/>
      <c r="B26" s="47"/>
      <c r="C26" s="41"/>
      <c r="D26" s="145" t="s">
        <v>39</v>
      </c>
      <c r="E26" s="41"/>
      <c r="F26" s="41"/>
      <c r="G26" s="41"/>
      <c r="H26" s="41"/>
      <c r="I26" s="41"/>
      <c r="J26" s="41"/>
      <c r="K26" s="41"/>
      <c r="L26" s="147"/>
      <c r="S26" s="41"/>
      <c r="T26" s="41"/>
      <c r="U26" s="41"/>
      <c r="V26" s="41"/>
      <c r="W26" s="41"/>
      <c r="X26" s="41"/>
      <c r="Y26" s="41"/>
      <c r="Z26" s="41"/>
      <c r="AA26" s="41"/>
      <c r="AB26" s="41"/>
      <c r="AC26" s="41"/>
      <c r="AD26" s="41"/>
      <c r="AE26" s="41"/>
    </row>
    <row r="27" spans="1:31"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pans="1:31" s="2" customFormat="1" ht="6.95"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pans="1:31" s="2" customFormat="1" ht="25.4" customHeight="1">
      <c r="A30" s="41"/>
      <c r="B30" s="47"/>
      <c r="C30" s="41"/>
      <c r="D30" s="155" t="s">
        <v>41</v>
      </c>
      <c r="E30" s="41"/>
      <c r="F30" s="41"/>
      <c r="G30" s="41"/>
      <c r="H30" s="41"/>
      <c r="I30" s="41"/>
      <c r="J30" s="156">
        <f>ROUND(J84,2)</f>
        <v>0</v>
      </c>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14.4" customHeight="1">
      <c r="A32" s="41"/>
      <c r="B32" s="47"/>
      <c r="C32" s="41"/>
      <c r="D32" s="41"/>
      <c r="E32" s="41"/>
      <c r="F32" s="157" t="s">
        <v>43</v>
      </c>
      <c r="G32" s="41"/>
      <c r="H32" s="41"/>
      <c r="I32" s="157" t="s">
        <v>42</v>
      </c>
      <c r="J32" s="157" t="s">
        <v>44</v>
      </c>
      <c r="K32" s="41"/>
      <c r="L32" s="147"/>
      <c r="S32" s="41"/>
      <c r="T32" s="41"/>
      <c r="U32" s="41"/>
      <c r="V32" s="41"/>
      <c r="W32" s="41"/>
      <c r="X32" s="41"/>
      <c r="Y32" s="41"/>
      <c r="Z32" s="41"/>
      <c r="AA32" s="41"/>
      <c r="AB32" s="41"/>
      <c r="AC32" s="41"/>
      <c r="AD32" s="41"/>
      <c r="AE32" s="41"/>
    </row>
    <row r="33" spans="1:31" s="2" customFormat="1" ht="14.4" customHeight="1">
      <c r="A33" s="41"/>
      <c r="B33" s="47"/>
      <c r="C33" s="41"/>
      <c r="D33" s="158" t="s">
        <v>45</v>
      </c>
      <c r="E33" s="145" t="s">
        <v>46</v>
      </c>
      <c r="F33" s="159">
        <f>ROUND((SUM(BE84:BE110)),2)</f>
        <v>0</v>
      </c>
      <c r="G33" s="41"/>
      <c r="H33" s="41"/>
      <c r="I33" s="160">
        <v>0.21</v>
      </c>
      <c r="J33" s="159">
        <f>ROUND(((SUM(BE84:BE110))*I33),2)</f>
        <v>0</v>
      </c>
      <c r="K33" s="41"/>
      <c r="L33" s="147"/>
      <c r="S33" s="41"/>
      <c r="T33" s="41"/>
      <c r="U33" s="41"/>
      <c r="V33" s="41"/>
      <c r="W33" s="41"/>
      <c r="X33" s="41"/>
      <c r="Y33" s="41"/>
      <c r="Z33" s="41"/>
      <c r="AA33" s="41"/>
      <c r="AB33" s="41"/>
      <c r="AC33" s="41"/>
      <c r="AD33" s="41"/>
      <c r="AE33" s="41"/>
    </row>
    <row r="34" spans="1:31" s="2" customFormat="1" ht="14.4" customHeight="1">
      <c r="A34" s="41"/>
      <c r="B34" s="47"/>
      <c r="C34" s="41"/>
      <c r="D34" s="41"/>
      <c r="E34" s="145" t="s">
        <v>47</v>
      </c>
      <c r="F34" s="159">
        <f>ROUND((SUM(BF84:BF110)),2)</f>
        <v>0</v>
      </c>
      <c r="G34" s="41"/>
      <c r="H34" s="41"/>
      <c r="I34" s="160">
        <v>0.12</v>
      </c>
      <c r="J34" s="159">
        <f>ROUND(((SUM(BF84:BF110))*I34),2)</f>
        <v>0</v>
      </c>
      <c r="K34" s="41"/>
      <c r="L34" s="147"/>
      <c r="S34" s="41"/>
      <c r="T34" s="41"/>
      <c r="U34" s="41"/>
      <c r="V34" s="41"/>
      <c r="W34" s="41"/>
      <c r="X34" s="41"/>
      <c r="Y34" s="41"/>
      <c r="Z34" s="41"/>
      <c r="AA34" s="41"/>
      <c r="AB34" s="41"/>
      <c r="AC34" s="41"/>
      <c r="AD34" s="41"/>
      <c r="AE34" s="41"/>
    </row>
    <row r="35" spans="1:31" s="2" customFormat="1" ht="14.4" customHeight="1" hidden="1">
      <c r="A35" s="41"/>
      <c r="B35" s="47"/>
      <c r="C35" s="41"/>
      <c r="D35" s="41"/>
      <c r="E35" s="145" t="s">
        <v>48</v>
      </c>
      <c r="F35" s="159">
        <f>ROUND((SUM(BG84:BG110)),2)</f>
        <v>0</v>
      </c>
      <c r="G35" s="41"/>
      <c r="H35" s="41"/>
      <c r="I35" s="160">
        <v>0.21</v>
      </c>
      <c r="J35" s="159">
        <f>0</f>
        <v>0</v>
      </c>
      <c r="K35" s="41"/>
      <c r="L35" s="147"/>
      <c r="S35" s="41"/>
      <c r="T35" s="41"/>
      <c r="U35" s="41"/>
      <c r="V35" s="41"/>
      <c r="W35" s="41"/>
      <c r="X35" s="41"/>
      <c r="Y35" s="41"/>
      <c r="Z35" s="41"/>
      <c r="AA35" s="41"/>
      <c r="AB35" s="41"/>
      <c r="AC35" s="41"/>
      <c r="AD35" s="41"/>
      <c r="AE35" s="41"/>
    </row>
    <row r="36" spans="1:31" s="2" customFormat="1" ht="14.4" customHeight="1" hidden="1">
      <c r="A36" s="41"/>
      <c r="B36" s="47"/>
      <c r="C36" s="41"/>
      <c r="D36" s="41"/>
      <c r="E36" s="145" t="s">
        <v>49</v>
      </c>
      <c r="F36" s="159">
        <f>ROUND((SUM(BH84:BH110)),2)</f>
        <v>0</v>
      </c>
      <c r="G36" s="41"/>
      <c r="H36" s="41"/>
      <c r="I36" s="160">
        <v>0.12</v>
      </c>
      <c r="J36" s="159">
        <f>0</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50</v>
      </c>
      <c r="F37" s="159">
        <f>ROUND((SUM(BI84:BI110)),2)</f>
        <v>0</v>
      </c>
      <c r="G37" s="41"/>
      <c r="H37" s="41"/>
      <c r="I37" s="160">
        <v>0</v>
      </c>
      <c r="J37" s="159">
        <f>0</f>
        <v>0</v>
      </c>
      <c r="K37" s="41"/>
      <c r="L37" s="14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pans="1:31" s="2" customFormat="1" ht="25.4" customHeight="1">
      <c r="A39" s="41"/>
      <c r="B39" s="47"/>
      <c r="C39" s="161"/>
      <c r="D39" s="162" t="s">
        <v>51</v>
      </c>
      <c r="E39" s="163"/>
      <c r="F39" s="163"/>
      <c r="G39" s="164" t="s">
        <v>52</v>
      </c>
      <c r="H39" s="165" t="s">
        <v>53</v>
      </c>
      <c r="I39" s="163"/>
      <c r="J39" s="166">
        <f>SUM(J30:J37)</f>
        <v>0</v>
      </c>
      <c r="K39" s="167"/>
      <c r="L39" s="147"/>
      <c r="S39" s="41"/>
      <c r="T39" s="41"/>
      <c r="U39" s="41"/>
      <c r="V39" s="41"/>
      <c r="W39" s="41"/>
      <c r="X39" s="41"/>
      <c r="Y39" s="41"/>
      <c r="Z39" s="41"/>
      <c r="AA39" s="41"/>
      <c r="AB39" s="41"/>
      <c r="AC39" s="41"/>
      <c r="AD39" s="41"/>
      <c r="AE39" s="41"/>
    </row>
    <row r="40" spans="1:31"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pans="1:31" s="2" customFormat="1" ht="6.95"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pans="1:31" s="2" customFormat="1" ht="24.95" customHeight="1">
      <c r="A45" s="41"/>
      <c r="B45" s="42"/>
      <c r="C45" s="26" t="s">
        <v>101</v>
      </c>
      <c r="D45" s="43"/>
      <c r="E45" s="43"/>
      <c r="F45" s="43"/>
      <c r="G45" s="43"/>
      <c r="H45" s="43"/>
      <c r="I45" s="43"/>
      <c r="J45" s="43"/>
      <c r="K45" s="43"/>
      <c r="L45" s="14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16.5" customHeight="1">
      <c r="A48" s="41"/>
      <c r="B48" s="42"/>
      <c r="C48" s="43"/>
      <c r="D48" s="43"/>
      <c r="E48" s="172" t="str">
        <f>E7</f>
        <v>Areál Větruše - kurt pro padel tenis na parc.č. 3866/1 v k.ú. Ústí n.L.</v>
      </c>
      <c r="F48" s="35"/>
      <c r="G48" s="35"/>
      <c r="H48" s="35"/>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97</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72" t="str">
        <f>E9</f>
        <v>99 - VON - Vedlejší a ostatní náklady</v>
      </c>
      <c r="F50" s="43"/>
      <c r="G50" s="43"/>
      <c r="H50" s="43"/>
      <c r="I50" s="43"/>
      <c r="J50" s="43"/>
      <c r="K50" s="43"/>
      <c r="L50" s="14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parc.č. 3866/1 v k.ú. Ústí n.L.</v>
      </c>
      <c r="G52" s="43"/>
      <c r="H52" s="43"/>
      <c r="I52" s="35" t="s">
        <v>23</v>
      </c>
      <c r="J52" s="75" t="str">
        <f>IF(J12="","",J12)</f>
        <v>29. 1. 2024</v>
      </c>
      <c r="K52" s="43"/>
      <c r="L52" s="14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5.15" customHeight="1">
      <c r="A54" s="41"/>
      <c r="B54" s="42"/>
      <c r="C54" s="35" t="s">
        <v>25</v>
      </c>
      <c r="D54" s="43"/>
      <c r="E54" s="43"/>
      <c r="F54" s="30" t="str">
        <f>E15</f>
        <v>Městské služby Ústí nad Labem, p.o.</v>
      </c>
      <c r="G54" s="43"/>
      <c r="H54" s="43"/>
      <c r="I54" s="35" t="s">
        <v>33</v>
      </c>
      <c r="J54" s="39" t="str">
        <f>E21</f>
        <v>Specta, s.r.o.</v>
      </c>
      <c r="K54" s="43"/>
      <c r="L54" s="147"/>
      <c r="S54" s="41"/>
      <c r="T54" s="41"/>
      <c r="U54" s="41"/>
      <c r="V54" s="41"/>
      <c r="W54" s="41"/>
      <c r="X54" s="41"/>
      <c r="Y54" s="41"/>
      <c r="Z54" s="41"/>
      <c r="AA54" s="41"/>
      <c r="AB54" s="41"/>
      <c r="AC54" s="41"/>
      <c r="AD54" s="41"/>
      <c r="AE54" s="41"/>
    </row>
    <row r="55" spans="1:31" s="2" customFormat="1" ht="15.15" customHeight="1">
      <c r="A55" s="41"/>
      <c r="B55" s="42"/>
      <c r="C55" s="35" t="s">
        <v>31</v>
      </c>
      <c r="D55" s="43"/>
      <c r="E55" s="43"/>
      <c r="F55" s="30" t="str">
        <f>IF(E18="","",E18)</f>
        <v>Vyplň údaj</v>
      </c>
      <c r="G55" s="43"/>
      <c r="H55" s="43"/>
      <c r="I55" s="35" t="s">
        <v>38</v>
      </c>
      <c r="J55" s="39" t="str">
        <f>E24</f>
        <v>Specta, s.r.o.</v>
      </c>
      <c r="K55" s="43"/>
      <c r="L55" s="14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pans="1:31" s="2" customFormat="1" ht="29.25" customHeight="1">
      <c r="A57" s="41"/>
      <c r="B57" s="42"/>
      <c r="C57" s="173" t="s">
        <v>102</v>
      </c>
      <c r="D57" s="174"/>
      <c r="E57" s="174"/>
      <c r="F57" s="174"/>
      <c r="G57" s="174"/>
      <c r="H57" s="174"/>
      <c r="I57" s="174"/>
      <c r="J57" s="175" t="s">
        <v>103</v>
      </c>
      <c r="K57" s="174"/>
      <c r="L57" s="14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pans="1:47" s="2" customFormat="1" ht="22.8" customHeight="1">
      <c r="A59" s="41"/>
      <c r="B59" s="42"/>
      <c r="C59" s="176" t="s">
        <v>73</v>
      </c>
      <c r="D59" s="43"/>
      <c r="E59" s="43"/>
      <c r="F59" s="43"/>
      <c r="G59" s="43"/>
      <c r="H59" s="43"/>
      <c r="I59" s="43"/>
      <c r="J59" s="105">
        <f>J84</f>
        <v>0</v>
      </c>
      <c r="K59" s="43"/>
      <c r="L59" s="147"/>
      <c r="S59" s="41"/>
      <c r="T59" s="41"/>
      <c r="U59" s="41"/>
      <c r="V59" s="41"/>
      <c r="W59" s="41"/>
      <c r="X59" s="41"/>
      <c r="Y59" s="41"/>
      <c r="Z59" s="41"/>
      <c r="AA59" s="41"/>
      <c r="AB59" s="41"/>
      <c r="AC59" s="41"/>
      <c r="AD59" s="41"/>
      <c r="AE59" s="41"/>
      <c r="AU59" s="20" t="s">
        <v>104</v>
      </c>
    </row>
    <row r="60" spans="1:31" s="9" customFormat="1" ht="24.95" customHeight="1">
      <c r="A60" s="9"/>
      <c r="B60" s="177"/>
      <c r="C60" s="178"/>
      <c r="D60" s="179" t="s">
        <v>416</v>
      </c>
      <c r="E60" s="180"/>
      <c r="F60" s="180"/>
      <c r="G60" s="180"/>
      <c r="H60" s="180"/>
      <c r="I60" s="180"/>
      <c r="J60" s="181">
        <f>J85</f>
        <v>0</v>
      </c>
      <c r="K60" s="178"/>
      <c r="L60" s="182"/>
      <c r="S60" s="9"/>
      <c r="T60" s="9"/>
      <c r="U60" s="9"/>
      <c r="V60" s="9"/>
      <c r="W60" s="9"/>
      <c r="X60" s="9"/>
      <c r="Y60" s="9"/>
      <c r="Z60" s="9"/>
      <c r="AA60" s="9"/>
      <c r="AB60" s="9"/>
      <c r="AC60" s="9"/>
      <c r="AD60" s="9"/>
      <c r="AE60" s="9"/>
    </row>
    <row r="61" spans="1:31" s="10" customFormat="1" ht="19.9" customHeight="1">
      <c r="A61" s="10"/>
      <c r="B61" s="183"/>
      <c r="C61" s="128"/>
      <c r="D61" s="184" t="s">
        <v>417</v>
      </c>
      <c r="E61" s="185"/>
      <c r="F61" s="185"/>
      <c r="G61" s="185"/>
      <c r="H61" s="185"/>
      <c r="I61" s="185"/>
      <c r="J61" s="186">
        <f>J86</f>
        <v>0</v>
      </c>
      <c r="K61" s="128"/>
      <c r="L61" s="187"/>
      <c r="S61" s="10"/>
      <c r="T61" s="10"/>
      <c r="U61" s="10"/>
      <c r="V61" s="10"/>
      <c r="W61" s="10"/>
      <c r="X61" s="10"/>
      <c r="Y61" s="10"/>
      <c r="Z61" s="10"/>
      <c r="AA61" s="10"/>
      <c r="AB61" s="10"/>
      <c r="AC61" s="10"/>
      <c r="AD61" s="10"/>
      <c r="AE61" s="10"/>
    </row>
    <row r="62" spans="1:31" s="10" customFormat="1" ht="19.9" customHeight="1">
      <c r="A62" s="10"/>
      <c r="B62" s="183"/>
      <c r="C62" s="128"/>
      <c r="D62" s="184" t="s">
        <v>418</v>
      </c>
      <c r="E62" s="185"/>
      <c r="F62" s="185"/>
      <c r="G62" s="185"/>
      <c r="H62" s="185"/>
      <c r="I62" s="185"/>
      <c r="J62" s="186">
        <f>J93</f>
        <v>0</v>
      </c>
      <c r="K62" s="128"/>
      <c r="L62" s="187"/>
      <c r="S62" s="10"/>
      <c r="T62" s="10"/>
      <c r="U62" s="10"/>
      <c r="V62" s="10"/>
      <c r="W62" s="10"/>
      <c r="X62" s="10"/>
      <c r="Y62" s="10"/>
      <c r="Z62" s="10"/>
      <c r="AA62" s="10"/>
      <c r="AB62" s="10"/>
      <c r="AC62" s="10"/>
      <c r="AD62" s="10"/>
      <c r="AE62" s="10"/>
    </row>
    <row r="63" spans="1:31" s="10" customFormat="1" ht="19.9" customHeight="1">
      <c r="A63" s="10"/>
      <c r="B63" s="183"/>
      <c r="C63" s="128"/>
      <c r="D63" s="184" t="s">
        <v>419</v>
      </c>
      <c r="E63" s="185"/>
      <c r="F63" s="185"/>
      <c r="G63" s="185"/>
      <c r="H63" s="185"/>
      <c r="I63" s="185"/>
      <c r="J63" s="186">
        <f>J101</f>
        <v>0</v>
      </c>
      <c r="K63" s="128"/>
      <c r="L63" s="187"/>
      <c r="S63" s="10"/>
      <c r="T63" s="10"/>
      <c r="U63" s="10"/>
      <c r="V63" s="10"/>
      <c r="W63" s="10"/>
      <c r="X63" s="10"/>
      <c r="Y63" s="10"/>
      <c r="Z63" s="10"/>
      <c r="AA63" s="10"/>
      <c r="AB63" s="10"/>
      <c r="AC63" s="10"/>
      <c r="AD63" s="10"/>
      <c r="AE63" s="10"/>
    </row>
    <row r="64" spans="1:31" s="10" customFormat="1" ht="19.9" customHeight="1">
      <c r="A64" s="10"/>
      <c r="B64" s="183"/>
      <c r="C64" s="128"/>
      <c r="D64" s="184" t="s">
        <v>420</v>
      </c>
      <c r="E64" s="185"/>
      <c r="F64" s="185"/>
      <c r="G64" s="185"/>
      <c r="H64" s="185"/>
      <c r="I64" s="185"/>
      <c r="J64" s="186">
        <f>J106</f>
        <v>0</v>
      </c>
      <c r="K64" s="128"/>
      <c r="L64" s="187"/>
      <c r="S64" s="10"/>
      <c r="T64" s="10"/>
      <c r="U64" s="10"/>
      <c r="V64" s="10"/>
      <c r="W64" s="10"/>
      <c r="X64" s="10"/>
      <c r="Y64" s="10"/>
      <c r="Z64" s="10"/>
      <c r="AA64" s="10"/>
      <c r="AB64" s="10"/>
      <c r="AC64" s="10"/>
      <c r="AD64" s="10"/>
      <c r="AE64" s="10"/>
    </row>
    <row r="65" spans="1:31" s="2" customFormat="1" ht="21.8" customHeight="1">
      <c r="A65" s="41"/>
      <c r="B65" s="42"/>
      <c r="C65" s="43"/>
      <c r="D65" s="43"/>
      <c r="E65" s="43"/>
      <c r="F65" s="43"/>
      <c r="G65" s="43"/>
      <c r="H65" s="43"/>
      <c r="I65" s="43"/>
      <c r="J65" s="43"/>
      <c r="K65" s="43"/>
      <c r="L65" s="147"/>
      <c r="S65" s="41"/>
      <c r="T65" s="41"/>
      <c r="U65" s="41"/>
      <c r="V65" s="41"/>
      <c r="W65" s="41"/>
      <c r="X65" s="41"/>
      <c r="Y65" s="41"/>
      <c r="Z65" s="41"/>
      <c r="AA65" s="41"/>
      <c r="AB65" s="41"/>
      <c r="AC65" s="41"/>
      <c r="AD65" s="41"/>
      <c r="AE65" s="41"/>
    </row>
    <row r="66" spans="1:31" s="2" customFormat="1" ht="6.95" customHeight="1">
      <c r="A66" s="41"/>
      <c r="B66" s="62"/>
      <c r="C66" s="63"/>
      <c r="D66" s="63"/>
      <c r="E66" s="63"/>
      <c r="F66" s="63"/>
      <c r="G66" s="63"/>
      <c r="H66" s="63"/>
      <c r="I66" s="63"/>
      <c r="J66" s="63"/>
      <c r="K66" s="63"/>
      <c r="L66" s="147"/>
      <c r="S66" s="41"/>
      <c r="T66" s="41"/>
      <c r="U66" s="41"/>
      <c r="V66" s="41"/>
      <c r="W66" s="41"/>
      <c r="X66" s="41"/>
      <c r="Y66" s="41"/>
      <c r="Z66" s="41"/>
      <c r="AA66" s="41"/>
      <c r="AB66" s="41"/>
      <c r="AC66" s="41"/>
      <c r="AD66" s="41"/>
      <c r="AE66" s="41"/>
    </row>
    <row r="70" spans="1:31" s="2" customFormat="1" ht="6.95" customHeight="1">
      <c r="A70" s="41"/>
      <c r="B70" s="64"/>
      <c r="C70" s="65"/>
      <c r="D70" s="65"/>
      <c r="E70" s="65"/>
      <c r="F70" s="65"/>
      <c r="G70" s="65"/>
      <c r="H70" s="65"/>
      <c r="I70" s="65"/>
      <c r="J70" s="65"/>
      <c r="K70" s="65"/>
      <c r="L70" s="147"/>
      <c r="S70" s="41"/>
      <c r="T70" s="41"/>
      <c r="U70" s="41"/>
      <c r="V70" s="41"/>
      <c r="W70" s="41"/>
      <c r="X70" s="41"/>
      <c r="Y70" s="41"/>
      <c r="Z70" s="41"/>
      <c r="AA70" s="41"/>
      <c r="AB70" s="41"/>
      <c r="AC70" s="41"/>
      <c r="AD70" s="41"/>
      <c r="AE70" s="41"/>
    </row>
    <row r="71" spans="1:31" s="2" customFormat="1" ht="24.95" customHeight="1">
      <c r="A71" s="41"/>
      <c r="B71" s="42"/>
      <c r="C71" s="26" t="s">
        <v>116</v>
      </c>
      <c r="D71" s="43"/>
      <c r="E71" s="43"/>
      <c r="F71" s="43"/>
      <c r="G71" s="43"/>
      <c r="H71" s="43"/>
      <c r="I71" s="43"/>
      <c r="J71" s="43"/>
      <c r="K71" s="43"/>
      <c r="L71" s="147"/>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12" customHeight="1">
      <c r="A73" s="41"/>
      <c r="B73" s="42"/>
      <c r="C73" s="35" t="s">
        <v>16</v>
      </c>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6.5" customHeight="1">
      <c r="A74" s="41"/>
      <c r="B74" s="42"/>
      <c r="C74" s="43"/>
      <c r="D74" s="43"/>
      <c r="E74" s="172" t="str">
        <f>E7</f>
        <v>Areál Větruše - kurt pro padel tenis na parc.č. 3866/1 v k.ú. Ústí n.L.</v>
      </c>
      <c r="F74" s="35"/>
      <c r="G74" s="35"/>
      <c r="H74" s="35"/>
      <c r="I74" s="43"/>
      <c r="J74" s="43"/>
      <c r="K74" s="43"/>
      <c r="L74" s="147"/>
      <c r="S74" s="41"/>
      <c r="T74" s="41"/>
      <c r="U74" s="41"/>
      <c r="V74" s="41"/>
      <c r="W74" s="41"/>
      <c r="X74" s="41"/>
      <c r="Y74" s="41"/>
      <c r="Z74" s="41"/>
      <c r="AA74" s="41"/>
      <c r="AB74" s="41"/>
      <c r="AC74" s="41"/>
      <c r="AD74" s="41"/>
      <c r="AE74" s="41"/>
    </row>
    <row r="75" spans="1:31" s="2" customFormat="1" ht="12" customHeight="1">
      <c r="A75" s="41"/>
      <c r="B75" s="42"/>
      <c r="C75" s="35" t="s">
        <v>97</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6.5" customHeight="1">
      <c r="A76" s="41"/>
      <c r="B76" s="42"/>
      <c r="C76" s="43"/>
      <c r="D76" s="43"/>
      <c r="E76" s="72" t="str">
        <f>E9</f>
        <v>99 - VON - Vedlejší a ostatní náklady</v>
      </c>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5" t="s">
        <v>21</v>
      </c>
      <c r="D78" s="43"/>
      <c r="E78" s="43"/>
      <c r="F78" s="30" t="str">
        <f>F12</f>
        <v>parc.č. 3866/1 v k.ú. Ústí n.L.</v>
      </c>
      <c r="G78" s="43"/>
      <c r="H78" s="43"/>
      <c r="I78" s="35" t="s">
        <v>23</v>
      </c>
      <c r="J78" s="75" t="str">
        <f>IF(J12="","",J12)</f>
        <v>29. 1. 2024</v>
      </c>
      <c r="K78" s="43"/>
      <c r="L78" s="14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15.15" customHeight="1">
      <c r="A80" s="41"/>
      <c r="B80" s="42"/>
      <c r="C80" s="35" t="s">
        <v>25</v>
      </c>
      <c r="D80" s="43"/>
      <c r="E80" s="43"/>
      <c r="F80" s="30" t="str">
        <f>E15</f>
        <v>Městské služby Ústí nad Labem, p.o.</v>
      </c>
      <c r="G80" s="43"/>
      <c r="H80" s="43"/>
      <c r="I80" s="35" t="s">
        <v>33</v>
      </c>
      <c r="J80" s="39" t="str">
        <f>E21</f>
        <v>Specta, s.r.o.</v>
      </c>
      <c r="K80" s="43"/>
      <c r="L80" s="147"/>
      <c r="S80" s="41"/>
      <c r="T80" s="41"/>
      <c r="U80" s="41"/>
      <c r="V80" s="41"/>
      <c r="W80" s="41"/>
      <c r="X80" s="41"/>
      <c r="Y80" s="41"/>
      <c r="Z80" s="41"/>
      <c r="AA80" s="41"/>
      <c r="AB80" s="41"/>
      <c r="AC80" s="41"/>
      <c r="AD80" s="41"/>
      <c r="AE80" s="41"/>
    </row>
    <row r="81" spans="1:31" s="2" customFormat="1" ht="15.15" customHeight="1">
      <c r="A81" s="41"/>
      <c r="B81" s="42"/>
      <c r="C81" s="35" t="s">
        <v>31</v>
      </c>
      <c r="D81" s="43"/>
      <c r="E81" s="43"/>
      <c r="F81" s="30" t="str">
        <f>IF(E18="","",E18)</f>
        <v>Vyplň údaj</v>
      </c>
      <c r="G81" s="43"/>
      <c r="H81" s="43"/>
      <c r="I81" s="35" t="s">
        <v>38</v>
      </c>
      <c r="J81" s="39" t="str">
        <f>E24</f>
        <v>Specta, s.r.o.</v>
      </c>
      <c r="K81" s="43"/>
      <c r="L81" s="147"/>
      <c r="S81" s="41"/>
      <c r="T81" s="41"/>
      <c r="U81" s="41"/>
      <c r="V81" s="41"/>
      <c r="W81" s="41"/>
      <c r="X81" s="41"/>
      <c r="Y81" s="41"/>
      <c r="Z81" s="41"/>
      <c r="AA81" s="41"/>
      <c r="AB81" s="41"/>
      <c r="AC81" s="41"/>
      <c r="AD81" s="41"/>
      <c r="AE81" s="41"/>
    </row>
    <row r="82" spans="1:31" s="2" customFormat="1" ht="10.3"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11" customFormat="1" ht="29.25" customHeight="1">
      <c r="A83" s="188"/>
      <c r="B83" s="189"/>
      <c r="C83" s="190" t="s">
        <v>117</v>
      </c>
      <c r="D83" s="191" t="s">
        <v>60</v>
      </c>
      <c r="E83" s="191" t="s">
        <v>56</v>
      </c>
      <c r="F83" s="191" t="s">
        <v>57</v>
      </c>
      <c r="G83" s="191" t="s">
        <v>118</v>
      </c>
      <c r="H83" s="191" t="s">
        <v>119</v>
      </c>
      <c r="I83" s="191" t="s">
        <v>120</v>
      </c>
      <c r="J83" s="191" t="s">
        <v>103</v>
      </c>
      <c r="K83" s="192" t="s">
        <v>121</v>
      </c>
      <c r="L83" s="193"/>
      <c r="M83" s="95" t="s">
        <v>19</v>
      </c>
      <c r="N83" s="96" t="s">
        <v>45</v>
      </c>
      <c r="O83" s="96" t="s">
        <v>122</v>
      </c>
      <c r="P83" s="96" t="s">
        <v>123</v>
      </c>
      <c r="Q83" s="96" t="s">
        <v>124</v>
      </c>
      <c r="R83" s="96" t="s">
        <v>125</v>
      </c>
      <c r="S83" s="96" t="s">
        <v>126</v>
      </c>
      <c r="T83" s="97" t="s">
        <v>127</v>
      </c>
      <c r="U83" s="188"/>
      <c r="V83" s="188"/>
      <c r="W83" s="188"/>
      <c r="X83" s="188"/>
      <c r="Y83" s="188"/>
      <c r="Z83" s="188"/>
      <c r="AA83" s="188"/>
      <c r="AB83" s="188"/>
      <c r="AC83" s="188"/>
      <c r="AD83" s="188"/>
      <c r="AE83" s="188"/>
    </row>
    <row r="84" spans="1:63" s="2" customFormat="1" ht="22.8" customHeight="1">
      <c r="A84" s="41"/>
      <c r="B84" s="42"/>
      <c r="C84" s="102" t="s">
        <v>128</v>
      </c>
      <c r="D84" s="43"/>
      <c r="E84" s="43"/>
      <c r="F84" s="43"/>
      <c r="G84" s="43"/>
      <c r="H84" s="43"/>
      <c r="I84" s="43"/>
      <c r="J84" s="194">
        <f>BK84</f>
        <v>0</v>
      </c>
      <c r="K84" s="43"/>
      <c r="L84" s="47"/>
      <c r="M84" s="98"/>
      <c r="N84" s="195"/>
      <c r="O84" s="99"/>
      <c r="P84" s="196">
        <f>P85</f>
        <v>0</v>
      </c>
      <c r="Q84" s="99"/>
      <c r="R84" s="196">
        <f>R85</f>
        <v>0</v>
      </c>
      <c r="S84" s="99"/>
      <c r="T84" s="197">
        <f>T85</f>
        <v>0</v>
      </c>
      <c r="U84" s="41"/>
      <c r="V84" s="41"/>
      <c r="W84" s="41"/>
      <c r="X84" s="41"/>
      <c r="Y84" s="41"/>
      <c r="Z84" s="41"/>
      <c r="AA84" s="41"/>
      <c r="AB84" s="41"/>
      <c r="AC84" s="41"/>
      <c r="AD84" s="41"/>
      <c r="AE84" s="41"/>
      <c r="AT84" s="20" t="s">
        <v>74</v>
      </c>
      <c r="AU84" s="20" t="s">
        <v>104</v>
      </c>
      <c r="BK84" s="198">
        <f>BK85</f>
        <v>0</v>
      </c>
    </row>
    <row r="85" spans="1:63" s="12" customFormat="1" ht="25.9" customHeight="1">
      <c r="A85" s="12"/>
      <c r="B85" s="199"/>
      <c r="C85" s="200"/>
      <c r="D85" s="201" t="s">
        <v>74</v>
      </c>
      <c r="E85" s="202" t="s">
        <v>421</v>
      </c>
      <c r="F85" s="202" t="s">
        <v>422</v>
      </c>
      <c r="G85" s="200"/>
      <c r="H85" s="200"/>
      <c r="I85" s="203"/>
      <c r="J85" s="204">
        <f>BK85</f>
        <v>0</v>
      </c>
      <c r="K85" s="200"/>
      <c r="L85" s="205"/>
      <c r="M85" s="206"/>
      <c r="N85" s="207"/>
      <c r="O85" s="207"/>
      <c r="P85" s="208">
        <f>P86+P93+P101+P106</f>
        <v>0</v>
      </c>
      <c r="Q85" s="207"/>
      <c r="R85" s="208">
        <f>R86+R93+R101+R106</f>
        <v>0</v>
      </c>
      <c r="S85" s="207"/>
      <c r="T85" s="209">
        <f>T86+T93+T101+T106</f>
        <v>0</v>
      </c>
      <c r="U85" s="12"/>
      <c r="V85" s="12"/>
      <c r="W85" s="12"/>
      <c r="X85" s="12"/>
      <c r="Y85" s="12"/>
      <c r="Z85" s="12"/>
      <c r="AA85" s="12"/>
      <c r="AB85" s="12"/>
      <c r="AC85" s="12"/>
      <c r="AD85" s="12"/>
      <c r="AE85" s="12"/>
      <c r="AR85" s="210" t="s">
        <v>177</v>
      </c>
      <c r="AT85" s="211" t="s">
        <v>74</v>
      </c>
      <c r="AU85" s="211" t="s">
        <v>75</v>
      </c>
      <c r="AY85" s="210" t="s">
        <v>131</v>
      </c>
      <c r="BK85" s="212">
        <f>BK86+BK93+BK101+BK106</f>
        <v>0</v>
      </c>
    </row>
    <row r="86" spans="1:63" s="12" customFormat="1" ht="22.8" customHeight="1">
      <c r="A86" s="12"/>
      <c r="B86" s="199"/>
      <c r="C86" s="200"/>
      <c r="D86" s="201" t="s">
        <v>74</v>
      </c>
      <c r="E86" s="213" t="s">
        <v>423</v>
      </c>
      <c r="F86" s="213" t="s">
        <v>424</v>
      </c>
      <c r="G86" s="200"/>
      <c r="H86" s="200"/>
      <c r="I86" s="203"/>
      <c r="J86" s="214">
        <f>BK86</f>
        <v>0</v>
      </c>
      <c r="K86" s="200"/>
      <c r="L86" s="205"/>
      <c r="M86" s="206"/>
      <c r="N86" s="207"/>
      <c r="O86" s="207"/>
      <c r="P86" s="208">
        <f>SUM(P87:P92)</f>
        <v>0</v>
      </c>
      <c r="Q86" s="207"/>
      <c r="R86" s="208">
        <f>SUM(R87:R92)</f>
        <v>0</v>
      </c>
      <c r="S86" s="207"/>
      <c r="T86" s="209">
        <f>SUM(T87:T92)</f>
        <v>0</v>
      </c>
      <c r="U86" s="12"/>
      <c r="V86" s="12"/>
      <c r="W86" s="12"/>
      <c r="X86" s="12"/>
      <c r="Y86" s="12"/>
      <c r="Z86" s="12"/>
      <c r="AA86" s="12"/>
      <c r="AB86" s="12"/>
      <c r="AC86" s="12"/>
      <c r="AD86" s="12"/>
      <c r="AE86" s="12"/>
      <c r="AR86" s="210" t="s">
        <v>177</v>
      </c>
      <c r="AT86" s="211" t="s">
        <v>74</v>
      </c>
      <c r="AU86" s="211" t="s">
        <v>82</v>
      </c>
      <c r="AY86" s="210" t="s">
        <v>131</v>
      </c>
      <c r="BK86" s="212">
        <f>SUM(BK87:BK92)</f>
        <v>0</v>
      </c>
    </row>
    <row r="87" spans="1:65" s="2" customFormat="1" ht="16.5" customHeight="1">
      <c r="A87" s="41"/>
      <c r="B87" s="42"/>
      <c r="C87" s="215" t="s">
        <v>82</v>
      </c>
      <c r="D87" s="215" t="s">
        <v>133</v>
      </c>
      <c r="E87" s="216" t="s">
        <v>425</v>
      </c>
      <c r="F87" s="217" t="s">
        <v>426</v>
      </c>
      <c r="G87" s="218" t="s">
        <v>427</v>
      </c>
      <c r="H87" s="219">
        <v>1</v>
      </c>
      <c r="I87" s="220"/>
      <c r="J87" s="221">
        <f>ROUND(I87*H87,2)</f>
        <v>0</v>
      </c>
      <c r="K87" s="217" t="s">
        <v>137</v>
      </c>
      <c r="L87" s="47"/>
      <c r="M87" s="222" t="s">
        <v>19</v>
      </c>
      <c r="N87" s="223" t="s">
        <v>46</v>
      </c>
      <c r="O87" s="87"/>
      <c r="P87" s="224">
        <f>O87*H87</f>
        <v>0</v>
      </c>
      <c r="Q87" s="224">
        <v>0</v>
      </c>
      <c r="R87" s="224">
        <f>Q87*H87</f>
        <v>0</v>
      </c>
      <c r="S87" s="224">
        <v>0</v>
      </c>
      <c r="T87" s="225">
        <f>S87*H87</f>
        <v>0</v>
      </c>
      <c r="U87" s="41"/>
      <c r="V87" s="41"/>
      <c r="W87" s="41"/>
      <c r="X87" s="41"/>
      <c r="Y87" s="41"/>
      <c r="Z87" s="41"/>
      <c r="AA87" s="41"/>
      <c r="AB87" s="41"/>
      <c r="AC87" s="41"/>
      <c r="AD87" s="41"/>
      <c r="AE87" s="41"/>
      <c r="AR87" s="226" t="s">
        <v>428</v>
      </c>
      <c r="AT87" s="226" t="s">
        <v>133</v>
      </c>
      <c r="AU87" s="226" t="s">
        <v>84</v>
      </c>
      <c r="AY87" s="20" t="s">
        <v>131</v>
      </c>
      <c r="BE87" s="227">
        <f>IF(N87="základní",J87,0)</f>
        <v>0</v>
      </c>
      <c r="BF87" s="227">
        <f>IF(N87="snížená",J87,0)</f>
        <v>0</v>
      </c>
      <c r="BG87" s="227">
        <f>IF(N87="zákl. přenesená",J87,0)</f>
        <v>0</v>
      </c>
      <c r="BH87" s="227">
        <f>IF(N87="sníž. přenesená",J87,0)</f>
        <v>0</v>
      </c>
      <c r="BI87" s="227">
        <f>IF(N87="nulová",J87,0)</f>
        <v>0</v>
      </c>
      <c r="BJ87" s="20" t="s">
        <v>82</v>
      </c>
      <c r="BK87" s="227">
        <f>ROUND(I87*H87,2)</f>
        <v>0</v>
      </c>
      <c r="BL87" s="20" t="s">
        <v>428</v>
      </c>
      <c r="BM87" s="226" t="s">
        <v>429</v>
      </c>
    </row>
    <row r="88" spans="1:47" s="2" customFormat="1" ht="12">
      <c r="A88" s="41"/>
      <c r="B88" s="42"/>
      <c r="C88" s="43"/>
      <c r="D88" s="228" t="s">
        <v>140</v>
      </c>
      <c r="E88" s="43"/>
      <c r="F88" s="229" t="s">
        <v>426</v>
      </c>
      <c r="G88" s="43"/>
      <c r="H88" s="43"/>
      <c r="I88" s="230"/>
      <c r="J88" s="43"/>
      <c r="K88" s="43"/>
      <c r="L88" s="47"/>
      <c r="M88" s="231"/>
      <c r="N88" s="232"/>
      <c r="O88" s="87"/>
      <c r="P88" s="87"/>
      <c r="Q88" s="87"/>
      <c r="R88" s="87"/>
      <c r="S88" s="87"/>
      <c r="T88" s="88"/>
      <c r="U88" s="41"/>
      <c r="V88" s="41"/>
      <c r="W88" s="41"/>
      <c r="X88" s="41"/>
      <c r="Y88" s="41"/>
      <c r="Z88" s="41"/>
      <c r="AA88" s="41"/>
      <c r="AB88" s="41"/>
      <c r="AC88" s="41"/>
      <c r="AD88" s="41"/>
      <c r="AE88" s="41"/>
      <c r="AT88" s="20" t="s">
        <v>140</v>
      </c>
      <c r="AU88" s="20" t="s">
        <v>84</v>
      </c>
    </row>
    <row r="89" spans="1:47" s="2" customFormat="1" ht="12">
      <c r="A89" s="41"/>
      <c r="B89" s="42"/>
      <c r="C89" s="43"/>
      <c r="D89" s="233" t="s">
        <v>142</v>
      </c>
      <c r="E89" s="43"/>
      <c r="F89" s="234" t="s">
        <v>430</v>
      </c>
      <c r="G89" s="43"/>
      <c r="H89" s="43"/>
      <c r="I89" s="230"/>
      <c r="J89" s="43"/>
      <c r="K89" s="43"/>
      <c r="L89" s="47"/>
      <c r="M89" s="231"/>
      <c r="N89" s="232"/>
      <c r="O89" s="87"/>
      <c r="P89" s="87"/>
      <c r="Q89" s="87"/>
      <c r="R89" s="87"/>
      <c r="S89" s="87"/>
      <c r="T89" s="88"/>
      <c r="U89" s="41"/>
      <c r="V89" s="41"/>
      <c r="W89" s="41"/>
      <c r="X89" s="41"/>
      <c r="Y89" s="41"/>
      <c r="Z89" s="41"/>
      <c r="AA89" s="41"/>
      <c r="AB89" s="41"/>
      <c r="AC89" s="41"/>
      <c r="AD89" s="41"/>
      <c r="AE89" s="41"/>
      <c r="AT89" s="20" t="s">
        <v>142</v>
      </c>
      <c r="AU89" s="20" t="s">
        <v>84</v>
      </c>
    </row>
    <row r="90" spans="1:65" s="2" customFormat="1" ht="16.5" customHeight="1">
      <c r="A90" s="41"/>
      <c r="B90" s="42"/>
      <c r="C90" s="215" t="s">
        <v>84</v>
      </c>
      <c r="D90" s="215" t="s">
        <v>133</v>
      </c>
      <c r="E90" s="216" t="s">
        <v>431</v>
      </c>
      <c r="F90" s="217" t="s">
        <v>432</v>
      </c>
      <c r="G90" s="218" t="s">
        <v>427</v>
      </c>
      <c r="H90" s="219">
        <v>1</v>
      </c>
      <c r="I90" s="220"/>
      <c r="J90" s="221">
        <f>ROUND(I90*H90,2)</f>
        <v>0</v>
      </c>
      <c r="K90" s="217" t="s">
        <v>137</v>
      </c>
      <c r="L90" s="47"/>
      <c r="M90" s="222" t="s">
        <v>19</v>
      </c>
      <c r="N90" s="223" t="s">
        <v>46</v>
      </c>
      <c r="O90" s="87"/>
      <c r="P90" s="224">
        <f>O90*H90</f>
        <v>0</v>
      </c>
      <c r="Q90" s="224">
        <v>0</v>
      </c>
      <c r="R90" s="224">
        <f>Q90*H90</f>
        <v>0</v>
      </c>
      <c r="S90" s="224">
        <v>0</v>
      </c>
      <c r="T90" s="225">
        <f>S90*H90</f>
        <v>0</v>
      </c>
      <c r="U90" s="41"/>
      <c r="V90" s="41"/>
      <c r="W90" s="41"/>
      <c r="X90" s="41"/>
      <c r="Y90" s="41"/>
      <c r="Z90" s="41"/>
      <c r="AA90" s="41"/>
      <c r="AB90" s="41"/>
      <c r="AC90" s="41"/>
      <c r="AD90" s="41"/>
      <c r="AE90" s="41"/>
      <c r="AR90" s="226" t="s">
        <v>428</v>
      </c>
      <c r="AT90" s="226" t="s">
        <v>133</v>
      </c>
      <c r="AU90" s="226" t="s">
        <v>84</v>
      </c>
      <c r="AY90" s="20" t="s">
        <v>131</v>
      </c>
      <c r="BE90" s="227">
        <f>IF(N90="základní",J90,0)</f>
        <v>0</v>
      </c>
      <c r="BF90" s="227">
        <f>IF(N90="snížená",J90,0)</f>
        <v>0</v>
      </c>
      <c r="BG90" s="227">
        <f>IF(N90="zákl. přenesená",J90,0)</f>
        <v>0</v>
      </c>
      <c r="BH90" s="227">
        <f>IF(N90="sníž. přenesená",J90,0)</f>
        <v>0</v>
      </c>
      <c r="BI90" s="227">
        <f>IF(N90="nulová",J90,0)</f>
        <v>0</v>
      </c>
      <c r="BJ90" s="20" t="s">
        <v>82</v>
      </c>
      <c r="BK90" s="227">
        <f>ROUND(I90*H90,2)</f>
        <v>0</v>
      </c>
      <c r="BL90" s="20" t="s">
        <v>428</v>
      </c>
      <c r="BM90" s="226" t="s">
        <v>433</v>
      </c>
    </row>
    <row r="91" spans="1:47" s="2" customFormat="1" ht="12">
      <c r="A91" s="41"/>
      <c r="B91" s="42"/>
      <c r="C91" s="43"/>
      <c r="D91" s="228" t="s">
        <v>140</v>
      </c>
      <c r="E91" s="43"/>
      <c r="F91" s="229" t="s">
        <v>432</v>
      </c>
      <c r="G91" s="43"/>
      <c r="H91" s="43"/>
      <c r="I91" s="230"/>
      <c r="J91" s="43"/>
      <c r="K91" s="43"/>
      <c r="L91" s="47"/>
      <c r="M91" s="231"/>
      <c r="N91" s="232"/>
      <c r="O91" s="87"/>
      <c r="P91" s="87"/>
      <c r="Q91" s="87"/>
      <c r="R91" s="87"/>
      <c r="S91" s="87"/>
      <c r="T91" s="88"/>
      <c r="U91" s="41"/>
      <c r="V91" s="41"/>
      <c r="W91" s="41"/>
      <c r="X91" s="41"/>
      <c r="Y91" s="41"/>
      <c r="Z91" s="41"/>
      <c r="AA91" s="41"/>
      <c r="AB91" s="41"/>
      <c r="AC91" s="41"/>
      <c r="AD91" s="41"/>
      <c r="AE91" s="41"/>
      <c r="AT91" s="20" t="s">
        <v>140</v>
      </c>
      <c r="AU91" s="20" t="s">
        <v>84</v>
      </c>
    </row>
    <row r="92" spans="1:47" s="2" customFormat="1" ht="12">
      <c r="A92" s="41"/>
      <c r="B92" s="42"/>
      <c r="C92" s="43"/>
      <c r="D92" s="233" t="s">
        <v>142</v>
      </c>
      <c r="E92" s="43"/>
      <c r="F92" s="234" t="s">
        <v>434</v>
      </c>
      <c r="G92" s="43"/>
      <c r="H92" s="43"/>
      <c r="I92" s="230"/>
      <c r="J92" s="43"/>
      <c r="K92" s="43"/>
      <c r="L92" s="47"/>
      <c r="M92" s="231"/>
      <c r="N92" s="232"/>
      <c r="O92" s="87"/>
      <c r="P92" s="87"/>
      <c r="Q92" s="87"/>
      <c r="R92" s="87"/>
      <c r="S92" s="87"/>
      <c r="T92" s="88"/>
      <c r="U92" s="41"/>
      <c r="V92" s="41"/>
      <c r="W92" s="41"/>
      <c r="X92" s="41"/>
      <c r="Y92" s="41"/>
      <c r="Z92" s="41"/>
      <c r="AA92" s="41"/>
      <c r="AB92" s="41"/>
      <c r="AC92" s="41"/>
      <c r="AD92" s="41"/>
      <c r="AE92" s="41"/>
      <c r="AT92" s="20" t="s">
        <v>142</v>
      </c>
      <c r="AU92" s="20" t="s">
        <v>84</v>
      </c>
    </row>
    <row r="93" spans="1:63" s="12" customFormat="1" ht="22.8" customHeight="1">
      <c r="A93" s="12"/>
      <c r="B93" s="199"/>
      <c r="C93" s="200"/>
      <c r="D93" s="201" t="s">
        <v>74</v>
      </c>
      <c r="E93" s="213" t="s">
        <v>435</v>
      </c>
      <c r="F93" s="213" t="s">
        <v>436</v>
      </c>
      <c r="G93" s="200"/>
      <c r="H93" s="200"/>
      <c r="I93" s="203"/>
      <c r="J93" s="214">
        <f>BK93</f>
        <v>0</v>
      </c>
      <c r="K93" s="200"/>
      <c r="L93" s="205"/>
      <c r="M93" s="206"/>
      <c r="N93" s="207"/>
      <c r="O93" s="207"/>
      <c r="P93" s="208">
        <f>SUM(P94:P100)</f>
        <v>0</v>
      </c>
      <c r="Q93" s="207"/>
      <c r="R93" s="208">
        <f>SUM(R94:R100)</f>
        <v>0</v>
      </c>
      <c r="S93" s="207"/>
      <c r="T93" s="209">
        <f>SUM(T94:T100)</f>
        <v>0</v>
      </c>
      <c r="U93" s="12"/>
      <c r="V93" s="12"/>
      <c r="W93" s="12"/>
      <c r="X93" s="12"/>
      <c r="Y93" s="12"/>
      <c r="Z93" s="12"/>
      <c r="AA93" s="12"/>
      <c r="AB93" s="12"/>
      <c r="AC93" s="12"/>
      <c r="AD93" s="12"/>
      <c r="AE93" s="12"/>
      <c r="AR93" s="210" t="s">
        <v>177</v>
      </c>
      <c r="AT93" s="211" t="s">
        <v>74</v>
      </c>
      <c r="AU93" s="211" t="s">
        <v>82</v>
      </c>
      <c r="AY93" s="210" t="s">
        <v>131</v>
      </c>
      <c r="BK93" s="212">
        <f>SUM(BK94:BK100)</f>
        <v>0</v>
      </c>
    </row>
    <row r="94" spans="1:65" s="2" customFormat="1" ht="16.5" customHeight="1">
      <c r="A94" s="41"/>
      <c r="B94" s="42"/>
      <c r="C94" s="215" t="s">
        <v>157</v>
      </c>
      <c r="D94" s="215" t="s">
        <v>133</v>
      </c>
      <c r="E94" s="216" t="s">
        <v>437</v>
      </c>
      <c r="F94" s="217" t="s">
        <v>438</v>
      </c>
      <c r="G94" s="218" t="s">
        <v>439</v>
      </c>
      <c r="H94" s="219">
        <v>1</v>
      </c>
      <c r="I94" s="220"/>
      <c r="J94" s="221">
        <f>ROUND(I94*H94,2)</f>
        <v>0</v>
      </c>
      <c r="K94" s="217" t="s">
        <v>137</v>
      </c>
      <c r="L94" s="47"/>
      <c r="M94" s="222" t="s">
        <v>19</v>
      </c>
      <c r="N94" s="223" t="s">
        <v>46</v>
      </c>
      <c r="O94" s="87"/>
      <c r="P94" s="224">
        <f>O94*H94</f>
        <v>0</v>
      </c>
      <c r="Q94" s="224">
        <v>0</v>
      </c>
      <c r="R94" s="224">
        <f>Q94*H94</f>
        <v>0</v>
      </c>
      <c r="S94" s="224">
        <v>0</v>
      </c>
      <c r="T94" s="225">
        <f>S94*H94</f>
        <v>0</v>
      </c>
      <c r="U94" s="41"/>
      <c r="V94" s="41"/>
      <c r="W94" s="41"/>
      <c r="X94" s="41"/>
      <c r="Y94" s="41"/>
      <c r="Z94" s="41"/>
      <c r="AA94" s="41"/>
      <c r="AB94" s="41"/>
      <c r="AC94" s="41"/>
      <c r="AD94" s="41"/>
      <c r="AE94" s="41"/>
      <c r="AR94" s="226" t="s">
        <v>428</v>
      </c>
      <c r="AT94" s="226" t="s">
        <v>133</v>
      </c>
      <c r="AU94" s="226" t="s">
        <v>84</v>
      </c>
      <c r="AY94" s="20" t="s">
        <v>131</v>
      </c>
      <c r="BE94" s="227">
        <f>IF(N94="základní",J94,0)</f>
        <v>0</v>
      </c>
      <c r="BF94" s="227">
        <f>IF(N94="snížená",J94,0)</f>
        <v>0</v>
      </c>
      <c r="BG94" s="227">
        <f>IF(N94="zákl. přenesená",J94,0)</f>
        <v>0</v>
      </c>
      <c r="BH94" s="227">
        <f>IF(N94="sníž. přenesená",J94,0)</f>
        <v>0</v>
      </c>
      <c r="BI94" s="227">
        <f>IF(N94="nulová",J94,0)</f>
        <v>0</v>
      </c>
      <c r="BJ94" s="20" t="s">
        <v>82</v>
      </c>
      <c r="BK94" s="227">
        <f>ROUND(I94*H94,2)</f>
        <v>0</v>
      </c>
      <c r="BL94" s="20" t="s">
        <v>428</v>
      </c>
      <c r="BM94" s="226" t="s">
        <v>440</v>
      </c>
    </row>
    <row r="95" spans="1:47" s="2" customFormat="1" ht="12">
      <c r="A95" s="41"/>
      <c r="B95" s="42"/>
      <c r="C95" s="43"/>
      <c r="D95" s="228" t="s">
        <v>140</v>
      </c>
      <c r="E95" s="43"/>
      <c r="F95" s="229" t="s">
        <v>438</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20" t="s">
        <v>140</v>
      </c>
      <c r="AU95" s="20" t="s">
        <v>84</v>
      </c>
    </row>
    <row r="96" spans="1:47" s="2" customFormat="1" ht="12">
      <c r="A96" s="41"/>
      <c r="B96" s="42"/>
      <c r="C96" s="43"/>
      <c r="D96" s="233" t="s">
        <v>142</v>
      </c>
      <c r="E96" s="43"/>
      <c r="F96" s="234" t="s">
        <v>441</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20" t="s">
        <v>142</v>
      </c>
      <c r="AU96" s="20" t="s">
        <v>84</v>
      </c>
    </row>
    <row r="97" spans="1:65" s="2" customFormat="1" ht="16.5" customHeight="1">
      <c r="A97" s="41"/>
      <c r="B97" s="42"/>
      <c r="C97" s="215" t="s">
        <v>138</v>
      </c>
      <c r="D97" s="215" t="s">
        <v>133</v>
      </c>
      <c r="E97" s="216" t="s">
        <v>442</v>
      </c>
      <c r="F97" s="217" t="s">
        <v>436</v>
      </c>
      <c r="G97" s="218" t="s">
        <v>19</v>
      </c>
      <c r="H97" s="219">
        <v>1</v>
      </c>
      <c r="I97" s="220"/>
      <c r="J97" s="221">
        <f>ROUND(I97*H97,2)</f>
        <v>0</v>
      </c>
      <c r="K97" s="217" t="s">
        <v>137</v>
      </c>
      <c r="L97" s="47"/>
      <c r="M97" s="222" t="s">
        <v>19</v>
      </c>
      <c r="N97" s="223" t="s">
        <v>46</v>
      </c>
      <c r="O97" s="87"/>
      <c r="P97" s="224">
        <f>O97*H97</f>
        <v>0</v>
      </c>
      <c r="Q97" s="224">
        <v>0</v>
      </c>
      <c r="R97" s="224">
        <f>Q97*H97</f>
        <v>0</v>
      </c>
      <c r="S97" s="224">
        <v>0</v>
      </c>
      <c r="T97" s="225">
        <f>S97*H97</f>
        <v>0</v>
      </c>
      <c r="U97" s="41"/>
      <c r="V97" s="41"/>
      <c r="W97" s="41"/>
      <c r="X97" s="41"/>
      <c r="Y97" s="41"/>
      <c r="Z97" s="41"/>
      <c r="AA97" s="41"/>
      <c r="AB97" s="41"/>
      <c r="AC97" s="41"/>
      <c r="AD97" s="41"/>
      <c r="AE97" s="41"/>
      <c r="AR97" s="226" t="s">
        <v>428</v>
      </c>
      <c r="AT97" s="226" t="s">
        <v>133</v>
      </c>
      <c r="AU97" s="226" t="s">
        <v>84</v>
      </c>
      <c r="AY97" s="20" t="s">
        <v>131</v>
      </c>
      <c r="BE97" s="227">
        <f>IF(N97="základní",J97,0)</f>
        <v>0</v>
      </c>
      <c r="BF97" s="227">
        <f>IF(N97="snížená",J97,0)</f>
        <v>0</v>
      </c>
      <c r="BG97" s="227">
        <f>IF(N97="zákl. přenesená",J97,0)</f>
        <v>0</v>
      </c>
      <c r="BH97" s="227">
        <f>IF(N97="sníž. přenesená",J97,0)</f>
        <v>0</v>
      </c>
      <c r="BI97" s="227">
        <f>IF(N97="nulová",J97,0)</f>
        <v>0</v>
      </c>
      <c r="BJ97" s="20" t="s">
        <v>82</v>
      </c>
      <c r="BK97" s="227">
        <f>ROUND(I97*H97,2)</f>
        <v>0</v>
      </c>
      <c r="BL97" s="20" t="s">
        <v>428</v>
      </c>
      <c r="BM97" s="226" t="s">
        <v>443</v>
      </c>
    </row>
    <row r="98" spans="1:47" s="2" customFormat="1" ht="12">
      <c r="A98" s="41"/>
      <c r="B98" s="42"/>
      <c r="C98" s="43"/>
      <c r="D98" s="228" t="s">
        <v>140</v>
      </c>
      <c r="E98" s="43"/>
      <c r="F98" s="229" t="s">
        <v>436</v>
      </c>
      <c r="G98" s="43"/>
      <c r="H98" s="43"/>
      <c r="I98" s="230"/>
      <c r="J98" s="43"/>
      <c r="K98" s="43"/>
      <c r="L98" s="47"/>
      <c r="M98" s="231"/>
      <c r="N98" s="232"/>
      <c r="O98" s="87"/>
      <c r="P98" s="87"/>
      <c r="Q98" s="87"/>
      <c r="R98" s="87"/>
      <c r="S98" s="87"/>
      <c r="T98" s="88"/>
      <c r="U98" s="41"/>
      <c r="V98" s="41"/>
      <c r="W98" s="41"/>
      <c r="X98" s="41"/>
      <c r="Y98" s="41"/>
      <c r="Z98" s="41"/>
      <c r="AA98" s="41"/>
      <c r="AB98" s="41"/>
      <c r="AC98" s="41"/>
      <c r="AD98" s="41"/>
      <c r="AE98" s="41"/>
      <c r="AT98" s="20" t="s">
        <v>140</v>
      </c>
      <c r="AU98" s="20" t="s">
        <v>84</v>
      </c>
    </row>
    <row r="99" spans="1:47" s="2" customFormat="1" ht="12">
      <c r="A99" s="41"/>
      <c r="B99" s="42"/>
      <c r="C99" s="43"/>
      <c r="D99" s="233" t="s">
        <v>142</v>
      </c>
      <c r="E99" s="43"/>
      <c r="F99" s="234" t="s">
        <v>444</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142</v>
      </c>
      <c r="AU99" s="20" t="s">
        <v>84</v>
      </c>
    </row>
    <row r="100" spans="1:47" s="2" customFormat="1" ht="12">
      <c r="A100" s="41"/>
      <c r="B100" s="42"/>
      <c r="C100" s="43"/>
      <c r="D100" s="228" t="s">
        <v>308</v>
      </c>
      <c r="E100" s="43"/>
      <c r="F100" s="288" t="s">
        <v>445</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20" t="s">
        <v>308</v>
      </c>
      <c r="AU100" s="20" t="s">
        <v>84</v>
      </c>
    </row>
    <row r="101" spans="1:63" s="12" customFormat="1" ht="22.8" customHeight="1">
      <c r="A101" s="12"/>
      <c r="B101" s="199"/>
      <c r="C101" s="200"/>
      <c r="D101" s="201" t="s">
        <v>74</v>
      </c>
      <c r="E101" s="213" t="s">
        <v>446</v>
      </c>
      <c r="F101" s="213" t="s">
        <v>447</v>
      </c>
      <c r="G101" s="200"/>
      <c r="H101" s="200"/>
      <c r="I101" s="203"/>
      <c r="J101" s="214">
        <f>BK101</f>
        <v>0</v>
      </c>
      <c r="K101" s="200"/>
      <c r="L101" s="205"/>
      <c r="M101" s="206"/>
      <c r="N101" s="207"/>
      <c r="O101" s="207"/>
      <c r="P101" s="208">
        <f>SUM(P102:P105)</f>
        <v>0</v>
      </c>
      <c r="Q101" s="207"/>
      <c r="R101" s="208">
        <f>SUM(R102:R105)</f>
        <v>0</v>
      </c>
      <c r="S101" s="207"/>
      <c r="T101" s="209">
        <f>SUM(T102:T105)</f>
        <v>0</v>
      </c>
      <c r="U101" s="12"/>
      <c r="V101" s="12"/>
      <c r="W101" s="12"/>
      <c r="X101" s="12"/>
      <c r="Y101" s="12"/>
      <c r="Z101" s="12"/>
      <c r="AA101" s="12"/>
      <c r="AB101" s="12"/>
      <c r="AC101" s="12"/>
      <c r="AD101" s="12"/>
      <c r="AE101" s="12"/>
      <c r="AR101" s="210" t="s">
        <v>177</v>
      </c>
      <c r="AT101" s="211" t="s">
        <v>74</v>
      </c>
      <c r="AU101" s="211" t="s">
        <v>82</v>
      </c>
      <c r="AY101" s="210" t="s">
        <v>131</v>
      </c>
      <c r="BK101" s="212">
        <f>SUM(BK102:BK105)</f>
        <v>0</v>
      </c>
    </row>
    <row r="102" spans="1:65" s="2" customFormat="1" ht="16.5" customHeight="1">
      <c r="A102" s="41"/>
      <c r="B102" s="42"/>
      <c r="C102" s="215" t="s">
        <v>177</v>
      </c>
      <c r="D102" s="215" t="s">
        <v>133</v>
      </c>
      <c r="E102" s="216" t="s">
        <v>448</v>
      </c>
      <c r="F102" s="217" t="s">
        <v>449</v>
      </c>
      <c r="G102" s="218" t="s">
        <v>19</v>
      </c>
      <c r="H102" s="219">
        <v>1</v>
      </c>
      <c r="I102" s="220"/>
      <c r="J102" s="221">
        <f>ROUND(I102*H102,2)</f>
        <v>0</v>
      </c>
      <c r="K102" s="217" t="s">
        <v>137</v>
      </c>
      <c r="L102" s="47"/>
      <c r="M102" s="222" t="s">
        <v>19</v>
      </c>
      <c r="N102" s="223" t="s">
        <v>46</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428</v>
      </c>
      <c r="AT102" s="226" t="s">
        <v>133</v>
      </c>
      <c r="AU102" s="226" t="s">
        <v>84</v>
      </c>
      <c r="AY102" s="20" t="s">
        <v>131</v>
      </c>
      <c r="BE102" s="227">
        <f>IF(N102="základní",J102,0)</f>
        <v>0</v>
      </c>
      <c r="BF102" s="227">
        <f>IF(N102="snížená",J102,0)</f>
        <v>0</v>
      </c>
      <c r="BG102" s="227">
        <f>IF(N102="zákl. přenesená",J102,0)</f>
        <v>0</v>
      </c>
      <c r="BH102" s="227">
        <f>IF(N102="sníž. přenesená",J102,0)</f>
        <v>0</v>
      </c>
      <c r="BI102" s="227">
        <f>IF(N102="nulová",J102,0)</f>
        <v>0</v>
      </c>
      <c r="BJ102" s="20" t="s">
        <v>82</v>
      </c>
      <c r="BK102" s="227">
        <f>ROUND(I102*H102,2)</f>
        <v>0</v>
      </c>
      <c r="BL102" s="20" t="s">
        <v>428</v>
      </c>
      <c r="BM102" s="226" t="s">
        <v>450</v>
      </c>
    </row>
    <row r="103" spans="1:47" s="2" customFormat="1" ht="12">
      <c r="A103" s="41"/>
      <c r="B103" s="42"/>
      <c r="C103" s="43"/>
      <c r="D103" s="228" t="s">
        <v>140</v>
      </c>
      <c r="E103" s="43"/>
      <c r="F103" s="229" t="s">
        <v>449</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140</v>
      </c>
      <c r="AU103" s="20" t="s">
        <v>84</v>
      </c>
    </row>
    <row r="104" spans="1:47" s="2" customFormat="1" ht="12">
      <c r="A104" s="41"/>
      <c r="B104" s="42"/>
      <c r="C104" s="43"/>
      <c r="D104" s="233" t="s">
        <v>142</v>
      </c>
      <c r="E104" s="43"/>
      <c r="F104" s="234" t="s">
        <v>451</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20" t="s">
        <v>142</v>
      </c>
      <c r="AU104" s="20" t="s">
        <v>84</v>
      </c>
    </row>
    <row r="105" spans="1:47" s="2" customFormat="1" ht="12">
      <c r="A105" s="41"/>
      <c r="B105" s="42"/>
      <c r="C105" s="43"/>
      <c r="D105" s="228" t="s">
        <v>308</v>
      </c>
      <c r="E105" s="43"/>
      <c r="F105" s="288" t="s">
        <v>452</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20" t="s">
        <v>308</v>
      </c>
      <c r="AU105" s="20" t="s">
        <v>84</v>
      </c>
    </row>
    <row r="106" spans="1:63" s="12" customFormat="1" ht="22.8" customHeight="1">
      <c r="A106" s="12"/>
      <c r="B106" s="199"/>
      <c r="C106" s="200"/>
      <c r="D106" s="201" t="s">
        <v>74</v>
      </c>
      <c r="E106" s="213" t="s">
        <v>453</v>
      </c>
      <c r="F106" s="213" t="s">
        <v>454</v>
      </c>
      <c r="G106" s="200"/>
      <c r="H106" s="200"/>
      <c r="I106" s="203"/>
      <c r="J106" s="214">
        <f>BK106</f>
        <v>0</v>
      </c>
      <c r="K106" s="200"/>
      <c r="L106" s="205"/>
      <c r="M106" s="206"/>
      <c r="N106" s="207"/>
      <c r="O106" s="207"/>
      <c r="P106" s="208">
        <f>SUM(P107:P110)</f>
        <v>0</v>
      </c>
      <c r="Q106" s="207"/>
      <c r="R106" s="208">
        <f>SUM(R107:R110)</f>
        <v>0</v>
      </c>
      <c r="S106" s="207"/>
      <c r="T106" s="209">
        <f>SUM(T107:T110)</f>
        <v>0</v>
      </c>
      <c r="U106" s="12"/>
      <c r="V106" s="12"/>
      <c r="W106" s="12"/>
      <c r="X106" s="12"/>
      <c r="Y106" s="12"/>
      <c r="Z106" s="12"/>
      <c r="AA106" s="12"/>
      <c r="AB106" s="12"/>
      <c r="AC106" s="12"/>
      <c r="AD106" s="12"/>
      <c r="AE106" s="12"/>
      <c r="AR106" s="210" t="s">
        <v>177</v>
      </c>
      <c r="AT106" s="211" t="s">
        <v>74</v>
      </c>
      <c r="AU106" s="211" t="s">
        <v>82</v>
      </c>
      <c r="AY106" s="210" t="s">
        <v>131</v>
      </c>
      <c r="BK106" s="212">
        <f>SUM(BK107:BK110)</f>
        <v>0</v>
      </c>
    </row>
    <row r="107" spans="1:65" s="2" customFormat="1" ht="16.5" customHeight="1">
      <c r="A107" s="41"/>
      <c r="B107" s="42"/>
      <c r="C107" s="215" t="s">
        <v>186</v>
      </c>
      <c r="D107" s="215" t="s">
        <v>133</v>
      </c>
      <c r="E107" s="216" t="s">
        <v>455</v>
      </c>
      <c r="F107" s="217" t="s">
        <v>456</v>
      </c>
      <c r="G107" s="218" t="s">
        <v>427</v>
      </c>
      <c r="H107" s="219">
        <v>1</v>
      </c>
      <c r="I107" s="220"/>
      <c r="J107" s="221">
        <f>ROUND(I107*H107,2)</f>
        <v>0</v>
      </c>
      <c r="K107" s="217" t="s">
        <v>137</v>
      </c>
      <c r="L107" s="47"/>
      <c r="M107" s="222" t="s">
        <v>19</v>
      </c>
      <c r="N107" s="223" t="s">
        <v>46</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428</v>
      </c>
      <c r="AT107" s="226" t="s">
        <v>133</v>
      </c>
      <c r="AU107" s="226" t="s">
        <v>84</v>
      </c>
      <c r="AY107" s="20" t="s">
        <v>131</v>
      </c>
      <c r="BE107" s="227">
        <f>IF(N107="základní",J107,0)</f>
        <v>0</v>
      </c>
      <c r="BF107" s="227">
        <f>IF(N107="snížená",J107,0)</f>
        <v>0</v>
      </c>
      <c r="BG107" s="227">
        <f>IF(N107="zákl. přenesená",J107,0)</f>
        <v>0</v>
      </c>
      <c r="BH107" s="227">
        <f>IF(N107="sníž. přenesená",J107,0)</f>
        <v>0</v>
      </c>
      <c r="BI107" s="227">
        <f>IF(N107="nulová",J107,0)</f>
        <v>0</v>
      </c>
      <c r="BJ107" s="20" t="s">
        <v>82</v>
      </c>
      <c r="BK107" s="227">
        <f>ROUND(I107*H107,2)</f>
        <v>0</v>
      </c>
      <c r="BL107" s="20" t="s">
        <v>428</v>
      </c>
      <c r="BM107" s="226" t="s">
        <v>457</v>
      </c>
    </row>
    <row r="108" spans="1:47" s="2" customFormat="1" ht="12">
      <c r="A108" s="41"/>
      <c r="B108" s="42"/>
      <c r="C108" s="43"/>
      <c r="D108" s="228" t="s">
        <v>140</v>
      </c>
      <c r="E108" s="43"/>
      <c r="F108" s="229" t="s">
        <v>456</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20" t="s">
        <v>140</v>
      </c>
      <c r="AU108" s="20" t="s">
        <v>84</v>
      </c>
    </row>
    <row r="109" spans="1:47" s="2" customFormat="1" ht="12">
      <c r="A109" s="41"/>
      <c r="B109" s="42"/>
      <c r="C109" s="43"/>
      <c r="D109" s="233" t="s">
        <v>142</v>
      </c>
      <c r="E109" s="43"/>
      <c r="F109" s="234" t="s">
        <v>458</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142</v>
      </c>
      <c r="AU109" s="20" t="s">
        <v>84</v>
      </c>
    </row>
    <row r="110" spans="1:47" s="2" customFormat="1" ht="12">
      <c r="A110" s="41"/>
      <c r="B110" s="42"/>
      <c r="C110" s="43"/>
      <c r="D110" s="228" t="s">
        <v>308</v>
      </c>
      <c r="E110" s="43"/>
      <c r="F110" s="288" t="s">
        <v>459</v>
      </c>
      <c r="G110" s="43"/>
      <c r="H110" s="43"/>
      <c r="I110" s="230"/>
      <c r="J110" s="43"/>
      <c r="K110" s="43"/>
      <c r="L110" s="47"/>
      <c r="M110" s="289"/>
      <c r="N110" s="290"/>
      <c r="O110" s="291"/>
      <c r="P110" s="291"/>
      <c r="Q110" s="291"/>
      <c r="R110" s="291"/>
      <c r="S110" s="291"/>
      <c r="T110" s="292"/>
      <c r="U110" s="41"/>
      <c r="V110" s="41"/>
      <c r="W110" s="41"/>
      <c r="X110" s="41"/>
      <c r="Y110" s="41"/>
      <c r="Z110" s="41"/>
      <c r="AA110" s="41"/>
      <c r="AB110" s="41"/>
      <c r="AC110" s="41"/>
      <c r="AD110" s="41"/>
      <c r="AE110" s="41"/>
      <c r="AT110" s="20" t="s">
        <v>308</v>
      </c>
      <c r="AU110" s="20" t="s">
        <v>84</v>
      </c>
    </row>
    <row r="111" spans="1:31" s="2" customFormat="1" ht="6.95" customHeight="1">
      <c r="A111" s="41"/>
      <c r="B111" s="62"/>
      <c r="C111" s="63"/>
      <c r="D111" s="63"/>
      <c r="E111" s="63"/>
      <c r="F111" s="63"/>
      <c r="G111" s="63"/>
      <c r="H111" s="63"/>
      <c r="I111" s="63"/>
      <c r="J111" s="63"/>
      <c r="K111" s="63"/>
      <c r="L111" s="47"/>
      <c r="M111" s="41"/>
      <c r="O111" s="41"/>
      <c r="P111" s="41"/>
      <c r="Q111" s="41"/>
      <c r="R111" s="41"/>
      <c r="S111" s="41"/>
      <c r="T111" s="41"/>
      <c r="U111" s="41"/>
      <c r="V111" s="41"/>
      <c r="W111" s="41"/>
      <c r="X111" s="41"/>
      <c r="Y111" s="41"/>
      <c r="Z111" s="41"/>
      <c r="AA111" s="41"/>
      <c r="AB111" s="41"/>
      <c r="AC111" s="41"/>
      <c r="AD111" s="41"/>
      <c r="AE111" s="41"/>
    </row>
  </sheetData>
  <sheetProtection password="DCF3" sheet="1" objects="1" scenarios="1" formatColumns="0" formatRows="0" autoFilter="0"/>
  <autoFilter ref="C83:K110"/>
  <mergeCells count="9">
    <mergeCell ref="E7:H7"/>
    <mergeCell ref="E9:H9"/>
    <mergeCell ref="E18:H18"/>
    <mergeCell ref="E27:H27"/>
    <mergeCell ref="E48:H48"/>
    <mergeCell ref="E50:H50"/>
    <mergeCell ref="E74:H74"/>
    <mergeCell ref="E76:H76"/>
    <mergeCell ref="L2:V2"/>
  </mergeCells>
  <hyperlinks>
    <hyperlink ref="F89" r:id="rId1" display="https://podminky.urs.cz/item/CS_URS_2023_02/012002000"/>
    <hyperlink ref="F92" r:id="rId2" display="https://podminky.urs.cz/item/CS_URS_2023_02/013254000"/>
    <hyperlink ref="F96" r:id="rId3" display="https://podminky.urs.cz/item/CS_URS_2023_02/032803000"/>
    <hyperlink ref="F99" r:id="rId4" display="https://podminky.urs.cz/item/CS_URS_2023_02/034203000"/>
    <hyperlink ref="F104" r:id="rId5" display="https://podminky.urs.cz/item/CS_URS_2023_02/060001000"/>
    <hyperlink ref="F109" r:id="rId6" display="https://podminky.urs.cz/item/CS_URS_2023_02/076103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5.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7" customFormat="1" ht="45" customHeight="1">
      <c r="B3" s="297"/>
      <c r="C3" s="298" t="s">
        <v>460</v>
      </c>
      <c r="D3" s="298"/>
      <c r="E3" s="298"/>
      <c r="F3" s="298"/>
      <c r="G3" s="298"/>
      <c r="H3" s="298"/>
      <c r="I3" s="298"/>
      <c r="J3" s="298"/>
      <c r="K3" s="299"/>
    </row>
    <row r="4" spans="2:11" s="1" customFormat="1" ht="25.5" customHeight="1">
      <c r="B4" s="300"/>
      <c r="C4" s="301" t="s">
        <v>461</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462</v>
      </c>
      <c r="D6" s="304"/>
      <c r="E6" s="304"/>
      <c r="F6" s="304"/>
      <c r="G6" s="304"/>
      <c r="H6" s="304"/>
      <c r="I6" s="304"/>
      <c r="J6" s="304"/>
      <c r="K6" s="302"/>
    </row>
    <row r="7" spans="2:11" s="1" customFormat="1" ht="15" customHeight="1">
      <c r="B7" s="305"/>
      <c r="C7" s="304" t="s">
        <v>463</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464</v>
      </c>
      <c r="D9" s="304"/>
      <c r="E9" s="304"/>
      <c r="F9" s="304"/>
      <c r="G9" s="304"/>
      <c r="H9" s="304"/>
      <c r="I9" s="304"/>
      <c r="J9" s="304"/>
      <c r="K9" s="302"/>
    </row>
    <row r="10" spans="2:11" s="1" customFormat="1" ht="15" customHeight="1">
      <c r="B10" s="305"/>
      <c r="C10" s="304"/>
      <c r="D10" s="304" t="s">
        <v>465</v>
      </c>
      <c r="E10" s="304"/>
      <c r="F10" s="304"/>
      <c r="G10" s="304"/>
      <c r="H10" s="304"/>
      <c r="I10" s="304"/>
      <c r="J10" s="304"/>
      <c r="K10" s="302"/>
    </row>
    <row r="11" spans="2:11" s="1" customFormat="1" ht="15" customHeight="1">
      <c r="B11" s="305"/>
      <c r="C11" s="306"/>
      <c r="D11" s="304" t="s">
        <v>466</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467</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468</v>
      </c>
      <c r="E15" s="304"/>
      <c r="F15" s="304"/>
      <c r="G15" s="304"/>
      <c r="H15" s="304"/>
      <c r="I15" s="304"/>
      <c r="J15" s="304"/>
      <c r="K15" s="302"/>
    </row>
    <row r="16" spans="2:11" s="1" customFormat="1" ht="15" customHeight="1">
      <c r="B16" s="305"/>
      <c r="C16" s="306"/>
      <c r="D16" s="304" t="s">
        <v>469</v>
      </c>
      <c r="E16" s="304"/>
      <c r="F16" s="304"/>
      <c r="G16" s="304"/>
      <c r="H16" s="304"/>
      <c r="I16" s="304"/>
      <c r="J16" s="304"/>
      <c r="K16" s="302"/>
    </row>
    <row r="17" spans="2:11" s="1" customFormat="1" ht="15" customHeight="1">
      <c r="B17" s="305"/>
      <c r="C17" s="306"/>
      <c r="D17" s="304" t="s">
        <v>470</v>
      </c>
      <c r="E17" s="304"/>
      <c r="F17" s="304"/>
      <c r="G17" s="304"/>
      <c r="H17" s="304"/>
      <c r="I17" s="304"/>
      <c r="J17" s="304"/>
      <c r="K17" s="302"/>
    </row>
    <row r="18" spans="2:11" s="1" customFormat="1" ht="15" customHeight="1">
      <c r="B18" s="305"/>
      <c r="C18" s="306"/>
      <c r="D18" s="306"/>
      <c r="E18" s="308" t="s">
        <v>81</v>
      </c>
      <c r="F18" s="304" t="s">
        <v>471</v>
      </c>
      <c r="G18" s="304"/>
      <c r="H18" s="304"/>
      <c r="I18" s="304"/>
      <c r="J18" s="304"/>
      <c r="K18" s="302"/>
    </row>
    <row r="19" spans="2:11" s="1" customFormat="1" ht="15" customHeight="1">
      <c r="B19" s="305"/>
      <c r="C19" s="306"/>
      <c r="D19" s="306"/>
      <c r="E19" s="308" t="s">
        <v>472</v>
      </c>
      <c r="F19" s="304" t="s">
        <v>473</v>
      </c>
      <c r="G19" s="304"/>
      <c r="H19" s="304"/>
      <c r="I19" s="304"/>
      <c r="J19" s="304"/>
      <c r="K19" s="302"/>
    </row>
    <row r="20" spans="2:11" s="1" customFormat="1" ht="15" customHeight="1">
      <c r="B20" s="305"/>
      <c r="C20" s="306"/>
      <c r="D20" s="306"/>
      <c r="E20" s="308" t="s">
        <v>474</v>
      </c>
      <c r="F20" s="304" t="s">
        <v>475</v>
      </c>
      <c r="G20" s="304"/>
      <c r="H20" s="304"/>
      <c r="I20" s="304"/>
      <c r="J20" s="304"/>
      <c r="K20" s="302"/>
    </row>
    <row r="21" spans="2:11" s="1" customFormat="1" ht="15" customHeight="1">
      <c r="B21" s="305"/>
      <c r="C21" s="306"/>
      <c r="D21" s="306"/>
      <c r="E21" s="308" t="s">
        <v>476</v>
      </c>
      <c r="F21" s="304" t="s">
        <v>477</v>
      </c>
      <c r="G21" s="304"/>
      <c r="H21" s="304"/>
      <c r="I21" s="304"/>
      <c r="J21" s="304"/>
      <c r="K21" s="302"/>
    </row>
    <row r="22" spans="2:11" s="1" customFormat="1" ht="15" customHeight="1">
      <c r="B22" s="305"/>
      <c r="C22" s="306"/>
      <c r="D22" s="306"/>
      <c r="E22" s="308" t="s">
        <v>478</v>
      </c>
      <c r="F22" s="304" t="s">
        <v>479</v>
      </c>
      <c r="G22" s="304"/>
      <c r="H22" s="304"/>
      <c r="I22" s="304"/>
      <c r="J22" s="304"/>
      <c r="K22" s="302"/>
    </row>
    <row r="23" spans="2:11" s="1" customFormat="1" ht="15" customHeight="1">
      <c r="B23" s="305"/>
      <c r="C23" s="306"/>
      <c r="D23" s="306"/>
      <c r="E23" s="308" t="s">
        <v>88</v>
      </c>
      <c r="F23" s="304" t="s">
        <v>480</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481</v>
      </c>
      <c r="D25" s="304"/>
      <c r="E25" s="304"/>
      <c r="F25" s="304"/>
      <c r="G25" s="304"/>
      <c r="H25" s="304"/>
      <c r="I25" s="304"/>
      <c r="J25" s="304"/>
      <c r="K25" s="302"/>
    </row>
    <row r="26" spans="2:11" s="1" customFormat="1" ht="15" customHeight="1">
      <c r="B26" s="305"/>
      <c r="C26" s="304" t="s">
        <v>482</v>
      </c>
      <c r="D26" s="304"/>
      <c r="E26" s="304"/>
      <c r="F26" s="304"/>
      <c r="G26" s="304"/>
      <c r="H26" s="304"/>
      <c r="I26" s="304"/>
      <c r="J26" s="304"/>
      <c r="K26" s="302"/>
    </row>
    <row r="27" spans="2:11" s="1" customFormat="1" ht="15" customHeight="1">
      <c r="B27" s="305"/>
      <c r="C27" s="304"/>
      <c r="D27" s="304" t="s">
        <v>483</v>
      </c>
      <c r="E27" s="304"/>
      <c r="F27" s="304"/>
      <c r="G27" s="304"/>
      <c r="H27" s="304"/>
      <c r="I27" s="304"/>
      <c r="J27" s="304"/>
      <c r="K27" s="302"/>
    </row>
    <row r="28" spans="2:11" s="1" customFormat="1" ht="15" customHeight="1">
      <c r="B28" s="305"/>
      <c r="C28" s="306"/>
      <c r="D28" s="304" t="s">
        <v>484</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485</v>
      </c>
      <c r="E30" s="304"/>
      <c r="F30" s="304"/>
      <c r="G30" s="304"/>
      <c r="H30" s="304"/>
      <c r="I30" s="304"/>
      <c r="J30" s="304"/>
      <c r="K30" s="302"/>
    </row>
    <row r="31" spans="2:11" s="1" customFormat="1" ht="15" customHeight="1">
      <c r="B31" s="305"/>
      <c r="C31" s="306"/>
      <c r="D31" s="304" t="s">
        <v>486</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487</v>
      </c>
      <c r="E33" s="304"/>
      <c r="F33" s="304"/>
      <c r="G33" s="304"/>
      <c r="H33" s="304"/>
      <c r="I33" s="304"/>
      <c r="J33" s="304"/>
      <c r="K33" s="302"/>
    </row>
    <row r="34" spans="2:11" s="1" customFormat="1" ht="15" customHeight="1">
      <c r="B34" s="305"/>
      <c r="C34" s="306"/>
      <c r="D34" s="304" t="s">
        <v>488</v>
      </c>
      <c r="E34" s="304"/>
      <c r="F34" s="304"/>
      <c r="G34" s="304"/>
      <c r="H34" s="304"/>
      <c r="I34" s="304"/>
      <c r="J34" s="304"/>
      <c r="K34" s="302"/>
    </row>
    <row r="35" spans="2:11" s="1" customFormat="1" ht="15" customHeight="1">
      <c r="B35" s="305"/>
      <c r="C35" s="306"/>
      <c r="D35" s="304" t="s">
        <v>489</v>
      </c>
      <c r="E35" s="304"/>
      <c r="F35" s="304"/>
      <c r="G35" s="304"/>
      <c r="H35" s="304"/>
      <c r="I35" s="304"/>
      <c r="J35" s="304"/>
      <c r="K35" s="302"/>
    </row>
    <row r="36" spans="2:11" s="1" customFormat="1" ht="15" customHeight="1">
      <c r="B36" s="305"/>
      <c r="C36" s="306"/>
      <c r="D36" s="304"/>
      <c r="E36" s="307" t="s">
        <v>117</v>
      </c>
      <c r="F36" s="304"/>
      <c r="G36" s="304" t="s">
        <v>490</v>
      </c>
      <c r="H36" s="304"/>
      <c r="I36" s="304"/>
      <c r="J36" s="304"/>
      <c r="K36" s="302"/>
    </row>
    <row r="37" spans="2:11" s="1" customFormat="1" ht="30.75" customHeight="1">
      <c r="B37" s="305"/>
      <c r="C37" s="306"/>
      <c r="D37" s="304"/>
      <c r="E37" s="307" t="s">
        <v>491</v>
      </c>
      <c r="F37" s="304"/>
      <c r="G37" s="304" t="s">
        <v>492</v>
      </c>
      <c r="H37" s="304"/>
      <c r="I37" s="304"/>
      <c r="J37" s="304"/>
      <c r="K37" s="302"/>
    </row>
    <row r="38" spans="2:11" s="1" customFormat="1" ht="15" customHeight="1">
      <c r="B38" s="305"/>
      <c r="C38" s="306"/>
      <c r="D38" s="304"/>
      <c r="E38" s="307" t="s">
        <v>56</v>
      </c>
      <c r="F38" s="304"/>
      <c r="G38" s="304" t="s">
        <v>493</v>
      </c>
      <c r="H38" s="304"/>
      <c r="I38" s="304"/>
      <c r="J38" s="304"/>
      <c r="K38" s="302"/>
    </row>
    <row r="39" spans="2:11" s="1" customFormat="1" ht="15" customHeight="1">
      <c r="B39" s="305"/>
      <c r="C39" s="306"/>
      <c r="D39" s="304"/>
      <c r="E39" s="307" t="s">
        <v>57</v>
      </c>
      <c r="F39" s="304"/>
      <c r="G39" s="304" t="s">
        <v>494</v>
      </c>
      <c r="H39" s="304"/>
      <c r="I39" s="304"/>
      <c r="J39" s="304"/>
      <c r="K39" s="302"/>
    </row>
    <row r="40" spans="2:11" s="1" customFormat="1" ht="15" customHeight="1">
      <c r="B40" s="305"/>
      <c r="C40" s="306"/>
      <c r="D40" s="304"/>
      <c r="E40" s="307" t="s">
        <v>118</v>
      </c>
      <c r="F40" s="304"/>
      <c r="G40" s="304" t="s">
        <v>495</v>
      </c>
      <c r="H40" s="304"/>
      <c r="I40" s="304"/>
      <c r="J40" s="304"/>
      <c r="K40" s="302"/>
    </row>
    <row r="41" spans="2:11" s="1" customFormat="1" ht="15" customHeight="1">
      <c r="B41" s="305"/>
      <c r="C41" s="306"/>
      <c r="D41" s="304"/>
      <c r="E41" s="307" t="s">
        <v>119</v>
      </c>
      <c r="F41" s="304"/>
      <c r="G41" s="304" t="s">
        <v>496</v>
      </c>
      <c r="H41" s="304"/>
      <c r="I41" s="304"/>
      <c r="J41" s="304"/>
      <c r="K41" s="302"/>
    </row>
    <row r="42" spans="2:11" s="1" customFormat="1" ht="15" customHeight="1">
      <c r="B42" s="305"/>
      <c r="C42" s="306"/>
      <c r="D42" s="304"/>
      <c r="E42" s="307" t="s">
        <v>497</v>
      </c>
      <c r="F42" s="304"/>
      <c r="G42" s="304" t="s">
        <v>498</v>
      </c>
      <c r="H42" s="304"/>
      <c r="I42" s="304"/>
      <c r="J42" s="304"/>
      <c r="K42" s="302"/>
    </row>
    <row r="43" spans="2:11" s="1" customFormat="1" ht="15" customHeight="1">
      <c r="B43" s="305"/>
      <c r="C43" s="306"/>
      <c r="D43" s="304"/>
      <c r="E43" s="307"/>
      <c r="F43" s="304"/>
      <c r="G43" s="304" t="s">
        <v>499</v>
      </c>
      <c r="H43" s="304"/>
      <c r="I43" s="304"/>
      <c r="J43" s="304"/>
      <c r="K43" s="302"/>
    </row>
    <row r="44" spans="2:11" s="1" customFormat="1" ht="15" customHeight="1">
      <c r="B44" s="305"/>
      <c r="C44" s="306"/>
      <c r="D44" s="304"/>
      <c r="E44" s="307" t="s">
        <v>500</v>
      </c>
      <c r="F44" s="304"/>
      <c r="G44" s="304" t="s">
        <v>501</v>
      </c>
      <c r="H44" s="304"/>
      <c r="I44" s="304"/>
      <c r="J44" s="304"/>
      <c r="K44" s="302"/>
    </row>
    <row r="45" spans="2:11" s="1" customFormat="1" ht="15" customHeight="1">
      <c r="B45" s="305"/>
      <c r="C45" s="306"/>
      <c r="D45" s="304"/>
      <c r="E45" s="307" t="s">
        <v>121</v>
      </c>
      <c r="F45" s="304"/>
      <c r="G45" s="304" t="s">
        <v>502</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503</v>
      </c>
      <c r="E47" s="304"/>
      <c r="F47" s="304"/>
      <c r="G47" s="304"/>
      <c r="H47" s="304"/>
      <c r="I47" s="304"/>
      <c r="J47" s="304"/>
      <c r="K47" s="302"/>
    </row>
    <row r="48" spans="2:11" s="1" customFormat="1" ht="15" customHeight="1">
      <c r="B48" s="305"/>
      <c r="C48" s="306"/>
      <c r="D48" s="306"/>
      <c r="E48" s="304" t="s">
        <v>504</v>
      </c>
      <c r="F48" s="304"/>
      <c r="G48" s="304"/>
      <c r="H48" s="304"/>
      <c r="I48" s="304"/>
      <c r="J48" s="304"/>
      <c r="K48" s="302"/>
    </row>
    <row r="49" spans="2:11" s="1" customFormat="1" ht="15" customHeight="1">
      <c r="B49" s="305"/>
      <c r="C49" s="306"/>
      <c r="D49" s="306"/>
      <c r="E49" s="304" t="s">
        <v>505</v>
      </c>
      <c r="F49" s="304"/>
      <c r="G49" s="304"/>
      <c r="H49" s="304"/>
      <c r="I49" s="304"/>
      <c r="J49" s="304"/>
      <c r="K49" s="302"/>
    </row>
    <row r="50" spans="2:11" s="1" customFormat="1" ht="15" customHeight="1">
      <c r="B50" s="305"/>
      <c r="C50" s="306"/>
      <c r="D50" s="306"/>
      <c r="E50" s="304" t="s">
        <v>506</v>
      </c>
      <c r="F50" s="304"/>
      <c r="G50" s="304"/>
      <c r="H50" s="304"/>
      <c r="I50" s="304"/>
      <c r="J50" s="304"/>
      <c r="K50" s="302"/>
    </row>
    <row r="51" spans="2:11" s="1" customFormat="1" ht="15" customHeight="1">
      <c r="B51" s="305"/>
      <c r="C51" s="306"/>
      <c r="D51" s="304" t="s">
        <v>507</v>
      </c>
      <c r="E51" s="304"/>
      <c r="F51" s="304"/>
      <c r="G51" s="304"/>
      <c r="H51" s="304"/>
      <c r="I51" s="304"/>
      <c r="J51" s="304"/>
      <c r="K51" s="302"/>
    </row>
    <row r="52" spans="2:11" s="1" customFormat="1" ht="25.5" customHeight="1">
      <c r="B52" s="300"/>
      <c r="C52" s="301" t="s">
        <v>508</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509</v>
      </c>
      <c r="D54" s="304"/>
      <c r="E54" s="304"/>
      <c r="F54" s="304"/>
      <c r="G54" s="304"/>
      <c r="H54" s="304"/>
      <c r="I54" s="304"/>
      <c r="J54" s="304"/>
      <c r="K54" s="302"/>
    </row>
    <row r="55" spans="2:11" s="1" customFormat="1" ht="15" customHeight="1">
      <c r="B55" s="300"/>
      <c r="C55" s="304" t="s">
        <v>510</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511</v>
      </c>
      <c r="D57" s="304"/>
      <c r="E57" s="304"/>
      <c r="F57" s="304"/>
      <c r="G57" s="304"/>
      <c r="H57" s="304"/>
      <c r="I57" s="304"/>
      <c r="J57" s="304"/>
      <c r="K57" s="302"/>
    </row>
    <row r="58" spans="2:11" s="1" customFormat="1" ht="15" customHeight="1">
      <c r="B58" s="300"/>
      <c r="C58" s="306"/>
      <c r="D58" s="304" t="s">
        <v>512</v>
      </c>
      <c r="E58" s="304"/>
      <c r="F58" s="304"/>
      <c r="G58" s="304"/>
      <c r="H58" s="304"/>
      <c r="I58" s="304"/>
      <c r="J58" s="304"/>
      <c r="K58" s="302"/>
    </row>
    <row r="59" spans="2:11" s="1" customFormat="1" ht="15" customHeight="1">
      <c r="B59" s="300"/>
      <c r="C59" s="306"/>
      <c r="D59" s="304" t="s">
        <v>513</v>
      </c>
      <c r="E59" s="304"/>
      <c r="F59" s="304"/>
      <c r="G59" s="304"/>
      <c r="H59" s="304"/>
      <c r="I59" s="304"/>
      <c r="J59" s="304"/>
      <c r="K59" s="302"/>
    </row>
    <row r="60" spans="2:11" s="1" customFormat="1" ht="15" customHeight="1">
      <c r="B60" s="300"/>
      <c r="C60" s="306"/>
      <c r="D60" s="304" t="s">
        <v>514</v>
      </c>
      <c r="E60" s="304"/>
      <c r="F60" s="304"/>
      <c r="G60" s="304"/>
      <c r="H60" s="304"/>
      <c r="I60" s="304"/>
      <c r="J60" s="304"/>
      <c r="K60" s="302"/>
    </row>
    <row r="61" spans="2:11" s="1" customFormat="1" ht="15" customHeight="1">
      <c r="B61" s="300"/>
      <c r="C61" s="306"/>
      <c r="D61" s="304" t="s">
        <v>515</v>
      </c>
      <c r="E61" s="304"/>
      <c r="F61" s="304"/>
      <c r="G61" s="304"/>
      <c r="H61" s="304"/>
      <c r="I61" s="304"/>
      <c r="J61" s="304"/>
      <c r="K61" s="302"/>
    </row>
    <row r="62" spans="2:11" s="1" customFormat="1" ht="15" customHeight="1">
      <c r="B62" s="300"/>
      <c r="C62" s="306"/>
      <c r="D62" s="309" t="s">
        <v>516</v>
      </c>
      <c r="E62" s="309"/>
      <c r="F62" s="309"/>
      <c r="G62" s="309"/>
      <c r="H62" s="309"/>
      <c r="I62" s="309"/>
      <c r="J62" s="309"/>
      <c r="K62" s="302"/>
    </row>
    <row r="63" spans="2:11" s="1" customFormat="1" ht="15" customHeight="1">
      <c r="B63" s="300"/>
      <c r="C63" s="306"/>
      <c r="D63" s="304" t="s">
        <v>517</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518</v>
      </c>
      <c r="E65" s="304"/>
      <c r="F65" s="304"/>
      <c r="G65" s="304"/>
      <c r="H65" s="304"/>
      <c r="I65" s="304"/>
      <c r="J65" s="304"/>
      <c r="K65" s="302"/>
    </row>
    <row r="66" spans="2:11" s="1" customFormat="1" ht="15" customHeight="1">
      <c r="B66" s="300"/>
      <c r="C66" s="306"/>
      <c r="D66" s="309" t="s">
        <v>519</v>
      </c>
      <c r="E66" s="309"/>
      <c r="F66" s="309"/>
      <c r="G66" s="309"/>
      <c r="H66" s="309"/>
      <c r="I66" s="309"/>
      <c r="J66" s="309"/>
      <c r="K66" s="302"/>
    </row>
    <row r="67" spans="2:11" s="1" customFormat="1" ht="15" customHeight="1">
      <c r="B67" s="300"/>
      <c r="C67" s="306"/>
      <c r="D67" s="304" t="s">
        <v>520</v>
      </c>
      <c r="E67" s="304"/>
      <c r="F67" s="304"/>
      <c r="G67" s="304"/>
      <c r="H67" s="304"/>
      <c r="I67" s="304"/>
      <c r="J67" s="304"/>
      <c r="K67" s="302"/>
    </row>
    <row r="68" spans="2:11" s="1" customFormat="1" ht="15" customHeight="1">
      <c r="B68" s="300"/>
      <c r="C68" s="306"/>
      <c r="D68" s="304" t="s">
        <v>521</v>
      </c>
      <c r="E68" s="304"/>
      <c r="F68" s="304"/>
      <c r="G68" s="304"/>
      <c r="H68" s="304"/>
      <c r="I68" s="304"/>
      <c r="J68" s="304"/>
      <c r="K68" s="302"/>
    </row>
    <row r="69" spans="2:11" s="1" customFormat="1" ht="15" customHeight="1">
      <c r="B69" s="300"/>
      <c r="C69" s="306"/>
      <c r="D69" s="304" t="s">
        <v>522</v>
      </c>
      <c r="E69" s="304"/>
      <c r="F69" s="304"/>
      <c r="G69" s="304"/>
      <c r="H69" s="304"/>
      <c r="I69" s="304"/>
      <c r="J69" s="304"/>
      <c r="K69" s="302"/>
    </row>
    <row r="70" spans="2:11" s="1" customFormat="1" ht="15" customHeight="1">
      <c r="B70" s="300"/>
      <c r="C70" s="306"/>
      <c r="D70" s="304" t="s">
        <v>523</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524</v>
      </c>
      <c r="D75" s="320"/>
      <c r="E75" s="320"/>
      <c r="F75" s="320"/>
      <c r="G75" s="320"/>
      <c r="H75" s="320"/>
      <c r="I75" s="320"/>
      <c r="J75" s="320"/>
      <c r="K75" s="321"/>
    </row>
    <row r="76" spans="2:11" s="1" customFormat="1" ht="17.25" customHeight="1">
      <c r="B76" s="319"/>
      <c r="C76" s="322" t="s">
        <v>525</v>
      </c>
      <c r="D76" s="322"/>
      <c r="E76" s="322"/>
      <c r="F76" s="322" t="s">
        <v>526</v>
      </c>
      <c r="G76" s="323"/>
      <c r="H76" s="322" t="s">
        <v>57</v>
      </c>
      <c r="I76" s="322" t="s">
        <v>60</v>
      </c>
      <c r="J76" s="322" t="s">
        <v>527</v>
      </c>
      <c r="K76" s="321"/>
    </row>
    <row r="77" spans="2:11" s="1" customFormat="1" ht="17.25" customHeight="1">
      <c r="B77" s="319"/>
      <c r="C77" s="324" t="s">
        <v>528</v>
      </c>
      <c r="D77" s="324"/>
      <c r="E77" s="324"/>
      <c r="F77" s="325" t="s">
        <v>529</v>
      </c>
      <c r="G77" s="326"/>
      <c r="H77" s="324"/>
      <c r="I77" s="324"/>
      <c r="J77" s="324" t="s">
        <v>530</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56</v>
      </c>
      <c r="D79" s="329"/>
      <c r="E79" s="329"/>
      <c r="F79" s="330" t="s">
        <v>531</v>
      </c>
      <c r="G79" s="331"/>
      <c r="H79" s="307" t="s">
        <v>532</v>
      </c>
      <c r="I79" s="307" t="s">
        <v>533</v>
      </c>
      <c r="J79" s="307">
        <v>20</v>
      </c>
      <c r="K79" s="321"/>
    </row>
    <row r="80" spans="2:11" s="1" customFormat="1" ht="15" customHeight="1">
      <c r="B80" s="319"/>
      <c r="C80" s="307" t="s">
        <v>534</v>
      </c>
      <c r="D80" s="307"/>
      <c r="E80" s="307"/>
      <c r="F80" s="330" t="s">
        <v>531</v>
      </c>
      <c r="G80" s="331"/>
      <c r="H80" s="307" t="s">
        <v>535</v>
      </c>
      <c r="I80" s="307" t="s">
        <v>533</v>
      </c>
      <c r="J80" s="307">
        <v>120</v>
      </c>
      <c r="K80" s="321"/>
    </row>
    <row r="81" spans="2:11" s="1" customFormat="1" ht="15" customHeight="1">
      <c r="B81" s="332"/>
      <c r="C81" s="307" t="s">
        <v>536</v>
      </c>
      <c r="D81" s="307"/>
      <c r="E81" s="307"/>
      <c r="F81" s="330" t="s">
        <v>537</v>
      </c>
      <c r="G81" s="331"/>
      <c r="H81" s="307" t="s">
        <v>538</v>
      </c>
      <c r="I81" s="307" t="s">
        <v>533</v>
      </c>
      <c r="J81" s="307">
        <v>50</v>
      </c>
      <c r="K81" s="321"/>
    </row>
    <row r="82" spans="2:11" s="1" customFormat="1" ht="15" customHeight="1">
      <c r="B82" s="332"/>
      <c r="C82" s="307" t="s">
        <v>539</v>
      </c>
      <c r="D82" s="307"/>
      <c r="E82" s="307"/>
      <c r="F82" s="330" t="s">
        <v>531</v>
      </c>
      <c r="G82" s="331"/>
      <c r="H82" s="307" t="s">
        <v>540</v>
      </c>
      <c r="I82" s="307" t="s">
        <v>541</v>
      </c>
      <c r="J82" s="307"/>
      <c r="K82" s="321"/>
    </row>
    <row r="83" spans="2:11" s="1" customFormat="1" ht="15" customHeight="1">
      <c r="B83" s="332"/>
      <c r="C83" s="333" t="s">
        <v>542</v>
      </c>
      <c r="D83" s="333"/>
      <c r="E83" s="333"/>
      <c r="F83" s="334" t="s">
        <v>537</v>
      </c>
      <c r="G83" s="333"/>
      <c r="H83" s="333" t="s">
        <v>543</v>
      </c>
      <c r="I83" s="333" t="s">
        <v>533</v>
      </c>
      <c r="J83" s="333">
        <v>15</v>
      </c>
      <c r="K83" s="321"/>
    </row>
    <row r="84" spans="2:11" s="1" customFormat="1" ht="15" customHeight="1">
      <c r="B84" s="332"/>
      <c r="C84" s="333" t="s">
        <v>544</v>
      </c>
      <c r="D84" s="333"/>
      <c r="E84" s="333"/>
      <c r="F84" s="334" t="s">
        <v>537</v>
      </c>
      <c r="G84" s="333"/>
      <c r="H84" s="333" t="s">
        <v>545</v>
      </c>
      <c r="I84" s="333" t="s">
        <v>533</v>
      </c>
      <c r="J84" s="333">
        <v>15</v>
      </c>
      <c r="K84" s="321"/>
    </row>
    <row r="85" spans="2:11" s="1" customFormat="1" ht="15" customHeight="1">
      <c r="B85" s="332"/>
      <c r="C85" s="333" t="s">
        <v>546</v>
      </c>
      <c r="D85" s="333"/>
      <c r="E85" s="333"/>
      <c r="F85" s="334" t="s">
        <v>537</v>
      </c>
      <c r="G85" s="333"/>
      <c r="H85" s="333" t="s">
        <v>547</v>
      </c>
      <c r="I85" s="333" t="s">
        <v>533</v>
      </c>
      <c r="J85" s="333">
        <v>20</v>
      </c>
      <c r="K85" s="321"/>
    </row>
    <row r="86" spans="2:11" s="1" customFormat="1" ht="15" customHeight="1">
      <c r="B86" s="332"/>
      <c r="C86" s="333" t="s">
        <v>548</v>
      </c>
      <c r="D86" s="333"/>
      <c r="E86" s="333"/>
      <c r="F86" s="334" t="s">
        <v>537</v>
      </c>
      <c r="G86" s="333"/>
      <c r="H86" s="333" t="s">
        <v>549</v>
      </c>
      <c r="I86" s="333" t="s">
        <v>533</v>
      </c>
      <c r="J86" s="333">
        <v>20</v>
      </c>
      <c r="K86" s="321"/>
    </row>
    <row r="87" spans="2:11" s="1" customFormat="1" ht="15" customHeight="1">
      <c r="B87" s="332"/>
      <c r="C87" s="307" t="s">
        <v>550</v>
      </c>
      <c r="D87" s="307"/>
      <c r="E87" s="307"/>
      <c r="F87" s="330" t="s">
        <v>537</v>
      </c>
      <c r="G87" s="331"/>
      <c r="H87" s="307" t="s">
        <v>551</v>
      </c>
      <c r="I87" s="307" t="s">
        <v>533</v>
      </c>
      <c r="J87" s="307">
        <v>50</v>
      </c>
      <c r="K87" s="321"/>
    </row>
    <row r="88" spans="2:11" s="1" customFormat="1" ht="15" customHeight="1">
      <c r="B88" s="332"/>
      <c r="C88" s="307" t="s">
        <v>552</v>
      </c>
      <c r="D88" s="307"/>
      <c r="E88" s="307"/>
      <c r="F88" s="330" t="s">
        <v>537</v>
      </c>
      <c r="G88" s="331"/>
      <c r="H88" s="307" t="s">
        <v>553</v>
      </c>
      <c r="I88" s="307" t="s">
        <v>533</v>
      </c>
      <c r="J88" s="307">
        <v>20</v>
      </c>
      <c r="K88" s="321"/>
    </row>
    <row r="89" spans="2:11" s="1" customFormat="1" ht="15" customHeight="1">
      <c r="B89" s="332"/>
      <c r="C89" s="307" t="s">
        <v>554</v>
      </c>
      <c r="D89" s="307"/>
      <c r="E89" s="307"/>
      <c r="F89" s="330" t="s">
        <v>537</v>
      </c>
      <c r="G89" s="331"/>
      <c r="H89" s="307" t="s">
        <v>555</v>
      </c>
      <c r="I89" s="307" t="s">
        <v>533</v>
      </c>
      <c r="J89" s="307">
        <v>20</v>
      </c>
      <c r="K89" s="321"/>
    </row>
    <row r="90" spans="2:11" s="1" customFormat="1" ht="15" customHeight="1">
      <c r="B90" s="332"/>
      <c r="C90" s="307" t="s">
        <v>556</v>
      </c>
      <c r="D90" s="307"/>
      <c r="E90" s="307"/>
      <c r="F90" s="330" t="s">
        <v>537</v>
      </c>
      <c r="G90" s="331"/>
      <c r="H90" s="307" t="s">
        <v>557</v>
      </c>
      <c r="I90" s="307" t="s">
        <v>533</v>
      </c>
      <c r="J90" s="307">
        <v>50</v>
      </c>
      <c r="K90" s="321"/>
    </row>
    <row r="91" spans="2:11" s="1" customFormat="1" ht="15" customHeight="1">
      <c r="B91" s="332"/>
      <c r="C91" s="307" t="s">
        <v>558</v>
      </c>
      <c r="D91" s="307"/>
      <c r="E91" s="307"/>
      <c r="F91" s="330" t="s">
        <v>537</v>
      </c>
      <c r="G91" s="331"/>
      <c r="H91" s="307" t="s">
        <v>558</v>
      </c>
      <c r="I91" s="307" t="s">
        <v>533</v>
      </c>
      <c r="J91" s="307">
        <v>50</v>
      </c>
      <c r="K91" s="321"/>
    </row>
    <row r="92" spans="2:11" s="1" customFormat="1" ht="15" customHeight="1">
      <c r="B92" s="332"/>
      <c r="C92" s="307" t="s">
        <v>559</v>
      </c>
      <c r="D92" s="307"/>
      <c r="E92" s="307"/>
      <c r="F92" s="330" t="s">
        <v>537</v>
      </c>
      <c r="G92" s="331"/>
      <c r="H92" s="307" t="s">
        <v>560</v>
      </c>
      <c r="I92" s="307" t="s">
        <v>533</v>
      </c>
      <c r="J92" s="307">
        <v>255</v>
      </c>
      <c r="K92" s="321"/>
    </row>
    <row r="93" spans="2:11" s="1" customFormat="1" ht="15" customHeight="1">
      <c r="B93" s="332"/>
      <c r="C93" s="307" t="s">
        <v>561</v>
      </c>
      <c r="D93" s="307"/>
      <c r="E93" s="307"/>
      <c r="F93" s="330" t="s">
        <v>531</v>
      </c>
      <c r="G93" s="331"/>
      <c r="H93" s="307" t="s">
        <v>562</v>
      </c>
      <c r="I93" s="307" t="s">
        <v>563</v>
      </c>
      <c r="J93" s="307"/>
      <c r="K93" s="321"/>
    </row>
    <row r="94" spans="2:11" s="1" customFormat="1" ht="15" customHeight="1">
      <c r="B94" s="332"/>
      <c r="C94" s="307" t="s">
        <v>564</v>
      </c>
      <c r="D94" s="307"/>
      <c r="E94" s="307"/>
      <c r="F94" s="330" t="s">
        <v>531</v>
      </c>
      <c r="G94" s="331"/>
      <c r="H94" s="307" t="s">
        <v>565</v>
      </c>
      <c r="I94" s="307" t="s">
        <v>566</v>
      </c>
      <c r="J94" s="307"/>
      <c r="K94" s="321"/>
    </row>
    <row r="95" spans="2:11" s="1" customFormat="1" ht="15" customHeight="1">
      <c r="B95" s="332"/>
      <c r="C95" s="307" t="s">
        <v>567</v>
      </c>
      <c r="D95" s="307"/>
      <c r="E95" s="307"/>
      <c r="F95" s="330" t="s">
        <v>531</v>
      </c>
      <c r="G95" s="331"/>
      <c r="H95" s="307" t="s">
        <v>567</v>
      </c>
      <c r="I95" s="307" t="s">
        <v>566</v>
      </c>
      <c r="J95" s="307"/>
      <c r="K95" s="321"/>
    </row>
    <row r="96" spans="2:11" s="1" customFormat="1" ht="15" customHeight="1">
      <c r="B96" s="332"/>
      <c r="C96" s="307" t="s">
        <v>41</v>
      </c>
      <c r="D96" s="307"/>
      <c r="E96" s="307"/>
      <c r="F96" s="330" t="s">
        <v>531</v>
      </c>
      <c r="G96" s="331"/>
      <c r="H96" s="307" t="s">
        <v>568</v>
      </c>
      <c r="I96" s="307" t="s">
        <v>566</v>
      </c>
      <c r="J96" s="307"/>
      <c r="K96" s="321"/>
    </row>
    <row r="97" spans="2:11" s="1" customFormat="1" ht="15" customHeight="1">
      <c r="B97" s="332"/>
      <c r="C97" s="307" t="s">
        <v>51</v>
      </c>
      <c r="D97" s="307"/>
      <c r="E97" s="307"/>
      <c r="F97" s="330" t="s">
        <v>531</v>
      </c>
      <c r="G97" s="331"/>
      <c r="H97" s="307" t="s">
        <v>569</v>
      </c>
      <c r="I97" s="307" t="s">
        <v>566</v>
      </c>
      <c r="J97" s="307"/>
      <c r="K97" s="321"/>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570</v>
      </c>
      <c r="D102" s="320"/>
      <c r="E102" s="320"/>
      <c r="F102" s="320"/>
      <c r="G102" s="320"/>
      <c r="H102" s="320"/>
      <c r="I102" s="320"/>
      <c r="J102" s="320"/>
      <c r="K102" s="321"/>
    </row>
    <row r="103" spans="2:11" s="1" customFormat="1" ht="17.25" customHeight="1">
      <c r="B103" s="319"/>
      <c r="C103" s="322" t="s">
        <v>525</v>
      </c>
      <c r="D103" s="322"/>
      <c r="E103" s="322"/>
      <c r="F103" s="322" t="s">
        <v>526</v>
      </c>
      <c r="G103" s="323"/>
      <c r="H103" s="322" t="s">
        <v>57</v>
      </c>
      <c r="I103" s="322" t="s">
        <v>60</v>
      </c>
      <c r="J103" s="322" t="s">
        <v>527</v>
      </c>
      <c r="K103" s="321"/>
    </row>
    <row r="104" spans="2:11" s="1" customFormat="1" ht="17.25" customHeight="1">
      <c r="B104" s="319"/>
      <c r="C104" s="324" t="s">
        <v>528</v>
      </c>
      <c r="D104" s="324"/>
      <c r="E104" s="324"/>
      <c r="F104" s="325" t="s">
        <v>529</v>
      </c>
      <c r="G104" s="326"/>
      <c r="H104" s="324"/>
      <c r="I104" s="324"/>
      <c r="J104" s="324" t="s">
        <v>530</v>
      </c>
      <c r="K104" s="321"/>
    </row>
    <row r="105" spans="2:11" s="1" customFormat="1" ht="5.25" customHeight="1">
      <c r="B105" s="319"/>
      <c r="C105" s="322"/>
      <c r="D105" s="322"/>
      <c r="E105" s="322"/>
      <c r="F105" s="322"/>
      <c r="G105" s="340"/>
      <c r="H105" s="322"/>
      <c r="I105" s="322"/>
      <c r="J105" s="322"/>
      <c r="K105" s="321"/>
    </row>
    <row r="106" spans="2:11" s="1" customFormat="1" ht="15" customHeight="1">
      <c r="B106" s="319"/>
      <c r="C106" s="307" t="s">
        <v>56</v>
      </c>
      <c r="D106" s="329"/>
      <c r="E106" s="329"/>
      <c r="F106" s="330" t="s">
        <v>531</v>
      </c>
      <c r="G106" s="307"/>
      <c r="H106" s="307" t="s">
        <v>571</v>
      </c>
      <c r="I106" s="307" t="s">
        <v>533</v>
      </c>
      <c r="J106" s="307">
        <v>20</v>
      </c>
      <c r="K106" s="321"/>
    </row>
    <row r="107" spans="2:11" s="1" customFormat="1" ht="15" customHeight="1">
      <c r="B107" s="319"/>
      <c r="C107" s="307" t="s">
        <v>534</v>
      </c>
      <c r="D107" s="307"/>
      <c r="E107" s="307"/>
      <c r="F107" s="330" t="s">
        <v>531</v>
      </c>
      <c r="G107" s="307"/>
      <c r="H107" s="307" t="s">
        <v>571</v>
      </c>
      <c r="I107" s="307" t="s">
        <v>533</v>
      </c>
      <c r="J107" s="307">
        <v>120</v>
      </c>
      <c r="K107" s="321"/>
    </row>
    <row r="108" spans="2:11" s="1" customFormat="1" ht="15" customHeight="1">
      <c r="B108" s="332"/>
      <c r="C108" s="307" t="s">
        <v>536</v>
      </c>
      <c r="D108" s="307"/>
      <c r="E108" s="307"/>
      <c r="F108" s="330" t="s">
        <v>537</v>
      </c>
      <c r="G108" s="307"/>
      <c r="H108" s="307" t="s">
        <v>571</v>
      </c>
      <c r="I108" s="307" t="s">
        <v>533</v>
      </c>
      <c r="J108" s="307">
        <v>50</v>
      </c>
      <c r="K108" s="321"/>
    </row>
    <row r="109" spans="2:11" s="1" customFormat="1" ht="15" customHeight="1">
      <c r="B109" s="332"/>
      <c r="C109" s="307" t="s">
        <v>539</v>
      </c>
      <c r="D109" s="307"/>
      <c r="E109" s="307"/>
      <c r="F109" s="330" t="s">
        <v>531</v>
      </c>
      <c r="G109" s="307"/>
      <c r="H109" s="307" t="s">
        <v>571</v>
      </c>
      <c r="I109" s="307" t="s">
        <v>541</v>
      </c>
      <c r="J109" s="307"/>
      <c r="K109" s="321"/>
    </row>
    <row r="110" spans="2:11" s="1" customFormat="1" ht="15" customHeight="1">
      <c r="B110" s="332"/>
      <c r="C110" s="307" t="s">
        <v>550</v>
      </c>
      <c r="D110" s="307"/>
      <c r="E110" s="307"/>
      <c r="F110" s="330" t="s">
        <v>537</v>
      </c>
      <c r="G110" s="307"/>
      <c r="H110" s="307" t="s">
        <v>571</v>
      </c>
      <c r="I110" s="307" t="s">
        <v>533</v>
      </c>
      <c r="J110" s="307">
        <v>50</v>
      </c>
      <c r="K110" s="321"/>
    </row>
    <row r="111" spans="2:11" s="1" customFormat="1" ht="15" customHeight="1">
      <c r="B111" s="332"/>
      <c r="C111" s="307" t="s">
        <v>558</v>
      </c>
      <c r="D111" s="307"/>
      <c r="E111" s="307"/>
      <c r="F111" s="330" t="s">
        <v>537</v>
      </c>
      <c r="G111" s="307"/>
      <c r="H111" s="307" t="s">
        <v>571</v>
      </c>
      <c r="I111" s="307" t="s">
        <v>533</v>
      </c>
      <c r="J111" s="307">
        <v>50</v>
      </c>
      <c r="K111" s="321"/>
    </row>
    <row r="112" spans="2:11" s="1" customFormat="1" ht="15" customHeight="1">
      <c r="B112" s="332"/>
      <c r="C112" s="307" t="s">
        <v>556</v>
      </c>
      <c r="D112" s="307"/>
      <c r="E112" s="307"/>
      <c r="F112" s="330" t="s">
        <v>537</v>
      </c>
      <c r="G112" s="307"/>
      <c r="H112" s="307" t="s">
        <v>571</v>
      </c>
      <c r="I112" s="307" t="s">
        <v>533</v>
      </c>
      <c r="J112" s="307">
        <v>50</v>
      </c>
      <c r="K112" s="321"/>
    </row>
    <row r="113" spans="2:11" s="1" customFormat="1" ht="15" customHeight="1">
      <c r="B113" s="332"/>
      <c r="C113" s="307" t="s">
        <v>56</v>
      </c>
      <c r="D113" s="307"/>
      <c r="E113" s="307"/>
      <c r="F113" s="330" t="s">
        <v>531</v>
      </c>
      <c r="G113" s="307"/>
      <c r="H113" s="307" t="s">
        <v>572</v>
      </c>
      <c r="I113" s="307" t="s">
        <v>533</v>
      </c>
      <c r="J113" s="307">
        <v>20</v>
      </c>
      <c r="K113" s="321"/>
    </row>
    <row r="114" spans="2:11" s="1" customFormat="1" ht="15" customHeight="1">
      <c r="B114" s="332"/>
      <c r="C114" s="307" t="s">
        <v>573</v>
      </c>
      <c r="D114" s="307"/>
      <c r="E114" s="307"/>
      <c r="F114" s="330" t="s">
        <v>531</v>
      </c>
      <c r="G114" s="307"/>
      <c r="H114" s="307" t="s">
        <v>574</v>
      </c>
      <c r="I114" s="307" t="s">
        <v>533</v>
      </c>
      <c r="J114" s="307">
        <v>120</v>
      </c>
      <c r="K114" s="321"/>
    </row>
    <row r="115" spans="2:11" s="1" customFormat="1" ht="15" customHeight="1">
      <c r="B115" s="332"/>
      <c r="C115" s="307" t="s">
        <v>41</v>
      </c>
      <c r="D115" s="307"/>
      <c r="E115" s="307"/>
      <c r="F115" s="330" t="s">
        <v>531</v>
      </c>
      <c r="G115" s="307"/>
      <c r="H115" s="307" t="s">
        <v>575</v>
      </c>
      <c r="I115" s="307" t="s">
        <v>566</v>
      </c>
      <c r="J115" s="307"/>
      <c r="K115" s="321"/>
    </row>
    <row r="116" spans="2:11" s="1" customFormat="1" ht="15" customHeight="1">
      <c r="B116" s="332"/>
      <c r="C116" s="307" t="s">
        <v>51</v>
      </c>
      <c r="D116" s="307"/>
      <c r="E116" s="307"/>
      <c r="F116" s="330" t="s">
        <v>531</v>
      </c>
      <c r="G116" s="307"/>
      <c r="H116" s="307" t="s">
        <v>576</v>
      </c>
      <c r="I116" s="307" t="s">
        <v>566</v>
      </c>
      <c r="J116" s="307"/>
      <c r="K116" s="321"/>
    </row>
    <row r="117" spans="2:11" s="1" customFormat="1" ht="15" customHeight="1">
      <c r="B117" s="332"/>
      <c r="C117" s="307" t="s">
        <v>60</v>
      </c>
      <c r="D117" s="307"/>
      <c r="E117" s="307"/>
      <c r="F117" s="330" t="s">
        <v>531</v>
      </c>
      <c r="G117" s="307"/>
      <c r="H117" s="307" t="s">
        <v>577</v>
      </c>
      <c r="I117" s="307" t="s">
        <v>578</v>
      </c>
      <c r="J117" s="307"/>
      <c r="K117" s="321"/>
    </row>
    <row r="118" spans="2:11" s="1" customFormat="1" ht="15" customHeight="1">
      <c r="B118" s="335"/>
      <c r="C118" s="341"/>
      <c r="D118" s="341"/>
      <c r="E118" s="341"/>
      <c r="F118" s="341"/>
      <c r="G118" s="341"/>
      <c r="H118" s="341"/>
      <c r="I118" s="341"/>
      <c r="J118" s="341"/>
      <c r="K118" s="337"/>
    </row>
    <row r="119" spans="2:11" s="1" customFormat="1" ht="18.75" customHeight="1">
      <c r="B119" s="342"/>
      <c r="C119" s="343"/>
      <c r="D119" s="343"/>
      <c r="E119" s="343"/>
      <c r="F119" s="344"/>
      <c r="G119" s="343"/>
      <c r="H119" s="343"/>
      <c r="I119" s="343"/>
      <c r="J119" s="343"/>
      <c r="K119" s="342"/>
    </row>
    <row r="120" spans="2:11" s="1" customFormat="1" ht="18.75" customHeight="1">
      <c r="B120" s="315"/>
      <c r="C120" s="315"/>
      <c r="D120" s="315"/>
      <c r="E120" s="315"/>
      <c r="F120" s="315"/>
      <c r="G120" s="315"/>
      <c r="H120" s="315"/>
      <c r="I120" s="315"/>
      <c r="J120" s="315"/>
      <c r="K120" s="315"/>
    </row>
    <row r="121" spans="2:11" s="1" customFormat="1" ht="7.5" customHeight="1">
      <c r="B121" s="345"/>
      <c r="C121" s="346"/>
      <c r="D121" s="346"/>
      <c r="E121" s="346"/>
      <c r="F121" s="346"/>
      <c r="G121" s="346"/>
      <c r="H121" s="346"/>
      <c r="I121" s="346"/>
      <c r="J121" s="346"/>
      <c r="K121" s="347"/>
    </row>
    <row r="122" spans="2:11" s="1" customFormat="1" ht="45" customHeight="1">
      <c r="B122" s="348"/>
      <c r="C122" s="298" t="s">
        <v>579</v>
      </c>
      <c r="D122" s="298"/>
      <c r="E122" s="298"/>
      <c r="F122" s="298"/>
      <c r="G122" s="298"/>
      <c r="H122" s="298"/>
      <c r="I122" s="298"/>
      <c r="J122" s="298"/>
      <c r="K122" s="349"/>
    </row>
    <row r="123" spans="2:11" s="1" customFormat="1" ht="17.25" customHeight="1">
      <c r="B123" s="350"/>
      <c r="C123" s="322" t="s">
        <v>525</v>
      </c>
      <c r="D123" s="322"/>
      <c r="E123" s="322"/>
      <c r="F123" s="322" t="s">
        <v>526</v>
      </c>
      <c r="G123" s="323"/>
      <c r="H123" s="322" t="s">
        <v>57</v>
      </c>
      <c r="I123" s="322" t="s">
        <v>60</v>
      </c>
      <c r="J123" s="322" t="s">
        <v>527</v>
      </c>
      <c r="K123" s="351"/>
    </row>
    <row r="124" spans="2:11" s="1" customFormat="1" ht="17.25" customHeight="1">
      <c r="B124" s="350"/>
      <c r="C124" s="324" t="s">
        <v>528</v>
      </c>
      <c r="D124" s="324"/>
      <c r="E124" s="324"/>
      <c r="F124" s="325" t="s">
        <v>529</v>
      </c>
      <c r="G124" s="326"/>
      <c r="H124" s="324"/>
      <c r="I124" s="324"/>
      <c r="J124" s="324" t="s">
        <v>530</v>
      </c>
      <c r="K124" s="351"/>
    </row>
    <row r="125" spans="2:11" s="1" customFormat="1" ht="5.25" customHeight="1">
      <c r="B125" s="352"/>
      <c r="C125" s="327"/>
      <c r="D125" s="327"/>
      <c r="E125" s="327"/>
      <c r="F125" s="327"/>
      <c r="G125" s="353"/>
      <c r="H125" s="327"/>
      <c r="I125" s="327"/>
      <c r="J125" s="327"/>
      <c r="K125" s="354"/>
    </row>
    <row r="126" spans="2:11" s="1" customFormat="1" ht="15" customHeight="1">
      <c r="B126" s="352"/>
      <c r="C126" s="307" t="s">
        <v>534</v>
      </c>
      <c r="D126" s="329"/>
      <c r="E126" s="329"/>
      <c r="F126" s="330" t="s">
        <v>531</v>
      </c>
      <c r="G126" s="307"/>
      <c r="H126" s="307" t="s">
        <v>571</v>
      </c>
      <c r="I126" s="307" t="s">
        <v>533</v>
      </c>
      <c r="J126" s="307">
        <v>120</v>
      </c>
      <c r="K126" s="355"/>
    </row>
    <row r="127" spans="2:11" s="1" customFormat="1" ht="15" customHeight="1">
      <c r="B127" s="352"/>
      <c r="C127" s="307" t="s">
        <v>580</v>
      </c>
      <c r="D127" s="307"/>
      <c r="E127" s="307"/>
      <c r="F127" s="330" t="s">
        <v>531</v>
      </c>
      <c r="G127" s="307"/>
      <c r="H127" s="307" t="s">
        <v>581</v>
      </c>
      <c r="I127" s="307" t="s">
        <v>533</v>
      </c>
      <c r="J127" s="307" t="s">
        <v>582</v>
      </c>
      <c r="K127" s="355"/>
    </row>
    <row r="128" spans="2:11" s="1" customFormat="1" ht="15" customHeight="1">
      <c r="B128" s="352"/>
      <c r="C128" s="307" t="s">
        <v>88</v>
      </c>
      <c r="D128" s="307"/>
      <c r="E128" s="307"/>
      <c r="F128" s="330" t="s">
        <v>531</v>
      </c>
      <c r="G128" s="307"/>
      <c r="H128" s="307" t="s">
        <v>583</v>
      </c>
      <c r="I128" s="307" t="s">
        <v>533</v>
      </c>
      <c r="J128" s="307" t="s">
        <v>582</v>
      </c>
      <c r="K128" s="355"/>
    </row>
    <row r="129" spans="2:11" s="1" customFormat="1" ht="15" customHeight="1">
      <c r="B129" s="352"/>
      <c r="C129" s="307" t="s">
        <v>542</v>
      </c>
      <c r="D129" s="307"/>
      <c r="E129" s="307"/>
      <c r="F129" s="330" t="s">
        <v>537</v>
      </c>
      <c r="G129" s="307"/>
      <c r="H129" s="307" t="s">
        <v>543</v>
      </c>
      <c r="I129" s="307" t="s">
        <v>533</v>
      </c>
      <c r="J129" s="307">
        <v>15</v>
      </c>
      <c r="K129" s="355"/>
    </row>
    <row r="130" spans="2:11" s="1" customFormat="1" ht="15" customHeight="1">
      <c r="B130" s="352"/>
      <c r="C130" s="333" t="s">
        <v>544</v>
      </c>
      <c r="D130" s="333"/>
      <c r="E130" s="333"/>
      <c r="F130" s="334" t="s">
        <v>537</v>
      </c>
      <c r="G130" s="333"/>
      <c r="H130" s="333" t="s">
        <v>545</v>
      </c>
      <c r="I130" s="333" t="s">
        <v>533</v>
      </c>
      <c r="J130" s="333">
        <v>15</v>
      </c>
      <c r="K130" s="355"/>
    </row>
    <row r="131" spans="2:11" s="1" customFormat="1" ht="15" customHeight="1">
      <c r="B131" s="352"/>
      <c r="C131" s="333" t="s">
        <v>546</v>
      </c>
      <c r="D131" s="333"/>
      <c r="E131" s="333"/>
      <c r="F131" s="334" t="s">
        <v>537</v>
      </c>
      <c r="G131" s="333"/>
      <c r="H131" s="333" t="s">
        <v>547</v>
      </c>
      <c r="I131" s="333" t="s">
        <v>533</v>
      </c>
      <c r="J131" s="333">
        <v>20</v>
      </c>
      <c r="K131" s="355"/>
    </row>
    <row r="132" spans="2:11" s="1" customFormat="1" ht="15" customHeight="1">
      <c r="B132" s="352"/>
      <c r="C132" s="333" t="s">
        <v>548</v>
      </c>
      <c r="D132" s="333"/>
      <c r="E132" s="333"/>
      <c r="F132" s="334" t="s">
        <v>537</v>
      </c>
      <c r="G132" s="333"/>
      <c r="H132" s="333" t="s">
        <v>549</v>
      </c>
      <c r="I132" s="333" t="s">
        <v>533</v>
      </c>
      <c r="J132" s="333">
        <v>20</v>
      </c>
      <c r="K132" s="355"/>
    </row>
    <row r="133" spans="2:11" s="1" customFormat="1" ht="15" customHeight="1">
      <c r="B133" s="352"/>
      <c r="C133" s="307" t="s">
        <v>536</v>
      </c>
      <c r="D133" s="307"/>
      <c r="E133" s="307"/>
      <c r="F133" s="330" t="s">
        <v>537</v>
      </c>
      <c r="G133" s="307"/>
      <c r="H133" s="307" t="s">
        <v>571</v>
      </c>
      <c r="I133" s="307" t="s">
        <v>533</v>
      </c>
      <c r="J133" s="307">
        <v>50</v>
      </c>
      <c r="K133" s="355"/>
    </row>
    <row r="134" spans="2:11" s="1" customFormat="1" ht="15" customHeight="1">
      <c r="B134" s="352"/>
      <c r="C134" s="307" t="s">
        <v>550</v>
      </c>
      <c r="D134" s="307"/>
      <c r="E134" s="307"/>
      <c r="F134" s="330" t="s">
        <v>537</v>
      </c>
      <c r="G134" s="307"/>
      <c r="H134" s="307" t="s">
        <v>571</v>
      </c>
      <c r="I134" s="307" t="s">
        <v>533</v>
      </c>
      <c r="J134" s="307">
        <v>50</v>
      </c>
      <c r="K134" s="355"/>
    </row>
    <row r="135" spans="2:11" s="1" customFormat="1" ht="15" customHeight="1">
      <c r="B135" s="352"/>
      <c r="C135" s="307" t="s">
        <v>556</v>
      </c>
      <c r="D135" s="307"/>
      <c r="E135" s="307"/>
      <c r="F135" s="330" t="s">
        <v>537</v>
      </c>
      <c r="G135" s="307"/>
      <c r="H135" s="307" t="s">
        <v>571</v>
      </c>
      <c r="I135" s="307" t="s">
        <v>533</v>
      </c>
      <c r="J135" s="307">
        <v>50</v>
      </c>
      <c r="K135" s="355"/>
    </row>
    <row r="136" spans="2:11" s="1" customFormat="1" ht="15" customHeight="1">
      <c r="B136" s="352"/>
      <c r="C136" s="307" t="s">
        <v>558</v>
      </c>
      <c r="D136" s="307"/>
      <c r="E136" s="307"/>
      <c r="F136" s="330" t="s">
        <v>537</v>
      </c>
      <c r="G136" s="307"/>
      <c r="H136" s="307" t="s">
        <v>571</v>
      </c>
      <c r="I136" s="307" t="s">
        <v>533</v>
      </c>
      <c r="J136" s="307">
        <v>50</v>
      </c>
      <c r="K136" s="355"/>
    </row>
    <row r="137" spans="2:11" s="1" customFormat="1" ht="15" customHeight="1">
      <c r="B137" s="352"/>
      <c r="C137" s="307" t="s">
        <v>559</v>
      </c>
      <c r="D137" s="307"/>
      <c r="E137" s="307"/>
      <c r="F137" s="330" t="s">
        <v>537</v>
      </c>
      <c r="G137" s="307"/>
      <c r="H137" s="307" t="s">
        <v>584</v>
      </c>
      <c r="I137" s="307" t="s">
        <v>533</v>
      </c>
      <c r="J137" s="307">
        <v>255</v>
      </c>
      <c r="K137" s="355"/>
    </row>
    <row r="138" spans="2:11" s="1" customFormat="1" ht="15" customHeight="1">
      <c r="B138" s="352"/>
      <c r="C138" s="307" t="s">
        <v>561</v>
      </c>
      <c r="D138" s="307"/>
      <c r="E138" s="307"/>
      <c r="F138" s="330" t="s">
        <v>531</v>
      </c>
      <c r="G138" s="307"/>
      <c r="H138" s="307" t="s">
        <v>585</v>
      </c>
      <c r="I138" s="307" t="s">
        <v>563</v>
      </c>
      <c r="J138" s="307"/>
      <c r="K138" s="355"/>
    </row>
    <row r="139" spans="2:11" s="1" customFormat="1" ht="15" customHeight="1">
      <c r="B139" s="352"/>
      <c r="C139" s="307" t="s">
        <v>564</v>
      </c>
      <c r="D139" s="307"/>
      <c r="E139" s="307"/>
      <c r="F139" s="330" t="s">
        <v>531</v>
      </c>
      <c r="G139" s="307"/>
      <c r="H139" s="307" t="s">
        <v>586</v>
      </c>
      <c r="I139" s="307" t="s">
        <v>566</v>
      </c>
      <c r="J139" s="307"/>
      <c r="K139" s="355"/>
    </row>
    <row r="140" spans="2:11" s="1" customFormat="1" ht="15" customHeight="1">
      <c r="B140" s="352"/>
      <c r="C140" s="307" t="s">
        <v>567</v>
      </c>
      <c r="D140" s="307"/>
      <c r="E140" s="307"/>
      <c r="F140" s="330" t="s">
        <v>531</v>
      </c>
      <c r="G140" s="307"/>
      <c r="H140" s="307" t="s">
        <v>567</v>
      </c>
      <c r="I140" s="307" t="s">
        <v>566</v>
      </c>
      <c r="J140" s="307"/>
      <c r="K140" s="355"/>
    </row>
    <row r="141" spans="2:11" s="1" customFormat="1" ht="15" customHeight="1">
      <c r="B141" s="352"/>
      <c r="C141" s="307" t="s">
        <v>41</v>
      </c>
      <c r="D141" s="307"/>
      <c r="E141" s="307"/>
      <c r="F141" s="330" t="s">
        <v>531</v>
      </c>
      <c r="G141" s="307"/>
      <c r="H141" s="307" t="s">
        <v>587</v>
      </c>
      <c r="I141" s="307" t="s">
        <v>566</v>
      </c>
      <c r="J141" s="307"/>
      <c r="K141" s="355"/>
    </row>
    <row r="142" spans="2:11" s="1" customFormat="1" ht="15" customHeight="1">
      <c r="B142" s="352"/>
      <c r="C142" s="307" t="s">
        <v>588</v>
      </c>
      <c r="D142" s="307"/>
      <c r="E142" s="307"/>
      <c r="F142" s="330" t="s">
        <v>531</v>
      </c>
      <c r="G142" s="307"/>
      <c r="H142" s="307" t="s">
        <v>589</v>
      </c>
      <c r="I142" s="307" t="s">
        <v>566</v>
      </c>
      <c r="J142" s="307"/>
      <c r="K142" s="355"/>
    </row>
    <row r="143" spans="2:11" s="1" customFormat="1" ht="15" customHeight="1">
      <c r="B143" s="356"/>
      <c r="C143" s="357"/>
      <c r="D143" s="357"/>
      <c r="E143" s="357"/>
      <c r="F143" s="357"/>
      <c r="G143" s="357"/>
      <c r="H143" s="357"/>
      <c r="I143" s="357"/>
      <c r="J143" s="357"/>
      <c r="K143" s="358"/>
    </row>
    <row r="144" spans="2:11" s="1" customFormat="1" ht="18.75" customHeight="1">
      <c r="B144" s="343"/>
      <c r="C144" s="343"/>
      <c r="D144" s="343"/>
      <c r="E144" s="343"/>
      <c r="F144" s="344"/>
      <c r="G144" s="343"/>
      <c r="H144" s="343"/>
      <c r="I144" s="343"/>
      <c r="J144" s="343"/>
      <c r="K144" s="343"/>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590</v>
      </c>
      <c r="D147" s="320"/>
      <c r="E147" s="320"/>
      <c r="F147" s="320"/>
      <c r="G147" s="320"/>
      <c r="H147" s="320"/>
      <c r="I147" s="320"/>
      <c r="J147" s="320"/>
      <c r="K147" s="321"/>
    </row>
    <row r="148" spans="2:11" s="1" customFormat="1" ht="17.25" customHeight="1">
      <c r="B148" s="319"/>
      <c r="C148" s="322" t="s">
        <v>525</v>
      </c>
      <c r="D148" s="322"/>
      <c r="E148" s="322"/>
      <c r="F148" s="322" t="s">
        <v>526</v>
      </c>
      <c r="G148" s="323"/>
      <c r="H148" s="322" t="s">
        <v>57</v>
      </c>
      <c r="I148" s="322" t="s">
        <v>60</v>
      </c>
      <c r="J148" s="322" t="s">
        <v>527</v>
      </c>
      <c r="K148" s="321"/>
    </row>
    <row r="149" spans="2:11" s="1" customFormat="1" ht="17.25" customHeight="1">
      <c r="B149" s="319"/>
      <c r="C149" s="324" t="s">
        <v>528</v>
      </c>
      <c r="D149" s="324"/>
      <c r="E149" s="324"/>
      <c r="F149" s="325" t="s">
        <v>529</v>
      </c>
      <c r="G149" s="326"/>
      <c r="H149" s="324"/>
      <c r="I149" s="324"/>
      <c r="J149" s="324" t="s">
        <v>530</v>
      </c>
      <c r="K149" s="321"/>
    </row>
    <row r="150" spans="2:11" s="1" customFormat="1" ht="5.25" customHeight="1">
      <c r="B150" s="332"/>
      <c r="C150" s="327"/>
      <c r="D150" s="327"/>
      <c r="E150" s="327"/>
      <c r="F150" s="327"/>
      <c r="G150" s="328"/>
      <c r="H150" s="327"/>
      <c r="I150" s="327"/>
      <c r="J150" s="327"/>
      <c r="K150" s="355"/>
    </row>
    <row r="151" spans="2:11" s="1" customFormat="1" ht="15" customHeight="1">
      <c r="B151" s="332"/>
      <c r="C151" s="359" t="s">
        <v>534</v>
      </c>
      <c r="D151" s="307"/>
      <c r="E151" s="307"/>
      <c r="F151" s="360" t="s">
        <v>531</v>
      </c>
      <c r="G151" s="307"/>
      <c r="H151" s="359" t="s">
        <v>571</v>
      </c>
      <c r="I151" s="359" t="s">
        <v>533</v>
      </c>
      <c r="J151" s="359">
        <v>120</v>
      </c>
      <c r="K151" s="355"/>
    </row>
    <row r="152" spans="2:11" s="1" customFormat="1" ht="15" customHeight="1">
      <c r="B152" s="332"/>
      <c r="C152" s="359" t="s">
        <v>580</v>
      </c>
      <c r="D152" s="307"/>
      <c r="E152" s="307"/>
      <c r="F152" s="360" t="s">
        <v>531</v>
      </c>
      <c r="G152" s="307"/>
      <c r="H152" s="359" t="s">
        <v>591</v>
      </c>
      <c r="I152" s="359" t="s">
        <v>533</v>
      </c>
      <c r="J152" s="359" t="s">
        <v>582</v>
      </c>
      <c r="K152" s="355"/>
    </row>
    <row r="153" spans="2:11" s="1" customFormat="1" ht="15" customHeight="1">
      <c r="B153" s="332"/>
      <c r="C153" s="359" t="s">
        <v>88</v>
      </c>
      <c r="D153" s="307"/>
      <c r="E153" s="307"/>
      <c r="F153" s="360" t="s">
        <v>531</v>
      </c>
      <c r="G153" s="307"/>
      <c r="H153" s="359" t="s">
        <v>592</v>
      </c>
      <c r="I153" s="359" t="s">
        <v>533</v>
      </c>
      <c r="J153" s="359" t="s">
        <v>582</v>
      </c>
      <c r="K153" s="355"/>
    </row>
    <row r="154" spans="2:11" s="1" customFormat="1" ht="15" customHeight="1">
      <c r="B154" s="332"/>
      <c r="C154" s="359" t="s">
        <v>536</v>
      </c>
      <c r="D154" s="307"/>
      <c r="E154" s="307"/>
      <c r="F154" s="360" t="s">
        <v>537</v>
      </c>
      <c r="G154" s="307"/>
      <c r="H154" s="359" t="s">
        <v>571</v>
      </c>
      <c r="I154" s="359" t="s">
        <v>533</v>
      </c>
      <c r="J154" s="359">
        <v>50</v>
      </c>
      <c r="K154" s="355"/>
    </row>
    <row r="155" spans="2:11" s="1" customFormat="1" ht="15" customHeight="1">
      <c r="B155" s="332"/>
      <c r="C155" s="359" t="s">
        <v>539</v>
      </c>
      <c r="D155" s="307"/>
      <c r="E155" s="307"/>
      <c r="F155" s="360" t="s">
        <v>531</v>
      </c>
      <c r="G155" s="307"/>
      <c r="H155" s="359" t="s">
        <v>571</v>
      </c>
      <c r="I155" s="359" t="s">
        <v>541</v>
      </c>
      <c r="J155" s="359"/>
      <c r="K155" s="355"/>
    </row>
    <row r="156" spans="2:11" s="1" customFormat="1" ht="15" customHeight="1">
      <c r="B156" s="332"/>
      <c r="C156" s="359" t="s">
        <v>550</v>
      </c>
      <c r="D156" s="307"/>
      <c r="E156" s="307"/>
      <c r="F156" s="360" t="s">
        <v>537</v>
      </c>
      <c r="G156" s="307"/>
      <c r="H156" s="359" t="s">
        <v>571</v>
      </c>
      <c r="I156" s="359" t="s">
        <v>533</v>
      </c>
      <c r="J156" s="359">
        <v>50</v>
      </c>
      <c r="K156" s="355"/>
    </row>
    <row r="157" spans="2:11" s="1" customFormat="1" ht="15" customHeight="1">
      <c r="B157" s="332"/>
      <c r="C157" s="359" t="s">
        <v>558</v>
      </c>
      <c r="D157" s="307"/>
      <c r="E157" s="307"/>
      <c r="F157" s="360" t="s">
        <v>537</v>
      </c>
      <c r="G157" s="307"/>
      <c r="H157" s="359" t="s">
        <v>571</v>
      </c>
      <c r="I157" s="359" t="s">
        <v>533</v>
      </c>
      <c r="J157" s="359">
        <v>50</v>
      </c>
      <c r="K157" s="355"/>
    </row>
    <row r="158" spans="2:11" s="1" customFormat="1" ht="15" customHeight="1">
      <c r="B158" s="332"/>
      <c r="C158" s="359" t="s">
        <v>556</v>
      </c>
      <c r="D158" s="307"/>
      <c r="E158" s="307"/>
      <c r="F158" s="360" t="s">
        <v>537</v>
      </c>
      <c r="G158" s="307"/>
      <c r="H158" s="359" t="s">
        <v>571</v>
      </c>
      <c r="I158" s="359" t="s">
        <v>533</v>
      </c>
      <c r="J158" s="359">
        <v>50</v>
      </c>
      <c r="K158" s="355"/>
    </row>
    <row r="159" spans="2:11" s="1" customFormat="1" ht="15" customHeight="1">
      <c r="B159" s="332"/>
      <c r="C159" s="359" t="s">
        <v>102</v>
      </c>
      <c r="D159" s="307"/>
      <c r="E159" s="307"/>
      <c r="F159" s="360" t="s">
        <v>531</v>
      </c>
      <c r="G159" s="307"/>
      <c r="H159" s="359" t="s">
        <v>593</v>
      </c>
      <c r="I159" s="359" t="s">
        <v>533</v>
      </c>
      <c r="J159" s="359" t="s">
        <v>594</v>
      </c>
      <c r="K159" s="355"/>
    </row>
    <row r="160" spans="2:11" s="1" customFormat="1" ht="15" customHeight="1">
      <c r="B160" s="332"/>
      <c r="C160" s="359" t="s">
        <v>595</v>
      </c>
      <c r="D160" s="307"/>
      <c r="E160" s="307"/>
      <c r="F160" s="360" t="s">
        <v>531</v>
      </c>
      <c r="G160" s="307"/>
      <c r="H160" s="359" t="s">
        <v>596</v>
      </c>
      <c r="I160" s="359" t="s">
        <v>566</v>
      </c>
      <c r="J160" s="359"/>
      <c r="K160" s="355"/>
    </row>
    <row r="161" spans="2:11" s="1" customFormat="1" ht="15" customHeight="1">
      <c r="B161" s="361"/>
      <c r="C161" s="341"/>
      <c r="D161" s="341"/>
      <c r="E161" s="341"/>
      <c r="F161" s="341"/>
      <c r="G161" s="341"/>
      <c r="H161" s="341"/>
      <c r="I161" s="341"/>
      <c r="J161" s="341"/>
      <c r="K161" s="362"/>
    </row>
    <row r="162" spans="2:11" s="1" customFormat="1" ht="18.75" customHeight="1">
      <c r="B162" s="343"/>
      <c r="C162" s="353"/>
      <c r="D162" s="353"/>
      <c r="E162" s="353"/>
      <c r="F162" s="363"/>
      <c r="G162" s="353"/>
      <c r="H162" s="353"/>
      <c r="I162" s="353"/>
      <c r="J162" s="353"/>
      <c r="K162" s="343"/>
    </row>
    <row r="163" spans="2:11" s="1" customFormat="1" ht="18.75" customHeight="1">
      <c r="B163" s="315"/>
      <c r="C163" s="315"/>
      <c r="D163" s="315"/>
      <c r="E163" s="315"/>
      <c r="F163" s="315"/>
      <c r="G163" s="315"/>
      <c r="H163" s="315"/>
      <c r="I163" s="315"/>
      <c r="J163" s="315"/>
      <c r="K163" s="315"/>
    </row>
    <row r="164" spans="2:11" s="1" customFormat="1" ht="7.5" customHeight="1">
      <c r="B164" s="294"/>
      <c r="C164" s="295"/>
      <c r="D164" s="295"/>
      <c r="E164" s="295"/>
      <c r="F164" s="295"/>
      <c r="G164" s="295"/>
      <c r="H164" s="295"/>
      <c r="I164" s="295"/>
      <c r="J164" s="295"/>
      <c r="K164" s="296"/>
    </row>
    <row r="165" spans="2:11" s="1" customFormat="1" ht="45" customHeight="1">
      <c r="B165" s="297"/>
      <c r="C165" s="298" t="s">
        <v>597</v>
      </c>
      <c r="D165" s="298"/>
      <c r="E165" s="298"/>
      <c r="F165" s="298"/>
      <c r="G165" s="298"/>
      <c r="H165" s="298"/>
      <c r="I165" s="298"/>
      <c r="J165" s="298"/>
      <c r="K165" s="299"/>
    </row>
    <row r="166" spans="2:11" s="1" customFormat="1" ht="17.25" customHeight="1">
      <c r="B166" s="297"/>
      <c r="C166" s="322" t="s">
        <v>525</v>
      </c>
      <c r="D166" s="322"/>
      <c r="E166" s="322"/>
      <c r="F166" s="322" t="s">
        <v>526</v>
      </c>
      <c r="G166" s="364"/>
      <c r="H166" s="365" t="s">
        <v>57</v>
      </c>
      <c r="I166" s="365" t="s">
        <v>60</v>
      </c>
      <c r="J166" s="322" t="s">
        <v>527</v>
      </c>
      <c r="K166" s="299"/>
    </row>
    <row r="167" spans="2:11" s="1" customFormat="1" ht="17.25" customHeight="1">
      <c r="B167" s="300"/>
      <c r="C167" s="324" t="s">
        <v>528</v>
      </c>
      <c r="D167" s="324"/>
      <c r="E167" s="324"/>
      <c r="F167" s="325" t="s">
        <v>529</v>
      </c>
      <c r="G167" s="366"/>
      <c r="H167" s="367"/>
      <c r="I167" s="367"/>
      <c r="J167" s="324" t="s">
        <v>530</v>
      </c>
      <c r="K167" s="302"/>
    </row>
    <row r="168" spans="2:11" s="1" customFormat="1" ht="5.25" customHeight="1">
      <c r="B168" s="332"/>
      <c r="C168" s="327"/>
      <c r="D168" s="327"/>
      <c r="E168" s="327"/>
      <c r="F168" s="327"/>
      <c r="G168" s="328"/>
      <c r="H168" s="327"/>
      <c r="I168" s="327"/>
      <c r="J168" s="327"/>
      <c r="K168" s="355"/>
    </row>
    <row r="169" spans="2:11" s="1" customFormat="1" ht="15" customHeight="1">
      <c r="B169" s="332"/>
      <c r="C169" s="307" t="s">
        <v>534</v>
      </c>
      <c r="D169" s="307"/>
      <c r="E169" s="307"/>
      <c r="F169" s="330" t="s">
        <v>531</v>
      </c>
      <c r="G169" s="307"/>
      <c r="H169" s="307" t="s">
        <v>571</v>
      </c>
      <c r="I169" s="307" t="s">
        <v>533</v>
      </c>
      <c r="J169" s="307">
        <v>120</v>
      </c>
      <c r="K169" s="355"/>
    </row>
    <row r="170" spans="2:11" s="1" customFormat="1" ht="15" customHeight="1">
      <c r="B170" s="332"/>
      <c r="C170" s="307" t="s">
        <v>580</v>
      </c>
      <c r="D170" s="307"/>
      <c r="E170" s="307"/>
      <c r="F170" s="330" t="s">
        <v>531</v>
      </c>
      <c r="G170" s="307"/>
      <c r="H170" s="307" t="s">
        <v>581</v>
      </c>
      <c r="I170" s="307" t="s">
        <v>533</v>
      </c>
      <c r="J170" s="307" t="s">
        <v>582</v>
      </c>
      <c r="K170" s="355"/>
    </row>
    <row r="171" spans="2:11" s="1" customFormat="1" ht="15" customHeight="1">
      <c r="B171" s="332"/>
      <c r="C171" s="307" t="s">
        <v>88</v>
      </c>
      <c r="D171" s="307"/>
      <c r="E171" s="307"/>
      <c r="F171" s="330" t="s">
        <v>531</v>
      </c>
      <c r="G171" s="307"/>
      <c r="H171" s="307" t="s">
        <v>598</v>
      </c>
      <c r="I171" s="307" t="s">
        <v>533</v>
      </c>
      <c r="J171" s="307" t="s">
        <v>582</v>
      </c>
      <c r="K171" s="355"/>
    </row>
    <row r="172" spans="2:11" s="1" customFormat="1" ht="15" customHeight="1">
      <c r="B172" s="332"/>
      <c r="C172" s="307" t="s">
        <v>536</v>
      </c>
      <c r="D172" s="307"/>
      <c r="E172" s="307"/>
      <c r="F172" s="330" t="s">
        <v>537</v>
      </c>
      <c r="G172" s="307"/>
      <c r="H172" s="307" t="s">
        <v>598</v>
      </c>
      <c r="I172" s="307" t="s">
        <v>533</v>
      </c>
      <c r="J172" s="307">
        <v>50</v>
      </c>
      <c r="K172" s="355"/>
    </row>
    <row r="173" spans="2:11" s="1" customFormat="1" ht="15" customHeight="1">
      <c r="B173" s="332"/>
      <c r="C173" s="307" t="s">
        <v>539</v>
      </c>
      <c r="D173" s="307"/>
      <c r="E173" s="307"/>
      <c r="F173" s="330" t="s">
        <v>531</v>
      </c>
      <c r="G173" s="307"/>
      <c r="H173" s="307" t="s">
        <v>598</v>
      </c>
      <c r="I173" s="307" t="s">
        <v>541</v>
      </c>
      <c r="J173" s="307"/>
      <c r="K173" s="355"/>
    </row>
    <row r="174" spans="2:11" s="1" customFormat="1" ht="15" customHeight="1">
      <c r="B174" s="332"/>
      <c r="C174" s="307" t="s">
        <v>550</v>
      </c>
      <c r="D174" s="307"/>
      <c r="E174" s="307"/>
      <c r="F174" s="330" t="s">
        <v>537</v>
      </c>
      <c r="G174" s="307"/>
      <c r="H174" s="307" t="s">
        <v>598</v>
      </c>
      <c r="I174" s="307" t="s">
        <v>533</v>
      </c>
      <c r="J174" s="307">
        <v>50</v>
      </c>
      <c r="K174" s="355"/>
    </row>
    <row r="175" spans="2:11" s="1" customFormat="1" ht="15" customHeight="1">
      <c r="B175" s="332"/>
      <c r="C175" s="307" t="s">
        <v>558</v>
      </c>
      <c r="D175" s="307"/>
      <c r="E175" s="307"/>
      <c r="F175" s="330" t="s">
        <v>537</v>
      </c>
      <c r="G175" s="307"/>
      <c r="H175" s="307" t="s">
        <v>598</v>
      </c>
      <c r="I175" s="307" t="s">
        <v>533</v>
      </c>
      <c r="J175" s="307">
        <v>50</v>
      </c>
      <c r="K175" s="355"/>
    </row>
    <row r="176" spans="2:11" s="1" customFormat="1" ht="15" customHeight="1">
      <c r="B176" s="332"/>
      <c r="C176" s="307" t="s">
        <v>556</v>
      </c>
      <c r="D176" s="307"/>
      <c r="E176" s="307"/>
      <c r="F176" s="330" t="s">
        <v>537</v>
      </c>
      <c r="G176" s="307"/>
      <c r="H176" s="307" t="s">
        <v>598</v>
      </c>
      <c r="I176" s="307" t="s">
        <v>533</v>
      </c>
      <c r="J176" s="307">
        <v>50</v>
      </c>
      <c r="K176" s="355"/>
    </row>
    <row r="177" spans="2:11" s="1" customFormat="1" ht="15" customHeight="1">
      <c r="B177" s="332"/>
      <c r="C177" s="307" t="s">
        <v>117</v>
      </c>
      <c r="D177" s="307"/>
      <c r="E177" s="307"/>
      <c r="F177" s="330" t="s">
        <v>531</v>
      </c>
      <c r="G177" s="307"/>
      <c r="H177" s="307" t="s">
        <v>599</v>
      </c>
      <c r="I177" s="307" t="s">
        <v>600</v>
      </c>
      <c r="J177" s="307"/>
      <c r="K177" s="355"/>
    </row>
    <row r="178" spans="2:11" s="1" customFormat="1" ht="15" customHeight="1">
      <c r="B178" s="332"/>
      <c r="C178" s="307" t="s">
        <v>60</v>
      </c>
      <c r="D178" s="307"/>
      <c r="E178" s="307"/>
      <c r="F178" s="330" t="s">
        <v>531</v>
      </c>
      <c r="G178" s="307"/>
      <c r="H178" s="307" t="s">
        <v>601</v>
      </c>
      <c r="I178" s="307" t="s">
        <v>602</v>
      </c>
      <c r="J178" s="307">
        <v>1</v>
      </c>
      <c r="K178" s="355"/>
    </row>
    <row r="179" spans="2:11" s="1" customFormat="1" ht="15" customHeight="1">
      <c r="B179" s="332"/>
      <c r="C179" s="307" t="s">
        <v>56</v>
      </c>
      <c r="D179" s="307"/>
      <c r="E179" s="307"/>
      <c r="F179" s="330" t="s">
        <v>531</v>
      </c>
      <c r="G179" s="307"/>
      <c r="H179" s="307" t="s">
        <v>603</v>
      </c>
      <c r="I179" s="307" t="s">
        <v>533</v>
      </c>
      <c r="J179" s="307">
        <v>20</v>
      </c>
      <c r="K179" s="355"/>
    </row>
    <row r="180" spans="2:11" s="1" customFormat="1" ht="15" customHeight="1">
      <c r="B180" s="332"/>
      <c r="C180" s="307" t="s">
        <v>57</v>
      </c>
      <c r="D180" s="307"/>
      <c r="E180" s="307"/>
      <c r="F180" s="330" t="s">
        <v>531</v>
      </c>
      <c r="G180" s="307"/>
      <c r="H180" s="307" t="s">
        <v>604</v>
      </c>
      <c r="I180" s="307" t="s">
        <v>533</v>
      </c>
      <c r="J180" s="307">
        <v>255</v>
      </c>
      <c r="K180" s="355"/>
    </row>
    <row r="181" spans="2:11" s="1" customFormat="1" ht="15" customHeight="1">
      <c r="B181" s="332"/>
      <c r="C181" s="307" t="s">
        <v>118</v>
      </c>
      <c r="D181" s="307"/>
      <c r="E181" s="307"/>
      <c r="F181" s="330" t="s">
        <v>531</v>
      </c>
      <c r="G181" s="307"/>
      <c r="H181" s="307" t="s">
        <v>495</v>
      </c>
      <c r="I181" s="307" t="s">
        <v>533</v>
      </c>
      <c r="J181" s="307">
        <v>10</v>
      </c>
      <c r="K181" s="355"/>
    </row>
    <row r="182" spans="2:11" s="1" customFormat="1" ht="15" customHeight="1">
      <c r="B182" s="332"/>
      <c r="C182" s="307" t="s">
        <v>119</v>
      </c>
      <c r="D182" s="307"/>
      <c r="E182" s="307"/>
      <c r="F182" s="330" t="s">
        <v>531</v>
      </c>
      <c r="G182" s="307"/>
      <c r="H182" s="307" t="s">
        <v>605</v>
      </c>
      <c r="I182" s="307" t="s">
        <v>566</v>
      </c>
      <c r="J182" s="307"/>
      <c r="K182" s="355"/>
    </row>
    <row r="183" spans="2:11" s="1" customFormat="1" ht="15" customHeight="1">
      <c r="B183" s="332"/>
      <c r="C183" s="307" t="s">
        <v>606</v>
      </c>
      <c r="D183" s="307"/>
      <c r="E183" s="307"/>
      <c r="F183" s="330" t="s">
        <v>531</v>
      </c>
      <c r="G183" s="307"/>
      <c r="H183" s="307" t="s">
        <v>607</v>
      </c>
      <c r="I183" s="307" t="s">
        <v>566</v>
      </c>
      <c r="J183" s="307"/>
      <c r="K183" s="355"/>
    </row>
    <row r="184" spans="2:11" s="1" customFormat="1" ht="15" customHeight="1">
      <c r="B184" s="332"/>
      <c r="C184" s="307" t="s">
        <v>595</v>
      </c>
      <c r="D184" s="307"/>
      <c r="E184" s="307"/>
      <c r="F184" s="330" t="s">
        <v>531</v>
      </c>
      <c r="G184" s="307"/>
      <c r="H184" s="307" t="s">
        <v>608</v>
      </c>
      <c r="I184" s="307" t="s">
        <v>566</v>
      </c>
      <c r="J184" s="307"/>
      <c r="K184" s="355"/>
    </row>
    <row r="185" spans="2:11" s="1" customFormat="1" ht="15" customHeight="1">
      <c r="B185" s="332"/>
      <c r="C185" s="307" t="s">
        <v>121</v>
      </c>
      <c r="D185" s="307"/>
      <c r="E185" s="307"/>
      <c r="F185" s="330" t="s">
        <v>537</v>
      </c>
      <c r="G185" s="307"/>
      <c r="H185" s="307" t="s">
        <v>609</v>
      </c>
      <c r="I185" s="307" t="s">
        <v>533</v>
      </c>
      <c r="J185" s="307">
        <v>50</v>
      </c>
      <c r="K185" s="355"/>
    </row>
    <row r="186" spans="2:11" s="1" customFormat="1" ht="15" customHeight="1">
      <c r="B186" s="332"/>
      <c r="C186" s="307" t="s">
        <v>610</v>
      </c>
      <c r="D186" s="307"/>
      <c r="E186" s="307"/>
      <c r="F186" s="330" t="s">
        <v>537</v>
      </c>
      <c r="G186" s="307"/>
      <c r="H186" s="307" t="s">
        <v>611</v>
      </c>
      <c r="I186" s="307" t="s">
        <v>612</v>
      </c>
      <c r="J186" s="307"/>
      <c r="K186" s="355"/>
    </row>
    <row r="187" spans="2:11" s="1" customFormat="1" ht="15" customHeight="1">
      <c r="B187" s="332"/>
      <c r="C187" s="307" t="s">
        <v>613</v>
      </c>
      <c r="D187" s="307"/>
      <c r="E187" s="307"/>
      <c r="F187" s="330" t="s">
        <v>537</v>
      </c>
      <c r="G187" s="307"/>
      <c r="H187" s="307" t="s">
        <v>614</v>
      </c>
      <c r="I187" s="307" t="s">
        <v>612</v>
      </c>
      <c r="J187" s="307"/>
      <c r="K187" s="355"/>
    </row>
    <row r="188" spans="2:11" s="1" customFormat="1" ht="15" customHeight="1">
      <c r="B188" s="332"/>
      <c r="C188" s="307" t="s">
        <v>615</v>
      </c>
      <c r="D188" s="307"/>
      <c r="E188" s="307"/>
      <c r="F188" s="330" t="s">
        <v>537</v>
      </c>
      <c r="G188" s="307"/>
      <c r="H188" s="307" t="s">
        <v>616</v>
      </c>
      <c r="I188" s="307" t="s">
        <v>612</v>
      </c>
      <c r="J188" s="307"/>
      <c r="K188" s="355"/>
    </row>
    <row r="189" spans="2:11" s="1" customFormat="1" ht="15" customHeight="1">
      <c r="B189" s="332"/>
      <c r="C189" s="368" t="s">
        <v>617</v>
      </c>
      <c r="D189" s="307"/>
      <c r="E189" s="307"/>
      <c r="F189" s="330" t="s">
        <v>537</v>
      </c>
      <c r="G189" s="307"/>
      <c r="H189" s="307" t="s">
        <v>618</v>
      </c>
      <c r="I189" s="307" t="s">
        <v>619</v>
      </c>
      <c r="J189" s="369" t="s">
        <v>620</v>
      </c>
      <c r="K189" s="355"/>
    </row>
    <row r="190" spans="2:11" s="18" customFormat="1" ht="15" customHeight="1">
      <c r="B190" s="370"/>
      <c r="C190" s="371" t="s">
        <v>621</v>
      </c>
      <c r="D190" s="372"/>
      <c r="E190" s="372"/>
      <c r="F190" s="373" t="s">
        <v>537</v>
      </c>
      <c r="G190" s="372"/>
      <c r="H190" s="372" t="s">
        <v>622</v>
      </c>
      <c r="I190" s="372" t="s">
        <v>619</v>
      </c>
      <c r="J190" s="374" t="s">
        <v>620</v>
      </c>
      <c r="K190" s="375"/>
    </row>
    <row r="191" spans="2:11" s="1" customFormat="1" ht="15" customHeight="1">
      <c r="B191" s="332"/>
      <c r="C191" s="368" t="s">
        <v>45</v>
      </c>
      <c r="D191" s="307"/>
      <c r="E191" s="307"/>
      <c r="F191" s="330" t="s">
        <v>531</v>
      </c>
      <c r="G191" s="307"/>
      <c r="H191" s="304" t="s">
        <v>623</v>
      </c>
      <c r="I191" s="307" t="s">
        <v>624</v>
      </c>
      <c r="J191" s="307"/>
      <c r="K191" s="355"/>
    </row>
    <row r="192" spans="2:11" s="1" customFormat="1" ht="15" customHeight="1">
      <c r="B192" s="332"/>
      <c r="C192" s="368" t="s">
        <v>625</v>
      </c>
      <c r="D192" s="307"/>
      <c r="E192" s="307"/>
      <c r="F192" s="330" t="s">
        <v>531</v>
      </c>
      <c r="G192" s="307"/>
      <c r="H192" s="307" t="s">
        <v>626</v>
      </c>
      <c r="I192" s="307" t="s">
        <v>566</v>
      </c>
      <c r="J192" s="307"/>
      <c r="K192" s="355"/>
    </row>
    <row r="193" spans="2:11" s="1" customFormat="1" ht="15" customHeight="1">
      <c r="B193" s="332"/>
      <c r="C193" s="368" t="s">
        <v>627</v>
      </c>
      <c r="D193" s="307"/>
      <c r="E193" s="307"/>
      <c r="F193" s="330" t="s">
        <v>531</v>
      </c>
      <c r="G193" s="307"/>
      <c r="H193" s="307" t="s">
        <v>628</v>
      </c>
      <c r="I193" s="307" t="s">
        <v>566</v>
      </c>
      <c r="J193" s="307"/>
      <c r="K193" s="355"/>
    </row>
    <row r="194" spans="2:11" s="1" customFormat="1" ht="15" customHeight="1">
      <c r="B194" s="332"/>
      <c r="C194" s="368" t="s">
        <v>629</v>
      </c>
      <c r="D194" s="307"/>
      <c r="E194" s="307"/>
      <c r="F194" s="330" t="s">
        <v>537</v>
      </c>
      <c r="G194" s="307"/>
      <c r="H194" s="307" t="s">
        <v>630</v>
      </c>
      <c r="I194" s="307" t="s">
        <v>566</v>
      </c>
      <c r="J194" s="307"/>
      <c r="K194" s="355"/>
    </row>
    <row r="195" spans="2:11" s="1" customFormat="1" ht="15" customHeight="1">
      <c r="B195" s="361"/>
      <c r="C195" s="376"/>
      <c r="D195" s="341"/>
      <c r="E195" s="341"/>
      <c r="F195" s="341"/>
      <c r="G195" s="341"/>
      <c r="H195" s="341"/>
      <c r="I195" s="341"/>
      <c r="J195" s="341"/>
      <c r="K195" s="362"/>
    </row>
    <row r="196" spans="2:11" s="1" customFormat="1" ht="18.75" customHeight="1">
      <c r="B196" s="343"/>
      <c r="C196" s="353"/>
      <c r="D196" s="353"/>
      <c r="E196" s="353"/>
      <c r="F196" s="363"/>
      <c r="G196" s="353"/>
      <c r="H196" s="353"/>
      <c r="I196" s="353"/>
      <c r="J196" s="353"/>
      <c r="K196" s="343"/>
    </row>
    <row r="197" spans="2:11" s="1" customFormat="1" ht="18.75" customHeight="1">
      <c r="B197" s="343"/>
      <c r="C197" s="353"/>
      <c r="D197" s="353"/>
      <c r="E197" s="353"/>
      <c r="F197" s="363"/>
      <c r="G197" s="353"/>
      <c r="H197" s="353"/>
      <c r="I197" s="353"/>
      <c r="J197" s="353"/>
      <c r="K197" s="343"/>
    </row>
    <row r="198" spans="2:11" s="1" customFormat="1" ht="18.75" customHeight="1">
      <c r="B198" s="315"/>
      <c r="C198" s="315"/>
      <c r="D198" s="315"/>
      <c r="E198" s="315"/>
      <c r="F198" s="315"/>
      <c r="G198" s="315"/>
      <c r="H198" s="315"/>
      <c r="I198" s="315"/>
      <c r="J198" s="315"/>
      <c r="K198" s="315"/>
    </row>
    <row r="199" spans="2:11" s="1" customFormat="1" ht="13.5">
      <c r="B199" s="294"/>
      <c r="C199" s="295"/>
      <c r="D199" s="295"/>
      <c r="E199" s="295"/>
      <c r="F199" s="295"/>
      <c r="G199" s="295"/>
      <c r="H199" s="295"/>
      <c r="I199" s="295"/>
      <c r="J199" s="295"/>
      <c r="K199" s="296"/>
    </row>
    <row r="200" spans="2:11" s="1" customFormat="1" ht="21">
      <c r="B200" s="297"/>
      <c r="C200" s="298" t="s">
        <v>631</v>
      </c>
      <c r="D200" s="298"/>
      <c r="E200" s="298"/>
      <c r="F200" s="298"/>
      <c r="G200" s="298"/>
      <c r="H200" s="298"/>
      <c r="I200" s="298"/>
      <c r="J200" s="298"/>
      <c r="K200" s="299"/>
    </row>
    <row r="201" spans="2:11" s="1" customFormat="1" ht="25.5" customHeight="1">
      <c r="B201" s="297"/>
      <c r="C201" s="377" t="s">
        <v>632</v>
      </c>
      <c r="D201" s="377"/>
      <c r="E201" s="377"/>
      <c r="F201" s="377" t="s">
        <v>633</v>
      </c>
      <c r="G201" s="378"/>
      <c r="H201" s="377" t="s">
        <v>634</v>
      </c>
      <c r="I201" s="377"/>
      <c r="J201" s="377"/>
      <c r="K201" s="299"/>
    </row>
    <row r="202" spans="2:11" s="1" customFormat="1" ht="5.25" customHeight="1">
      <c r="B202" s="332"/>
      <c r="C202" s="327"/>
      <c r="D202" s="327"/>
      <c r="E202" s="327"/>
      <c r="F202" s="327"/>
      <c r="G202" s="353"/>
      <c r="H202" s="327"/>
      <c r="I202" s="327"/>
      <c r="J202" s="327"/>
      <c r="K202" s="355"/>
    </row>
    <row r="203" spans="2:11" s="1" customFormat="1" ht="15" customHeight="1">
      <c r="B203" s="332"/>
      <c r="C203" s="307" t="s">
        <v>624</v>
      </c>
      <c r="D203" s="307"/>
      <c r="E203" s="307"/>
      <c r="F203" s="330" t="s">
        <v>46</v>
      </c>
      <c r="G203" s="307"/>
      <c r="H203" s="307" t="s">
        <v>635</v>
      </c>
      <c r="I203" s="307"/>
      <c r="J203" s="307"/>
      <c r="K203" s="355"/>
    </row>
    <row r="204" spans="2:11" s="1" customFormat="1" ht="15" customHeight="1">
      <c r="B204" s="332"/>
      <c r="C204" s="307"/>
      <c r="D204" s="307"/>
      <c r="E204" s="307"/>
      <c r="F204" s="330" t="s">
        <v>47</v>
      </c>
      <c r="G204" s="307"/>
      <c r="H204" s="307" t="s">
        <v>636</v>
      </c>
      <c r="I204" s="307"/>
      <c r="J204" s="307"/>
      <c r="K204" s="355"/>
    </row>
    <row r="205" spans="2:11" s="1" customFormat="1" ht="15" customHeight="1">
      <c r="B205" s="332"/>
      <c r="C205" s="307"/>
      <c r="D205" s="307"/>
      <c r="E205" s="307"/>
      <c r="F205" s="330" t="s">
        <v>50</v>
      </c>
      <c r="G205" s="307"/>
      <c r="H205" s="307" t="s">
        <v>637</v>
      </c>
      <c r="I205" s="307"/>
      <c r="J205" s="307"/>
      <c r="K205" s="355"/>
    </row>
    <row r="206" spans="2:11" s="1" customFormat="1" ht="15" customHeight="1">
      <c r="B206" s="332"/>
      <c r="C206" s="307"/>
      <c r="D206" s="307"/>
      <c r="E206" s="307"/>
      <c r="F206" s="330" t="s">
        <v>48</v>
      </c>
      <c r="G206" s="307"/>
      <c r="H206" s="307" t="s">
        <v>638</v>
      </c>
      <c r="I206" s="307"/>
      <c r="J206" s="307"/>
      <c r="K206" s="355"/>
    </row>
    <row r="207" spans="2:11" s="1" customFormat="1" ht="15" customHeight="1">
      <c r="B207" s="332"/>
      <c r="C207" s="307"/>
      <c r="D207" s="307"/>
      <c r="E207" s="307"/>
      <c r="F207" s="330" t="s">
        <v>49</v>
      </c>
      <c r="G207" s="307"/>
      <c r="H207" s="307" t="s">
        <v>639</v>
      </c>
      <c r="I207" s="307"/>
      <c r="J207" s="307"/>
      <c r="K207" s="355"/>
    </row>
    <row r="208" spans="2:11" s="1" customFormat="1" ht="15" customHeight="1">
      <c r="B208" s="332"/>
      <c r="C208" s="307"/>
      <c r="D208" s="307"/>
      <c r="E208" s="307"/>
      <c r="F208" s="330"/>
      <c r="G208" s="307"/>
      <c r="H208" s="307"/>
      <c r="I208" s="307"/>
      <c r="J208" s="307"/>
      <c r="K208" s="355"/>
    </row>
    <row r="209" spans="2:11" s="1" customFormat="1" ht="15" customHeight="1">
      <c r="B209" s="332"/>
      <c r="C209" s="307" t="s">
        <v>578</v>
      </c>
      <c r="D209" s="307"/>
      <c r="E209" s="307"/>
      <c r="F209" s="330" t="s">
        <v>81</v>
      </c>
      <c r="G209" s="307"/>
      <c r="H209" s="307" t="s">
        <v>640</v>
      </c>
      <c r="I209" s="307"/>
      <c r="J209" s="307"/>
      <c r="K209" s="355"/>
    </row>
    <row r="210" spans="2:11" s="1" customFormat="1" ht="15" customHeight="1">
      <c r="B210" s="332"/>
      <c r="C210" s="307"/>
      <c r="D210" s="307"/>
      <c r="E210" s="307"/>
      <c r="F210" s="330" t="s">
        <v>474</v>
      </c>
      <c r="G210" s="307"/>
      <c r="H210" s="307" t="s">
        <v>475</v>
      </c>
      <c r="I210" s="307"/>
      <c r="J210" s="307"/>
      <c r="K210" s="355"/>
    </row>
    <row r="211" spans="2:11" s="1" customFormat="1" ht="15" customHeight="1">
      <c r="B211" s="332"/>
      <c r="C211" s="307"/>
      <c r="D211" s="307"/>
      <c r="E211" s="307"/>
      <c r="F211" s="330" t="s">
        <v>472</v>
      </c>
      <c r="G211" s="307"/>
      <c r="H211" s="307" t="s">
        <v>641</v>
      </c>
      <c r="I211" s="307"/>
      <c r="J211" s="307"/>
      <c r="K211" s="355"/>
    </row>
    <row r="212" spans="2:11" s="1" customFormat="1" ht="15" customHeight="1">
      <c r="B212" s="379"/>
      <c r="C212" s="307"/>
      <c r="D212" s="307"/>
      <c r="E212" s="307"/>
      <c r="F212" s="330" t="s">
        <v>476</v>
      </c>
      <c r="G212" s="368"/>
      <c r="H212" s="359" t="s">
        <v>477</v>
      </c>
      <c r="I212" s="359"/>
      <c r="J212" s="359"/>
      <c r="K212" s="380"/>
    </row>
    <row r="213" spans="2:11" s="1" customFormat="1" ht="15" customHeight="1">
      <c r="B213" s="379"/>
      <c r="C213" s="307"/>
      <c r="D213" s="307"/>
      <c r="E213" s="307"/>
      <c r="F213" s="330" t="s">
        <v>478</v>
      </c>
      <c r="G213" s="368"/>
      <c r="H213" s="359" t="s">
        <v>642</v>
      </c>
      <c r="I213" s="359"/>
      <c r="J213" s="359"/>
      <c r="K213" s="380"/>
    </row>
    <row r="214" spans="2:11" s="1" customFormat="1" ht="15" customHeight="1">
      <c r="B214" s="379"/>
      <c r="C214" s="307"/>
      <c r="D214" s="307"/>
      <c r="E214" s="307"/>
      <c r="F214" s="330"/>
      <c r="G214" s="368"/>
      <c r="H214" s="359"/>
      <c r="I214" s="359"/>
      <c r="J214" s="359"/>
      <c r="K214" s="380"/>
    </row>
    <row r="215" spans="2:11" s="1" customFormat="1" ht="15" customHeight="1">
      <c r="B215" s="379"/>
      <c r="C215" s="307" t="s">
        <v>602</v>
      </c>
      <c r="D215" s="307"/>
      <c r="E215" s="307"/>
      <c r="F215" s="330">
        <v>1</v>
      </c>
      <c r="G215" s="368"/>
      <c r="H215" s="359" t="s">
        <v>643</v>
      </c>
      <c r="I215" s="359"/>
      <c r="J215" s="359"/>
      <c r="K215" s="380"/>
    </row>
    <row r="216" spans="2:11" s="1" customFormat="1" ht="15" customHeight="1">
      <c r="B216" s="379"/>
      <c r="C216" s="307"/>
      <c r="D216" s="307"/>
      <c r="E216" s="307"/>
      <c r="F216" s="330">
        <v>2</v>
      </c>
      <c r="G216" s="368"/>
      <c r="H216" s="359" t="s">
        <v>644</v>
      </c>
      <c r="I216" s="359"/>
      <c r="J216" s="359"/>
      <c r="K216" s="380"/>
    </row>
    <row r="217" spans="2:11" s="1" customFormat="1" ht="15" customHeight="1">
      <c r="B217" s="379"/>
      <c r="C217" s="307"/>
      <c r="D217" s="307"/>
      <c r="E217" s="307"/>
      <c r="F217" s="330">
        <v>3</v>
      </c>
      <c r="G217" s="368"/>
      <c r="H217" s="359" t="s">
        <v>645</v>
      </c>
      <c r="I217" s="359"/>
      <c r="J217" s="359"/>
      <c r="K217" s="380"/>
    </row>
    <row r="218" spans="2:11" s="1" customFormat="1" ht="15" customHeight="1">
      <c r="B218" s="379"/>
      <c r="C218" s="307"/>
      <c r="D218" s="307"/>
      <c r="E218" s="307"/>
      <c r="F218" s="330">
        <v>4</v>
      </c>
      <c r="G218" s="368"/>
      <c r="H218" s="359" t="s">
        <v>646</v>
      </c>
      <c r="I218" s="359"/>
      <c r="J218" s="359"/>
      <c r="K218" s="380"/>
    </row>
    <row r="219" spans="2:11" s="1" customFormat="1" ht="12.75" customHeight="1">
      <c r="B219" s="381"/>
      <c r="C219" s="382"/>
      <c r="D219" s="382"/>
      <c r="E219" s="382"/>
      <c r="F219" s="382"/>
      <c r="G219" s="382"/>
      <c r="H219" s="382"/>
      <c r="I219" s="382"/>
      <c r="J219" s="382"/>
      <c r="K219" s="383"/>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5C29E343132F4E9E2AE5FC7BD460C5" ma:contentTypeVersion="15" ma:contentTypeDescription="Vytvoří nový dokument" ma:contentTypeScope="" ma:versionID="4eff71b2adae5d175b85442c40557ef1">
  <xsd:schema xmlns:xsd="http://www.w3.org/2001/XMLSchema" xmlns:xs="http://www.w3.org/2001/XMLSchema" xmlns:p="http://schemas.microsoft.com/office/2006/metadata/properties" xmlns:ns2="c636d3e1-d508-4c2d-864b-4f94d55b23c8" xmlns:ns3="20d5d371-bab2-4db4-8327-d7b5dc8e2d7e" targetNamespace="http://schemas.microsoft.com/office/2006/metadata/properties" ma:root="true" ma:fieldsID="6f642e018cf494bfb3cefe8681af0338" ns2:_="" ns3:_="">
    <xsd:import namespace="c636d3e1-d508-4c2d-864b-4f94d55b23c8"/>
    <xsd:import namespace="20d5d371-bab2-4db4-8327-d7b5dc8e2d7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6d3e1-d508-4c2d-864b-4f94d55b2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Značky obrázků" ma:readOnly="false" ma:fieldId="{5cf76f15-5ced-4ddc-b409-7134ff3c332f}" ma:taxonomyMulti="true" ma:sspId="86d800ea-b244-444e-9929-321d08e8a2fb"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d5d371-bab2-4db4-8327-d7b5dc8e2d7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5d8df6d-f512-417b-bbb4-3a78ebf97b19}" ma:internalName="TaxCatchAll" ma:showField="CatchAllData" ma:web="20d5d371-bab2-4db4-8327-d7b5dc8e2d7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36d3e1-d508-4c2d-864b-4f94d55b23c8">
      <Terms xmlns="http://schemas.microsoft.com/office/infopath/2007/PartnerControls"/>
    </lcf76f155ced4ddcb4097134ff3c332f>
    <TaxCatchAll xmlns="20d5d371-bab2-4db4-8327-d7b5dc8e2d7e" xsi:nil="true"/>
  </documentManagement>
</p:properties>
</file>

<file path=customXml/itemProps1.xml><?xml version="1.0" encoding="utf-8"?>
<ds:datastoreItem xmlns:ds="http://schemas.openxmlformats.org/officeDocument/2006/customXml" ds:itemID="{BE253338-0C38-4E0B-BB79-DA14CF30828A}"/>
</file>

<file path=customXml/itemProps2.xml><?xml version="1.0" encoding="utf-8"?>
<ds:datastoreItem xmlns:ds="http://schemas.openxmlformats.org/officeDocument/2006/customXml" ds:itemID="{90E5867B-66B9-4006-954F-8E85AE351CDB}"/>
</file>

<file path=customXml/itemProps3.xml><?xml version="1.0" encoding="utf-8"?>
<ds:datastoreItem xmlns:ds="http://schemas.openxmlformats.org/officeDocument/2006/customXml" ds:itemID="{30E4ED0E-F90F-4E91-AB60-CF558B245D24}"/>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Ruda</dc:creator>
  <cp:keywords/>
  <dc:description/>
  <cp:lastModifiedBy>Ruda</cp:lastModifiedBy>
  <dcterms:created xsi:type="dcterms:W3CDTF">2024-02-26T08:57:48Z</dcterms:created>
  <dcterms:modified xsi:type="dcterms:W3CDTF">2024-02-26T08:57:56Z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0x010100205C29E343132F4E9E2AE5FC7BD460C5</vt:lpwstr>
  </property>
</Properties>
</file>