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9040" windowHeight="15720" activeTab="0"/>
  </bookViews>
  <sheets>
    <sheet name="VV" sheetId="9" r:id="rId1"/>
  </sheets>
  <definedNames/>
  <calcPr calcId="152511"/>
  <extLst/>
</workbook>
</file>

<file path=xl/sharedStrings.xml><?xml version="1.0" encoding="utf-8"?>
<sst xmlns="http://schemas.openxmlformats.org/spreadsheetml/2006/main" count="106" uniqueCount="70">
  <si>
    <t>popis</t>
  </si>
  <si>
    <t>počet</t>
  </si>
  <si>
    <t>ks/m</t>
  </si>
  <si>
    <t>materiál cena / ks/m</t>
  </si>
  <si>
    <t>materiál celkem</t>
  </si>
  <si>
    <t>montáž cena/ks/m</t>
  </si>
  <si>
    <t>montáž celkem</t>
  </si>
  <si>
    <t>celkem materiál+montáž</t>
  </si>
  <si>
    <t>Elektrická požární signalizace</t>
  </si>
  <si>
    <t>Elektrická požární signalizace - prvky</t>
  </si>
  <si>
    <t>ks</t>
  </si>
  <si>
    <t>Tlačítkový hlásič, včetně elektroniky</t>
  </si>
  <si>
    <t>Držák popisných štítků, bal.10 ks</t>
  </si>
  <si>
    <t>bal</t>
  </si>
  <si>
    <t>Siréna požární s majákem, vnitřní na podhled</t>
  </si>
  <si>
    <t>Venkovní zábleskový maják</t>
  </si>
  <si>
    <t>Jistič 230V/10A včetně lišty DIN, připoj.hřebene, doplnění rozvaděče nn - napájení ústředen a zdroje</t>
  </si>
  <si>
    <t>OPPO obslužné pole požární ochrany</t>
  </si>
  <si>
    <t>KTPO klíčový trezor požární ochrany</t>
  </si>
  <si>
    <t>Celkem materiál</t>
  </si>
  <si>
    <t>Elektrická požární signaliazce - kabelové rozvody</t>
  </si>
  <si>
    <t>m</t>
  </si>
  <si>
    <t>Kabel sdělovací PRAFLaGuard 1x2x0,8 včetně upevňovacího materiálu</t>
  </si>
  <si>
    <t>Kabel sdělovací PRAFLaGuard 2x2x0,8 včetně upevňovacího materiálu</t>
  </si>
  <si>
    <t>Kabel sdělovací PRAFLaGuard 4x2x0,8 včetně upevňovacího materiálu, KTPO, OPPO</t>
  </si>
  <si>
    <t>Kabel PRAFLaDUR 3x2,5 včetně upevňovacího materiálu</t>
  </si>
  <si>
    <t>Vkládací lišta PC+ABS 10x20, bezhalogenová, včetně uchycení</t>
  </si>
  <si>
    <t>Kabelový žlab 200x60 s kovovou přepážkou 60 mm,vč. příslušenství a přepážky, komplet, PR30-R</t>
  </si>
  <si>
    <t>Kabelový žebřík 150x60 s kovovou přepážkou 60 mm, s požární odolností PR30-R včetně příslušenství</t>
  </si>
  <si>
    <t>Rozbočovací krabice s požární odolností min. P30-R, oranžová</t>
  </si>
  <si>
    <t>Celkem kabelové rozvody</t>
  </si>
  <si>
    <t>Elektrická požární signaliazce - ostatní</t>
  </si>
  <si>
    <t>Provozní kniha EPS</t>
  </si>
  <si>
    <t>ZDP včetně projektu</t>
  </si>
  <si>
    <t>kpl</t>
  </si>
  <si>
    <t xml:space="preserve">Naprogramování, nastavení, oživení  </t>
  </si>
  <si>
    <t>Provedení výchozích revizí, zkoušek, funkčních a koordinačních zkoušek</t>
  </si>
  <si>
    <t>Režie, doprava, stravné</t>
  </si>
  <si>
    <t>Pomocný instalační materiál</t>
  </si>
  <si>
    <t>Nespecifikované montážní práce</t>
  </si>
  <si>
    <t>Stavební přípomoce</t>
  </si>
  <si>
    <t>Požární ucpávky</t>
  </si>
  <si>
    <t>Jádrové vrty pro rozvody, včetně odvozu a likvidace suti</t>
  </si>
  <si>
    <t>Celkem ostatní</t>
  </si>
  <si>
    <t>Zařízení pracoviště</t>
  </si>
  <si>
    <t>Celkem zařízení staveniště</t>
  </si>
  <si>
    <t>Celkem  elektrická požární signalizace - ETAPA I</t>
  </si>
  <si>
    <t xml:space="preserve"> cena bez DPH</t>
  </si>
  <si>
    <t>Celkem bez DPH</t>
  </si>
  <si>
    <t>Celkem včetně DPH</t>
  </si>
  <si>
    <t>Město Ústí nad Labem</t>
  </si>
  <si>
    <t>Zařízení staveniště včetně veškerého vybavení: stavební kanceláře, šatny, WC, přípojky vody, přípojky elektro, spotřeby vody, elektro, atd. v rámci ZS areálu nebo dotčených stavbou</t>
  </si>
  <si>
    <t>Předávací dokumentace, vč. DSP</t>
  </si>
  <si>
    <t>Kabel J-Y(St)Y 1x2x0,8 rudá (JYSTY) včetně upevňovacího materiálu</t>
  </si>
  <si>
    <t>Krabice pro povrchovou montáž vstupně výstupních prvků</t>
  </si>
  <si>
    <t>V/V modul (4/2)</t>
  </si>
  <si>
    <t>Náhradní sklíčko pro tlačítkové hlásiče bal. 10ks</t>
  </si>
  <si>
    <t>Patice pro hlásiče</t>
  </si>
  <si>
    <t>Opticko-kouřový hlásič</t>
  </si>
  <si>
    <t>Termodiferenciální hlásič</t>
  </si>
  <si>
    <t>GSM brána s hlasovým modulem a externí anténou</t>
  </si>
  <si>
    <t>Ohniodolná protipožární skříň s dvířky pro ústřednu EPS, odolnost při požáru P30</t>
  </si>
  <si>
    <t>Obslužné tablo EPS, pro obsluhu z jiného místa než je ústředna, kompatibilní s ústřednou EPS a plně osazené.</t>
  </si>
  <si>
    <t>Ústředna EPS se zdrojem vybavena a osazena potřebnými moduly (kartami), doplnit linkovými kartami pro správnou funkčnost celého systému.</t>
  </si>
  <si>
    <t>Akumulátor 12V/ min. 18Ah nebo vhodný pro daný typ ústředny</t>
  </si>
  <si>
    <t>drobný instalační materiál</t>
  </si>
  <si>
    <t>Výkaz výměr</t>
  </si>
  <si>
    <t>Elektrická požární signalizace EPS</t>
  </si>
  <si>
    <t>Za Vozovnou 783, 400 01 Ústí nad Labem</t>
  </si>
  <si>
    <t>DPH 12%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</si>
</sst>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\ &quot;Kč&quot;"/>
    <numFmt numFmtId="166" formatCode="_-&quot;€&quot;\ * #,##0.00_-;\-&quot;€&quot;\ * #,##0.00_-;_-&quot;€&quot;\ * &quot;-&quot;??_-;_-@_-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Tahoma"/>
      <family val="2"/>
    </font>
    <font>
      <sz val="10"/>
      <name val="Arial CE"/>
      <family val="2"/>
    </font>
    <font>
      <sz val="8"/>
      <name val="MS Sans Serif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11"/>
      <color rgb="FF000000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>
      <alignment/>
      <protection/>
    </xf>
    <xf numFmtId="0" fontId="21" fillId="0" borderId="0" applyProtection="0">
      <alignment/>
    </xf>
    <xf numFmtId="0" fontId="1" fillId="0" borderId="0" applyProtection="0">
      <alignment/>
    </xf>
    <xf numFmtId="0" fontId="0" fillId="0" borderId="0">
      <alignment/>
      <protection/>
    </xf>
    <xf numFmtId="0" fontId="22" fillId="0" borderId="0">
      <alignment/>
      <protection locked="0"/>
    </xf>
    <xf numFmtId="0" fontId="0" fillId="0" borderId="0">
      <alignment/>
      <protection/>
    </xf>
    <xf numFmtId="0" fontId="22" fillId="0" borderId="0">
      <alignment/>
      <protection locked="0"/>
    </xf>
    <xf numFmtId="0" fontId="22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164" fontId="1" fillId="0" borderId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 vertical="top"/>
    </xf>
    <xf numFmtId="0" fontId="18" fillId="0" borderId="0" xfId="0" applyFont="1"/>
    <xf numFmtId="0" fontId="18" fillId="0" borderId="0" xfId="0" applyFont="1" applyAlignment="1">
      <alignment horizontal="center" vertical="top"/>
    </xf>
    <xf numFmtId="165" fontId="18" fillId="0" borderId="0" xfId="0" applyNumberFormat="1" applyFont="1"/>
    <xf numFmtId="165" fontId="0" fillId="0" borderId="0" xfId="0" applyNumberFormat="1"/>
    <xf numFmtId="0" fontId="24" fillId="0" borderId="0" xfId="0" applyFont="1"/>
    <xf numFmtId="0" fontId="24" fillId="0" borderId="10" xfId="0" applyFont="1" applyBorder="1" applyAlignment="1">
      <alignment horizontal="center" vertical="top"/>
    </xf>
    <xf numFmtId="0" fontId="24" fillId="0" borderId="0" xfId="0" applyFont="1" applyAlignment="1">
      <alignment horizontal="center" vertical="top"/>
    </xf>
    <xf numFmtId="165" fontId="24" fillId="0" borderId="0" xfId="0" applyNumberFormat="1" applyFont="1"/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/>
    <xf numFmtId="0" fontId="27" fillId="0" borderId="0" xfId="0" applyFont="1"/>
    <xf numFmtId="0" fontId="0" fillId="0" borderId="0" xfId="0" applyAlignment="1">
      <alignment vertical="top"/>
    </xf>
    <xf numFmtId="49" fontId="0" fillId="0" borderId="0" xfId="0" applyNumberFormat="1" applyAlignment="1">
      <alignment horizontal="right" vertical="top"/>
    </xf>
    <xf numFmtId="0" fontId="26" fillId="0" borderId="0" xfId="0" applyFont="1"/>
    <xf numFmtId="0" fontId="23" fillId="0" borderId="0" xfId="0" applyFont="1"/>
    <xf numFmtId="165" fontId="24" fillId="0" borderId="0" xfId="0" applyNumberFormat="1" applyFont="1" applyAlignment="1">
      <alignment horizontal="center" vertical="top"/>
    </xf>
    <xf numFmtId="165" fontId="24" fillId="0" borderId="10" xfId="0" applyNumberFormat="1" applyFont="1" applyBorder="1"/>
    <xf numFmtId="0" fontId="25" fillId="0" borderId="0" xfId="0" applyFont="1"/>
    <xf numFmtId="0" fontId="0" fillId="0" borderId="10" xfId="0" applyBorder="1"/>
    <xf numFmtId="0" fontId="28" fillId="0" borderId="10" xfId="0" applyFont="1" applyBorder="1"/>
    <xf numFmtId="0" fontId="18" fillId="0" borderId="10" xfId="0" applyFont="1" applyBorder="1" applyAlignment="1">
      <alignment horizontal="center" vertical="top"/>
    </xf>
    <xf numFmtId="0" fontId="30" fillId="0" borderId="10" xfId="0" applyFont="1" applyBorder="1" applyAlignment="1">
      <alignment horizontal="left"/>
    </xf>
    <xf numFmtId="0" fontId="18" fillId="0" borderId="11" xfId="0" applyFont="1" applyBorder="1" applyAlignment="1">
      <alignment horizontal="center" vertical="top"/>
    </xf>
    <xf numFmtId="165" fontId="18" fillId="0" borderId="11" xfId="0" applyNumberFormat="1" applyFont="1" applyBorder="1"/>
    <xf numFmtId="165" fontId="27" fillId="0" borderId="12" xfId="0" applyNumberFormat="1" applyFont="1" applyBorder="1"/>
    <xf numFmtId="0" fontId="27" fillId="0" borderId="11" xfId="0" applyFont="1" applyBorder="1"/>
    <xf numFmtId="0" fontId="24" fillId="0" borderId="13" xfId="0" applyFont="1" applyBorder="1" applyAlignment="1">
      <alignment horizontal="center" vertical="top"/>
    </xf>
    <xf numFmtId="0" fontId="0" fillId="0" borderId="11" xfId="0" applyBorder="1"/>
    <xf numFmtId="0" fontId="19" fillId="0" borderId="0" xfId="0" applyFont="1" applyAlignment="1">
      <alignment wrapText="1"/>
    </xf>
    <xf numFmtId="165" fontId="19" fillId="0" borderId="0" xfId="0" applyNumberFormat="1" applyFont="1"/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vertical="center"/>
    </xf>
    <xf numFmtId="165" fontId="24" fillId="0" borderId="0" xfId="0" applyNumberFormat="1" applyFont="1" applyAlignment="1">
      <alignment horizontal="right" vertical="center"/>
    </xf>
    <xf numFmtId="165" fontId="24" fillId="0" borderId="0" xfId="0" applyNumberFormat="1" applyFont="1" applyAlignment="1">
      <alignment vertical="center"/>
    </xf>
    <xf numFmtId="0" fontId="25" fillId="0" borderId="0" xfId="0" applyFont="1" applyAlignment="1">
      <alignment wrapText="1"/>
    </xf>
    <xf numFmtId="165" fontId="25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165" fontId="25" fillId="0" borderId="0" xfId="0" applyNumberFormat="1" applyFont="1"/>
    <xf numFmtId="165" fontId="25" fillId="0" borderId="11" xfId="0" applyNumberFormat="1" applyFont="1" applyBorder="1"/>
    <xf numFmtId="9" fontId="24" fillId="0" borderId="0" xfId="79" applyFont="1" applyAlignment="1">
      <alignment horizontal="left"/>
    </xf>
    <xf numFmtId="165" fontId="32" fillId="0" borderId="0" xfId="0" applyNumberFormat="1" applyFont="1"/>
    <xf numFmtId="165" fontId="33" fillId="0" borderId="0" xfId="0" applyNumberFormat="1" applyFont="1"/>
    <xf numFmtId="165" fontId="28" fillId="0" borderId="0" xfId="0" applyNumberFormat="1" applyFont="1"/>
    <xf numFmtId="165" fontId="27" fillId="0" borderId="0" xfId="0" applyNumberFormat="1" applyFont="1"/>
    <xf numFmtId="0" fontId="0" fillId="0" borderId="0" xfId="0" applyAlignment="1">
      <alignment vertical="center" wrapText="1"/>
    </xf>
    <xf numFmtId="0" fontId="23" fillId="0" borderId="0" xfId="0" applyFont="1" applyAlignment="1">
      <alignment horizontal="center" vertical="center"/>
    </xf>
    <xf numFmtId="165" fontId="23" fillId="0" borderId="0" xfId="0" applyNumberFormat="1" applyFont="1" applyAlignment="1">
      <alignment horizontal="center" vertical="center"/>
    </xf>
    <xf numFmtId="165" fontId="24" fillId="0" borderId="0" xfId="0" applyNumberFormat="1" applyFont="1" applyAlignment="1">
      <alignment horizontal="center" vertical="center"/>
    </xf>
    <xf numFmtId="165" fontId="24" fillId="0" borderId="10" xfId="0" applyNumberFormat="1" applyFont="1" applyBorder="1" applyAlignment="1">
      <alignment horizontal="center" vertical="center"/>
    </xf>
    <xf numFmtId="165" fontId="24" fillId="0" borderId="0" xfId="0" applyNumberFormat="1" applyFont="1" applyAlignment="1" applyProtection="1">
      <alignment horizontal="right" vertical="center"/>
      <protection locked="0"/>
    </xf>
    <xf numFmtId="165" fontId="24" fillId="0" borderId="0" xfId="0" applyNumberFormat="1" applyFont="1" applyProtection="1">
      <protection locked="0"/>
    </xf>
    <xf numFmtId="165" fontId="24" fillId="0" borderId="10" xfId="0" applyNumberFormat="1" applyFont="1" applyBorder="1" applyProtection="1">
      <protection locked="0"/>
    </xf>
    <xf numFmtId="165" fontId="24" fillId="0" borderId="0" xfId="0" applyNumberFormat="1" applyFont="1" applyAlignment="1" applyProtection="1">
      <alignment vertical="center"/>
      <protection locked="0"/>
    </xf>
    <xf numFmtId="165" fontId="18" fillId="0" borderId="10" xfId="0" applyNumberFormat="1" applyFont="1" applyBorder="1" applyProtection="1">
      <protection locked="0"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Styl 1" xfId="62"/>
    <cellStyle name="Normální 12" xfId="63"/>
    <cellStyle name="Normální 2 2" xfId="64"/>
    <cellStyle name="Normální 4" xfId="65"/>
    <cellStyle name="Normální 3" xfId="66"/>
    <cellStyle name="Normální 5" xfId="67"/>
    <cellStyle name="Normální 4 2" xfId="68"/>
    <cellStyle name="Normální 6" xfId="69"/>
    <cellStyle name="Normální 2 3" xfId="70"/>
    <cellStyle name="Normální 7" xfId="71"/>
    <cellStyle name="Euro" xfId="72"/>
    <cellStyle name="Standard 2" xfId="73"/>
    <cellStyle name="Měna 2" xfId="74"/>
    <cellStyle name="Normal 2" xfId="75"/>
    <cellStyle name="Excel Built-in Normal" xfId="76"/>
    <cellStyle name="Čárka 2" xfId="77"/>
    <cellStyle name="Normální 8" xfId="78"/>
    <cellStyle name="Procenta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O78"/>
  <sheetViews>
    <sheetView tabSelected="1" workbookViewId="0" topLeftCell="A1">
      <selection activeCell="H62" sqref="H62"/>
    </sheetView>
  </sheetViews>
  <sheetFormatPr defaultColWidth="8.7109375" defaultRowHeight="15"/>
  <cols>
    <col min="1" max="1" width="4.00390625" style="8" customWidth="1"/>
    <col min="2" max="2" width="2.421875" style="0" customWidth="1"/>
    <col min="3" max="3" width="43.8515625" style="0" customWidth="1"/>
    <col min="4" max="4" width="8.8515625" style="1" customWidth="1"/>
    <col min="5" max="5" width="7.28125" style="1" customWidth="1"/>
    <col min="6" max="6" width="24.28125" style="0" customWidth="1"/>
    <col min="7" max="7" width="19.8515625" style="5" customWidth="1"/>
    <col min="8" max="8" width="22.28125" style="5" customWidth="1"/>
    <col min="9" max="9" width="19.57421875" style="5" customWidth="1"/>
    <col min="10" max="10" width="24.57421875" style="5" customWidth="1"/>
  </cols>
  <sheetData>
    <row r="2" ht="15">
      <c r="B2" s="12" t="s">
        <v>66</v>
      </c>
    </row>
    <row r="4" ht="15">
      <c r="B4" s="38" t="s">
        <v>68</v>
      </c>
    </row>
    <row r="5" spans="2:10" ht="15">
      <c r="B5" s="38" t="s">
        <v>50</v>
      </c>
      <c r="C5" s="13"/>
      <c r="J5" s="14"/>
    </row>
    <row r="6" spans="3:10" ht="15">
      <c r="C6" s="13"/>
      <c r="J6" s="14"/>
    </row>
    <row r="7" spans="2:10" ht="15">
      <c r="B7" s="38"/>
      <c r="C7" s="13"/>
      <c r="J7" s="14"/>
    </row>
    <row r="9" ht="15">
      <c r="B9" s="15" t="s">
        <v>67</v>
      </c>
    </row>
    <row r="10" ht="15">
      <c r="B10" s="15"/>
    </row>
    <row r="11" ht="15">
      <c r="B11" s="15"/>
    </row>
    <row r="12" spans="2:10" ht="15">
      <c r="B12" s="16"/>
      <c r="C12" s="47"/>
      <c r="D12" s="47"/>
      <c r="E12" s="47"/>
      <c r="F12" s="47"/>
      <c r="G12" s="48"/>
      <c r="H12" s="48"/>
      <c r="I12" s="48"/>
      <c r="J12" s="49" t="s">
        <v>47</v>
      </c>
    </row>
    <row r="13" spans="1:41" ht="15">
      <c r="A13" s="7"/>
      <c r="B13" s="11"/>
      <c r="C13" s="10" t="s">
        <v>0</v>
      </c>
      <c r="D13" s="10" t="s">
        <v>1</v>
      </c>
      <c r="E13" s="10" t="s">
        <v>2</v>
      </c>
      <c r="F13" s="10" t="s">
        <v>3</v>
      </c>
      <c r="G13" s="50" t="s">
        <v>4</v>
      </c>
      <c r="H13" s="50" t="s">
        <v>5</v>
      </c>
      <c r="I13" s="50" t="s">
        <v>6</v>
      </c>
      <c r="J13" s="50" t="s">
        <v>7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2:41" ht="15">
      <c r="B14" s="6"/>
      <c r="C14" s="6"/>
      <c r="D14" s="8"/>
      <c r="E14" s="8"/>
      <c r="F14" s="8"/>
      <c r="G14" s="17"/>
      <c r="H14" s="17"/>
      <c r="I14" s="17"/>
      <c r="J14" s="1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2:41" ht="15">
      <c r="B15" s="6"/>
      <c r="C15" s="15" t="s">
        <v>8</v>
      </c>
      <c r="D15" s="8"/>
      <c r="E15" s="8"/>
      <c r="F15" s="8"/>
      <c r="G15" s="17"/>
      <c r="H15" s="17"/>
      <c r="I15" s="17"/>
      <c r="J15" s="1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2:41" ht="15">
      <c r="B16" s="6"/>
      <c r="C16" s="15"/>
      <c r="D16" s="8"/>
      <c r="E16" s="8"/>
      <c r="F16" s="8"/>
      <c r="G16" s="17"/>
      <c r="H16" s="17"/>
      <c r="I16" s="17"/>
      <c r="J16" s="1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5">
      <c r="A17" s="7"/>
      <c r="B17" s="20"/>
      <c r="C17" s="21" t="s">
        <v>9</v>
      </c>
      <c r="D17" s="7"/>
      <c r="E17" s="7"/>
      <c r="F17" s="11"/>
      <c r="G17" s="18"/>
      <c r="H17" s="18"/>
      <c r="I17" s="18"/>
      <c r="J17" s="1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60">
      <c r="A18" s="33">
        <v>1</v>
      </c>
      <c r="B18" s="6"/>
      <c r="C18" s="46" t="s">
        <v>63</v>
      </c>
      <c r="D18" s="33">
        <v>1</v>
      </c>
      <c r="E18" s="33" t="s">
        <v>10</v>
      </c>
      <c r="F18" s="51"/>
      <c r="G18" s="34">
        <f>D18*F18</f>
        <v>0</v>
      </c>
      <c r="H18" s="51"/>
      <c r="I18" s="34">
        <f>D18*H18</f>
        <v>0</v>
      </c>
      <c r="J18" s="34">
        <f>G18+I18</f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45">
      <c r="A19" s="33">
        <v>2</v>
      </c>
      <c r="B19" s="6"/>
      <c r="C19" s="46" t="s">
        <v>62</v>
      </c>
      <c r="D19" s="33">
        <v>11</v>
      </c>
      <c r="E19" s="33" t="s">
        <v>10</v>
      </c>
      <c r="F19" s="51"/>
      <c r="G19" s="34">
        <f aca="true" t="shared" si="0" ref="G19:G34">D19*F19</f>
        <v>0</v>
      </c>
      <c r="H19" s="51"/>
      <c r="I19" s="34">
        <f aca="true" t="shared" si="1" ref="I19:I34">D19*H19</f>
        <v>0</v>
      </c>
      <c r="J19" s="34">
        <f aca="true" t="shared" si="2" ref="J19:J34">G19+I19</f>
        <v>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30">
      <c r="A20" s="33">
        <v>3</v>
      </c>
      <c r="B20" s="6"/>
      <c r="C20" s="46" t="s">
        <v>61</v>
      </c>
      <c r="D20" s="33">
        <v>1</v>
      </c>
      <c r="E20" s="33" t="s">
        <v>10</v>
      </c>
      <c r="F20" s="51"/>
      <c r="G20" s="34">
        <f t="shared" si="0"/>
        <v>0</v>
      </c>
      <c r="H20" s="51"/>
      <c r="I20" s="34">
        <f t="shared" si="1"/>
        <v>0</v>
      </c>
      <c r="J20" s="34">
        <f t="shared" si="2"/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30">
      <c r="A21" s="33">
        <v>4</v>
      </c>
      <c r="B21" s="6"/>
      <c r="C21" s="46" t="s">
        <v>60</v>
      </c>
      <c r="D21" s="33">
        <v>1</v>
      </c>
      <c r="E21" s="33" t="s">
        <v>10</v>
      </c>
      <c r="F21" s="51"/>
      <c r="G21" s="34">
        <f t="shared" si="0"/>
        <v>0</v>
      </c>
      <c r="H21" s="51"/>
      <c r="I21" s="34">
        <f t="shared" si="1"/>
        <v>0</v>
      </c>
      <c r="J21" s="34">
        <f t="shared" si="2"/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5">
      <c r="A22" s="33">
        <v>5</v>
      </c>
      <c r="B22" s="6"/>
      <c r="C22" s="46" t="s">
        <v>58</v>
      </c>
      <c r="D22" s="33">
        <v>502</v>
      </c>
      <c r="E22" s="33" t="s">
        <v>10</v>
      </c>
      <c r="F22" s="51"/>
      <c r="G22" s="34">
        <f t="shared" si="0"/>
        <v>0</v>
      </c>
      <c r="H22" s="51"/>
      <c r="I22" s="34">
        <f t="shared" si="1"/>
        <v>0</v>
      </c>
      <c r="J22" s="34">
        <f t="shared" si="2"/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5">
      <c r="A23" s="33">
        <v>6</v>
      </c>
      <c r="B23" s="6"/>
      <c r="C23" s="46" t="s">
        <v>59</v>
      </c>
      <c r="D23" s="33">
        <v>27</v>
      </c>
      <c r="E23" s="33" t="s">
        <v>10</v>
      </c>
      <c r="F23" s="51"/>
      <c r="G23" s="34">
        <f t="shared" si="0"/>
        <v>0</v>
      </c>
      <c r="H23" s="51"/>
      <c r="I23" s="34">
        <f t="shared" si="1"/>
        <v>0</v>
      </c>
      <c r="J23" s="34">
        <f t="shared" si="2"/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5">
      <c r="A24" s="33">
        <v>7</v>
      </c>
      <c r="B24" s="6"/>
      <c r="C24" s="46" t="s">
        <v>57</v>
      </c>
      <c r="D24" s="33">
        <f>D22+D23</f>
        <v>529</v>
      </c>
      <c r="E24" s="33" t="s">
        <v>10</v>
      </c>
      <c r="F24" s="51"/>
      <c r="G24" s="34">
        <f t="shared" si="0"/>
        <v>0</v>
      </c>
      <c r="H24" s="51"/>
      <c r="I24" s="34">
        <f t="shared" si="1"/>
        <v>0</v>
      </c>
      <c r="J24" s="34">
        <f t="shared" si="2"/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5">
      <c r="A25" s="33">
        <v>8</v>
      </c>
      <c r="B25" s="6"/>
      <c r="C25" s="46" t="s">
        <v>11</v>
      </c>
      <c r="D25" s="33">
        <v>57</v>
      </c>
      <c r="E25" s="33" t="s">
        <v>10</v>
      </c>
      <c r="F25" s="51"/>
      <c r="G25" s="34">
        <f t="shared" si="0"/>
        <v>0</v>
      </c>
      <c r="H25" s="51"/>
      <c r="I25" s="34">
        <f t="shared" si="1"/>
        <v>0</v>
      </c>
      <c r="J25" s="34">
        <f t="shared" si="2"/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5">
      <c r="A26" s="33">
        <v>9</v>
      </c>
      <c r="B26" s="6"/>
      <c r="C26" s="46" t="s">
        <v>56</v>
      </c>
      <c r="D26" s="33">
        <v>1</v>
      </c>
      <c r="E26" s="33" t="s">
        <v>13</v>
      </c>
      <c r="F26" s="51"/>
      <c r="G26" s="34">
        <f t="shared" si="0"/>
        <v>0</v>
      </c>
      <c r="H26" s="51"/>
      <c r="I26" s="34">
        <f t="shared" si="1"/>
        <v>0</v>
      </c>
      <c r="J26" s="34">
        <f t="shared" si="2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15">
      <c r="A27" s="33">
        <v>10</v>
      </c>
      <c r="B27" s="6"/>
      <c r="C27" s="46" t="s">
        <v>12</v>
      </c>
      <c r="D27" s="33">
        <f>ROUND(D24/10+1,0)</f>
        <v>54</v>
      </c>
      <c r="E27" s="33" t="s">
        <v>13</v>
      </c>
      <c r="F27" s="51"/>
      <c r="G27" s="34">
        <f t="shared" si="0"/>
        <v>0</v>
      </c>
      <c r="H27" s="51"/>
      <c r="I27" s="34">
        <f t="shared" si="1"/>
        <v>0</v>
      </c>
      <c r="J27" s="34">
        <f t="shared" si="2"/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5">
      <c r="A28" s="33">
        <v>11</v>
      </c>
      <c r="B28" s="6"/>
      <c r="C28" s="46" t="s">
        <v>55</v>
      </c>
      <c r="D28" s="33">
        <v>4</v>
      </c>
      <c r="E28" s="33" t="s">
        <v>10</v>
      </c>
      <c r="F28" s="51"/>
      <c r="G28" s="34">
        <f t="shared" si="0"/>
        <v>0</v>
      </c>
      <c r="H28" s="51"/>
      <c r="I28" s="34">
        <f t="shared" si="1"/>
        <v>0</v>
      </c>
      <c r="J28" s="34">
        <f t="shared" si="2"/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ht="15">
      <c r="A29" s="33">
        <v>12</v>
      </c>
      <c r="B29" s="6"/>
      <c r="C29" s="46" t="s">
        <v>14</v>
      </c>
      <c r="D29" s="33">
        <v>32</v>
      </c>
      <c r="E29" s="33" t="s">
        <v>10</v>
      </c>
      <c r="F29" s="51"/>
      <c r="G29" s="34">
        <f t="shared" si="0"/>
        <v>0</v>
      </c>
      <c r="H29" s="51"/>
      <c r="I29" s="34">
        <f t="shared" si="1"/>
        <v>0</v>
      </c>
      <c r="J29" s="34">
        <f t="shared" si="2"/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15">
      <c r="A30" s="33">
        <v>13</v>
      </c>
      <c r="B30" s="6"/>
      <c r="C30" s="46" t="s">
        <v>15</v>
      </c>
      <c r="D30" s="33">
        <v>1</v>
      </c>
      <c r="E30" s="33" t="s">
        <v>10</v>
      </c>
      <c r="F30" s="51"/>
      <c r="G30" s="34">
        <f t="shared" si="0"/>
        <v>0</v>
      </c>
      <c r="H30" s="51"/>
      <c r="I30" s="34">
        <f t="shared" si="1"/>
        <v>0</v>
      </c>
      <c r="J30" s="34">
        <f t="shared" si="2"/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30">
      <c r="A31" s="33">
        <v>14</v>
      </c>
      <c r="B31" s="6"/>
      <c r="C31" s="46" t="s">
        <v>54</v>
      </c>
      <c r="D31" s="33">
        <f>D28</f>
        <v>4</v>
      </c>
      <c r="E31" s="33" t="s">
        <v>10</v>
      </c>
      <c r="F31" s="51"/>
      <c r="G31" s="34">
        <f t="shared" si="0"/>
        <v>0</v>
      </c>
      <c r="H31" s="51"/>
      <c r="I31" s="34">
        <f t="shared" si="1"/>
        <v>0</v>
      </c>
      <c r="J31" s="34">
        <f t="shared" si="2"/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45">
      <c r="A32" s="33">
        <v>15</v>
      </c>
      <c r="B32" s="6"/>
      <c r="C32" s="46" t="s">
        <v>16</v>
      </c>
      <c r="D32" s="33">
        <v>1</v>
      </c>
      <c r="E32" s="33" t="s">
        <v>10</v>
      </c>
      <c r="F32" s="51"/>
      <c r="G32" s="34">
        <f t="shared" si="0"/>
        <v>0</v>
      </c>
      <c r="H32" s="51"/>
      <c r="I32" s="34">
        <f t="shared" si="1"/>
        <v>0</v>
      </c>
      <c r="J32" s="34">
        <f t="shared" si="2"/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5">
      <c r="A33" s="33">
        <v>16</v>
      </c>
      <c r="B33" s="6"/>
      <c r="C33" s="46" t="s">
        <v>17</v>
      </c>
      <c r="D33" s="33">
        <v>1</v>
      </c>
      <c r="E33" s="33" t="s">
        <v>10</v>
      </c>
      <c r="F33" s="51"/>
      <c r="G33" s="34">
        <f t="shared" si="0"/>
        <v>0</v>
      </c>
      <c r="H33" s="51"/>
      <c r="I33" s="34">
        <f t="shared" si="1"/>
        <v>0</v>
      </c>
      <c r="J33" s="34">
        <f t="shared" si="2"/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5">
      <c r="A34" s="33">
        <v>17</v>
      </c>
      <c r="B34" s="6"/>
      <c r="C34" s="46" t="s">
        <v>18</v>
      </c>
      <c r="D34" s="33">
        <v>1</v>
      </c>
      <c r="E34" s="33" t="s">
        <v>10</v>
      </c>
      <c r="F34" s="51"/>
      <c r="G34" s="34">
        <f t="shared" si="0"/>
        <v>0</v>
      </c>
      <c r="H34" s="51"/>
      <c r="I34" s="34">
        <f t="shared" si="1"/>
        <v>0</v>
      </c>
      <c r="J34" s="34">
        <f t="shared" si="2"/>
        <v>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30">
      <c r="A35" s="33">
        <v>18</v>
      </c>
      <c r="B35" s="6"/>
      <c r="C35" s="46" t="s">
        <v>64</v>
      </c>
      <c r="D35" s="33">
        <v>2</v>
      </c>
      <c r="E35" s="33" t="s">
        <v>10</v>
      </c>
      <c r="F35" s="51"/>
      <c r="G35" s="34">
        <f aca="true" t="shared" si="3" ref="G35:G36">D35*F35</f>
        <v>0</v>
      </c>
      <c r="H35" s="51"/>
      <c r="I35" s="34">
        <f aca="true" t="shared" si="4" ref="I35:I36">D35*H35</f>
        <v>0</v>
      </c>
      <c r="J35" s="34">
        <f aca="true" t="shared" si="5" ref="J35:J36">G35+I35</f>
        <v>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5">
      <c r="A36" s="33">
        <v>19</v>
      </c>
      <c r="B36" s="6"/>
      <c r="C36" s="46" t="s">
        <v>65</v>
      </c>
      <c r="D36" s="33">
        <v>1</v>
      </c>
      <c r="E36" s="33" t="s">
        <v>34</v>
      </c>
      <c r="F36" s="51"/>
      <c r="G36" s="34">
        <f t="shared" si="3"/>
        <v>0</v>
      </c>
      <c r="H36" s="51"/>
      <c r="I36" s="34">
        <f t="shared" si="4"/>
        <v>0</v>
      </c>
      <c r="J36" s="34">
        <f t="shared" si="5"/>
        <v>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5">
      <c r="A37" s="33"/>
      <c r="B37" s="6"/>
      <c r="C37" s="19" t="s">
        <v>19</v>
      </c>
      <c r="D37" s="8"/>
      <c r="E37" s="8"/>
      <c r="F37" s="52"/>
      <c r="G37" s="34">
        <f>SUM(G18:G36)</f>
        <v>0</v>
      </c>
      <c r="H37" s="52"/>
      <c r="I37" s="34">
        <f>SUM(I18:I36)</f>
        <v>0</v>
      </c>
      <c r="J37" s="39">
        <f>SUM(J18:J36)</f>
        <v>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5">
      <c r="A38" s="33"/>
      <c r="B38" s="6"/>
      <c r="C38" s="6"/>
      <c r="D38" s="8"/>
      <c r="E38" s="8"/>
      <c r="F38" s="52"/>
      <c r="G38" s="9"/>
      <c r="H38" s="52"/>
      <c r="I38" s="9"/>
      <c r="J38" s="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5">
      <c r="A39" s="10"/>
      <c r="B39" s="20"/>
      <c r="C39" s="21" t="s">
        <v>20</v>
      </c>
      <c r="D39" s="7"/>
      <c r="E39" s="7"/>
      <c r="F39" s="53"/>
      <c r="G39" s="18"/>
      <c r="H39" s="53"/>
      <c r="I39" s="18"/>
      <c r="J39" s="18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30">
      <c r="A40" s="33">
        <v>20</v>
      </c>
      <c r="B40" s="6"/>
      <c r="C40" s="46" t="s">
        <v>53</v>
      </c>
      <c r="D40" s="33">
        <f>(D24+D25)*20*1.3</f>
        <v>15236</v>
      </c>
      <c r="E40" s="33" t="s">
        <v>21</v>
      </c>
      <c r="F40" s="51"/>
      <c r="G40" s="34">
        <f>D40*F40</f>
        <v>0</v>
      </c>
      <c r="H40" s="51"/>
      <c r="I40" s="34">
        <f>D40*H40</f>
        <v>0</v>
      </c>
      <c r="J40" s="34">
        <f>G40+I40</f>
        <v>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30">
      <c r="A41" s="33">
        <v>21</v>
      </c>
      <c r="B41" s="6"/>
      <c r="C41" s="46" t="s">
        <v>22</v>
      </c>
      <c r="D41" s="33">
        <v>750</v>
      </c>
      <c r="E41" s="33" t="s">
        <v>21</v>
      </c>
      <c r="F41" s="51"/>
      <c r="G41" s="34">
        <f aca="true" t="shared" si="6" ref="G41:G48">D41*F41</f>
        <v>0</v>
      </c>
      <c r="H41" s="51"/>
      <c r="I41" s="34">
        <f aca="true" t="shared" si="7" ref="I41:I48">D41*H41</f>
        <v>0</v>
      </c>
      <c r="J41" s="34">
        <f aca="true" t="shared" si="8" ref="J41:J48">G41+I41</f>
        <v>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30">
      <c r="A42" s="33">
        <v>22</v>
      </c>
      <c r="B42" s="6"/>
      <c r="C42" s="46" t="s">
        <v>23</v>
      </c>
      <c r="D42" s="33">
        <v>450</v>
      </c>
      <c r="E42" s="33" t="s">
        <v>21</v>
      </c>
      <c r="F42" s="51"/>
      <c r="G42" s="34">
        <f t="shared" si="6"/>
        <v>0</v>
      </c>
      <c r="H42" s="51"/>
      <c r="I42" s="34">
        <f t="shared" si="7"/>
        <v>0</v>
      </c>
      <c r="J42" s="34">
        <f t="shared" si="8"/>
        <v>0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30">
      <c r="A43" s="33">
        <v>23</v>
      </c>
      <c r="B43" s="6"/>
      <c r="C43" s="46" t="s">
        <v>24</v>
      </c>
      <c r="D43" s="33">
        <v>300</v>
      </c>
      <c r="E43" s="33" t="s">
        <v>21</v>
      </c>
      <c r="F43" s="51"/>
      <c r="G43" s="34">
        <f t="shared" si="6"/>
        <v>0</v>
      </c>
      <c r="H43" s="51"/>
      <c r="I43" s="34">
        <f t="shared" si="7"/>
        <v>0</v>
      </c>
      <c r="J43" s="34">
        <f t="shared" si="8"/>
        <v>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30">
      <c r="A44" s="33">
        <v>24</v>
      </c>
      <c r="B44" s="6"/>
      <c r="C44" s="46" t="s">
        <v>25</v>
      </c>
      <c r="D44" s="33">
        <v>60</v>
      </c>
      <c r="E44" s="33" t="s">
        <v>21</v>
      </c>
      <c r="F44" s="51"/>
      <c r="G44" s="34">
        <f t="shared" si="6"/>
        <v>0</v>
      </c>
      <c r="H44" s="51"/>
      <c r="I44" s="34">
        <f t="shared" si="7"/>
        <v>0</v>
      </c>
      <c r="J44" s="34">
        <f t="shared" si="8"/>
        <v>0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30">
      <c r="A45" s="33">
        <v>25</v>
      </c>
      <c r="B45" s="6"/>
      <c r="C45" s="46" t="s">
        <v>26</v>
      </c>
      <c r="D45" s="33">
        <f>ROUND(D40/3,0)</f>
        <v>5079</v>
      </c>
      <c r="E45" s="33" t="s">
        <v>21</v>
      </c>
      <c r="F45" s="51"/>
      <c r="G45" s="34">
        <f t="shared" si="6"/>
        <v>0</v>
      </c>
      <c r="H45" s="51"/>
      <c r="I45" s="34">
        <f t="shared" si="7"/>
        <v>0</v>
      </c>
      <c r="J45" s="34">
        <f t="shared" si="8"/>
        <v>0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45">
      <c r="A46" s="33">
        <v>26</v>
      </c>
      <c r="B46" s="6"/>
      <c r="C46" s="46" t="s">
        <v>27</v>
      </c>
      <c r="D46" s="33">
        <v>200</v>
      </c>
      <c r="E46" s="33" t="s">
        <v>21</v>
      </c>
      <c r="F46" s="51"/>
      <c r="G46" s="34">
        <f t="shared" si="6"/>
        <v>0</v>
      </c>
      <c r="H46" s="51"/>
      <c r="I46" s="34">
        <f t="shared" si="7"/>
        <v>0</v>
      </c>
      <c r="J46" s="34">
        <f t="shared" si="8"/>
        <v>0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45">
      <c r="A47" s="33">
        <v>27</v>
      </c>
      <c r="B47" s="6"/>
      <c r="C47" s="46" t="s">
        <v>28</v>
      </c>
      <c r="D47" s="33">
        <v>40</v>
      </c>
      <c r="E47" s="33" t="s">
        <v>21</v>
      </c>
      <c r="F47" s="51"/>
      <c r="G47" s="34">
        <f t="shared" si="6"/>
        <v>0</v>
      </c>
      <c r="H47" s="51"/>
      <c r="I47" s="34">
        <f t="shared" si="7"/>
        <v>0</v>
      </c>
      <c r="J47" s="34">
        <f t="shared" si="8"/>
        <v>0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30">
      <c r="A48" s="33">
        <v>28</v>
      </c>
      <c r="B48" s="6"/>
      <c r="C48" s="46" t="s">
        <v>29</v>
      </c>
      <c r="D48" s="33">
        <v>45</v>
      </c>
      <c r="E48" s="33" t="s">
        <v>10</v>
      </c>
      <c r="F48" s="51"/>
      <c r="G48" s="34">
        <f t="shared" si="6"/>
        <v>0</v>
      </c>
      <c r="H48" s="51"/>
      <c r="I48" s="34">
        <f t="shared" si="7"/>
        <v>0</v>
      </c>
      <c r="J48" s="34">
        <f t="shared" si="8"/>
        <v>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5">
      <c r="A49" s="33"/>
      <c r="C49" s="36" t="s">
        <v>30</v>
      </c>
      <c r="D49" s="33"/>
      <c r="E49" s="33"/>
      <c r="F49" s="54"/>
      <c r="G49" s="35">
        <f>SUM(G40:G48)</f>
        <v>0</v>
      </c>
      <c r="H49" s="54"/>
      <c r="I49" s="35">
        <f>SUM(I40:I48)</f>
        <v>0</v>
      </c>
      <c r="J49" s="37">
        <f>SUM(J40:J48)</f>
        <v>0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5">
      <c r="A50" s="33"/>
      <c r="C50" s="32"/>
      <c r="D50" s="8"/>
      <c r="E50" s="8"/>
      <c r="F50" s="52"/>
      <c r="G50" s="9"/>
      <c r="H50" s="52"/>
      <c r="I50" s="9"/>
      <c r="J50" s="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5">
      <c r="A51" s="10"/>
      <c r="B51" s="20"/>
      <c r="C51" s="21" t="s">
        <v>31</v>
      </c>
      <c r="D51" s="7"/>
      <c r="E51" s="7"/>
      <c r="F51" s="53"/>
      <c r="G51" s="18"/>
      <c r="H51" s="53"/>
      <c r="I51" s="18"/>
      <c r="J51" s="18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15">
      <c r="A52" s="33">
        <v>29</v>
      </c>
      <c r="B52" s="6"/>
      <c r="C52" s="46" t="s">
        <v>32</v>
      </c>
      <c r="D52" s="33">
        <v>1</v>
      </c>
      <c r="E52" s="33" t="s">
        <v>10</v>
      </c>
      <c r="F52" s="51"/>
      <c r="G52" s="34">
        <f>D52*F52</f>
        <v>0</v>
      </c>
      <c r="H52" s="51"/>
      <c r="I52" s="34">
        <f aca="true" t="shared" si="9" ref="I52:I53">D52*H52</f>
        <v>0</v>
      </c>
      <c r="J52" s="34">
        <f>G52+I52</f>
        <v>0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5">
      <c r="A53" s="33">
        <v>30</v>
      </c>
      <c r="B53" s="6"/>
      <c r="C53" s="46" t="s">
        <v>33</v>
      </c>
      <c r="D53" s="33">
        <v>1</v>
      </c>
      <c r="E53" s="33" t="s">
        <v>34</v>
      </c>
      <c r="F53" s="51"/>
      <c r="G53" s="34">
        <f aca="true" t="shared" si="10" ref="G53:G62">D53*F53</f>
        <v>0</v>
      </c>
      <c r="H53" s="51"/>
      <c r="I53" s="34">
        <f t="shared" si="9"/>
        <v>0</v>
      </c>
      <c r="J53" s="34">
        <f aca="true" t="shared" si="11" ref="J53:J62">G53+I53</f>
        <v>0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5">
      <c r="A54" s="33">
        <v>31</v>
      </c>
      <c r="B54" s="6"/>
      <c r="C54" s="46" t="s">
        <v>35</v>
      </c>
      <c r="D54" s="33">
        <v>1</v>
      </c>
      <c r="E54" s="33" t="s">
        <v>34</v>
      </c>
      <c r="F54" s="51"/>
      <c r="G54" s="34">
        <f t="shared" si="10"/>
        <v>0</v>
      </c>
      <c r="H54" s="51"/>
      <c r="I54" s="34">
        <f>D54*H54</f>
        <v>0</v>
      </c>
      <c r="J54" s="34">
        <f t="shared" si="11"/>
        <v>0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30">
      <c r="A55" s="33">
        <v>32</v>
      </c>
      <c r="B55" s="6"/>
      <c r="C55" s="46" t="s">
        <v>36</v>
      </c>
      <c r="D55" s="33">
        <v>1</v>
      </c>
      <c r="E55" s="33" t="s">
        <v>34</v>
      </c>
      <c r="F55" s="51"/>
      <c r="G55" s="34">
        <f t="shared" si="10"/>
        <v>0</v>
      </c>
      <c r="H55" s="51"/>
      <c r="I55" s="34">
        <f aca="true" t="shared" si="12" ref="I55:I62">D55*H55</f>
        <v>0</v>
      </c>
      <c r="J55" s="34">
        <f t="shared" si="11"/>
        <v>0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ht="15">
      <c r="A56" s="33">
        <v>33</v>
      </c>
      <c r="B56" s="6"/>
      <c r="C56" s="46" t="s">
        <v>52</v>
      </c>
      <c r="D56" s="33">
        <v>1</v>
      </c>
      <c r="E56" s="33" t="s">
        <v>34</v>
      </c>
      <c r="F56" s="51"/>
      <c r="G56" s="34">
        <f t="shared" si="10"/>
        <v>0</v>
      </c>
      <c r="H56" s="51"/>
      <c r="I56" s="34">
        <f t="shared" si="12"/>
        <v>0</v>
      </c>
      <c r="J56" s="34">
        <f t="shared" si="11"/>
        <v>0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ht="15">
      <c r="A57" s="33">
        <v>34</v>
      </c>
      <c r="B57" s="6"/>
      <c r="C57" s="46" t="s">
        <v>37</v>
      </c>
      <c r="D57" s="33">
        <v>1</v>
      </c>
      <c r="E57" s="33" t="s">
        <v>34</v>
      </c>
      <c r="F57" s="51"/>
      <c r="G57" s="34">
        <f t="shared" si="10"/>
        <v>0</v>
      </c>
      <c r="H57" s="51"/>
      <c r="I57" s="34">
        <f t="shared" si="12"/>
        <v>0</v>
      </c>
      <c r="J57" s="34">
        <f t="shared" si="11"/>
        <v>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15">
      <c r="A58" s="33">
        <v>35</v>
      </c>
      <c r="B58" s="6"/>
      <c r="C58" s="46" t="s">
        <v>38</v>
      </c>
      <c r="D58" s="33">
        <v>1</v>
      </c>
      <c r="E58" s="33" t="s">
        <v>34</v>
      </c>
      <c r="F58" s="51"/>
      <c r="G58" s="34">
        <f t="shared" si="10"/>
        <v>0</v>
      </c>
      <c r="H58" s="51"/>
      <c r="I58" s="34">
        <f t="shared" si="12"/>
        <v>0</v>
      </c>
      <c r="J58" s="34">
        <f t="shared" si="11"/>
        <v>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ht="15">
      <c r="A59" s="33">
        <v>36</v>
      </c>
      <c r="B59" s="6"/>
      <c r="C59" s="46" t="s">
        <v>39</v>
      </c>
      <c r="D59" s="33">
        <v>1</v>
      </c>
      <c r="E59" s="33" t="s">
        <v>34</v>
      </c>
      <c r="F59" s="51"/>
      <c r="G59" s="34">
        <f t="shared" si="10"/>
        <v>0</v>
      </c>
      <c r="H59" s="51"/>
      <c r="I59" s="34">
        <f t="shared" si="12"/>
        <v>0</v>
      </c>
      <c r="J59" s="34">
        <f t="shared" si="11"/>
        <v>0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ht="15">
      <c r="A60" s="33">
        <v>37</v>
      </c>
      <c r="B60" s="6"/>
      <c r="C60" s="46" t="s">
        <v>40</v>
      </c>
      <c r="D60" s="33">
        <v>1</v>
      </c>
      <c r="E60" s="33" t="s">
        <v>34</v>
      </c>
      <c r="F60" s="51"/>
      <c r="G60" s="34">
        <f t="shared" si="10"/>
        <v>0</v>
      </c>
      <c r="H60" s="51"/>
      <c r="I60" s="34">
        <f t="shared" si="12"/>
        <v>0</v>
      </c>
      <c r="J60" s="34">
        <f t="shared" si="11"/>
        <v>0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ht="15">
      <c r="A61" s="33">
        <v>38</v>
      </c>
      <c r="B61" s="6"/>
      <c r="C61" s="46" t="s">
        <v>41</v>
      </c>
      <c r="D61" s="33">
        <v>1</v>
      </c>
      <c r="E61" s="33" t="s">
        <v>34</v>
      </c>
      <c r="F61" s="51"/>
      <c r="G61" s="34">
        <f t="shared" si="10"/>
        <v>0</v>
      </c>
      <c r="H61" s="51"/>
      <c r="I61" s="34">
        <f t="shared" si="12"/>
        <v>0</v>
      </c>
      <c r="J61" s="34">
        <f t="shared" si="11"/>
        <v>0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ht="30">
      <c r="A62" s="33">
        <v>39</v>
      </c>
      <c r="B62" s="6"/>
      <c r="C62" s="46" t="s">
        <v>42</v>
      </c>
      <c r="D62" s="33">
        <v>1</v>
      </c>
      <c r="E62" s="33" t="s">
        <v>34</v>
      </c>
      <c r="F62" s="51"/>
      <c r="G62" s="34">
        <f t="shared" si="10"/>
        <v>0</v>
      </c>
      <c r="H62" s="51"/>
      <c r="I62" s="34">
        <f t="shared" si="12"/>
        <v>0</v>
      </c>
      <c r="J62" s="34">
        <f t="shared" si="11"/>
        <v>0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3:41" ht="15">
      <c r="C63" s="36" t="s">
        <v>43</v>
      </c>
      <c r="D63" s="8"/>
      <c r="E63" s="8"/>
      <c r="F63" s="52"/>
      <c r="G63" s="9">
        <f>SUM(G52:G62)</f>
        <v>0</v>
      </c>
      <c r="H63" s="52"/>
      <c r="I63" s="9">
        <f>SUM(I52:I62)</f>
        <v>0</v>
      </c>
      <c r="J63" s="39">
        <f>SUM(J52:J62)</f>
        <v>0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3:41" ht="15">
      <c r="C64" s="30"/>
      <c r="D64" s="8"/>
      <c r="E64" s="8"/>
      <c r="F64" s="52"/>
      <c r="G64" s="9"/>
      <c r="H64" s="52"/>
      <c r="I64" s="9"/>
      <c r="J64" s="3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ht="15">
      <c r="A65" s="7"/>
      <c r="B65" s="20"/>
      <c r="C65" s="23" t="s">
        <v>44</v>
      </c>
      <c r="D65" s="22"/>
      <c r="E65" s="22"/>
      <c r="F65" s="55"/>
      <c r="G65" s="18"/>
      <c r="H65" s="55"/>
      <c r="I65" s="18"/>
      <c r="J65" s="18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ht="60">
      <c r="A66" s="33">
        <v>40</v>
      </c>
      <c r="B66" s="6"/>
      <c r="C66" s="46" t="s">
        <v>51</v>
      </c>
      <c r="D66" s="33">
        <v>1</v>
      </c>
      <c r="E66" s="33" t="s">
        <v>34</v>
      </c>
      <c r="F66" s="51"/>
      <c r="G66" s="34">
        <f>D66*F66</f>
        <v>0</v>
      </c>
      <c r="H66" s="51"/>
      <c r="I66" s="34">
        <f>D66*H66</f>
        <v>0</v>
      </c>
      <c r="J66" s="34">
        <f>G66+I66</f>
        <v>0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3:41" ht="15">
      <c r="C67" s="19" t="s">
        <v>45</v>
      </c>
      <c r="G67" s="5">
        <f>SUM(G66)</f>
        <v>0</v>
      </c>
      <c r="I67" s="5">
        <f>SUM(I66)</f>
        <v>0</v>
      </c>
      <c r="J67" s="31">
        <f>SUM(J66)</f>
        <v>0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3:41" ht="15">
      <c r="C68" s="19"/>
      <c r="J68" s="3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3:41" ht="15">
      <c r="C69" s="6"/>
      <c r="D69" s="10"/>
      <c r="E69" s="10"/>
      <c r="J69" s="3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ht="15">
      <c r="A70" s="28"/>
      <c r="B70" s="29"/>
      <c r="C70" s="27" t="s">
        <v>46</v>
      </c>
      <c r="D70" s="24"/>
      <c r="E70" s="24"/>
      <c r="F70" s="25"/>
      <c r="G70" s="40">
        <f>+G67+G63+G49+G37</f>
        <v>0</v>
      </c>
      <c r="H70" s="25"/>
      <c r="I70" s="40">
        <f>+I67+I63+I49+I37</f>
        <v>0</v>
      </c>
      <c r="J70" s="26">
        <f>+J67+J63+J49+J37</f>
        <v>0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2:41" ht="15">
      <c r="B71" s="2"/>
      <c r="C71" s="2"/>
      <c r="D71" s="3"/>
      <c r="E71" s="3"/>
      <c r="F71" s="4"/>
      <c r="G71" s="4"/>
      <c r="H71" s="4"/>
      <c r="I71" s="4"/>
      <c r="J71" s="4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2:41" ht="15">
      <c r="B72" s="2"/>
      <c r="C72" s="2"/>
      <c r="D72" s="3"/>
      <c r="E72" s="3"/>
      <c r="F72" s="4"/>
      <c r="G72" s="4"/>
      <c r="H72" s="4"/>
      <c r="I72" s="4"/>
      <c r="J72" s="4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2:41" ht="15">
      <c r="B73" s="2"/>
      <c r="C73" s="2"/>
      <c r="D73" s="3"/>
      <c r="E73" s="3"/>
      <c r="F73" s="4"/>
      <c r="G73" s="4"/>
      <c r="H73" s="4"/>
      <c r="I73" s="4"/>
      <c r="J73" s="4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2:41" ht="15">
      <c r="B74" s="2"/>
      <c r="C74" s="2"/>
      <c r="D74" s="3"/>
      <c r="E74" s="3"/>
      <c r="F74" s="4"/>
      <c r="G74" s="4"/>
      <c r="H74" s="4"/>
      <c r="I74" s="4"/>
      <c r="J74" s="4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2:41" ht="15">
      <c r="B75" s="2"/>
      <c r="C75" s="2"/>
      <c r="D75" s="3"/>
      <c r="E75" s="3"/>
      <c r="F75" s="4"/>
      <c r="G75" s="41" t="s">
        <v>48</v>
      </c>
      <c r="H75" s="9"/>
      <c r="I75" s="9"/>
      <c r="J75" s="43">
        <f>J70</f>
        <v>0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2:41" ht="15">
      <c r="B76" s="2"/>
      <c r="C76" s="2"/>
      <c r="D76" s="3"/>
      <c r="E76" s="3"/>
      <c r="F76" s="2"/>
      <c r="G76" s="9" t="s">
        <v>69</v>
      </c>
      <c r="H76" s="9"/>
      <c r="I76" s="9"/>
      <c r="J76" s="42">
        <f>(J70*(12/100))</f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2:41" ht="15">
      <c r="B77" s="2"/>
      <c r="C77" s="2"/>
      <c r="D77" s="3"/>
      <c r="E77" s="3"/>
      <c r="F77" s="2"/>
      <c r="G77" s="44" t="s">
        <v>49</v>
      </c>
      <c r="J77" s="45">
        <f>J75+J76</f>
        <v>0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2:41" ht="15">
      <c r="B78" s="2"/>
      <c r="C78" s="2"/>
      <c r="D78" s="3"/>
      <c r="E78" s="3"/>
      <c r="F78" s="2"/>
      <c r="G78" s="4"/>
      <c r="H78" s="4"/>
      <c r="I78" s="4"/>
      <c r="J78" s="4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</sheetData>
  <sheetProtection algorithmName="SHA-512" hashValue="h8xsd0tXrxfDvjCOfD8GjkO24JWgpQQIj6cAurthz15IY/BjiKOWfX2V+jWCuMb/q5EkXcY9Gium7cUb0FYHGA==" saltValue="Mgnb0be575rqIoUAGwoo6g==" spinCount="100000" sheet="1" objects="1" scenarios="1" selectLockedCells="1"/>
  <printOptions/>
  <pageMargins left="0.7" right="0.7" top="0.787401575" bottom="0.787401575" header="0.3" footer="0.3"/>
  <pageSetup fitToHeight="0" fitToWidth="1" horizontalDpi="600" verticalDpi="600" orientation="landscape" paperSize="9" scale="7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1D3FAF22E2774EB5A65C6FF0F56B45" ma:contentTypeVersion="15" ma:contentTypeDescription="Vytvoří nový dokument" ma:contentTypeScope="" ma:versionID="449788cb25742d835647e531d6c24f92">
  <xsd:schema xmlns:xsd="http://www.w3.org/2001/XMLSchema" xmlns:xs="http://www.w3.org/2001/XMLSchema" xmlns:p="http://schemas.microsoft.com/office/2006/metadata/properties" xmlns:ns3="4466b376-fd67-4374-a541-f19030b55cdb" xmlns:ns4="994db475-a306-4d73-9ad3-211fea7c6f65" targetNamespace="http://schemas.microsoft.com/office/2006/metadata/properties" ma:root="true" ma:fieldsID="4ddd09a558baca4b251bb82129edbee8" ns3:_="" ns4:_="">
    <xsd:import namespace="4466b376-fd67-4374-a541-f19030b55cdb"/>
    <xsd:import namespace="994db475-a306-4d73-9ad3-211fea7c6f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6b376-fd67-4374-a541-f19030b55c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4db475-a306-4d73-9ad3-211fea7c6f6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466b376-fd67-4374-a541-f19030b55cdb" xsi:nil="true"/>
  </documentManagement>
</p:properties>
</file>

<file path=customXml/itemProps1.xml><?xml version="1.0" encoding="utf-8"?>
<ds:datastoreItem xmlns:ds="http://schemas.openxmlformats.org/officeDocument/2006/customXml" ds:itemID="{4FCA857D-669F-4D46-BEF5-BB0BAD6415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66b376-fd67-4374-a541-f19030b55cdb"/>
    <ds:schemaRef ds:uri="994db475-a306-4d73-9ad3-211fea7c6f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884B8B-E9E3-4B93-B7EE-9739412D69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20D8DA-E6B6-4857-B49D-619F295E82F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466b376-fd67-4374-a541-f19030b55cdb"/>
    <ds:schemaRef ds:uri="http://purl.org/dc/terms/"/>
    <ds:schemaRef ds:uri="http://schemas.openxmlformats.org/package/2006/metadata/core-properties"/>
    <ds:schemaRef ds:uri="994db475-a306-4d73-9ad3-211fea7c6f6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Jeřábek</dc:creator>
  <cp:keywords/>
  <dc:description/>
  <cp:lastModifiedBy>a</cp:lastModifiedBy>
  <cp:lastPrinted>2023-08-07T20:21:25Z</cp:lastPrinted>
  <dcterms:created xsi:type="dcterms:W3CDTF">2021-04-22T16:24:16Z</dcterms:created>
  <dcterms:modified xsi:type="dcterms:W3CDTF">2024-01-23T13:33:25Z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0x010100421D3FAF22E2774EB5A65C6FF0F56B45</vt:lpwstr>
  </property>
</Properties>
</file>