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720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<sst xmlns="http://schemas.openxmlformats.org/spreadsheetml/2006/main" count="106" uniqueCount="70">
  <si>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</si>
  <si>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</si>
  <si>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</si>
  <si>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</si>
  <si>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</si>
  <si>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</si>
  <si>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</si>
  <si>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</si>
  <si>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</si>
  <si>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</si>
  <si>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</si>
  <si>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</si>
  <si>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</si>
  <si>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</si>
  <si>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</si>
  <si>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</si>
  <si>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</si>
  <si>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</si>
  <si>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</si>
  <si>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</si>
  <si>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</si>
  <si>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</si>
  <si>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</si>
  <si>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</si>
  <si>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</si>
  <si>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</si>
  <si>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</si>
  <si>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</si>
  <si>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</si>
  <si>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</si>
  <si>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</si>
  <si>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</si>
  <si>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</si>
  <si>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</si>
  <si>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</si>
  <si>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</si>
  <si>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</si>
  <si>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</si>
  <si>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</si>
  <si>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</si>
  <si>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</si>
  <si>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</si>
  <si>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</si>
  <si>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</si>
  <si>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</si>
  <si>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</si>
  <si>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 xml:space="preserve"> cena bez DPH</t>
  </si>
  <si>
    <t>Celkem bez DPH</t>
  </si>
  <si>
    <t>Celkem včetně DPH</t>
  </si>
  <si>
    <t>Město Ústí nad Labem</t>
  </si>
  <si>
    <t>Pod Horkou 85, 403 39 Chlumec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</si>
  <si>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</si>
  <si>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</si>
  <si>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</si>
  <si>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</si>
  <si>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</si>
  <si>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</si>
  <si>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</si>
  <si>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</si>
  <si>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</si>
  <si>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</si>
  <si>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</si>
  <si>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</si>
  <si>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</si>
  <si>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</si>
  <si>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</si>
  <si>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</si>
  <si>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</si>
  <si>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Celkem elektrická požární signalizace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</si>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</sst>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/>
    <xf numFmtId="49" fontId="0" fillId="0" borderId="0" xfId="0" applyNumberFormat="1" applyAlignment="1">
      <alignment horizontal="right" vertical="top"/>
    </xf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165" fontId="18" fillId="0" borderId="11" xfId="0" applyNumberFormat="1" applyFont="1" applyBorder="1"/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 vertical="top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top"/>
      <protection/>
    </xf>
    <xf numFmtId="0" fontId="27" fillId="0" borderId="0" xfId="0" applyFont="1" applyProtection="1"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6" fillId="0" borderId="0" xfId="0" applyFont="1" applyProtection="1">
      <protection/>
    </xf>
    <xf numFmtId="0" fontId="23" fillId="0" borderId="0" xfId="0" applyFont="1" applyProtection="1"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top"/>
      <protection/>
    </xf>
    <xf numFmtId="0" fontId="24" fillId="0" borderId="10" xfId="0" applyFont="1" applyBorder="1" applyProtection="1"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0" fontId="0" fillId="0" borderId="10" xfId="0" applyBorder="1" applyProtection="1">
      <protection/>
    </xf>
    <xf numFmtId="0" fontId="28" fillId="0" borderId="10" xfId="0" applyFont="1" applyBorder="1" applyProtection="1"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5" fillId="0" borderId="0" xfId="0" applyFont="1" applyProtection="1">
      <protection/>
    </xf>
    <xf numFmtId="0" fontId="25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30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top"/>
      <protection/>
    </xf>
    <xf numFmtId="0" fontId="0" fillId="0" borderId="11" xfId="0" applyBorder="1" applyProtection="1">
      <protection/>
    </xf>
    <xf numFmtId="0" fontId="27" fillId="0" borderId="11" xfId="0" applyFont="1" applyBorder="1" applyProtection="1">
      <protection/>
    </xf>
    <xf numFmtId="0" fontId="18" fillId="0" borderId="11" xfId="0" applyFont="1" applyBorder="1" applyAlignment="1" applyProtection="1">
      <alignment horizontal="center" vertical="top"/>
      <protection/>
    </xf>
    <xf numFmtId="165" fontId="25" fillId="0" borderId="11" xfId="0" applyNumberFormat="1" applyFont="1" applyBorder="1" applyProtection="1">
      <protection/>
    </xf>
    <xf numFmtId="165" fontId="24" fillId="0" borderId="10" xfId="0" applyNumberFormat="1" applyFont="1" applyBorder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top"/>
      <protection/>
    </xf>
    <xf numFmtId="165" fontId="24" fillId="0" borderId="10" xfId="0" applyNumberFormat="1" applyFont="1" applyBorder="1" applyProtection="1">
      <protection/>
    </xf>
    <xf numFmtId="165" fontId="24" fillId="0" borderId="0" xfId="0" applyNumberFormat="1" applyFont="1" applyAlignment="1" applyProtection="1">
      <alignment horizontal="right" vertical="center"/>
      <protection/>
    </xf>
    <xf numFmtId="165" fontId="24" fillId="0" borderId="0" xfId="0" applyNumberFormat="1" applyFont="1" applyProtection="1">
      <protection/>
    </xf>
    <xf numFmtId="165" fontId="24" fillId="0" borderId="0" xfId="0" applyNumberFormat="1" applyFont="1" applyAlignment="1" applyProtection="1">
      <alignment vertical="center"/>
      <protection/>
    </xf>
    <xf numFmtId="165" fontId="0" fillId="0" borderId="0" xfId="0" applyNumberFormat="1" applyProtection="1">
      <protection/>
    </xf>
    <xf numFmtId="165" fontId="18" fillId="0" borderId="0" xfId="0" applyNumberFormat="1" applyFont="1" applyProtection="1">
      <protection/>
    </xf>
    <xf numFmtId="9" fontId="24" fillId="0" borderId="0" xfId="79" applyFont="1" applyAlignment="1" applyProtection="1">
      <alignment horizontal="left"/>
      <protection/>
    </xf>
    <xf numFmtId="165" fontId="28" fillId="0" borderId="0" xfId="0" applyNumberFormat="1" applyFont="1" applyProtection="1">
      <protection/>
    </xf>
    <xf numFmtId="165" fontId="23" fillId="0" borderId="0" xfId="0" applyNumberFormat="1" applyFont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165" fontId="25" fillId="0" borderId="0" xfId="0" applyNumberFormat="1" applyFont="1" applyProtection="1">
      <protection/>
    </xf>
    <xf numFmtId="165" fontId="25" fillId="0" borderId="0" xfId="0" applyNumberFormat="1" applyFont="1" applyAlignment="1" applyProtection="1">
      <alignment vertical="center"/>
      <protection/>
    </xf>
    <xf numFmtId="165" fontId="19" fillId="0" borderId="0" xfId="0" applyNumberFormat="1" applyFont="1" applyProtection="1">
      <protection/>
    </xf>
    <xf numFmtId="165" fontId="27" fillId="0" borderId="13" xfId="0" applyNumberFormat="1" applyFont="1" applyBorder="1" applyProtection="1">
      <protection/>
    </xf>
    <xf numFmtId="165" fontId="33" fillId="0" borderId="0" xfId="0" applyNumberFormat="1" applyFont="1" applyProtection="1">
      <protection/>
    </xf>
    <xf numFmtId="165" fontId="32" fillId="0" borderId="0" xfId="0" applyNumberFormat="1" applyFont="1" applyProtection="1">
      <protection/>
    </xf>
    <xf numFmtId="165" fontId="27" fillId="0" borderId="0" xfId="0" applyNumberFormat="1" applyFont="1" applyProtection="1">
      <protection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18" fillId="0" borderId="10" xfId="0" applyNumberFormat="1" applyFont="1" applyBorder="1" applyProtection="1">
      <protection locked="0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tabSelected="1" workbookViewId="0" topLeftCell="A1">
      <selection activeCell="P9" sqref="P9"/>
    </sheetView>
  </sheetViews>
  <sheetFormatPr defaultColWidth="8.7109375" defaultRowHeight="15"/>
  <cols>
    <col min="1" max="1" width="4.00390625" style="6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1" spans="1:5" ht="15">
      <c r="A1" s="16"/>
      <c r="B1" s="17"/>
      <c r="C1" s="17"/>
      <c r="D1" s="18"/>
      <c r="E1" s="18"/>
    </row>
    <row r="2" spans="1:5" ht="15">
      <c r="A2" s="16"/>
      <c r="B2" s="19" t="s">
        <v>66</v>
      </c>
      <c r="C2" s="17"/>
      <c r="D2" s="18"/>
      <c r="E2" s="18"/>
    </row>
    <row r="3" spans="1:5" ht="15">
      <c r="A3" s="16"/>
      <c r="B3" s="17"/>
      <c r="C3" s="17"/>
      <c r="D3" s="18"/>
      <c r="E3" s="18"/>
    </row>
    <row r="4" spans="1:5" ht="15">
      <c r="A4" s="16"/>
      <c r="B4" s="20" t="s">
        <v>50</v>
      </c>
      <c r="C4" s="17"/>
      <c r="D4" s="18"/>
      <c r="E4" s="18"/>
    </row>
    <row r="5" spans="1:10" ht="15">
      <c r="A5" s="16"/>
      <c r="B5" s="20" t="s">
        <v>49</v>
      </c>
      <c r="C5" s="21"/>
      <c r="D5" s="18"/>
      <c r="E5" s="18"/>
      <c r="J5" s="10"/>
    </row>
    <row r="6" spans="1:10" ht="15">
      <c r="A6" s="16"/>
      <c r="B6" s="17"/>
      <c r="C6" s="21"/>
      <c r="D6" s="18"/>
      <c r="E6" s="18"/>
      <c r="J6" s="10"/>
    </row>
    <row r="7" spans="1:10" ht="15">
      <c r="A7" s="16"/>
      <c r="B7" s="20"/>
      <c r="C7" s="21"/>
      <c r="D7" s="18"/>
      <c r="E7" s="18"/>
      <c r="J7" s="10"/>
    </row>
    <row r="8" spans="1:5" ht="15">
      <c r="A8" s="16"/>
      <c r="B8" s="17"/>
      <c r="C8" s="17"/>
      <c r="D8" s="18"/>
      <c r="E8" s="18"/>
    </row>
    <row r="9" spans="1:5" ht="15">
      <c r="A9" s="16"/>
      <c r="B9" s="22" t="s">
        <v>67</v>
      </c>
      <c r="C9" s="17"/>
      <c r="D9" s="18"/>
      <c r="E9" s="18"/>
    </row>
    <row r="10" spans="1:5" ht="15">
      <c r="A10" s="16"/>
      <c r="B10" s="22"/>
      <c r="C10" s="17"/>
      <c r="D10" s="18"/>
      <c r="E10" s="18"/>
    </row>
    <row r="11" spans="1:10" ht="15">
      <c r="A11" s="16"/>
      <c r="B11" s="22"/>
      <c r="C11" s="17"/>
      <c r="D11" s="18"/>
      <c r="E11" s="18"/>
      <c r="I11" s="50"/>
      <c r="J11" s="50"/>
    </row>
    <row r="12" spans="1:10" ht="15">
      <c r="A12" s="16"/>
      <c r="B12" s="23"/>
      <c r="C12" s="24"/>
      <c r="D12" s="24"/>
      <c r="E12" s="24"/>
      <c r="F12" s="14"/>
      <c r="G12" s="15"/>
      <c r="H12" s="15"/>
      <c r="I12" s="54"/>
      <c r="J12" s="55" t="s">
        <v>46</v>
      </c>
    </row>
    <row r="13" spans="1:41" ht="15">
      <c r="A13" s="25"/>
      <c r="B13" s="26"/>
      <c r="C13" s="27" t="s">
        <v>0</v>
      </c>
      <c r="D13" s="27" t="s">
        <v>1</v>
      </c>
      <c r="E13" s="27" t="s">
        <v>2</v>
      </c>
      <c r="F13" s="8" t="s">
        <v>3</v>
      </c>
      <c r="G13" s="44" t="s">
        <v>4</v>
      </c>
      <c r="H13" s="44" t="s">
        <v>5</v>
      </c>
      <c r="I13" s="44" t="s">
        <v>6</v>
      </c>
      <c r="J13" s="44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>
      <c r="A14" s="16"/>
      <c r="B14" s="28"/>
      <c r="C14" s="28"/>
      <c r="D14" s="16"/>
      <c r="E14" s="16"/>
      <c r="F14" s="16"/>
      <c r="G14" s="45"/>
      <c r="H14" s="11"/>
      <c r="I14" s="45"/>
      <c r="J14" s="4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16"/>
      <c r="B15" s="28"/>
      <c r="C15" s="22" t="s">
        <v>8</v>
      </c>
      <c r="D15" s="16"/>
      <c r="E15" s="16"/>
      <c r="F15" s="6"/>
      <c r="G15" s="45"/>
      <c r="H15" s="11"/>
      <c r="I15" s="45"/>
      <c r="J15" s="4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>
      <c r="A16" s="16"/>
      <c r="B16" s="28"/>
      <c r="C16" s="22"/>
      <c r="D16" s="16"/>
      <c r="E16" s="16"/>
      <c r="F16" s="6"/>
      <c r="G16" s="45"/>
      <c r="H16" s="11"/>
      <c r="I16" s="45"/>
      <c r="J16" s="4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>
      <c r="A17" s="25"/>
      <c r="B17" s="29"/>
      <c r="C17" s="30" t="s">
        <v>9</v>
      </c>
      <c r="D17" s="25"/>
      <c r="E17" s="25"/>
      <c r="F17" s="9"/>
      <c r="G17" s="46"/>
      <c r="H17" s="12"/>
      <c r="I17" s="46"/>
      <c r="J17" s="4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60">
      <c r="A18" s="31">
        <v>1</v>
      </c>
      <c r="B18" s="28"/>
      <c r="C18" s="32" t="s">
        <v>63</v>
      </c>
      <c r="D18" s="31">
        <v>1</v>
      </c>
      <c r="E18" s="31" t="s">
        <v>10</v>
      </c>
      <c r="F18" s="63"/>
      <c r="G18" s="47">
        <f>D18*F18</f>
        <v>0</v>
      </c>
      <c r="H18" s="63"/>
      <c r="I18" s="47">
        <f>D18*H18</f>
        <v>0</v>
      </c>
      <c r="J18" s="47">
        <f>G18+I18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45">
      <c r="A19" s="31">
        <v>2</v>
      </c>
      <c r="B19" s="28"/>
      <c r="C19" s="32" t="s">
        <v>62</v>
      </c>
      <c r="D19" s="31">
        <v>1</v>
      </c>
      <c r="E19" s="31" t="s">
        <v>10</v>
      </c>
      <c r="F19" s="63"/>
      <c r="G19" s="47">
        <f aca="true" t="shared" si="0" ref="G19:G34">D19*F19</f>
        <v>0</v>
      </c>
      <c r="H19" s="63"/>
      <c r="I19" s="47">
        <f aca="true" t="shared" si="1" ref="I19:I34">D19*H19</f>
        <v>0</v>
      </c>
      <c r="J19" s="47">
        <f aca="true" t="shared" si="2" ref="J19:J34">G19+I19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30">
      <c r="A20" s="31">
        <v>3</v>
      </c>
      <c r="B20" s="28"/>
      <c r="C20" s="32" t="s">
        <v>61</v>
      </c>
      <c r="D20" s="31">
        <v>1</v>
      </c>
      <c r="E20" s="31" t="s">
        <v>10</v>
      </c>
      <c r="F20" s="63"/>
      <c r="G20" s="47">
        <f t="shared" si="0"/>
        <v>0</v>
      </c>
      <c r="H20" s="63"/>
      <c r="I20" s="47">
        <f t="shared" si="1"/>
        <v>0</v>
      </c>
      <c r="J20" s="47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30">
      <c r="A21" s="31">
        <v>4</v>
      </c>
      <c r="B21" s="28"/>
      <c r="C21" s="32" t="s">
        <v>60</v>
      </c>
      <c r="D21" s="31">
        <v>1</v>
      </c>
      <c r="E21" s="31" t="s">
        <v>10</v>
      </c>
      <c r="F21" s="63"/>
      <c r="G21" s="47">
        <f t="shared" si="0"/>
        <v>0</v>
      </c>
      <c r="H21" s="63"/>
      <c r="I21" s="47">
        <f t="shared" si="1"/>
        <v>0</v>
      </c>
      <c r="J21" s="47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1">
        <v>5</v>
      </c>
      <c r="B22" s="28"/>
      <c r="C22" s="32" t="s">
        <v>58</v>
      </c>
      <c r="D22" s="31">
        <f>3+21+33+52+51+6+6+3+5</f>
        <v>180</v>
      </c>
      <c r="E22" s="31" t="s">
        <v>10</v>
      </c>
      <c r="F22" s="63"/>
      <c r="G22" s="47">
        <f t="shared" si="0"/>
        <v>0</v>
      </c>
      <c r="H22" s="63"/>
      <c r="I22" s="47">
        <f t="shared" si="1"/>
        <v>0</v>
      </c>
      <c r="J22" s="47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1">
        <v>6</v>
      </c>
      <c r="B23" s="28"/>
      <c r="C23" s="32" t="s">
        <v>59</v>
      </c>
      <c r="D23" s="31">
        <v>2</v>
      </c>
      <c r="E23" s="31" t="s">
        <v>10</v>
      </c>
      <c r="F23" s="63"/>
      <c r="G23" s="47">
        <f t="shared" si="0"/>
        <v>0</v>
      </c>
      <c r="H23" s="63"/>
      <c r="I23" s="47">
        <f t="shared" si="1"/>
        <v>0</v>
      </c>
      <c r="J23" s="47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1">
        <v>7</v>
      </c>
      <c r="B24" s="28"/>
      <c r="C24" s="32" t="s">
        <v>57</v>
      </c>
      <c r="D24" s="31">
        <f>D22+D23</f>
        <v>182</v>
      </c>
      <c r="E24" s="31" t="s">
        <v>10</v>
      </c>
      <c r="F24" s="63"/>
      <c r="G24" s="47">
        <f t="shared" si="0"/>
        <v>0</v>
      </c>
      <c r="H24" s="63"/>
      <c r="I24" s="47">
        <f t="shared" si="1"/>
        <v>0</v>
      </c>
      <c r="J24" s="47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1">
        <v>8</v>
      </c>
      <c r="B25" s="28"/>
      <c r="C25" s="32" t="s">
        <v>11</v>
      </c>
      <c r="D25" s="31">
        <v>28</v>
      </c>
      <c r="E25" s="31" t="s">
        <v>10</v>
      </c>
      <c r="F25" s="63"/>
      <c r="G25" s="47">
        <f t="shared" si="0"/>
        <v>0</v>
      </c>
      <c r="H25" s="63"/>
      <c r="I25" s="47">
        <f t="shared" si="1"/>
        <v>0</v>
      </c>
      <c r="J25" s="47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1">
        <v>9</v>
      </c>
      <c r="B26" s="28"/>
      <c r="C26" s="32" t="s">
        <v>56</v>
      </c>
      <c r="D26" s="31">
        <v>1</v>
      </c>
      <c r="E26" s="31" t="s">
        <v>13</v>
      </c>
      <c r="F26" s="63"/>
      <c r="G26" s="47">
        <f t="shared" si="0"/>
        <v>0</v>
      </c>
      <c r="H26" s="63"/>
      <c r="I26" s="47">
        <f t="shared" si="1"/>
        <v>0</v>
      </c>
      <c r="J26" s="47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1">
        <v>10</v>
      </c>
      <c r="B27" s="28"/>
      <c r="C27" s="32" t="s">
        <v>12</v>
      </c>
      <c r="D27" s="31">
        <f>ROUND(D24/10+1,0)</f>
        <v>19</v>
      </c>
      <c r="E27" s="31" t="s">
        <v>13</v>
      </c>
      <c r="F27" s="63"/>
      <c r="G27" s="47">
        <f t="shared" si="0"/>
        <v>0</v>
      </c>
      <c r="H27" s="63"/>
      <c r="I27" s="47">
        <f t="shared" si="1"/>
        <v>0</v>
      </c>
      <c r="J27" s="47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1">
        <v>11</v>
      </c>
      <c r="B28" s="28"/>
      <c r="C28" s="32" t="s">
        <v>55</v>
      </c>
      <c r="D28" s="31">
        <v>17</v>
      </c>
      <c r="E28" s="31" t="s">
        <v>10</v>
      </c>
      <c r="F28" s="63"/>
      <c r="G28" s="47">
        <f t="shared" si="0"/>
        <v>0</v>
      </c>
      <c r="H28" s="63"/>
      <c r="I28" s="47">
        <f t="shared" si="1"/>
        <v>0</v>
      </c>
      <c r="J28" s="47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31">
        <v>12</v>
      </c>
      <c r="B29" s="28"/>
      <c r="C29" s="32" t="s">
        <v>14</v>
      </c>
      <c r="D29" s="31">
        <v>16</v>
      </c>
      <c r="E29" s="31" t="s">
        <v>10</v>
      </c>
      <c r="F29" s="63"/>
      <c r="G29" s="47">
        <f t="shared" si="0"/>
        <v>0</v>
      </c>
      <c r="H29" s="63"/>
      <c r="I29" s="47">
        <f t="shared" si="1"/>
        <v>0</v>
      </c>
      <c r="J29" s="47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31">
        <v>13</v>
      </c>
      <c r="B30" s="28"/>
      <c r="C30" s="32" t="s">
        <v>15</v>
      </c>
      <c r="D30" s="31">
        <v>1</v>
      </c>
      <c r="E30" s="31" t="s">
        <v>10</v>
      </c>
      <c r="F30" s="63"/>
      <c r="G30" s="47">
        <f t="shared" si="0"/>
        <v>0</v>
      </c>
      <c r="H30" s="63"/>
      <c r="I30" s="47">
        <f t="shared" si="1"/>
        <v>0</v>
      </c>
      <c r="J30" s="47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30">
      <c r="A31" s="31">
        <v>14</v>
      </c>
      <c r="B31" s="28"/>
      <c r="C31" s="32" t="s">
        <v>54</v>
      </c>
      <c r="D31" s="31">
        <f>D28</f>
        <v>17</v>
      </c>
      <c r="E31" s="31" t="s">
        <v>10</v>
      </c>
      <c r="F31" s="63"/>
      <c r="G31" s="47">
        <f t="shared" si="0"/>
        <v>0</v>
      </c>
      <c r="H31" s="63"/>
      <c r="I31" s="47">
        <f t="shared" si="1"/>
        <v>0</v>
      </c>
      <c r="J31" s="47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45">
      <c r="A32" s="31">
        <v>15</v>
      </c>
      <c r="B32" s="28"/>
      <c r="C32" s="32" t="s">
        <v>16</v>
      </c>
      <c r="D32" s="31">
        <v>1</v>
      </c>
      <c r="E32" s="31" t="s">
        <v>10</v>
      </c>
      <c r="F32" s="63"/>
      <c r="G32" s="47">
        <f t="shared" si="0"/>
        <v>0</v>
      </c>
      <c r="H32" s="63"/>
      <c r="I32" s="47">
        <f t="shared" si="1"/>
        <v>0</v>
      </c>
      <c r="J32" s="47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31">
        <v>16</v>
      </c>
      <c r="B33" s="28"/>
      <c r="C33" s="32" t="s">
        <v>17</v>
      </c>
      <c r="D33" s="31">
        <v>1</v>
      </c>
      <c r="E33" s="31" t="s">
        <v>10</v>
      </c>
      <c r="F33" s="63"/>
      <c r="G33" s="47">
        <f t="shared" si="0"/>
        <v>0</v>
      </c>
      <c r="H33" s="63"/>
      <c r="I33" s="47">
        <f t="shared" si="1"/>
        <v>0</v>
      </c>
      <c r="J33" s="47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31">
        <v>17</v>
      </c>
      <c r="B34" s="28"/>
      <c r="C34" s="32" t="s">
        <v>18</v>
      </c>
      <c r="D34" s="31">
        <v>1</v>
      </c>
      <c r="E34" s="31" t="s">
        <v>10</v>
      </c>
      <c r="F34" s="63"/>
      <c r="G34" s="47">
        <f t="shared" si="0"/>
        <v>0</v>
      </c>
      <c r="H34" s="63"/>
      <c r="I34" s="47">
        <f t="shared" si="1"/>
        <v>0</v>
      </c>
      <c r="J34" s="47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30">
      <c r="A35" s="31">
        <v>18</v>
      </c>
      <c r="B35" s="28"/>
      <c r="C35" s="32" t="s">
        <v>64</v>
      </c>
      <c r="D35" s="31">
        <v>2</v>
      </c>
      <c r="E35" s="31" t="s">
        <v>10</v>
      </c>
      <c r="F35" s="63"/>
      <c r="G35" s="47">
        <f aca="true" t="shared" si="3" ref="G35:G36">D35*F35</f>
        <v>0</v>
      </c>
      <c r="H35" s="63"/>
      <c r="I35" s="47">
        <f aca="true" t="shared" si="4" ref="I35:I36">D35*H35</f>
        <v>0</v>
      </c>
      <c r="J35" s="47">
        <f aca="true" t="shared" si="5" ref="J35:J36">G35+I35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1">
        <v>19</v>
      </c>
      <c r="B36" s="28"/>
      <c r="C36" s="32" t="s">
        <v>65</v>
      </c>
      <c r="D36" s="31">
        <v>1</v>
      </c>
      <c r="E36" s="31" t="s">
        <v>34</v>
      </c>
      <c r="F36" s="63"/>
      <c r="G36" s="47">
        <f t="shared" si="3"/>
        <v>0</v>
      </c>
      <c r="H36" s="63"/>
      <c r="I36" s="47">
        <f t="shared" si="4"/>
        <v>0</v>
      </c>
      <c r="J36" s="47">
        <f t="shared" si="5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31"/>
      <c r="B37" s="28"/>
      <c r="C37" s="33" t="s">
        <v>19</v>
      </c>
      <c r="D37" s="16"/>
      <c r="E37" s="16"/>
      <c r="F37" s="64"/>
      <c r="G37" s="47">
        <f>SUM(G18:G36)</f>
        <v>0</v>
      </c>
      <c r="H37" s="64"/>
      <c r="I37" s="47">
        <f>SUM(I18:I36)</f>
        <v>0</v>
      </c>
      <c r="J37" s="56">
        <f>SUM(J18:J36)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31"/>
      <c r="B38" s="28"/>
      <c r="C38" s="28"/>
      <c r="D38" s="16"/>
      <c r="E38" s="16"/>
      <c r="F38" s="64"/>
      <c r="G38" s="48"/>
      <c r="H38" s="64"/>
      <c r="I38" s="48"/>
      <c r="J38" s="4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27"/>
      <c r="B39" s="29"/>
      <c r="C39" s="30" t="s">
        <v>20</v>
      </c>
      <c r="D39" s="25"/>
      <c r="E39" s="25"/>
      <c r="F39" s="65"/>
      <c r="G39" s="46"/>
      <c r="H39" s="65"/>
      <c r="I39" s="46"/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1">
        <v>20</v>
      </c>
      <c r="B40" s="28"/>
      <c r="C40" s="32" t="s">
        <v>53</v>
      </c>
      <c r="D40" s="31">
        <f>(D24+D25)*20*1.3</f>
        <v>5460</v>
      </c>
      <c r="E40" s="31" t="s">
        <v>21</v>
      </c>
      <c r="F40" s="63"/>
      <c r="G40" s="47">
        <f>D40*F40</f>
        <v>0</v>
      </c>
      <c r="H40" s="63"/>
      <c r="I40" s="47">
        <f>D40*H40</f>
        <v>0</v>
      </c>
      <c r="J40" s="47">
        <f>G40+I40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1">
        <v>21</v>
      </c>
      <c r="B41" s="28"/>
      <c r="C41" s="32" t="s">
        <v>22</v>
      </c>
      <c r="D41" s="31">
        <v>400</v>
      </c>
      <c r="E41" s="31" t="s">
        <v>21</v>
      </c>
      <c r="F41" s="63"/>
      <c r="G41" s="47">
        <f aca="true" t="shared" si="6" ref="G41:G48">D41*F41</f>
        <v>0</v>
      </c>
      <c r="H41" s="63"/>
      <c r="I41" s="47">
        <f aca="true" t="shared" si="7" ref="I41:I48">D41*H41</f>
        <v>0</v>
      </c>
      <c r="J41" s="47">
        <f aca="true" t="shared" si="8" ref="J41:J48">G41+I41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1">
        <v>22</v>
      </c>
      <c r="B42" s="28"/>
      <c r="C42" s="32" t="s">
        <v>23</v>
      </c>
      <c r="D42" s="31">
        <v>200</v>
      </c>
      <c r="E42" s="31" t="s">
        <v>21</v>
      </c>
      <c r="F42" s="63"/>
      <c r="G42" s="47">
        <f t="shared" si="6"/>
        <v>0</v>
      </c>
      <c r="H42" s="63"/>
      <c r="I42" s="47">
        <f t="shared" si="7"/>
        <v>0</v>
      </c>
      <c r="J42" s="47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1">
        <v>23</v>
      </c>
      <c r="B43" s="28"/>
      <c r="C43" s="32" t="s">
        <v>24</v>
      </c>
      <c r="D43" s="31">
        <v>100</v>
      </c>
      <c r="E43" s="31" t="s">
        <v>21</v>
      </c>
      <c r="F43" s="63"/>
      <c r="G43" s="47">
        <f t="shared" si="6"/>
        <v>0</v>
      </c>
      <c r="H43" s="63"/>
      <c r="I43" s="47">
        <f t="shared" si="7"/>
        <v>0</v>
      </c>
      <c r="J43" s="47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0">
      <c r="A44" s="31">
        <v>24</v>
      </c>
      <c r="B44" s="28"/>
      <c r="C44" s="32" t="s">
        <v>25</v>
      </c>
      <c r="D44" s="31">
        <v>5</v>
      </c>
      <c r="E44" s="31" t="s">
        <v>21</v>
      </c>
      <c r="F44" s="63"/>
      <c r="G44" s="47">
        <f t="shared" si="6"/>
        <v>0</v>
      </c>
      <c r="H44" s="63"/>
      <c r="I44" s="47">
        <f t="shared" si="7"/>
        <v>0</v>
      </c>
      <c r="J44" s="47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0">
      <c r="A45" s="31">
        <v>25</v>
      </c>
      <c r="B45" s="28"/>
      <c r="C45" s="32" t="s">
        <v>26</v>
      </c>
      <c r="D45" s="31">
        <f>D40/3</f>
        <v>1820</v>
      </c>
      <c r="E45" s="31" t="s">
        <v>21</v>
      </c>
      <c r="F45" s="63"/>
      <c r="G45" s="47">
        <f t="shared" si="6"/>
        <v>0</v>
      </c>
      <c r="H45" s="63"/>
      <c r="I45" s="47">
        <f t="shared" si="7"/>
        <v>0</v>
      </c>
      <c r="J45" s="47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5">
      <c r="A46" s="31">
        <v>26</v>
      </c>
      <c r="B46" s="28"/>
      <c r="C46" s="32" t="s">
        <v>27</v>
      </c>
      <c r="D46" s="31">
        <v>30</v>
      </c>
      <c r="E46" s="31" t="s">
        <v>21</v>
      </c>
      <c r="F46" s="63"/>
      <c r="G46" s="47">
        <f t="shared" si="6"/>
        <v>0</v>
      </c>
      <c r="H46" s="63"/>
      <c r="I46" s="47">
        <f t="shared" si="7"/>
        <v>0</v>
      </c>
      <c r="J46" s="47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45">
      <c r="A47" s="31">
        <v>27</v>
      </c>
      <c r="B47" s="28"/>
      <c r="C47" s="32" t="s">
        <v>28</v>
      </c>
      <c r="D47" s="31">
        <v>15</v>
      </c>
      <c r="E47" s="31" t="s">
        <v>21</v>
      </c>
      <c r="F47" s="63"/>
      <c r="G47" s="47">
        <f t="shared" si="6"/>
        <v>0</v>
      </c>
      <c r="H47" s="63"/>
      <c r="I47" s="47">
        <f t="shared" si="7"/>
        <v>0</v>
      </c>
      <c r="J47" s="47">
        <f t="shared" si="8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30">
      <c r="A48" s="31">
        <v>28</v>
      </c>
      <c r="B48" s="28"/>
      <c r="C48" s="32" t="s">
        <v>29</v>
      </c>
      <c r="D48" s="31">
        <v>10</v>
      </c>
      <c r="E48" s="31" t="s">
        <v>10</v>
      </c>
      <c r="F48" s="63"/>
      <c r="G48" s="47">
        <f t="shared" si="6"/>
        <v>0</v>
      </c>
      <c r="H48" s="63"/>
      <c r="I48" s="47">
        <f t="shared" si="7"/>
        <v>0</v>
      </c>
      <c r="J48" s="47">
        <f t="shared" si="8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31"/>
      <c r="B49" s="17"/>
      <c r="C49" s="34" t="s">
        <v>30</v>
      </c>
      <c r="D49" s="31"/>
      <c r="E49" s="31"/>
      <c r="F49" s="66"/>
      <c r="G49" s="49">
        <f>SUM(G40:G48)</f>
        <v>0</v>
      </c>
      <c r="H49" s="66"/>
      <c r="I49" s="49">
        <f>SUM(I40:I48)</f>
        <v>0</v>
      </c>
      <c r="J49" s="57">
        <f>SUM(J40:J48)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31"/>
      <c r="B50" s="17"/>
      <c r="C50" s="35"/>
      <c r="D50" s="16"/>
      <c r="E50" s="16"/>
      <c r="F50" s="64"/>
      <c r="G50" s="48"/>
      <c r="H50" s="64"/>
      <c r="I50" s="48"/>
      <c r="J50" s="4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27"/>
      <c r="B51" s="29"/>
      <c r="C51" s="30" t="s">
        <v>31</v>
      </c>
      <c r="D51" s="25"/>
      <c r="E51" s="25"/>
      <c r="F51" s="65"/>
      <c r="G51" s="46"/>
      <c r="H51" s="65"/>
      <c r="I51" s="46"/>
      <c r="J51" s="4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1">
        <v>29</v>
      </c>
      <c r="B52" s="28"/>
      <c r="C52" s="32" t="s">
        <v>32</v>
      </c>
      <c r="D52" s="31">
        <v>1</v>
      </c>
      <c r="E52" s="31" t="s">
        <v>10</v>
      </c>
      <c r="F52" s="63"/>
      <c r="G52" s="47">
        <f>D52*F52</f>
        <v>0</v>
      </c>
      <c r="H52" s="63"/>
      <c r="I52" s="47">
        <f aca="true" t="shared" si="9" ref="I52:I53">D52*H52</f>
        <v>0</v>
      </c>
      <c r="J52" s="47">
        <f>G52+I52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31">
        <v>30</v>
      </c>
      <c r="B53" s="28"/>
      <c r="C53" s="32" t="s">
        <v>33</v>
      </c>
      <c r="D53" s="31">
        <v>1</v>
      </c>
      <c r="E53" s="31" t="s">
        <v>34</v>
      </c>
      <c r="F53" s="63"/>
      <c r="G53" s="47">
        <f aca="true" t="shared" si="10" ref="G53:G62">D53*F53</f>
        <v>0</v>
      </c>
      <c r="H53" s="63"/>
      <c r="I53" s="47">
        <f t="shared" si="9"/>
        <v>0</v>
      </c>
      <c r="J53" s="47">
        <f aca="true" t="shared" si="11" ref="J53:J62">G53+I53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>
      <c r="A54" s="31">
        <v>31</v>
      </c>
      <c r="B54" s="28"/>
      <c r="C54" s="32" t="s">
        <v>35</v>
      </c>
      <c r="D54" s="31">
        <v>1</v>
      </c>
      <c r="E54" s="31" t="s">
        <v>34</v>
      </c>
      <c r="F54" s="63"/>
      <c r="G54" s="47">
        <f t="shared" si="10"/>
        <v>0</v>
      </c>
      <c r="H54" s="63"/>
      <c r="I54" s="47">
        <f>D54*H54</f>
        <v>0</v>
      </c>
      <c r="J54" s="47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30">
      <c r="A55" s="31">
        <v>32</v>
      </c>
      <c r="B55" s="28"/>
      <c r="C55" s="32" t="s">
        <v>36</v>
      </c>
      <c r="D55" s="31">
        <v>1</v>
      </c>
      <c r="E55" s="31" t="s">
        <v>34</v>
      </c>
      <c r="F55" s="63"/>
      <c r="G55" s="47">
        <f t="shared" si="10"/>
        <v>0</v>
      </c>
      <c r="H55" s="63"/>
      <c r="I55" s="47">
        <f aca="true" t="shared" si="12" ref="I55:I62">D55*H55</f>
        <v>0</v>
      </c>
      <c r="J55" s="47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1">
        <v>33</v>
      </c>
      <c r="B56" s="28"/>
      <c r="C56" s="32" t="s">
        <v>52</v>
      </c>
      <c r="D56" s="31">
        <v>1</v>
      </c>
      <c r="E56" s="31" t="s">
        <v>34</v>
      </c>
      <c r="F56" s="63"/>
      <c r="G56" s="47">
        <f t="shared" si="10"/>
        <v>0</v>
      </c>
      <c r="H56" s="63"/>
      <c r="I56" s="47">
        <f t="shared" si="12"/>
        <v>0</v>
      </c>
      <c r="J56" s="47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1">
        <v>34</v>
      </c>
      <c r="B57" s="28"/>
      <c r="C57" s="32" t="s">
        <v>37</v>
      </c>
      <c r="D57" s="31">
        <v>1</v>
      </c>
      <c r="E57" s="31" t="s">
        <v>34</v>
      </c>
      <c r="F57" s="63"/>
      <c r="G57" s="47">
        <f t="shared" si="10"/>
        <v>0</v>
      </c>
      <c r="H57" s="63"/>
      <c r="I57" s="47">
        <f t="shared" si="12"/>
        <v>0</v>
      </c>
      <c r="J57" s="47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1">
        <v>35</v>
      </c>
      <c r="B58" s="28"/>
      <c r="C58" s="32" t="s">
        <v>38</v>
      </c>
      <c r="D58" s="31">
        <v>1</v>
      </c>
      <c r="E58" s="31" t="s">
        <v>34</v>
      </c>
      <c r="F58" s="63"/>
      <c r="G58" s="47">
        <f t="shared" si="10"/>
        <v>0</v>
      </c>
      <c r="H58" s="63"/>
      <c r="I58" s="47">
        <f t="shared" si="12"/>
        <v>0</v>
      </c>
      <c r="J58" s="47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1">
        <v>36</v>
      </c>
      <c r="B59" s="28"/>
      <c r="C59" s="32" t="s">
        <v>39</v>
      </c>
      <c r="D59" s="31">
        <v>1</v>
      </c>
      <c r="E59" s="31" t="s">
        <v>34</v>
      </c>
      <c r="F59" s="63"/>
      <c r="G59" s="47">
        <f t="shared" si="10"/>
        <v>0</v>
      </c>
      <c r="H59" s="63"/>
      <c r="I59" s="47">
        <f t="shared" si="12"/>
        <v>0</v>
      </c>
      <c r="J59" s="47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31">
        <v>37</v>
      </c>
      <c r="B60" s="28"/>
      <c r="C60" s="32" t="s">
        <v>40</v>
      </c>
      <c r="D60" s="31">
        <v>1</v>
      </c>
      <c r="E60" s="31" t="s">
        <v>34</v>
      </c>
      <c r="F60" s="63"/>
      <c r="G60" s="47">
        <f t="shared" si="10"/>
        <v>0</v>
      </c>
      <c r="H60" s="63"/>
      <c r="I60" s="47">
        <f t="shared" si="12"/>
        <v>0</v>
      </c>
      <c r="J60" s="47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31">
        <v>38</v>
      </c>
      <c r="B61" s="28"/>
      <c r="C61" s="32" t="s">
        <v>41</v>
      </c>
      <c r="D61" s="31">
        <v>1</v>
      </c>
      <c r="E61" s="31" t="s">
        <v>34</v>
      </c>
      <c r="F61" s="63"/>
      <c r="G61" s="47">
        <f t="shared" si="10"/>
        <v>0</v>
      </c>
      <c r="H61" s="63"/>
      <c r="I61" s="47">
        <f t="shared" si="12"/>
        <v>0</v>
      </c>
      <c r="J61" s="47">
        <f t="shared" si="1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30">
      <c r="A62" s="31">
        <v>39</v>
      </c>
      <c r="B62" s="28"/>
      <c r="C62" s="32" t="s">
        <v>42</v>
      </c>
      <c r="D62" s="31">
        <v>1</v>
      </c>
      <c r="E62" s="31" t="s">
        <v>34</v>
      </c>
      <c r="F62" s="63"/>
      <c r="G62" s="47">
        <f t="shared" si="10"/>
        <v>0</v>
      </c>
      <c r="H62" s="63"/>
      <c r="I62" s="47">
        <f t="shared" si="12"/>
        <v>0</v>
      </c>
      <c r="J62" s="47">
        <f t="shared" si="11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">
      <c r="A63" s="16"/>
      <c r="B63" s="17"/>
      <c r="C63" s="34" t="s">
        <v>43</v>
      </c>
      <c r="D63" s="16"/>
      <c r="E63" s="16"/>
      <c r="F63" s="64"/>
      <c r="G63" s="48">
        <f>SUM(G52:G62)</f>
        <v>0</v>
      </c>
      <c r="H63" s="64"/>
      <c r="I63" s="48">
        <f>SUM(I52:I62)</f>
        <v>0</v>
      </c>
      <c r="J63" s="56">
        <f>SUM(J52:J62)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>
      <c r="A64" s="16"/>
      <c r="B64" s="17"/>
      <c r="C64" s="36"/>
      <c r="D64" s="16"/>
      <c r="E64" s="16"/>
      <c r="F64" s="64"/>
      <c r="G64" s="48"/>
      <c r="H64" s="64"/>
      <c r="I64" s="48"/>
      <c r="J64" s="5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25"/>
      <c r="B65" s="29"/>
      <c r="C65" s="37" t="s">
        <v>44</v>
      </c>
      <c r="D65" s="38"/>
      <c r="E65" s="38"/>
      <c r="F65" s="67"/>
      <c r="G65" s="46"/>
      <c r="H65" s="67"/>
      <c r="I65" s="46"/>
      <c r="J65" s="4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60">
      <c r="A66" s="31">
        <v>40</v>
      </c>
      <c r="B66" s="28"/>
      <c r="C66" s="32" t="s">
        <v>51</v>
      </c>
      <c r="D66" s="31">
        <v>1</v>
      </c>
      <c r="E66" s="31" t="s">
        <v>34</v>
      </c>
      <c r="F66" s="63"/>
      <c r="G66" s="47">
        <f>D66*F66</f>
        <v>0</v>
      </c>
      <c r="H66" s="63"/>
      <c r="I66" s="47">
        <f>D66*H66</f>
        <v>0</v>
      </c>
      <c r="J66" s="47">
        <f>G66+I66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>
      <c r="A67" s="16"/>
      <c r="B67" s="17"/>
      <c r="C67" s="33" t="s">
        <v>45</v>
      </c>
      <c r="D67" s="18"/>
      <c r="E67" s="18"/>
      <c r="G67" s="50">
        <f>SUM(G66)</f>
        <v>0</v>
      </c>
      <c r="I67" s="50">
        <f>SUM(I66)</f>
        <v>0</v>
      </c>
      <c r="J67" s="58">
        <f>SUM(J66)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16"/>
      <c r="B68" s="17"/>
      <c r="C68" s="33"/>
      <c r="D68" s="18"/>
      <c r="E68" s="18"/>
      <c r="G68" s="50"/>
      <c r="I68" s="50"/>
      <c r="J68" s="5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16"/>
      <c r="B69" s="17"/>
      <c r="C69" s="28"/>
      <c r="D69" s="27"/>
      <c r="E69" s="27"/>
      <c r="G69" s="50"/>
      <c r="I69" s="50"/>
      <c r="J69" s="5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39"/>
      <c r="B70" s="40"/>
      <c r="C70" s="41" t="s">
        <v>68</v>
      </c>
      <c r="D70" s="42"/>
      <c r="E70" s="42"/>
      <c r="F70" s="13"/>
      <c r="G70" s="43">
        <f>+G67+G63+G49+G37</f>
        <v>0</v>
      </c>
      <c r="H70" s="13"/>
      <c r="I70" s="43">
        <f>+I67+I63+I49+I37</f>
        <v>0</v>
      </c>
      <c r="J70" s="59">
        <f>+J67+J63+J49+J37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5">
      <c r="B71" s="2"/>
      <c r="C71" s="2"/>
      <c r="D71" s="3"/>
      <c r="E71" s="3"/>
      <c r="F71" s="4"/>
      <c r="G71" s="51"/>
      <c r="H71" s="4"/>
      <c r="I71" s="51"/>
      <c r="J71" s="5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51"/>
      <c r="H72" s="4"/>
      <c r="I72" s="51"/>
      <c r="J72" s="5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51"/>
      <c r="H73" s="4"/>
      <c r="I73" s="51"/>
      <c r="J73" s="5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4"/>
      <c r="G74" s="51"/>
      <c r="H74" s="4"/>
      <c r="I74" s="51"/>
      <c r="J74" s="5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4"/>
      <c r="G75" s="52" t="s">
        <v>47</v>
      </c>
      <c r="H75" s="7"/>
      <c r="I75" s="48"/>
      <c r="J75" s="60">
        <f>J70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48" t="s">
        <v>69</v>
      </c>
      <c r="H76" s="7"/>
      <c r="I76" s="48"/>
      <c r="J76" s="61">
        <f>(J70*(12/100))</f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5">
      <c r="B77" s="2"/>
      <c r="C77" s="2"/>
      <c r="D77" s="3"/>
      <c r="E77" s="3"/>
      <c r="F77" s="2"/>
      <c r="G77" s="53" t="s">
        <v>48</v>
      </c>
      <c r="I77" s="50"/>
      <c r="J77" s="62">
        <f>J75+J76</f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5">
      <c r="B78" s="2"/>
      <c r="C78" s="2"/>
      <c r="D78" s="3"/>
      <c r="E78" s="3"/>
      <c r="F78" s="2"/>
      <c r="G78" s="51"/>
      <c r="H78" s="4"/>
      <c r="I78" s="51"/>
      <c r="J78" s="5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sheetProtection algorithmName="SHA-512" hashValue="5H59ucI2STEku6ckh/Vqf+lrf/dkL9EVeNjgGoTnVTQNrXcA0E2Lp42qrgIKqByZNZFEoE8+ihdkMWZiIDXGOg==" saltValue="vGopCBlI7y/C1fbMP6iuV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0D8DA-E6B6-4857-B49D-619F295E82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2024-01-23T13:42:53Z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